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8" yWindow="168" windowWidth="4872" windowHeight="9228" tabRatio="883"/>
  </bookViews>
  <sheets>
    <sheet name="Cover sheet" sheetId="10" r:id="rId1"/>
    <sheet name="Output - WACCs" sheetId="5" r:id="rId2"/>
    <sheet name="RFR and DP" sheetId="6" r:id="rId3"/>
  </sheets>
  <calcPr calcId="145621"/>
</workbook>
</file>

<file path=xl/calcChain.xml><?xml version="1.0" encoding="utf-8"?>
<calcChain xmlns="http://schemas.openxmlformats.org/spreadsheetml/2006/main">
  <c r="N25" i="5" l="1"/>
  <c r="P30" i="5" s="1"/>
  <c r="N24" i="5"/>
  <c r="O32" i="5" s="1"/>
  <c r="I25" i="5"/>
  <c r="K30" i="5" s="1"/>
  <c r="I24" i="5"/>
  <c r="J30" i="5" s="1"/>
  <c r="N33" i="5"/>
  <c r="P33" i="5" s="1"/>
  <c r="N32" i="5"/>
  <c r="N31" i="5"/>
  <c r="N30" i="5"/>
  <c r="I33" i="5"/>
  <c r="I32" i="5"/>
  <c r="I31" i="5"/>
  <c r="I30" i="5"/>
  <c r="C33" i="5"/>
  <c r="E33" i="5" s="1"/>
  <c r="C32" i="5"/>
  <c r="D32" i="5" s="1"/>
  <c r="E31" i="5"/>
  <c r="C31" i="5"/>
  <c r="D31" i="5" s="1"/>
  <c r="C30" i="5"/>
  <c r="E30" i="5" s="1"/>
  <c r="C25" i="5"/>
  <c r="C24" i="5"/>
  <c r="C23" i="5"/>
  <c r="C22" i="5"/>
  <c r="P31" i="5" l="1"/>
  <c r="P32" i="5"/>
  <c r="O30" i="5"/>
  <c r="K31" i="5"/>
  <c r="K33" i="5"/>
  <c r="J32" i="5"/>
  <c r="O31" i="5"/>
  <c r="O33" i="5"/>
  <c r="J31" i="5"/>
  <c r="K32" i="5"/>
  <c r="J33" i="5"/>
  <c r="E32" i="5"/>
  <c r="D33" i="5"/>
  <c r="D30" i="5"/>
  <c r="CF40" i="6" l="1"/>
  <c r="CF78" i="6"/>
  <c r="CF77" i="6"/>
  <c r="CF37" i="6"/>
  <c r="CF39" i="6" l="1"/>
  <c r="CF38" i="6"/>
  <c r="CF79" i="6"/>
  <c r="CF76" i="6"/>
  <c r="CG79" i="6"/>
  <c r="CG39" i="6"/>
  <c r="CG38" i="6"/>
  <c r="CG37" i="6"/>
  <c r="CG40" i="6" l="1"/>
  <c r="CG76" i="6"/>
  <c r="CG77" i="6"/>
  <c r="CG78" i="6"/>
  <c r="G51" i="6" l="1"/>
  <c r="G55" i="6"/>
  <c r="G59" i="6"/>
  <c r="G62" i="6"/>
  <c r="G63" i="6"/>
  <c r="F56" i="6"/>
  <c r="F60" i="6"/>
  <c r="F62" i="6"/>
  <c r="F63" i="6"/>
  <c r="F52" i="6" l="1"/>
  <c r="G47" i="6"/>
  <c r="F48" i="6"/>
  <c r="G43" i="6"/>
  <c r="F44" i="6"/>
  <c r="F58" i="6"/>
  <c r="F54" i="6"/>
  <c r="F50" i="6"/>
  <c r="F46" i="6"/>
  <c r="F42" i="6"/>
  <c r="G61" i="6"/>
  <c r="G57" i="6"/>
  <c r="G53" i="6"/>
  <c r="G49" i="6"/>
  <c r="G45" i="6"/>
  <c r="F61" i="6"/>
  <c r="F57" i="6"/>
  <c r="F53" i="6"/>
  <c r="F49" i="6"/>
  <c r="F45" i="6"/>
  <c r="G41" i="6"/>
  <c r="G60" i="6"/>
  <c r="G56" i="6"/>
  <c r="G52" i="6"/>
  <c r="G48" i="6"/>
  <c r="G44" i="6"/>
  <c r="F59" i="6"/>
  <c r="F55" i="6"/>
  <c r="F51" i="6"/>
  <c r="F47" i="6"/>
  <c r="F43" i="6"/>
  <c r="G58" i="6"/>
  <c r="G54" i="6"/>
  <c r="G50" i="6"/>
  <c r="G46" i="6"/>
  <c r="G42" i="6"/>
  <c r="F41" i="6"/>
  <c r="F66" i="6" s="1"/>
  <c r="G66" i="6" l="1"/>
  <c r="F40" i="6" l="1"/>
  <c r="F38" i="6"/>
  <c r="F37" i="6"/>
  <c r="F39" i="6"/>
  <c r="AO79" i="6" l="1"/>
  <c r="AO39" i="6"/>
  <c r="AO77" i="6"/>
  <c r="AO37" i="6"/>
  <c r="AO40" i="6" l="1"/>
  <c r="AO38" i="6"/>
  <c r="AO76" i="6"/>
  <c r="AO78" i="6"/>
  <c r="AD40" i="6" l="1"/>
  <c r="AD78" i="6"/>
  <c r="AD38" i="6"/>
  <c r="AD37" i="6"/>
  <c r="M40" i="6"/>
  <c r="M39" i="6"/>
  <c r="M38" i="6"/>
  <c r="M37" i="6"/>
  <c r="M63" i="6" l="1"/>
  <c r="M45" i="6"/>
  <c r="M61" i="6"/>
  <c r="M41" i="6"/>
  <c r="M44" i="6"/>
  <c r="M60" i="6"/>
  <c r="M62" i="6"/>
  <c r="M42" i="6"/>
  <c r="M54" i="6"/>
  <c r="M57" i="6"/>
  <c r="M55" i="6"/>
  <c r="M56" i="6"/>
  <c r="M48" i="6"/>
  <c r="M53" i="6"/>
  <c r="M46" i="6"/>
  <c r="M47" i="6"/>
  <c r="M51" i="6"/>
  <c r="M50" i="6"/>
  <c r="M52" i="6"/>
  <c r="M49" i="6"/>
  <c r="M43" i="6"/>
  <c r="M59" i="6"/>
  <c r="M58" i="6"/>
  <c r="AD79" i="6"/>
  <c r="AD39" i="6"/>
  <c r="AD76" i="6"/>
  <c r="AD77" i="6"/>
  <c r="M66" i="6" l="1"/>
  <c r="E39" i="6" l="1"/>
  <c r="BY79" i="6" l="1"/>
  <c r="BY39" i="6"/>
  <c r="BY77" i="6"/>
  <c r="BY37" i="6"/>
  <c r="BY78" i="6" l="1"/>
  <c r="BY38" i="6"/>
  <c r="BY40" i="6"/>
  <c r="BY76" i="6"/>
  <c r="CC79" i="6"/>
  <c r="CC39" i="6"/>
  <c r="CC38" i="6"/>
  <c r="CC37" i="6"/>
  <c r="CC40" i="6" l="1"/>
  <c r="CC76" i="6"/>
  <c r="CC77" i="6"/>
  <c r="CC78" i="6"/>
  <c r="N40" i="6" l="1"/>
  <c r="N39" i="6"/>
  <c r="N38" i="6"/>
  <c r="N37" i="6"/>
  <c r="N57" i="6" l="1"/>
  <c r="N62" i="6"/>
  <c r="N55" i="6"/>
  <c r="N63" i="6"/>
  <c r="N54" i="6"/>
  <c r="N43" i="6"/>
  <c r="N49" i="6"/>
  <c r="N41" i="6"/>
  <c r="N56" i="6"/>
  <c r="N58" i="6"/>
  <c r="N61" i="6"/>
  <c r="N42" i="6"/>
  <c r="N60" i="6"/>
  <c r="N46" i="6"/>
  <c r="N47" i="6"/>
  <c r="N51" i="6"/>
  <c r="N50" i="6"/>
  <c r="N59" i="6"/>
  <c r="N52" i="6"/>
  <c r="N44" i="6"/>
  <c r="N53" i="6"/>
  <c r="N45" i="6"/>
  <c r="N48" i="6"/>
  <c r="BO79" i="6"/>
  <c r="BO78" i="6"/>
  <c r="BO77" i="6"/>
  <c r="BO76" i="6"/>
  <c r="N66" i="6" l="1"/>
  <c r="BO38" i="6"/>
  <c r="BO37" i="6"/>
  <c r="BO40" i="6"/>
  <c r="BO39" i="6"/>
  <c r="Y39" i="6" l="1"/>
  <c r="Y38" i="6"/>
  <c r="Y37" i="6"/>
  <c r="Y78" i="6"/>
  <c r="Y77" i="6"/>
  <c r="Y76" i="6"/>
  <c r="AZ40" i="6" l="1"/>
  <c r="AZ78" i="6"/>
  <c r="AZ77" i="6"/>
  <c r="AZ76" i="6"/>
  <c r="Y79" i="6" l="1"/>
  <c r="Y40" i="6"/>
  <c r="AZ79" i="6"/>
  <c r="AZ38" i="6"/>
  <c r="AZ39" i="6"/>
  <c r="AZ37" i="6"/>
  <c r="AU79" i="6" l="1"/>
  <c r="AU78" i="6"/>
  <c r="AU77" i="6"/>
  <c r="AU76" i="6"/>
  <c r="AU37" i="6" l="1"/>
  <c r="AU40" i="6"/>
  <c r="AU39" i="6"/>
  <c r="AU38" i="6"/>
  <c r="E40" i="6" l="1"/>
  <c r="E38" i="6"/>
  <c r="E37" i="6"/>
  <c r="BF40" i="6" l="1"/>
  <c r="BF78" i="6"/>
  <c r="BF38" i="6"/>
  <c r="BF76" i="6"/>
  <c r="BZ78" i="6"/>
  <c r="BZ77" i="6"/>
  <c r="BZ37" i="6"/>
  <c r="BZ79" i="6" l="1"/>
  <c r="BF39" i="6"/>
  <c r="BF37" i="6"/>
  <c r="BF79" i="6"/>
  <c r="BF77" i="6"/>
  <c r="BZ76" i="6"/>
  <c r="BZ38" i="6"/>
  <c r="BZ40" i="6"/>
  <c r="BZ39" i="6"/>
  <c r="G40" i="6" l="1"/>
  <c r="G39" i="6"/>
  <c r="G38" i="6"/>
  <c r="G37" i="6"/>
  <c r="D37" i="6" l="1"/>
  <c r="D38" i="6"/>
  <c r="D39" i="6"/>
  <c r="D40" i="6"/>
  <c r="D42" i="6" l="1"/>
  <c r="D48" i="6"/>
  <c r="D53" i="6"/>
  <c r="D49" i="6"/>
  <c r="D45" i="6"/>
  <c r="D44" i="6"/>
  <c r="D62" i="6"/>
  <c r="D47" i="6"/>
  <c r="D51" i="6"/>
  <c r="D50" i="6"/>
  <c r="D54" i="6"/>
  <c r="D55" i="6"/>
  <c r="D56" i="6"/>
  <c r="D59" i="6"/>
  <c r="D52" i="6"/>
  <c r="D43" i="6"/>
  <c r="D63" i="6"/>
  <c r="D58" i="6"/>
  <c r="D61" i="6"/>
  <c r="D46" i="6"/>
  <c r="D60" i="6"/>
  <c r="D41" i="6"/>
  <c r="D57" i="6"/>
  <c r="BW79" i="6"/>
  <c r="BW78" i="6"/>
  <c r="BW38" i="6"/>
  <c r="BW76" i="6"/>
  <c r="BW40" i="6" l="1"/>
  <c r="BW77" i="6"/>
  <c r="BW37" i="6"/>
  <c r="BW39" i="6"/>
  <c r="BN40" i="6" l="1"/>
  <c r="BN78" i="6"/>
  <c r="BN38" i="6"/>
  <c r="BN37" i="6"/>
  <c r="BN79" i="6" l="1"/>
  <c r="BN76" i="6"/>
  <c r="BN77" i="6"/>
  <c r="BN39" i="6"/>
  <c r="BH79" i="6" l="1"/>
  <c r="BH78" i="6"/>
  <c r="BH38" i="6"/>
  <c r="BH76" i="6"/>
  <c r="O39" i="6"/>
  <c r="O38" i="6"/>
  <c r="O37" i="6"/>
  <c r="O48" i="6" l="1"/>
  <c r="O62" i="6"/>
  <c r="O46" i="6"/>
  <c r="O63" i="6"/>
  <c r="O49" i="6"/>
  <c r="O59" i="6"/>
  <c r="O56" i="6"/>
  <c r="O47" i="6"/>
  <c r="O45" i="6"/>
  <c r="O53" i="6"/>
  <c r="O51" i="6"/>
  <c r="O42" i="6"/>
  <c r="O52" i="6"/>
  <c r="O43" i="6"/>
  <c r="O54" i="6"/>
  <c r="O44" i="6"/>
  <c r="O55" i="6"/>
  <c r="O60" i="6"/>
  <c r="O50" i="6"/>
  <c r="O61" i="6"/>
  <c r="O58" i="6"/>
  <c r="O41" i="6"/>
  <c r="O57" i="6"/>
  <c r="BH77" i="6"/>
  <c r="BH37" i="6"/>
  <c r="BH40" i="6"/>
  <c r="BH39" i="6"/>
  <c r="O66" i="6" l="1"/>
  <c r="CE78" i="6" l="1"/>
  <c r="CB78" i="6"/>
  <c r="CA78" i="6"/>
  <c r="BX78" i="6"/>
  <c r="BU78" i="6"/>
  <c r="BT78" i="6"/>
  <c r="BS39" i="6"/>
  <c r="BQ39" i="6"/>
  <c r="BP78" i="6"/>
  <c r="BM78" i="6"/>
  <c r="BK78" i="6"/>
  <c r="BJ78" i="6"/>
  <c r="BI78" i="6"/>
  <c r="BE78" i="6"/>
  <c r="BD39" i="6"/>
  <c r="BC78" i="6"/>
  <c r="BA39" i="6"/>
  <c r="AY78" i="6"/>
  <c r="AX39" i="6"/>
  <c r="AV39" i="6"/>
  <c r="AT39" i="6"/>
  <c r="AS78" i="6"/>
  <c r="AQ78" i="6"/>
  <c r="AP39" i="6"/>
  <c r="AN39" i="6"/>
  <c r="AL78" i="6"/>
  <c r="AK39" i="6"/>
  <c r="AJ39" i="6"/>
  <c r="AH39" i="6"/>
  <c r="AG78" i="6"/>
  <c r="AF39" i="6"/>
  <c r="AC39" i="6"/>
  <c r="AB39" i="6"/>
  <c r="AA78" i="6"/>
  <c r="X78" i="6"/>
  <c r="W39" i="6"/>
  <c r="V39" i="6"/>
  <c r="T78" i="6"/>
  <c r="S39" i="6"/>
  <c r="R78" i="6"/>
  <c r="R39" i="6"/>
  <c r="A39" i="6"/>
  <c r="L39" i="6"/>
  <c r="K39" i="6"/>
  <c r="J39" i="6"/>
  <c r="I39" i="6"/>
  <c r="H39" i="6"/>
  <c r="C39" i="6"/>
  <c r="C62" i="6" l="1"/>
  <c r="C63" i="6"/>
  <c r="C56" i="6"/>
  <c r="C59" i="6"/>
  <c r="C48" i="6"/>
  <c r="C42" i="6"/>
  <c r="C46" i="6"/>
  <c r="C41" i="6"/>
  <c r="C51" i="6"/>
  <c r="C60" i="6"/>
  <c r="C57" i="6"/>
  <c r="C53" i="6"/>
  <c r="C55" i="6"/>
  <c r="C44" i="6"/>
  <c r="C50" i="6"/>
  <c r="C49" i="6"/>
  <c r="C47" i="6"/>
  <c r="C54" i="6"/>
  <c r="C45" i="6"/>
  <c r="C43" i="6"/>
  <c r="C58" i="6"/>
  <c r="C61" i="6"/>
  <c r="C52" i="6"/>
  <c r="H60" i="6"/>
  <c r="H51" i="6"/>
  <c r="H50" i="6"/>
  <c r="H62" i="6"/>
  <c r="H63" i="6"/>
  <c r="H43" i="6"/>
  <c r="H48" i="6"/>
  <c r="H49" i="6"/>
  <c r="H54" i="6"/>
  <c r="H55" i="6"/>
  <c r="H42" i="6"/>
  <c r="H56" i="6"/>
  <c r="H53" i="6"/>
  <c r="H59" i="6"/>
  <c r="H41" i="6"/>
  <c r="H46" i="6"/>
  <c r="H58" i="6"/>
  <c r="H45" i="6"/>
  <c r="H57" i="6"/>
  <c r="H61" i="6"/>
  <c r="H47" i="6"/>
  <c r="H52" i="6"/>
  <c r="H44" i="6"/>
  <c r="K62" i="6"/>
  <c r="K63" i="6"/>
  <c r="K52" i="6"/>
  <c r="K55" i="6"/>
  <c r="K53" i="6"/>
  <c r="K54" i="6"/>
  <c r="K57" i="6"/>
  <c r="K45" i="6"/>
  <c r="K58" i="6"/>
  <c r="K48" i="6"/>
  <c r="K49" i="6"/>
  <c r="K50" i="6"/>
  <c r="K51" i="6"/>
  <c r="K47" i="6"/>
  <c r="K56" i="6"/>
  <c r="K46" i="6"/>
  <c r="K61" i="6"/>
  <c r="K42" i="6"/>
  <c r="K41" i="6"/>
  <c r="K43" i="6"/>
  <c r="K59" i="6"/>
  <c r="K60" i="6"/>
  <c r="K44" i="6"/>
  <c r="J42" i="6"/>
  <c r="J58" i="6"/>
  <c r="J62" i="6"/>
  <c r="J63" i="6"/>
  <c r="J50" i="6"/>
  <c r="J55" i="6"/>
  <c r="J52" i="6"/>
  <c r="J59" i="6"/>
  <c r="J57" i="6"/>
  <c r="J48" i="6"/>
  <c r="J49" i="6"/>
  <c r="J46" i="6"/>
  <c r="J41" i="6"/>
  <c r="J47" i="6"/>
  <c r="J56" i="6"/>
  <c r="J43" i="6"/>
  <c r="J61" i="6"/>
  <c r="J45" i="6"/>
  <c r="J54" i="6"/>
  <c r="J53" i="6"/>
  <c r="J44" i="6"/>
  <c r="J60" i="6"/>
  <c r="J51" i="6"/>
  <c r="I62" i="6"/>
  <c r="I63" i="6"/>
  <c r="I55" i="6"/>
  <c r="I59" i="6"/>
  <c r="I41" i="6"/>
  <c r="I44" i="6"/>
  <c r="I48" i="6"/>
  <c r="I45" i="6"/>
  <c r="I42" i="6"/>
  <c r="I60" i="6"/>
  <c r="I61" i="6"/>
  <c r="I46" i="6"/>
  <c r="I58" i="6"/>
  <c r="I51" i="6"/>
  <c r="I53" i="6"/>
  <c r="I47" i="6"/>
  <c r="I49" i="6"/>
  <c r="I50" i="6"/>
  <c r="I54" i="6"/>
  <c r="I56" i="6"/>
  <c r="I43" i="6"/>
  <c r="I57" i="6"/>
  <c r="I52" i="6"/>
  <c r="L47" i="6"/>
  <c r="L55" i="6"/>
  <c r="L62" i="6"/>
  <c r="L63" i="6"/>
  <c r="L49" i="6"/>
  <c r="L52" i="6"/>
  <c r="L59" i="6"/>
  <c r="L58" i="6"/>
  <c r="L50" i="6"/>
  <c r="L46" i="6"/>
  <c r="L41" i="6"/>
  <c r="L44" i="6"/>
  <c r="L54" i="6"/>
  <c r="L48" i="6"/>
  <c r="L45" i="6"/>
  <c r="L53" i="6"/>
  <c r="L43" i="6"/>
  <c r="L61" i="6"/>
  <c r="L42" i="6"/>
  <c r="L60" i="6"/>
  <c r="L51" i="6"/>
  <c r="L57" i="6"/>
  <c r="L56" i="6"/>
  <c r="B39" i="6"/>
  <c r="AY39" i="6"/>
  <c r="BS78" i="6"/>
  <c r="BT39" i="6"/>
  <c r="AK78" i="6"/>
  <c r="BP39" i="6"/>
  <c r="BD78" i="6"/>
  <c r="W78" i="6"/>
  <c r="BJ39" i="6"/>
  <c r="AG39" i="6"/>
  <c r="AX78" i="6"/>
  <c r="S78" i="6"/>
  <c r="CA39" i="6"/>
  <c r="AP78" i="6"/>
  <c r="AL39" i="6"/>
  <c r="X39" i="6"/>
  <c r="BU39" i="6"/>
  <c r="BK39" i="6"/>
  <c r="T39" i="6"/>
  <c r="BQ78" i="6"/>
  <c r="AS39" i="6"/>
  <c r="AV78" i="6"/>
  <c r="AF78" i="6"/>
  <c r="CB39" i="6"/>
  <c r="BE39" i="6"/>
  <c r="AQ39" i="6"/>
  <c r="AA39" i="6"/>
  <c r="AC78" i="6"/>
  <c r="U78" i="6"/>
  <c r="U39" i="6"/>
  <c r="Z78" i="6"/>
  <c r="Z39" i="6"/>
  <c r="AE78" i="6"/>
  <c r="AE39" i="6"/>
  <c r="AI78" i="6"/>
  <c r="AI39" i="6"/>
  <c r="AM78" i="6"/>
  <c r="AM39" i="6"/>
  <c r="AR78" i="6"/>
  <c r="AR39" i="6"/>
  <c r="AW78" i="6"/>
  <c r="AW39" i="6"/>
  <c r="BB78" i="6"/>
  <c r="BB39" i="6"/>
  <c r="BG78" i="6"/>
  <c r="BG39" i="6"/>
  <c r="BL78" i="6"/>
  <c r="BL39" i="6"/>
  <c r="BR78" i="6"/>
  <c r="BR39" i="6"/>
  <c r="BV78" i="6"/>
  <c r="BV39" i="6"/>
  <c r="CD78" i="6"/>
  <c r="CD39" i="6"/>
  <c r="AJ78" i="6"/>
  <c r="CE39" i="6"/>
  <c r="BX39" i="6"/>
  <c r="BM39" i="6"/>
  <c r="BI39" i="6"/>
  <c r="BC39" i="6"/>
  <c r="BA78" i="6"/>
  <c r="AT78" i="6"/>
  <c r="AN78" i="6"/>
  <c r="AH78" i="6"/>
  <c r="AB78" i="6"/>
  <c r="V78" i="6"/>
  <c r="CE40" i="6"/>
  <c r="CE38" i="6"/>
  <c r="CE37" i="6"/>
  <c r="CD79" i="6"/>
  <c r="CD38" i="6"/>
  <c r="CD76" i="6"/>
  <c r="CB77" i="6"/>
  <c r="CB37" i="6"/>
  <c r="CA79" i="6"/>
  <c r="CA38" i="6"/>
  <c r="CA76" i="6"/>
  <c r="BX40" i="6"/>
  <c r="BX77" i="6"/>
  <c r="BX37" i="6"/>
  <c r="BV79" i="6"/>
  <c r="BV38" i="6"/>
  <c r="BV76" i="6"/>
  <c r="BU40" i="6"/>
  <c r="BU77" i="6"/>
  <c r="BU37" i="6"/>
  <c r="BT79" i="6"/>
  <c r="BT38" i="6"/>
  <c r="BT76" i="6"/>
  <c r="BS40" i="6"/>
  <c r="BS77" i="6"/>
  <c r="BS37" i="6"/>
  <c r="BR79" i="6"/>
  <c r="BR38" i="6"/>
  <c r="BR76" i="6"/>
  <c r="BQ40" i="6"/>
  <c r="BQ77" i="6"/>
  <c r="BQ37" i="6"/>
  <c r="BP40" i="6"/>
  <c r="BP38" i="6"/>
  <c r="BP76" i="6"/>
  <c r="BM40" i="6"/>
  <c r="BM77" i="6"/>
  <c r="BM37" i="6"/>
  <c r="BL79" i="6"/>
  <c r="BL38" i="6"/>
  <c r="BL37" i="6"/>
  <c r="BK40" i="6"/>
  <c r="BK77" i="6"/>
  <c r="BK37" i="6"/>
  <c r="BJ79" i="6"/>
  <c r="BJ38" i="6"/>
  <c r="BJ76" i="6"/>
  <c r="BI40" i="6"/>
  <c r="BI77" i="6"/>
  <c r="BI37" i="6"/>
  <c r="BG79" i="6"/>
  <c r="BG38" i="6"/>
  <c r="BG37" i="6"/>
  <c r="BE40" i="6"/>
  <c r="BE77" i="6"/>
  <c r="BE37" i="6"/>
  <c r="BD79" i="6"/>
  <c r="BD38" i="6"/>
  <c r="BD76" i="6"/>
  <c r="BC40" i="6"/>
  <c r="BC38" i="6"/>
  <c r="BC37" i="6"/>
  <c r="BB79" i="6"/>
  <c r="BB38" i="6"/>
  <c r="BB37" i="6"/>
  <c r="BA40" i="6"/>
  <c r="BA77" i="6"/>
  <c r="BA37" i="6"/>
  <c r="AY38" i="6"/>
  <c r="AY76" i="6"/>
  <c r="AX40" i="6"/>
  <c r="AX38" i="6"/>
  <c r="AX37" i="6"/>
  <c r="AW79" i="6"/>
  <c r="AW38" i="6"/>
  <c r="AW37" i="6"/>
  <c r="AV40" i="6"/>
  <c r="AV77" i="6"/>
  <c r="AV37" i="6"/>
  <c r="AT40" i="6"/>
  <c r="AT38" i="6"/>
  <c r="AT76" i="6"/>
  <c r="AS40" i="6"/>
  <c r="AS38" i="6"/>
  <c r="AS37" i="6"/>
  <c r="AR79" i="6"/>
  <c r="AR38" i="6"/>
  <c r="AR37" i="6"/>
  <c r="AQ40" i="6"/>
  <c r="AQ77" i="6"/>
  <c r="AQ37" i="6"/>
  <c r="AP40" i="6"/>
  <c r="AP38" i="6"/>
  <c r="AP76" i="6"/>
  <c r="AN40" i="6"/>
  <c r="AN38" i="6"/>
  <c r="AN37" i="6"/>
  <c r="AM79" i="6"/>
  <c r="AM38" i="6"/>
  <c r="AM37" i="6"/>
  <c r="AL40" i="6"/>
  <c r="AL77" i="6"/>
  <c r="AL37" i="6"/>
  <c r="AK40" i="6"/>
  <c r="AK38" i="6"/>
  <c r="AK76" i="6"/>
  <c r="AJ40" i="6"/>
  <c r="AJ38" i="6"/>
  <c r="AJ37" i="6"/>
  <c r="AI79" i="6"/>
  <c r="AI38" i="6"/>
  <c r="AI37" i="6"/>
  <c r="AH40" i="6"/>
  <c r="AH77" i="6"/>
  <c r="AH37" i="6"/>
  <c r="AG40" i="6"/>
  <c r="AG38" i="6"/>
  <c r="AG76" i="6"/>
  <c r="AF40" i="6"/>
  <c r="AF38" i="6"/>
  <c r="AF37" i="6"/>
  <c r="AE79" i="6"/>
  <c r="AE38" i="6"/>
  <c r="AE37" i="6"/>
  <c r="AC40" i="6"/>
  <c r="AC77" i="6"/>
  <c r="AC37" i="6"/>
  <c r="AB40" i="6"/>
  <c r="AB38" i="6"/>
  <c r="AB76" i="6"/>
  <c r="AA40" i="6"/>
  <c r="AA38" i="6"/>
  <c r="AA37" i="6"/>
  <c r="Z79" i="6"/>
  <c r="Z38" i="6"/>
  <c r="Z37" i="6"/>
  <c r="X77" i="6"/>
  <c r="X37" i="6"/>
  <c r="W40" i="6"/>
  <c r="W38" i="6"/>
  <c r="W76" i="6"/>
  <c r="V40" i="6"/>
  <c r="V38" i="6"/>
  <c r="V37" i="6"/>
  <c r="U79" i="6"/>
  <c r="U38" i="6"/>
  <c r="U37" i="6"/>
  <c r="T40" i="6"/>
  <c r="T77" i="6"/>
  <c r="T37" i="6"/>
  <c r="S40" i="6"/>
  <c r="S38" i="6"/>
  <c r="B42" i="6" l="1"/>
  <c r="B48" i="6"/>
  <c r="B53" i="6"/>
  <c r="B41" i="6"/>
  <c r="B52" i="6"/>
  <c r="B57" i="6"/>
  <c r="B63" i="6"/>
  <c r="B60" i="6"/>
  <c r="B58" i="6"/>
  <c r="B62" i="6"/>
  <c r="B59" i="6"/>
  <c r="B43" i="6"/>
  <c r="B49" i="6"/>
  <c r="B47" i="6"/>
  <c r="B56" i="6"/>
  <c r="B45" i="6"/>
  <c r="B44" i="6"/>
  <c r="B55" i="6"/>
  <c r="B61" i="6"/>
  <c r="B46" i="6"/>
  <c r="B51" i="6"/>
  <c r="B50" i="6"/>
  <c r="B54" i="6"/>
  <c r="H66" i="6"/>
  <c r="CB40" i="6"/>
  <c r="X40" i="6"/>
  <c r="AY79" i="6"/>
  <c r="CA40" i="6"/>
  <c r="AY40" i="6"/>
  <c r="CD37" i="6"/>
  <c r="BP79" i="6"/>
  <c r="BT40" i="6"/>
  <c r="BX38" i="6"/>
  <c r="BV37" i="6"/>
  <c r="CE77" i="6"/>
  <c r="BJ40" i="6"/>
  <c r="BS38" i="6"/>
  <c r="BR37" i="6"/>
  <c r="BD40" i="6"/>
  <c r="BM38" i="6"/>
  <c r="BI38" i="6"/>
  <c r="CD40" i="6"/>
  <c r="BV40" i="6"/>
  <c r="BR40" i="6"/>
  <c r="BL40" i="6"/>
  <c r="BG40" i="6"/>
  <c r="BB40" i="6"/>
  <c r="AW40" i="6"/>
  <c r="AR40" i="6"/>
  <c r="AM40" i="6"/>
  <c r="AI40" i="6"/>
  <c r="AE40" i="6"/>
  <c r="Z40" i="6"/>
  <c r="U40" i="6"/>
  <c r="CB38" i="6"/>
  <c r="BU38" i="6"/>
  <c r="BQ38" i="6"/>
  <c r="BK38" i="6"/>
  <c r="BE38" i="6"/>
  <c r="BA38" i="6"/>
  <c r="AV38" i="6"/>
  <c r="AQ38" i="6"/>
  <c r="AL38" i="6"/>
  <c r="AH38" i="6"/>
  <c r="AC38" i="6"/>
  <c r="X38" i="6"/>
  <c r="T38" i="6"/>
  <c r="CA37" i="6"/>
  <c r="BT37" i="6"/>
  <c r="BP37" i="6"/>
  <c r="BJ37" i="6"/>
  <c r="BD37" i="6"/>
  <c r="AY37" i="6"/>
  <c r="AT37" i="6"/>
  <c r="AP37" i="6"/>
  <c r="AK37" i="6"/>
  <c r="AG37" i="6"/>
  <c r="AB37" i="6"/>
  <c r="W37" i="6"/>
  <c r="S79" i="6"/>
  <c r="CB79" i="6"/>
  <c r="BU79" i="6"/>
  <c r="BQ79" i="6"/>
  <c r="BK79" i="6"/>
  <c r="BE79" i="6"/>
  <c r="BA79" i="6"/>
  <c r="AV79" i="6"/>
  <c r="AQ79" i="6"/>
  <c r="AL79" i="6"/>
  <c r="AH79" i="6"/>
  <c r="AC79" i="6"/>
  <c r="X79" i="6"/>
  <c r="T79" i="6"/>
  <c r="CA77" i="6"/>
  <c r="BT77" i="6"/>
  <c r="BP77" i="6"/>
  <c r="BJ77" i="6"/>
  <c r="BD77" i="6"/>
  <c r="AY77" i="6"/>
  <c r="AT77" i="6"/>
  <c r="AP77" i="6"/>
  <c r="AK77" i="6"/>
  <c r="AG77" i="6"/>
  <c r="AB77" i="6"/>
  <c r="W77" i="6"/>
  <c r="CE76" i="6"/>
  <c r="BX76" i="6"/>
  <c r="BS76" i="6"/>
  <c r="BM76" i="6"/>
  <c r="BI76" i="6"/>
  <c r="BC76" i="6"/>
  <c r="AX76" i="6"/>
  <c r="AS76" i="6"/>
  <c r="AN76" i="6"/>
  <c r="AJ76" i="6"/>
  <c r="AF76" i="6"/>
  <c r="AA76" i="6"/>
  <c r="V76" i="6"/>
  <c r="S77" i="6"/>
  <c r="AT79" i="6"/>
  <c r="AP79" i="6"/>
  <c r="AK79" i="6"/>
  <c r="AG79" i="6"/>
  <c r="AB79" i="6"/>
  <c r="W79" i="6"/>
  <c r="BC77" i="6"/>
  <c r="AX77" i="6"/>
  <c r="AS77" i="6"/>
  <c r="AN77" i="6"/>
  <c r="AJ77" i="6"/>
  <c r="AF77" i="6"/>
  <c r="AA77" i="6"/>
  <c r="V77" i="6"/>
  <c r="BL76" i="6"/>
  <c r="BG76" i="6"/>
  <c r="BB76" i="6"/>
  <c r="AW76" i="6"/>
  <c r="AR76" i="6"/>
  <c r="AM76" i="6"/>
  <c r="AI76" i="6"/>
  <c r="AE76" i="6"/>
  <c r="Z76" i="6"/>
  <c r="U76" i="6"/>
  <c r="CE79" i="6"/>
  <c r="BX79" i="6"/>
  <c r="BS79" i="6"/>
  <c r="BM79" i="6"/>
  <c r="BI79" i="6"/>
  <c r="BC79" i="6"/>
  <c r="AX79" i="6"/>
  <c r="AS79" i="6"/>
  <c r="AN79" i="6"/>
  <c r="AJ79" i="6"/>
  <c r="AF79" i="6"/>
  <c r="AA79" i="6"/>
  <c r="V79" i="6"/>
  <c r="CD77" i="6"/>
  <c r="BV77" i="6"/>
  <c r="BR77" i="6"/>
  <c r="BL77" i="6"/>
  <c r="BG77" i="6"/>
  <c r="BB77" i="6"/>
  <c r="AW77" i="6"/>
  <c r="AR77" i="6"/>
  <c r="AM77" i="6"/>
  <c r="AI77" i="6"/>
  <c r="AE77" i="6"/>
  <c r="Z77" i="6"/>
  <c r="U77" i="6"/>
  <c r="CB76" i="6"/>
  <c r="BU76" i="6"/>
  <c r="BQ76" i="6"/>
  <c r="BK76" i="6"/>
  <c r="BE76" i="6"/>
  <c r="BA76" i="6"/>
  <c r="AV76" i="6"/>
  <c r="AQ76" i="6"/>
  <c r="AL76" i="6"/>
  <c r="AH76" i="6"/>
  <c r="AC76" i="6"/>
  <c r="X76" i="6"/>
  <c r="T76" i="6"/>
  <c r="R77" i="6"/>
  <c r="R79" i="6"/>
  <c r="R76" i="6"/>
  <c r="A38" i="6"/>
  <c r="A40" i="6"/>
  <c r="A37" i="6"/>
  <c r="R38" i="6"/>
  <c r="R40" i="6"/>
  <c r="R37" i="6"/>
  <c r="J38" i="6"/>
  <c r="L38" i="6"/>
  <c r="L37" i="6"/>
  <c r="K40" i="6"/>
  <c r="K38" i="6"/>
  <c r="K37" i="6"/>
  <c r="J40" i="6"/>
  <c r="J37" i="6"/>
  <c r="I40" i="6"/>
  <c r="I38" i="6"/>
  <c r="I37" i="6"/>
  <c r="H40" i="6"/>
  <c r="H38" i="6"/>
  <c r="H37" i="6"/>
  <c r="C40" i="6"/>
  <c r="C38" i="6"/>
  <c r="C37" i="6"/>
  <c r="R101" i="6"/>
  <c r="R102" i="6"/>
  <c r="L40" i="6" l="1"/>
  <c r="B40" i="6"/>
  <c r="B38" i="6"/>
  <c r="B37" i="6"/>
  <c r="BI104" i="6" l="1"/>
  <c r="AV104" i="6"/>
  <c r="S76" i="6"/>
  <c r="S37" i="6"/>
  <c r="CG41" i="6" l="1"/>
  <c r="CG80" i="6" s="1"/>
  <c r="CF41" i="6"/>
  <c r="CF80" i="6" s="1"/>
  <c r="CG43" i="6"/>
  <c r="CG82" i="6" s="1"/>
  <c r="CF43" i="6"/>
  <c r="CF82" i="6" s="1"/>
  <c r="CG51" i="6"/>
  <c r="CG90" i="6" s="1"/>
  <c r="CF51" i="6"/>
  <c r="CF90" i="6" s="1"/>
  <c r="CG55" i="6"/>
  <c r="CG94" i="6" s="1"/>
  <c r="CF55" i="6"/>
  <c r="CF94" i="6" s="1"/>
  <c r="CG59" i="6"/>
  <c r="CG98" i="6" s="1"/>
  <c r="CF59" i="6"/>
  <c r="CF98" i="6" s="1"/>
  <c r="CG60" i="6"/>
  <c r="CG99" i="6" s="1"/>
  <c r="CF60" i="6"/>
  <c r="CF99" i="6" s="1"/>
  <c r="CG48" i="6"/>
  <c r="CG87" i="6" s="1"/>
  <c r="CF48" i="6"/>
  <c r="CF87" i="6" s="1"/>
  <c r="CG52" i="6"/>
  <c r="CG91" i="6" s="1"/>
  <c r="CF52" i="6"/>
  <c r="CF91" i="6" s="1"/>
  <c r="CG56" i="6"/>
  <c r="CG95" i="6" s="1"/>
  <c r="CF56" i="6"/>
  <c r="CF95" i="6" s="1"/>
  <c r="CG49" i="6"/>
  <c r="CG88" i="6" s="1"/>
  <c r="CF49" i="6"/>
  <c r="CF88" i="6" s="1"/>
  <c r="CG53" i="6"/>
  <c r="CG92" i="6" s="1"/>
  <c r="CF53" i="6"/>
  <c r="CF92" i="6" s="1"/>
  <c r="CG57" i="6"/>
  <c r="CG96" i="6" s="1"/>
  <c r="CF57" i="6"/>
  <c r="CF96" i="6" s="1"/>
  <c r="CG61" i="6"/>
  <c r="CG100" i="6" s="1"/>
  <c r="CF61" i="6"/>
  <c r="CF100" i="6" s="1"/>
  <c r="CG50" i="6"/>
  <c r="CG89" i="6" s="1"/>
  <c r="CF50" i="6"/>
  <c r="CF89" i="6" s="1"/>
  <c r="CG54" i="6"/>
  <c r="CG93" i="6" s="1"/>
  <c r="CF54" i="6"/>
  <c r="CF93" i="6" s="1"/>
  <c r="CG58" i="6"/>
  <c r="CG97" i="6" s="1"/>
  <c r="CF58" i="6"/>
  <c r="CF97" i="6" s="1"/>
  <c r="CE51" i="6"/>
  <c r="CC51" i="6"/>
  <c r="CC90" i="6" s="1"/>
  <c r="CA51" i="6"/>
  <c r="CA90" i="6" s="1"/>
  <c r="BY51" i="6"/>
  <c r="BY90" i="6" s="1"/>
  <c r="CD51" i="6"/>
  <c r="CB51" i="6"/>
  <c r="CB90" i="6" s="1"/>
  <c r="BZ51" i="6"/>
  <c r="BX51" i="6"/>
  <c r="BX90" i="6" s="1"/>
  <c r="BQ51" i="6"/>
  <c r="BQ90" i="6" s="1"/>
  <c r="BU51" i="6"/>
  <c r="BS51" i="6"/>
  <c r="BS90" i="6" s="1"/>
  <c r="BO51" i="6"/>
  <c r="BO90" i="6" s="1"/>
  <c r="BM51" i="6"/>
  <c r="BK51" i="6"/>
  <c r="BK90" i="6" s="1"/>
  <c r="BI51" i="6"/>
  <c r="BG51" i="6"/>
  <c r="BG90" i="6" s="1"/>
  <c r="BE51" i="6"/>
  <c r="BC51" i="6"/>
  <c r="BA51" i="6"/>
  <c r="AW51" i="6"/>
  <c r="BP51" i="6"/>
  <c r="BP90" i="6" s="1"/>
  <c r="BF51" i="6"/>
  <c r="BF90" i="6" s="1"/>
  <c r="BW51" i="6"/>
  <c r="BV51" i="6"/>
  <c r="BV90" i="6" s="1"/>
  <c r="BT51" i="6"/>
  <c r="BT90" i="6" s="1"/>
  <c r="BR51" i="6"/>
  <c r="BR90" i="6" s="1"/>
  <c r="BN51" i="6"/>
  <c r="BL51" i="6"/>
  <c r="BL90" i="6" s="1"/>
  <c r="BJ51" i="6"/>
  <c r="BJ90" i="6" s="1"/>
  <c r="BH51" i="6"/>
  <c r="BH90" i="6" s="1"/>
  <c r="BD51" i="6"/>
  <c r="BB51" i="6"/>
  <c r="BB90" i="6" s="1"/>
  <c r="AZ51" i="6"/>
  <c r="AX51" i="6"/>
  <c r="AV51" i="6"/>
  <c r="AT51" i="6"/>
  <c r="AT90" i="6" s="1"/>
  <c r="AR51" i="6"/>
  <c r="AY51" i="6"/>
  <c r="AS51" i="6"/>
  <c r="AQ51" i="6"/>
  <c r="AQ90" i="6" s="1"/>
  <c r="AO51" i="6"/>
  <c r="AO90" i="6" s="1"/>
  <c r="AM51" i="6"/>
  <c r="AM90" i="6" s="1"/>
  <c r="AK51" i="6"/>
  <c r="AI51" i="6"/>
  <c r="AI90" i="6" s="1"/>
  <c r="AG51" i="6"/>
  <c r="AG90" i="6" s="1"/>
  <c r="AE51" i="6"/>
  <c r="AC51" i="6"/>
  <c r="AA51" i="6"/>
  <c r="AA90" i="6" s="1"/>
  <c r="Y51" i="6"/>
  <c r="Y90" i="6" s="1"/>
  <c r="W51" i="6"/>
  <c r="AU51" i="6"/>
  <c r="AP51" i="6"/>
  <c r="AN51" i="6"/>
  <c r="AL51" i="6"/>
  <c r="AJ51" i="6"/>
  <c r="AH51" i="6"/>
  <c r="AH90" i="6" s="1"/>
  <c r="AF51" i="6"/>
  <c r="AD51" i="6"/>
  <c r="AD90" i="6" s="1"/>
  <c r="AB51" i="6"/>
  <c r="Z51" i="6"/>
  <c r="X51" i="6"/>
  <c r="V51" i="6"/>
  <c r="V90" i="6" s="1"/>
  <c r="T51" i="6"/>
  <c r="T90" i="6" s="1"/>
  <c r="U51" i="6"/>
  <c r="U90" i="6" s="1"/>
  <c r="S51" i="6"/>
  <c r="CE58" i="6"/>
  <c r="CE97" i="6" s="1"/>
  <c r="CC58" i="6"/>
  <c r="CA58" i="6"/>
  <c r="CA97" i="6" s="1"/>
  <c r="BY58" i="6"/>
  <c r="BW58" i="6"/>
  <c r="BW97" i="6" s="1"/>
  <c r="CB58" i="6"/>
  <c r="CB97" i="6" s="1"/>
  <c r="BX58" i="6"/>
  <c r="BX97" i="6" s="1"/>
  <c r="BU58" i="6"/>
  <c r="BS58" i="6"/>
  <c r="BS97" i="6" s="1"/>
  <c r="BO58" i="6"/>
  <c r="BO97" i="6" s="1"/>
  <c r="BM58" i="6"/>
  <c r="BM97" i="6" s="1"/>
  <c r="BK58" i="6"/>
  <c r="BK97" i="6" s="1"/>
  <c r="BI58" i="6"/>
  <c r="BG58" i="6"/>
  <c r="BE58" i="6"/>
  <c r="BE97" i="6" s="1"/>
  <c r="BC58" i="6"/>
  <c r="BA58" i="6"/>
  <c r="BQ58" i="6"/>
  <c r="BQ97" i="6" s="1"/>
  <c r="AY58" i="6"/>
  <c r="CD58" i="6"/>
  <c r="BZ58" i="6"/>
  <c r="BV58" i="6"/>
  <c r="BT58" i="6"/>
  <c r="BT97" i="6" s="1"/>
  <c r="BR58" i="6"/>
  <c r="BR97" i="6" s="1"/>
  <c r="BN58" i="6"/>
  <c r="BN97" i="6" s="1"/>
  <c r="BL58" i="6"/>
  <c r="BL97" i="6" s="1"/>
  <c r="BJ58" i="6"/>
  <c r="BJ97" i="6" s="1"/>
  <c r="BH58" i="6"/>
  <c r="BH97" i="6" s="1"/>
  <c r="BD58" i="6"/>
  <c r="BD97" i="6" s="1"/>
  <c r="BB58" i="6"/>
  <c r="AZ58" i="6"/>
  <c r="AX58" i="6"/>
  <c r="BP58" i="6"/>
  <c r="BP97" i="6" s="1"/>
  <c r="BF58" i="6"/>
  <c r="AU58" i="6"/>
  <c r="AU97" i="6" s="1"/>
  <c r="AQ58" i="6"/>
  <c r="AO58" i="6"/>
  <c r="AM58" i="6"/>
  <c r="AM97" i="6" s="1"/>
  <c r="AK58" i="6"/>
  <c r="AI58" i="6"/>
  <c r="AG58" i="6"/>
  <c r="AG97" i="6" s="1"/>
  <c r="AE58" i="6"/>
  <c r="AC58" i="6"/>
  <c r="AC97" i="6" s="1"/>
  <c r="AA58" i="6"/>
  <c r="AA97" i="6" s="1"/>
  <c r="Y58" i="6"/>
  <c r="Y97" i="6" s="1"/>
  <c r="W58" i="6"/>
  <c r="AT58" i="6"/>
  <c r="AT97" i="6" s="1"/>
  <c r="U58" i="6"/>
  <c r="U97" i="6" s="1"/>
  <c r="AS58" i="6"/>
  <c r="AS97" i="6" s="1"/>
  <c r="AP58" i="6"/>
  <c r="AN58" i="6"/>
  <c r="AN97" i="6" s="1"/>
  <c r="AL58" i="6"/>
  <c r="AJ58" i="6"/>
  <c r="AJ97" i="6" s="1"/>
  <c r="AH58" i="6"/>
  <c r="AF58" i="6"/>
  <c r="AD58" i="6"/>
  <c r="AB58" i="6"/>
  <c r="Z58" i="6"/>
  <c r="AW58" i="6"/>
  <c r="AV58" i="6"/>
  <c r="AR58" i="6"/>
  <c r="AR97" i="6" s="1"/>
  <c r="V58" i="6"/>
  <c r="V97" i="6" s="1"/>
  <c r="X58" i="6"/>
  <c r="X97" i="6" s="1"/>
  <c r="T58" i="6"/>
  <c r="S58" i="6"/>
  <c r="CE59" i="6"/>
  <c r="CC59" i="6"/>
  <c r="CC98" i="6" s="1"/>
  <c r="CA59" i="6"/>
  <c r="CA98" i="6" s="1"/>
  <c r="BY59" i="6"/>
  <c r="BY98" i="6" s="1"/>
  <c r="CD59" i="6"/>
  <c r="CB59" i="6"/>
  <c r="CB98" i="6" s="1"/>
  <c r="BZ59" i="6"/>
  <c r="BQ59" i="6"/>
  <c r="BQ98" i="6" s="1"/>
  <c r="BX59" i="6"/>
  <c r="BW59" i="6"/>
  <c r="BW98" i="6" s="1"/>
  <c r="BV59" i="6"/>
  <c r="BU59" i="6"/>
  <c r="BS59" i="6"/>
  <c r="BS98" i="6" s="1"/>
  <c r="BO59" i="6"/>
  <c r="BO98" i="6" s="1"/>
  <c r="BM59" i="6"/>
  <c r="BK59" i="6"/>
  <c r="BK98" i="6" s="1"/>
  <c r="BI59" i="6"/>
  <c r="BG59" i="6"/>
  <c r="BG98" i="6" s="1"/>
  <c r="BE59" i="6"/>
  <c r="BC59" i="6"/>
  <c r="BC98" i="6" s="1"/>
  <c r="BA59" i="6"/>
  <c r="AW59" i="6"/>
  <c r="BP59" i="6"/>
  <c r="BP98" i="6" s="1"/>
  <c r="BF59" i="6"/>
  <c r="BT59" i="6"/>
  <c r="BR59" i="6"/>
  <c r="BR98" i="6" s="1"/>
  <c r="BN59" i="6"/>
  <c r="BL59" i="6"/>
  <c r="BJ59" i="6"/>
  <c r="BJ98" i="6" s="1"/>
  <c r="BH59" i="6"/>
  <c r="BH98" i="6" s="1"/>
  <c r="BD59" i="6"/>
  <c r="BB59" i="6"/>
  <c r="BB98" i="6" s="1"/>
  <c r="AZ59" i="6"/>
  <c r="AX59" i="6"/>
  <c r="AV59" i="6"/>
  <c r="AT59" i="6"/>
  <c r="AT98" i="6" s="1"/>
  <c r="AR59" i="6"/>
  <c r="AU59" i="6"/>
  <c r="AU98" i="6" s="1"/>
  <c r="AQ59" i="6"/>
  <c r="AO59" i="6"/>
  <c r="AO98" i="6" s="1"/>
  <c r="AM59" i="6"/>
  <c r="AK59" i="6"/>
  <c r="AI59" i="6"/>
  <c r="AG59" i="6"/>
  <c r="AG98" i="6" s="1"/>
  <c r="AE59" i="6"/>
  <c r="AC59" i="6"/>
  <c r="AA59" i="6"/>
  <c r="AA98" i="6" s="1"/>
  <c r="Y59" i="6"/>
  <c r="Y98" i="6" s="1"/>
  <c r="W59" i="6"/>
  <c r="AY59" i="6"/>
  <c r="AS59" i="6"/>
  <c r="AP59" i="6"/>
  <c r="AN59" i="6"/>
  <c r="AL59" i="6"/>
  <c r="AJ59" i="6"/>
  <c r="AH59" i="6"/>
  <c r="AH98" i="6" s="1"/>
  <c r="AF59" i="6"/>
  <c r="AD59" i="6"/>
  <c r="AD98" i="6" s="1"/>
  <c r="AB59" i="6"/>
  <c r="Z59" i="6"/>
  <c r="X59" i="6"/>
  <c r="V59" i="6"/>
  <c r="V98" i="6" s="1"/>
  <c r="T59" i="6"/>
  <c r="U59" i="6"/>
  <c r="U98" i="6" s="1"/>
  <c r="S59" i="6"/>
  <c r="CD48" i="6"/>
  <c r="CD87" i="6" s="1"/>
  <c r="CB48" i="6"/>
  <c r="CB87" i="6" s="1"/>
  <c r="BZ48" i="6"/>
  <c r="BZ87" i="6" s="1"/>
  <c r="BX48" i="6"/>
  <c r="CE48" i="6"/>
  <c r="CE87" i="6" s="1"/>
  <c r="CA48" i="6"/>
  <c r="CA87" i="6" s="1"/>
  <c r="BT48" i="6"/>
  <c r="BT87" i="6" s="1"/>
  <c r="BR48" i="6"/>
  <c r="BR87" i="6" s="1"/>
  <c r="BN48" i="6"/>
  <c r="BN87" i="6" s="1"/>
  <c r="BL48" i="6"/>
  <c r="BL87" i="6" s="1"/>
  <c r="BJ48" i="6"/>
  <c r="BJ87" i="6" s="1"/>
  <c r="BH48" i="6"/>
  <c r="BH87" i="6" s="1"/>
  <c r="BD48" i="6"/>
  <c r="BD87" i="6" s="1"/>
  <c r="BB48" i="6"/>
  <c r="AZ48" i="6"/>
  <c r="BW48" i="6"/>
  <c r="BV48" i="6"/>
  <c r="BV87" i="6" s="1"/>
  <c r="BP48" i="6"/>
  <c r="BP87" i="6" s="1"/>
  <c r="BF48" i="6"/>
  <c r="BF87" i="6" s="1"/>
  <c r="CC48" i="6"/>
  <c r="BY48" i="6"/>
  <c r="BY87" i="6" s="1"/>
  <c r="BU48" i="6"/>
  <c r="BS48" i="6"/>
  <c r="BS87" i="6" s="1"/>
  <c r="BO48" i="6"/>
  <c r="BO87" i="6" s="1"/>
  <c r="BM48" i="6"/>
  <c r="BM87" i="6" s="1"/>
  <c r="BK48" i="6"/>
  <c r="BK87" i="6" s="1"/>
  <c r="BI48" i="6"/>
  <c r="BG48" i="6"/>
  <c r="BE48" i="6"/>
  <c r="BE87" i="6" s="1"/>
  <c r="BC48" i="6"/>
  <c r="BA48" i="6"/>
  <c r="BA87" i="6" s="1"/>
  <c r="AW48" i="6"/>
  <c r="AW87" i="6" s="1"/>
  <c r="BQ48" i="6"/>
  <c r="BQ87" i="6" s="1"/>
  <c r="AY48" i="6"/>
  <c r="AP48" i="6"/>
  <c r="AP87" i="6" s="1"/>
  <c r="AN48" i="6"/>
  <c r="AL48" i="6"/>
  <c r="AL87" i="6" s="1"/>
  <c r="AJ48" i="6"/>
  <c r="AH48" i="6"/>
  <c r="AF48" i="6"/>
  <c r="AF87" i="6" s="1"/>
  <c r="AD48" i="6"/>
  <c r="AD87" i="6" s="1"/>
  <c r="AB48" i="6"/>
  <c r="Z48" i="6"/>
  <c r="Z87" i="6" s="1"/>
  <c r="X48" i="6"/>
  <c r="V48" i="6"/>
  <c r="V87" i="6" s="1"/>
  <c r="AX48" i="6"/>
  <c r="AU48" i="6"/>
  <c r="AU87" i="6" s="1"/>
  <c r="AT48" i="6"/>
  <c r="AQ48" i="6"/>
  <c r="AQ87" i="6" s="1"/>
  <c r="AO48" i="6"/>
  <c r="AO87" i="6" s="1"/>
  <c r="AM48" i="6"/>
  <c r="AM87" i="6" s="1"/>
  <c r="AK48" i="6"/>
  <c r="AK87" i="6" s="1"/>
  <c r="AI48" i="6"/>
  <c r="AI87" i="6" s="1"/>
  <c r="AG48" i="6"/>
  <c r="AG87" i="6" s="1"/>
  <c r="AE48" i="6"/>
  <c r="AE87" i="6" s="1"/>
  <c r="AC48" i="6"/>
  <c r="AA48" i="6"/>
  <c r="AA87" i="6" s="1"/>
  <c r="Y48" i="6"/>
  <c r="Y87" i="6" s="1"/>
  <c r="AV48" i="6"/>
  <c r="AS48" i="6"/>
  <c r="AR48" i="6"/>
  <c r="AR87" i="6" s="1"/>
  <c r="U48" i="6"/>
  <c r="U87" i="6" s="1"/>
  <c r="T48" i="6"/>
  <c r="T87" i="6" s="1"/>
  <c r="W48" i="6"/>
  <c r="S48" i="6"/>
  <c r="S87" i="6" s="1"/>
  <c r="CE54" i="6"/>
  <c r="CC54" i="6"/>
  <c r="CA54" i="6"/>
  <c r="CA93" i="6" s="1"/>
  <c r="BY54" i="6"/>
  <c r="BY93" i="6" s="1"/>
  <c r="BW54" i="6"/>
  <c r="BU54" i="6"/>
  <c r="BU93" i="6" s="1"/>
  <c r="BS54" i="6"/>
  <c r="BS93" i="6" s="1"/>
  <c r="BO54" i="6"/>
  <c r="BO93" i="6" s="1"/>
  <c r="BM54" i="6"/>
  <c r="BK54" i="6"/>
  <c r="BK93" i="6" s="1"/>
  <c r="BI54" i="6"/>
  <c r="BG54" i="6"/>
  <c r="BG93" i="6" s="1"/>
  <c r="BE54" i="6"/>
  <c r="BC54" i="6"/>
  <c r="BC93" i="6" s="1"/>
  <c r="BA54" i="6"/>
  <c r="CD54" i="6"/>
  <c r="CD93" i="6" s="1"/>
  <c r="BZ54" i="6"/>
  <c r="BV54" i="6"/>
  <c r="BV93" i="6" s="1"/>
  <c r="BQ54" i="6"/>
  <c r="BQ93" i="6" s="1"/>
  <c r="AY54" i="6"/>
  <c r="BT54" i="6"/>
  <c r="BT93" i="6" s="1"/>
  <c r="BR54" i="6"/>
  <c r="BR93" i="6" s="1"/>
  <c r="BN54" i="6"/>
  <c r="BL54" i="6"/>
  <c r="BL93" i="6" s="1"/>
  <c r="BJ54" i="6"/>
  <c r="BJ93" i="6" s="1"/>
  <c r="BH54" i="6"/>
  <c r="BH93" i="6" s="1"/>
  <c r="BD54" i="6"/>
  <c r="BB54" i="6"/>
  <c r="BB93" i="6" s="1"/>
  <c r="AZ54" i="6"/>
  <c r="AX54" i="6"/>
  <c r="CB54" i="6"/>
  <c r="CB93" i="6" s="1"/>
  <c r="BX54" i="6"/>
  <c r="BX93" i="6" s="1"/>
  <c r="BP54" i="6"/>
  <c r="BP93" i="6" s="1"/>
  <c r="BF54" i="6"/>
  <c r="BF93" i="6" s="1"/>
  <c r="AR54" i="6"/>
  <c r="AQ54" i="6"/>
  <c r="AQ93" i="6" s="1"/>
  <c r="AO54" i="6"/>
  <c r="AM54" i="6"/>
  <c r="AM93" i="6" s="1"/>
  <c r="AK54" i="6"/>
  <c r="AI54" i="6"/>
  <c r="AI93" i="6" s="1"/>
  <c r="AG54" i="6"/>
  <c r="AG93" i="6" s="1"/>
  <c r="AE54" i="6"/>
  <c r="AE93" i="6" s="1"/>
  <c r="AC54" i="6"/>
  <c r="AA54" i="6"/>
  <c r="AA93" i="6" s="1"/>
  <c r="Y54" i="6"/>
  <c r="Y93" i="6" s="1"/>
  <c r="W54" i="6"/>
  <c r="W93" i="6" s="1"/>
  <c r="AV54" i="6"/>
  <c r="AU54" i="6"/>
  <c r="AU93" i="6" s="1"/>
  <c r="U54" i="6"/>
  <c r="U93" i="6" s="1"/>
  <c r="AW54" i="6"/>
  <c r="AT54" i="6"/>
  <c r="AP54" i="6"/>
  <c r="AN54" i="6"/>
  <c r="AL54" i="6"/>
  <c r="AJ54" i="6"/>
  <c r="AJ93" i="6" s="1"/>
  <c r="AH54" i="6"/>
  <c r="AH93" i="6" s="1"/>
  <c r="AF54" i="6"/>
  <c r="AD54" i="6"/>
  <c r="AD93" i="6" s="1"/>
  <c r="AB54" i="6"/>
  <c r="Z54" i="6"/>
  <c r="AS54" i="6"/>
  <c r="V54" i="6"/>
  <c r="T54" i="6"/>
  <c r="T93" i="6" s="1"/>
  <c r="X54" i="6"/>
  <c r="X93" i="6" s="1"/>
  <c r="S54" i="6"/>
  <c r="CD60" i="6"/>
  <c r="CD99" i="6" s="1"/>
  <c r="CB60" i="6"/>
  <c r="CB99" i="6" s="1"/>
  <c r="BZ60" i="6"/>
  <c r="BZ99" i="6" s="1"/>
  <c r="BX60" i="6"/>
  <c r="BV60" i="6"/>
  <c r="BT60" i="6"/>
  <c r="BT99" i="6" s="1"/>
  <c r="BR60" i="6"/>
  <c r="BR99" i="6" s="1"/>
  <c r="BN60" i="6"/>
  <c r="BL60" i="6"/>
  <c r="BL99" i="6" s="1"/>
  <c r="BJ60" i="6"/>
  <c r="BJ99" i="6" s="1"/>
  <c r="BH60" i="6"/>
  <c r="BH99" i="6" s="1"/>
  <c r="BD60" i="6"/>
  <c r="BB60" i="6"/>
  <c r="BB99" i="6" s="1"/>
  <c r="CC60" i="6"/>
  <c r="BY60" i="6"/>
  <c r="BY99" i="6" s="1"/>
  <c r="BP60" i="6"/>
  <c r="BP99" i="6" s="1"/>
  <c r="BF60" i="6"/>
  <c r="BF99" i="6" s="1"/>
  <c r="BW60" i="6"/>
  <c r="BU60" i="6"/>
  <c r="BU99" i="6" s="1"/>
  <c r="BS60" i="6"/>
  <c r="BS99" i="6" s="1"/>
  <c r="BO60" i="6"/>
  <c r="BO99" i="6" s="1"/>
  <c r="BM60" i="6"/>
  <c r="BK60" i="6"/>
  <c r="BK99" i="6" s="1"/>
  <c r="BI60" i="6"/>
  <c r="BG60" i="6"/>
  <c r="BG99" i="6" s="1"/>
  <c r="BE60" i="6"/>
  <c r="BC60" i="6"/>
  <c r="BC99" i="6" s="1"/>
  <c r="BA60" i="6"/>
  <c r="AW60" i="6"/>
  <c r="CE60" i="6"/>
  <c r="CA60" i="6"/>
  <c r="CA99" i="6" s="1"/>
  <c r="BQ60" i="6"/>
  <c r="BQ99" i="6" s="1"/>
  <c r="AY60" i="6"/>
  <c r="AX60" i="6"/>
  <c r="AV60" i="6"/>
  <c r="AS60" i="6"/>
  <c r="AR60" i="6"/>
  <c r="AR99" i="6" s="1"/>
  <c r="AP60" i="6"/>
  <c r="AN60" i="6"/>
  <c r="AN99" i="6" s="1"/>
  <c r="AL60" i="6"/>
  <c r="AJ60" i="6"/>
  <c r="AJ99" i="6" s="1"/>
  <c r="AH60" i="6"/>
  <c r="AF60" i="6"/>
  <c r="AD60" i="6"/>
  <c r="AB60" i="6"/>
  <c r="AB99" i="6" s="1"/>
  <c r="Z60" i="6"/>
  <c r="X60" i="6"/>
  <c r="X99" i="6" s="1"/>
  <c r="V60" i="6"/>
  <c r="AZ60" i="6"/>
  <c r="AU60" i="6"/>
  <c r="AT60" i="6"/>
  <c r="AT99" i="6" s="1"/>
  <c r="AQ60" i="6"/>
  <c r="AO60" i="6"/>
  <c r="AM60" i="6"/>
  <c r="AK60" i="6"/>
  <c r="AI60" i="6"/>
  <c r="AG60" i="6"/>
  <c r="AG99" i="6" s="1"/>
  <c r="AE60" i="6"/>
  <c r="AC60" i="6"/>
  <c r="AC99" i="6" s="1"/>
  <c r="AA60" i="6"/>
  <c r="AA99" i="6" s="1"/>
  <c r="Y60" i="6"/>
  <c r="Y99" i="6" s="1"/>
  <c r="U60" i="6"/>
  <c r="U99" i="6" s="1"/>
  <c r="T60" i="6"/>
  <c r="T99" i="6" s="1"/>
  <c r="W60" i="6"/>
  <c r="S60" i="6"/>
  <c r="CD49" i="6"/>
  <c r="CB49" i="6"/>
  <c r="CB88" i="6" s="1"/>
  <c r="BZ49" i="6"/>
  <c r="BX49" i="6"/>
  <c r="BX88" i="6" s="1"/>
  <c r="CE49" i="6"/>
  <c r="CC49" i="6"/>
  <c r="CC88" i="6" s="1"/>
  <c r="CA49" i="6"/>
  <c r="CA88" i="6" s="1"/>
  <c r="BY49" i="6"/>
  <c r="BY88" i="6" s="1"/>
  <c r="BV49" i="6"/>
  <c r="BP49" i="6"/>
  <c r="BP88" i="6" s="1"/>
  <c r="BF49" i="6"/>
  <c r="BT49" i="6"/>
  <c r="BT88" i="6" s="1"/>
  <c r="BR49" i="6"/>
  <c r="BR88" i="6" s="1"/>
  <c r="BN49" i="6"/>
  <c r="BN88" i="6" s="1"/>
  <c r="BL49" i="6"/>
  <c r="BL88" i="6" s="1"/>
  <c r="BJ49" i="6"/>
  <c r="BJ88" i="6" s="1"/>
  <c r="BH49" i="6"/>
  <c r="BH88" i="6" s="1"/>
  <c r="BD49" i="6"/>
  <c r="BD88" i="6" s="1"/>
  <c r="BB49" i="6"/>
  <c r="AZ49" i="6"/>
  <c r="AX49" i="6"/>
  <c r="AV49" i="6"/>
  <c r="BW49" i="6"/>
  <c r="BQ49" i="6"/>
  <c r="BQ88" i="6" s="1"/>
  <c r="AY49" i="6"/>
  <c r="BU49" i="6"/>
  <c r="BU88" i="6" s="1"/>
  <c r="BS49" i="6"/>
  <c r="BS88" i="6" s="1"/>
  <c r="BO49" i="6"/>
  <c r="BO88" i="6" s="1"/>
  <c r="BM49" i="6"/>
  <c r="BK49" i="6"/>
  <c r="BK88" i="6" s="1"/>
  <c r="BI49" i="6"/>
  <c r="BG49" i="6"/>
  <c r="BG88" i="6" s="1"/>
  <c r="BE49" i="6"/>
  <c r="BC49" i="6"/>
  <c r="BC88" i="6" s="1"/>
  <c r="BA49" i="6"/>
  <c r="AW49" i="6"/>
  <c r="AW88" i="6" s="1"/>
  <c r="AU49" i="6"/>
  <c r="AS49" i="6"/>
  <c r="AS88" i="6" s="1"/>
  <c r="AR49" i="6"/>
  <c r="U49" i="6"/>
  <c r="U88" i="6" s="1"/>
  <c r="AP49" i="6"/>
  <c r="AP88" i="6" s="1"/>
  <c r="AN49" i="6"/>
  <c r="AN88" i="6" s="1"/>
  <c r="AL49" i="6"/>
  <c r="AL88" i="6" s="1"/>
  <c r="AJ49" i="6"/>
  <c r="AJ88" i="6" s="1"/>
  <c r="AH49" i="6"/>
  <c r="AF49" i="6"/>
  <c r="AF88" i="6" s="1"/>
  <c r="AD49" i="6"/>
  <c r="AB49" i="6"/>
  <c r="AB88" i="6" s="1"/>
  <c r="Z49" i="6"/>
  <c r="Z88" i="6" s="1"/>
  <c r="X49" i="6"/>
  <c r="X88" i="6" s="1"/>
  <c r="V49" i="6"/>
  <c r="T49" i="6"/>
  <c r="T88" i="6" s="1"/>
  <c r="AT49" i="6"/>
  <c r="AQ49" i="6"/>
  <c r="AQ88" i="6" s="1"/>
  <c r="AO49" i="6"/>
  <c r="AO88" i="6" s="1"/>
  <c r="AM49" i="6"/>
  <c r="AM88" i="6" s="1"/>
  <c r="AK49" i="6"/>
  <c r="AK88" i="6" s="1"/>
  <c r="AI49" i="6"/>
  <c r="AI88" i="6" s="1"/>
  <c r="AG49" i="6"/>
  <c r="AG88" i="6" s="1"/>
  <c r="AE49" i="6"/>
  <c r="AE88" i="6" s="1"/>
  <c r="AC49" i="6"/>
  <c r="AC88" i="6" s="1"/>
  <c r="AA49" i="6"/>
  <c r="AA88" i="6" s="1"/>
  <c r="Y49" i="6"/>
  <c r="Y88" i="6" s="1"/>
  <c r="W49" i="6"/>
  <c r="W88" i="6" s="1"/>
  <c r="S49" i="6"/>
  <c r="S88" i="6" s="1"/>
  <c r="CD52" i="6"/>
  <c r="CD91" i="6" s="1"/>
  <c r="CB52" i="6"/>
  <c r="CB91" i="6" s="1"/>
  <c r="BZ52" i="6"/>
  <c r="BZ91" i="6" s="1"/>
  <c r="BX52" i="6"/>
  <c r="BW52" i="6"/>
  <c r="BW91" i="6" s="1"/>
  <c r="BT52" i="6"/>
  <c r="BT91" i="6" s="1"/>
  <c r="BR52" i="6"/>
  <c r="BR91" i="6" s="1"/>
  <c r="BN52" i="6"/>
  <c r="BL52" i="6"/>
  <c r="BL91" i="6" s="1"/>
  <c r="BJ52" i="6"/>
  <c r="BJ91" i="6" s="1"/>
  <c r="BH52" i="6"/>
  <c r="BH91" i="6" s="1"/>
  <c r="BD52" i="6"/>
  <c r="BB52" i="6"/>
  <c r="BB91" i="6" s="1"/>
  <c r="CE52" i="6"/>
  <c r="CA52" i="6"/>
  <c r="CA91" i="6" s="1"/>
  <c r="BP52" i="6"/>
  <c r="BP91" i="6" s="1"/>
  <c r="BF52" i="6"/>
  <c r="BF91" i="6" s="1"/>
  <c r="BV52" i="6"/>
  <c r="BU52" i="6"/>
  <c r="BU91" i="6" s="1"/>
  <c r="BS52" i="6"/>
  <c r="BS91" i="6" s="1"/>
  <c r="BO52" i="6"/>
  <c r="BO91" i="6" s="1"/>
  <c r="BM52" i="6"/>
  <c r="BK52" i="6"/>
  <c r="BK91" i="6" s="1"/>
  <c r="BI52" i="6"/>
  <c r="BG52" i="6"/>
  <c r="BG91" i="6" s="1"/>
  <c r="BE52" i="6"/>
  <c r="BC52" i="6"/>
  <c r="BC91" i="6" s="1"/>
  <c r="BA52" i="6"/>
  <c r="AW52" i="6"/>
  <c r="CC52" i="6"/>
  <c r="BY52" i="6"/>
  <c r="BY91" i="6" s="1"/>
  <c r="BQ52" i="6"/>
  <c r="BQ91" i="6" s="1"/>
  <c r="AY52" i="6"/>
  <c r="AZ52" i="6"/>
  <c r="AV52" i="6"/>
  <c r="AU52" i="6"/>
  <c r="AU91" i="6" s="1"/>
  <c r="AT52" i="6"/>
  <c r="AT91" i="6" s="1"/>
  <c r="AP52" i="6"/>
  <c r="AN52" i="6"/>
  <c r="AN91" i="6" s="1"/>
  <c r="AL52" i="6"/>
  <c r="AJ52" i="6"/>
  <c r="AJ91" i="6" s="1"/>
  <c r="AH52" i="6"/>
  <c r="AF52" i="6"/>
  <c r="AD52" i="6"/>
  <c r="AB52" i="6"/>
  <c r="AB91" i="6" s="1"/>
  <c r="Z52" i="6"/>
  <c r="X52" i="6"/>
  <c r="V52" i="6"/>
  <c r="V91" i="6" s="1"/>
  <c r="AX52" i="6"/>
  <c r="AS52" i="6"/>
  <c r="AR52" i="6"/>
  <c r="AR91" i="6" s="1"/>
  <c r="AQ52" i="6"/>
  <c r="AO52" i="6"/>
  <c r="AM52" i="6"/>
  <c r="AK52" i="6"/>
  <c r="AI52" i="6"/>
  <c r="AG52" i="6"/>
  <c r="AG91" i="6" s="1"/>
  <c r="AE52" i="6"/>
  <c r="AE91" i="6" s="1"/>
  <c r="AC52" i="6"/>
  <c r="AC91" i="6" s="1"/>
  <c r="AA52" i="6"/>
  <c r="AA91" i="6" s="1"/>
  <c r="Y52" i="6"/>
  <c r="Y91" i="6" s="1"/>
  <c r="U52" i="6"/>
  <c r="U91" i="6" s="1"/>
  <c r="W52" i="6"/>
  <c r="W91" i="6" s="1"/>
  <c r="T52" i="6"/>
  <c r="T91" i="6" s="1"/>
  <c r="S52" i="6"/>
  <c r="CE55" i="6"/>
  <c r="CC55" i="6"/>
  <c r="CC94" i="6" s="1"/>
  <c r="CA55" i="6"/>
  <c r="CA94" i="6" s="1"/>
  <c r="BY55" i="6"/>
  <c r="BY94" i="6" s="1"/>
  <c r="CD55" i="6"/>
  <c r="CB55" i="6"/>
  <c r="CB94" i="6" s="1"/>
  <c r="BZ55" i="6"/>
  <c r="BZ94" i="6" s="1"/>
  <c r="BX55" i="6"/>
  <c r="BX94" i="6" s="1"/>
  <c r="BV55" i="6"/>
  <c r="BQ55" i="6"/>
  <c r="BQ94" i="6" s="1"/>
  <c r="BU55" i="6"/>
  <c r="BS55" i="6"/>
  <c r="BS94" i="6" s="1"/>
  <c r="BO55" i="6"/>
  <c r="BO94" i="6" s="1"/>
  <c r="BM55" i="6"/>
  <c r="BM94" i="6" s="1"/>
  <c r="BK55" i="6"/>
  <c r="BK94" i="6" s="1"/>
  <c r="BI55" i="6"/>
  <c r="BG55" i="6"/>
  <c r="BE55" i="6"/>
  <c r="BE94" i="6" s="1"/>
  <c r="BC55" i="6"/>
  <c r="BA55" i="6"/>
  <c r="BA94" i="6" s="1"/>
  <c r="AW55" i="6"/>
  <c r="BW55" i="6"/>
  <c r="BW94" i="6" s="1"/>
  <c r="BP55" i="6"/>
  <c r="BP94" i="6" s="1"/>
  <c r="BF55" i="6"/>
  <c r="BF94" i="6" s="1"/>
  <c r="BT55" i="6"/>
  <c r="BT94" i="6" s="1"/>
  <c r="BR55" i="6"/>
  <c r="BR94" i="6" s="1"/>
  <c r="BN55" i="6"/>
  <c r="BL55" i="6"/>
  <c r="BL94" i="6" s="1"/>
  <c r="BJ55" i="6"/>
  <c r="BJ94" i="6" s="1"/>
  <c r="BH55" i="6"/>
  <c r="BH94" i="6" s="1"/>
  <c r="BD55" i="6"/>
  <c r="BB55" i="6"/>
  <c r="BB94" i="6" s="1"/>
  <c r="AZ55" i="6"/>
  <c r="AX55" i="6"/>
  <c r="AV55" i="6"/>
  <c r="AT55" i="6"/>
  <c r="AT94" i="6" s="1"/>
  <c r="AR55" i="6"/>
  <c r="AY55" i="6"/>
  <c r="AS55" i="6"/>
  <c r="AQ55" i="6"/>
  <c r="AQ94" i="6" s="1"/>
  <c r="AO55" i="6"/>
  <c r="AM55" i="6"/>
  <c r="AM94" i="6" s="1"/>
  <c r="AK55" i="6"/>
  <c r="AI55" i="6"/>
  <c r="AI94" i="6" s="1"/>
  <c r="AG55" i="6"/>
  <c r="AG94" i="6" s="1"/>
  <c r="AE55" i="6"/>
  <c r="AE94" i="6" s="1"/>
  <c r="AC55" i="6"/>
  <c r="AA55" i="6"/>
  <c r="AA94" i="6" s="1"/>
  <c r="Y55" i="6"/>
  <c r="Y94" i="6" s="1"/>
  <c r="W55" i="6"/>
  <c r="W94" i="6" s="1"/>
  <c r="AU55" i="6"/>
  <c r="AU94" i="6" s="1"/>
  <c r="AP55" i="6"/>
  <c r="AN55" i="6"/>
  <c r="AL55" i="6"/>
  <c r="AJ55" i="6"/>
  <c r="AJ94" i="6" s="1"/>
  <c r="AH55" i="6"/>
  <c r="AH94" i="6" s="1"/>
  <c r="AF55" i="6"/>
  <c r="AD55" i="6"/>
  <c r="AD94" i="6" s="1"/>
  <c r="AB55" i="6"/>
  <c r="Z55" i="6"/>
  <c r="X55" i="6"/>
  <c r="V55" i="6"/>
  <c r="V94" i="6" s="1"/>
  <c r="T55" i="6"/>
  <c r="U55" i="6"/>
  <c r="U94" i="6" s="1"/>
  <c r="S55" i="6"/>
  <c r="CD61" i="6"/>
  <c r="CD100" i="6" s="1"/>
  <c r="CB61" i="6"/>
  <c r="CB100" i="6" s="1"/>
  <c r="BZ61" i="6"/>
  <c r="BZ100" i="6" s="1"/>
  <c r="CE61" i="6"/>
  <c r="CC61" i="6"/>
  <c r="CC100" i="6" s="1"/>
  <c r="CA61" i="6"/>
  <c r="CA100" i="6" s="1"/>
  <c r="BY61" i="6"/>
  <c r="BY100" i="6" s="1"/>
  <c r="BV61" i="6"/>
  <c r="BP61" i="6"/>
  <c r="BP100" i="6" s="1"/>
  <c r="BF61" i="6"/>
  <c r="BT61" i="6"/>
  <c r="BT100" i="6" s="1"/>
  <c r="BR61" i="6"/>
  <c r="BR100" i="6" s="1"/>
  <c r="BN61" i="6"/>
  <c r="BN100" i="6" s="1"/>
  <c r="BL61" i="6"/>
  <c r="BL100" i="6" s="1"/>
  <c r="BJ61" i="6"/>
  <c r="BJ100" i="6" s="1"/>
  <c r="BH61" i="6"/>
  <c r="BH100" i="6" s="1"/>
  <c r="BD61" i="6"/>
  <c r="BD100" i="6" s="1"/>
  <c r="BB61" i="6"/>
  <c r="AZ61" i="6"/>
  <c r="AX61" i="6"/>
  <c r="BX61" i="6"/>
  <c r="BX100" i="6" s="1"/>
  <c r="BQ61" i="6"/>
  <c r="BQ100" i="6" s="1"/>
  <c r="AY61" i="6"/>
  <c r="BW61" i="6"/>
  <c r="BU61" i="6"/>
  <c r="BU100" i="6" s="1"/>
  <c r="BS61" i="6"/>
  <c r="BS100" i="6" s="1"/>
  <c r="BO61" i="6"/>
  <c r="BO100" i="6" s="1"/>
  <c r="BM61" i="6"/>
  <c r="BK61" i="6"/>
  <c r="BK100" i="6" s="1"/>
  <c r="BI61" i="6"/>
  <c r="BG61" i="6"/>
  <c r="BG100" i="6" s="1"/>
  <c r="BE61" i="6"/>
  <c r="BC61" i="6"/>
  <c r="BC100" i="6" s="1"/>
  <c r="BA61" i="6"/>
  <c r="AW61" i="6"/>
  <c r="AU61" i="6"/>
  <c r="AS61" i="6"/>
  <c r="AS100" i="6" s="1"/>
  <c r="U61" i="6"/>
  <c r="U100" i="6" s="1"/>
  <c r="AV61" i="6"/>
  <c r="AR61" i="6"/>
  <c r="AP61" i="6"/>
  <c r="AN61" i="6"/>
  <c r="AL61" i="6"/>
  <c r="AJ61" i="6"/>
  <c r="AH61" i="6"/>
  <c r="AH100" i="6" s="1"/>
  <c r="AF61" i="6"/>
  <c r="AD61" i="6"/>
  <c r="AD100" i="6" s="1"/>
  <c r="AB61" i="6"/>
  <c r="Z61" i="6"/>
  <c r="X61" i="6"/>
  <c r="V61" i="6"/>
  <c r="V100" i="6" s="1"/>
  <c r="T61" i="6"/>
  <c r="AT61" i="6"/>
  <c r="AT100" i="6" s="1"/>
  <c r="AQ61" i="6"/>
  <c r="AO61" i="6"/>
  <c r="AO100" i="6" s="1"/>
  <c r="AM61" i="6"/>
  <c r="AK61" i="6"/>
  <c r="AI61" i="6"/>
  <c r="AG61" i="6"/>
  <c r="AG100" i="6" s="1"/>
  <c r="AE61" i="6"/>
  <c r="AE100" i="6" s="1"/>
  <c r="AC61" i="6"/>
  <c r="AC100" i="6" s="1"/>
  <c r="AA61" i="6"/>
  <c r="AA100" i="6" s="1"/>
  <c r="Y61" i="6"/>
  <c r="Y100" i="6" s="1"/>
  <c r="W61" i="6"/>
  <c r="W100" i="6" s="1"/>
  <c r="S61" i="6"/>
  <c r="CE43" i="6"/>
  <c r="CE82" i="6" s="1"/>
  <c r="CC43" i="6"/>
  <c r="CC82" i="6" s="1"/>
  <c r="CA43" i="6"/>
  <c r="CA82" i="6" s="1"/>
  <c r="BY43" i="6"/>
  <c r="BY82" i="6" s="1"/>
  <c r="CD43" i="6"/>
  <c r="CD82" i="6" s="1"/>
  <c r="CB43" i="6"/>
  <c r="CB82" i="6" s="1"/>
  <c r="BZ43" i="6"/>
  <c r="BZ82" i="6" s="1"/>
  <c r="BX43" i="6"/>
  <c r="BX82" i="6" s="1"/>
  <c r="BQ43" i="6"/>
  <c r="BQ82" i="6" s="1"/>
  <c r="BW43" i="6"/>
  <c r="BW82" i="6" s="1"/>
  <c r="BU43" i="6"/>
  <c r="BU82" i="6" s="1"/>
  <c r="BS43" i="6"/>
  <c r="BS82" i="6" s="1"/>
  <c r="BO43" i="6"/>
  <c r="BO82" i="6" s="1"/>
  <c r="BM43" i="6"/>
  <c r="BM82" i="6" s="1"/>
  <c r="BK43" i="6"/>
  <c r="BK82" i="6" s="1"/>
  <c r="BI43" i="6"/>
  <c r="BG43" i="6"/>
  <c r="BG82" i="6" s="1"/>
  <c r="BE43" i="6"/>
  <c r="BE82" i="6" s="1"/>
  <c r="BC43" i="6"/>
  <c r="BC82" i="6" s="1"/>
  <c r="BA43" i="6"/>
  <c r="BA82" i="6" s="1"/>
  <c r="AW43" i="6"/>
  <c r="AW82" i="6" s="1"/>
  <c r="BV43" i="6"/>
  <c r="BV82" i="6" s="1"/>
  <c r="BP43" i="6"/>
  <c r="BP82" i="6" s="1"/>
  <c r="BF43" i="6"/>
  <c r="BF82" i="6" s="1"/>
  <c r="BT43" i="6"/>
  <c r="BT82" i="6" s="1"/>
  <c r="BR43" i="6"/>
  <c r="BR82" i="6" s="1"/>
  <c r="BN43" i="6"/>
  <c r="BN82" i="6" s="1"/>
  <c r="BL43" i="6"/>
  <c r="BL82" i="6" s="1"/>
  <c r="BJ43" i="6"/>
  <c r="BJ82" i="6" s="1"/>
  <c r="BH43" i="6"/>
  <c r="BH82" i="6" s="1"/>
  <c r="BD43" i="6"/>
  <c r="BB43" i="6"/>
  <c r="BB82" i="6" s="1"/>
  <c r="AZ43" i="6"/>
  <c r="AX43" i="6"/>
  <c r="AV43" i="6"/>
  <c r="AT43" i="6"/>
  <c r="AT82" i="6" s="1"/>
  <c r="AR43" i="6"/>
  <c r="AU43" i="6"/>
  <c r="AU82" i="6" s="1"/>
  <c r="AQ43" i="6"/>
  <c r="AQ82" i="6" s="1"/>
  <c r="AO43" i="6"/>
  <c r="AO82" i="6" s="1"/>
  <c r="AM43" i="6"/>
  <c r="AM82" i="6" s="1"/>
  <c r="AK43" i="6"/>
  <c r="AK82" i="6" s="1"/>
  <c r="AI43" i="6"/>
  <c r="AG43" i="6"/>
  <c r="AG82" i="6" s="1"/>
  <c r="AE43" i="6"/>
  <c r="AE82" i="6" s="1"/>
  <c r="AC43" i="6"/>
  <c r="AC82" i="6" s="1"/>
  <c r="AA43" i="6"/>
  <c r="AA82" i="6" s="1"/>
  <c r="Y43" i="6"/>
  <c r="Y82" i="6" s="1"/>
  <c r="W43" i="6"/>
  <c r="AY43" i="6"/>
  <c r="AS43" i="6"/>
  <c r="AP43" i="6"/>
  <c r="AP82" i="6" s="1"/>
  <c r="AN43" i="6"/>
  <c r="AN82" i="6" s="1"/>
  <c r="AL43" i="6"/>
  <c r="AL82" i="6" s="1"/>
  <c r="AJ43" i="6"/>
  <c r="AJ82" i="6" s="1"/>
  <c r="AH43" i="6"/>
  <c r="AH82" i="6" s="1"/>
  <c r="AF43" i="6"/>
  <c r="AF82" i="6" s="1"/>
  <c r="AD43" i="6"/>
  <c r="AD82" i="6" s="1"/>
  <c r="AB43" i="6"/>
  <c r="Z43" i="6"/>
  <c r="Z82" i="6" s="1"/>
  <c r="X43" i="6"/>
  <c r="X82" i="6" s="1"/>
  <c r="V43" i="6"/>
  <c r="V82" i="6" s="1"/>
  <c r="T43" i="6"/>
  <c r="T82" i="6" s="1"/>
  <c r="U43" i="6"/>
  <c r="U82" i="6" s="1"/>
  <c r="S43" i="6"/>
  <c r="S82" i="6" s="1"/>
  <c r="CE50" i="6"/>
  <c r="CE89" i="6" s="1"/>
  <c r="CC50" i="6"/>
  <c r="CA50" i="6"/>
  <c r="CA89" i="6" s="1"/>
  <c r="BY50" i="6"/>
  <c r="BY89" i="6" s="1"/>
  <c r="BW50" i="6"/>
  <c r="BW89" i="6" s="1"/>
  <c r="CD50" i="6"/>
  <c r="BZ50" i="6"/>
  <c r="BZ89" i="6" s="1"/>
  <c r="BV50" i="6"/>
  <c r="BU50" i="6"/>
  <c r="BU89" i="6" s="1"/>
  <c r="BS50" i="6"/>
  <c r="BS89" i="6" s="1"/>
  <c r="BO50" i="6"/>
  <c r="BO89" i="6" s="1"/>
  <c r="BM50" i="6"/>
  <c r="BM89" i="6" s="1"/>
  <c r="BK50" i="6"/>
  <c r="BK89" i="6" s="1"/>
  <c r="BI50" i="6"/>
  <c r="BG50" i="6"/>
  <c r="BG89" i="6" s="1"/>
  <c r="BE50" i="6"/>
  <c r="BE89" i="6" s="1"/>
  <c r="BC50" i="6"/>
  <c r="BC89" i="6" s="1"/>
  <c r="BA50" i="6"/>
  <c r="BQ50" i="6"/>
  <c r="BQ89" i="6" s="1"/>
  <c r="AY50" i="6"/>
  <c r="CB50" i="6"/>
  <c r="CB89" i="6" s="1"/>
  <c r="BX50" i="6"/>
  <c r="BT50" i="6"/>
  <c r="BT89" i="6" s="1"/>
  <c r="BR50" i="6"/>
  <c r="BR89" i="6" s="1"/>
  <c r="BN50" i="6"/>
  <c r="BN89" i="6" s="1"/>
  <c r="BL50" i="6"/>
  <c r="BL89" i="6" s="1"/>
  <c r="BJ50" i="6"/>
  <c r="BJ89" i="6" s="1"/>
  <c r="BH50" i="6"/>
  <c r="BH89" i="6" s="1"/>
  <c r="BD50" i="6"/>
  <c r="BD89" i="6" s="1"/>
  <c r="BB50" i="6"/>
  <c r="AZ50" i="6"/>
  <c r="AX50" i="6"/>
  <c r="AV50" i="6"/>
  <c r="BP50" i="6"/>
  <c r="BP89" i="6" s="1"/>
  <c r="BF50" i="6"/>
  <c r="BF89" i="6" s="1"/>
  <c r="AS50" i="6"/>
  <c r="AS89" i="6" s="1"/>
  <c r="AQ50" i="6"/>
  <c r="AQ89" i="6" s="1"/>
  <c r="AO50" i="6"/>
  <c r="AO89" i="6" s="1"/>
  <c r="AM50" i="6"/>
  <c r="AM89" i="6" s="1"/>
  <c r="AK50" i="6"/>
  <c r="AK89" i="6" s="1"/>
  <c r="AI50" i="6"/>
  <c r="AI89" i="6" s="1"/>
  <c r="AG50" i="6"/>
  <c r="AG89" i="6" s="1"/>
  <c r="AE50" i="6"/>
  <c r="AE89" i="6" s="1"/>
  <c r="AC50" i="6"/>
  <c r="AA50" i="6"/>
  <c r="AA89" i="6" s="1"/>
  <c r="Y50" i="6"/>
  <c r="Y89" i="6" s="1"/>
  <c r="W50" i="6"/>
  <c r="W89" i="6" s="1"/>
  <c r="AW50" i="6"/>
  <c r="AW89" i="6" s="1"/>
  <c r="AR50" i="6"/>
  <c r="AR89" i="6" s="1"/>
  <c r="U50" i="6"/>
  <c r="U89" i="6" s="1"/>
  <c r="AU50" i="6"/>
  <c r="AU89" i="6" s="1"/>
  <c r="AP50" i="6"/>
  <c r="AP89" i="6" s="1"/>
  <c r="AN50" i="6"/>
  <c r="AN89" i="6" s="1"/>
  <c r="AL50" i="6"/>
  <c r="AL89" i="6" s="1"/>
  <c r="AJ50" i="6"/>
  <c r="AJ89" i="6" s="1"/>
  <c r="AH50" i="6"/>
  <c r="AF50" i="6"/>
  <c r="AF89" i="6" s="1"/>
  <c r="AD50" i="6"/>
  <c r="AB50" i="6"/>
  <c r="AB89" i="6" s="1"/>
  <c r="Z50" i="6"/>
  <c r="Z89" i="6" s="1"/>
  <c r="AT50" i="6"/>
  <c r="AT89" i="6" s="1"/>
  <c r="X50" i="6"/>
  <c r="V50" i="6"/>
  <c r="V89" i="6" s="1"/>
  <c r="T50" i="6"/>
  <c r="S50" i="6"/>
  <c r="S89" i="6" s="1"/>
  <c r="CD53" i="6"/>
  <c r="CB53" i="6"/>
  <c r="CB92" i="6" s="1"/>
  <c r="BZ53" i="6"/>
  <c r="BZ92" i="6" s="1"/>
  <c r="BX53" i="6"/>
  <c r="BX92" i="6" s="1"/>
  <c r="CE53" i="6"/>
  <c r="CE92" i="6" s="1"/>
  <c r="CC53" i="6"/>
  <c r="CC92" i="6" s="1"/>
  <c r="CA53" i="6"/>
  <c r="CA92" i="6" s="1"/>
  <c r="BY53" i="6"/>
  <c r="BY92" i="6" s="1"/>
  <c r="BV53" i="6"/>
  <c r="BP53" i="6"/>
  <c r="BP92" i="6" s="1"/>
  <c r="BF53" i="6"/>
  <c r="BF92" i="6" s="1"/>
  <c r="BW53" i="6"/>
  <c r="BW92" i="6" s="1"/>
  <c r="BT53" i="6"/>
  <c r="BT92" i="6" s="1"/>
  <c r="BR53" i="6"/>
  <c r="BR92" i="6" s="1"/>
  <c r="BN53" i="6"/>
  <c r="BN92" i="6" s="1"/>
  <c r="BL53" i="6"/>
  <c r="BL92" i="6" s="1"/>
  <c r="BJ53" i="6"/>
  <c r="BJ92" i="6" s="1"/>
  <c r="BH53" i="6"/>
  <c r="BH92" i="6" s="1"/>
  <c r="BD53" i="6"/>
  <c r="BD92" i="6" s="1"/>
  <c r="BB53" i="6"/>
  <c r="BB92" i="6" s="1"/>
  <c r="AZ53" i="6"/>
  <c r="AX53" i="6"/>
  <c r="AV53" i="6"/>
  <c r="BQ53" i="6"/>
  <c r="BQ92" i="6" s="1"/>
  <c r="AY53" i="6"/>
  <c r="BU53" i="6"/>
  <c r="BU92" i="6" s="1"/>
  <c r="BS53" i="6"/>
  <c r="BS92" i="6" s="1"/>
  <c r="BO53" i="6"/>
  <c r="BO92" i="6" s="1"/>
  <c r="BM53" i="6"/>
  <c r="BK53" i="6"/>
  <c r="BK92" i="6" s="1"/>
  <c r="BI53" i="6"/>
  <c r="BG53" i="6"/>
  <c r="BG92" i="6" s="1"/>
  <c r="BE53" i="6"/>
  <c r="BC53" i="6"/>
  <c r="BC92" i="6" s="1"/>
  <c r="BA53" i="6"/>
  <c r="BA92" i="6" s="1"/>
  <c r="AW53" i="6"/>
  <c r="AU53" i="6"/>
  <c r="AU92" i="6" s="1"/>
  <c r="AS53" i="6"/>
  <c r="AS92" i="6" s="1"/>
  <c r="U53" i="6"/>
  <c r="U92" i="6" s="1"/>
  <c r="AT53" i="6"/>
  <c r="AT92" i="6" s="1"/>
  <c r="AP53" i="6"/>
  <c r="AN53" i="6"/>
  <c r="AN92" i="6" s="1"/>
  <c r="AL53" i="6"/>
  <c r="AJ53" i="6"/>
  <c r="AJ92" i="6" s="1"/>
  <c r="AH53" i="6"/>
  <c r="AF53" i="6"/>
  <c r="AD53" i="6"/>
  <c r="AB53" i="6"/>
  <c r="AB92" i="6" s="1"/>
  <c r="Z53" i="6"/>
  <c r="X53" i="6"/>
  <c r="X92" i="6" s="1"/>
  <c r="V53" i="6"/>
  <c r="V92" i="6" s="1"/>
  <c r="T53" i="6"/>
  <c r="T92" i="6" s="1"/>
  <c r="AR53" i="6"/>
  <c r="AQ53" i="6"/>
  <c r="AQ92" i="6" s="1"/>
  <c r="AO53" i="6"/>
  <c r="AO92" i="6" s="1"/>
  <c r="AM53" i="6"/>
  <c r="AM92" i="6" s="1"/>
  <c r="AK53" i="6"/>
  <c r="AI53" i="6"/>
  <c r="AI92" i="6" s="1"/>
  <c r="AG53" i="6"/>
  <c r="AG92" i="6" s="1"/>
  <c r="AE53" i="6"/>
  <c r="AE92" i="6" s="1"/>
  <c r="AC53" i="6"/>
  <c r="AA53" i="6"/>
  <c r="AA92" i="6" s="1"/>
  <c r="Y53" i="6"/>
  <c r="Y92" i="6" s="1"/>
  <c r="W53" i="6"/>
  <c r="W92" i="6" s="1"/>
  <c r="S53" i="6"/>
  <c r="CD56" i="6"/>
  <c r="CD95" i="6" s="1"/>
  <c r="CB56" i="6"/>
  <c r="CB95" i="6" s="1"/>
  <c r="BZ56" i="6"/>
  <c r="BZ95" i="6" s="1"/>
  <c r="BX56" i="6"/>
  <c r="CC56" i="6"/>
  <c r="CC95" i="6" s="1"/>
  <c r="BY56" i="6"/>
  <c r="BT56" i="6"/>
  <c r="BT95" i="6" s="1"/>
  <c r="BR56" i="6"/>
  <c r="BR95" i="6" s="1"/>
  <c r="BN56" i="6"/>
  <c r="BN95" i="6" s="1"/>
  <c r="BL56" i="6"/>
  <c r="BL95" i="6" s="1"/>
  <c r="BJ56" i="6"/>
  <c r="BJ95" i="6" s="1"/>
  <c r="BH56" i="6"/>
  <c r="BH95" i="6" s="1"/>
  <c r="BD56" i="6"/>
  <c r="BD95" i="6" s="1"/>
  <c r="BB56" i="6"/>
  <c r="BB95" i="6" s="1"/>
  <c r="BP56" i="6"/>
  <c r="BP95" i="6" s="1"/>
  <c r="BF56" i="6"/>
  <c r="BF95" i="6" s="1"/>
  <c r="CE56" i="6"/>
  <c r="CE95" i="6" s="1"/>
  <c r="CA56" i="6"/>
  <c r="CA95" i="6" s="1"/>
  <c r="BU56" i="6"/>
  <c r="BU95" i="6" s="1"/>
  <c r="BS56" i="6"/>
  <c r="BS95" i="6" s="1"/>
  <c r="BO56" i="6"/>
  <c r="BO95" i="6" s="1"/>
  <c r="BM56" i="6"/>
  <c r="BK56" i="6"/>
  <c r="BK95" i="6" s="1"/>
  <c r="BI56" i="6"/>
  <c r="BG56" i="6"/>
  <c r="BG95" i="6" s="1"/>
  <c r="BE56" i="6"/>
  <c r="BE95" i="6" s="1"/>
  <c r="BC56" i="6"/>
  <c r="BC95" i="6" s="1"/>
  <c r="BA56" i="6"/>
  <c r="BA95" i="6" s="1"/>
  <c r="AW56" i="6"/>
  <c r="BW56" i="6"/>
  <c r="BW95" i="6" s="1"/>
  <c r="BV56" i="6"/>
  <c r="BV95" i="6" s="1"/>
  <c r="BQ56" i="6"/>
  <c r="BQ95" i="6" s="1"/>
  <c r="AY56" i="6"/>
  <c r="AP56" i="6"/>
  <c r="AN56" i="6"/>
  <c r="AN95" i="6" s="1"/>
  <c r="AL56" i="6"/>
  <c r="AJ56" i="6"/>
  <c r="AJ95" i="6" s="1"/>
  <c r="AH56" i="6"/>
  <c r="AF56" i="6"/>
  <c r="AD56" i="6"/>
  <c r="AB56" i="6"/>
  <c r="AB95" i="6" s="1"/>
  <c r="Z56" i="6"/>
  <c r="X56" i="6"/>
  <c r="X95" i="6" s="1"/>
  <c r="V56" i="6"/>
  <c r="V95" i="6" s="1"/>
  <c r="AZ56" i="6"/>
  <c r="AS56" i="6"/>
  <c r="AR56" i="6"/>
  <c r="AR95" i="6" s="1"/>
  <c r="AV56" i="6"/>
  <c r="AQ56" i="6"/>
  <c r="AQ95" i="6" s="1"/>
  <c r="AO56" i="6"/>
  <c r="AM56" i="6"/>
  <c r="AM95" i="6" s="1"/>
  <c r="AK56" i="6"/>
  <c r="AI56" i="6"/>
  <c r="AI95" i="6" s="1"/>
  <c r="AG56" i="6"/>
  <c r="AG95" i="6" s="1"/>
  <c r="AE56" i="6"/>
  <c r="AE95" i="6" s="1"/>
  <c r="AC56" i="6"/>
  <c r="AA56" i="6"/>
  <c r="AA95" i="6" s="1"/>
  <c r="Y56" i="6"/>
  <c r="Y95" i="6" s="1"/>
  <c r="AX56" i="6"/>
  <c r="AU56" i="6"/>
  <c r="AT56" i="6"/>
  <c r="AT95" i="6" s="1"/>
  <c r="U56" i="6"/>
  <c r="U95" i="6" s="1"/>
  <c r="W56" i="6"/>
  <c r="W95" i="6" s="1"/>
  <c r="T56" i="6"/>
  <c r="S56" i="6"/>
  <c r="CD57" i="6"/>
  <c r="CB57" i="6"/>
  <c r="CB96" i="6" s="1"/>
  <c r="BZ57" i="6"/>
  <c r="BZ96" i="6" s="1"/>
  <c r="BX57" i="6"/>
  <c r="BX96" i="6" s="1"/>
  <c r="CE57" i="6"/>
  <c r="CE96" i="6" s="1"/>
  <c r="CC57" i="6"/>
  <c r="CC96" i="6" s="1"/>
  <c r="CA57" i="6"/>
  <c r="CA96" i="6" s="1"/>
  <c r="BY57" i="6"/>
  <c r="BY96" i="6" s="1"/>
  <c r="BV57" i="6"/>
  <c r="BV96" i="6" s="1"/>
  <c r="BW57" i="6"/>
  <c r="BW96" i="6" s="1"/>
  <c r="BP57" i="6"/>
  <c r="BP96" i="6" s="1"/>
  <c r="BF57" i="6"/>
  <c r="BF96" i="6" s="1"/>
  <c r="BT57" i="6"/>
  <c r="BT96" i="6" s="1"/>
  <c r="BR57" i="6"/>
  <c r="BR96" i="6" s="1"/>
  <c r="BN57" i="6"/>
  <c r="BN96" i="6" s="1"/>
  <c r="BL57" i="6"/>
  <c r="BL96" i="6" s="1"/>
  <c r="BJ57" i="6"/>
  <c r="BJ96" i="6" s="1"/>
  <c r="BH57" i="6"/>
  <c r="BH96" i="6" s="1"/>
  <c r="BD57" i="6"/>
  <c r="BB57" i="6"/>
  <c r="BB96" i="6" s="1"/>
  <c r="AZ57" i="6"/>
  <c r="AX57" i="6"/>
  <c r="AV57" i="6"/>
  <c r="BQ57" i="6"/>
  <c r="BQ96" i="6" s="1"/>
  <c r="AY57" i="6"/>
  <c r="BU57" i="6"/>
  <c r="BU96" i="6" s="1"/>
  <c r="BS57" i="6"/>
  <c r="BS96" i="6" s="1"/>
  <c r="BO57" i="6"/>
  <c r="BO96" i="6" s="1"/>
  <c r="BM57" i="6"/>
  <c r="BM96" i="6" s="1"/>
  <c r="BK57" i="6"/>
  <c r="BK96" i="6" s="1"/>
  <c r="BI57" i="6"/>
  <c r="BG57" i="6"/>
  <c r="BG96" i="6" s="1"/>
  <c r="BE57" i="6"/>
  <c r="BC57" i="6"/>
  <c r="BC96" i="6" s="1"/>
  <c r="BA57" i="6"/>
  <c r="BA96" i="6" s="1"/>
  <c r="AW57" i="6"/>
  <c r="AU57" i="6"/>
  <c r="AU96" i="6" s="1"/>
  <c r="AS57" i="6"/>
  <c r="AS96" i="6" s="1"/>
  <c r="AT57" i="6"/>
  <c r="AT96" i="6" s="1"/>
  <c r="U57" i="6"/>
  <c r="U96" i="6" s="1"/>
  <c r="AP57" i="6"/>
  <c r="AN57" i="6"/>
  <c r="AN96" i="6" s="1"/>
  <c r="AL57" i="6"/>
  <c r="AJ57" i="6"/>
  <c r="AJ96" i="6" s="1"/>
  <c r="AH57" i="6"/>
  <c r="AH96" i="6" s="1"/>
  <c r="AF57" i="6"/>
  <c r="AD57" i="6"/>
  <c r="AD96" i="6" s="1"/>
  <c r="AB57" i="6"/>
  <c r="AB96" i="6" s="1"/>
  <c r="Z57" i="6"/>
  <c r="X57" i="6"/>
  <c r="X96" i="6" s="1"/>
  <c r="V57" i="6"/>
  <c r="T57" i="6"/>
  <c r="T96" i="6" s="1"/>
  <c r="AR57" i="6"/>
  <c r="AR96" i="6" s="1"/>
  <c r="AQ57" i="6"/>
  <c r="AQ96" i="6" s="1"/>
  <c r="AO57" i="6"/>
  <c r="AO96" i="6" s="1"/>
  <c r="AM57" i="6"/>
  <c r="AM96" i="6" s="1"/>
  <c r="AK57" i="6"/>
  <c r="AI57" i="6"/>
  <c r="AI96" i="6" s="1"/>
  <c r="AG57" i="6"/>
  <c r="AG96" i="6" s="1"/>
  <c r="AE57" i="6"/>
  <c r="AE96" i="6" s="1"/>
  <c r="AC57" i="6"/>
  <c r="AA57" i="6"/>
  <c r="AA96" i="6" s="1"/>
  <c r="Y57" i="6"/>
  <c r="Y96" i="6" s="1"/>
  <c r="W57" i="6"/>
  <c r="W96" i="6" s="1"/>
  <c r="S57" i="6"/>
  <c r="CC41" i="6"/>
  <c r="CC80" i="6" s="1"/>
  <c r="BY41" i="6"/>
  <c r="BY80" i="6" s="1"/>
  <c r="BU41" i="6"/>
  <c r="BU80" i="6" s="1"/>
  <c r="BQ41" i="6"/>
  <c r="BQ80" i="6" s="1"/>
  <c r="BM41" i="6"/>
  <c r="BM80" i="6" s="1"/>
  <c r="BI41" i="6"/>
  <c r="BE41" i="6"/>
  <c r="BE80" i="6" s="1"/>
  <c r="BA41" i="6"/>
  <c r="BA80" i="6" s="1"/>
  <c r="AW41" i="6"/>
  <c r="AW80" i="6" s="1"/>
  <c r="AS41" i="6"/>
  <c r="AS80" i="6" s="1"/>
  <c r="AO41" i="6"/>
  <c r="AO80" i="6" s="1"/>
  <c r="AK41" i="6"/>
  <c r="AK80" i="6" s="1"/>
  <c r="AG41" i="6"/>
  <c r="AG80" i="6" s="1"/>
  <c r="AC41" i="6"/>
  <c r="AC80" i="6" s="1"/>
  <c r="Y41" i="6"/>
  <c r="Y80" i="6" s="1"/>
  <c r="U41" i="6"/>
  <c r="U80" i="6" s="1"/>
  <c r="CD41" i="6"/>
  <c r="CD80" i="6" s="1"/>
  <c r="BZ41" i="6"/>
  <c r="BZ80" i="6" s="1"/>
  <c r="BV41" i="6"/>
  <c r="BV80" i="6" s="1"/>
  <c r="BR41" i="6"/>
  <c r="BR80" i="6" s="1"/>
  <c r="BN41" i="6"/>
  <c r="BN80" i="6" s="1"/>
  <c r="BJ41" i="6"/>
  <c r="BJ80" i="6" s="1"/>
  <c r="BF41" i="6"/>
  <c r="BF80" i="6" s="1"/>
  <c r="BB41" i="6"/>
  <c r="BB80" i="6" s="1"/>
  <c r="AX41" i="6"/>
  <c r="AT41" i="6"/>
  <c r="AT80" i="6" s="1"/>
  <c r="AP41" i="6"/>
  <c r="AP80" i="6" s="1"/>
  <c r="AL41" i="6"/>
  <c r="AL80" i="6" s="1"/>
  <c r="AH41" i="6"/>
  <c r="AH80" i="6" s="1"/>
  <c r="AD41" i="6"/>
  <c r="Z41" i="6"/>
  <c r="Z80" i="6" s="1"/>
  <c r="V41" i="6"/>
  <c r="V80" i="6" s="1"/>
  <c r="BW41" i="6"/>
  <c r="BW80" i="6" s="1"/>
  <c r="BO41" i="6"/>
  <c r="BO80" i="6" s="1"/>
  <c r="AY41" i="6"/>
  <c r="AE41" i="6"/>
  <c r="AE80" i="6" s="1"/>
  <c r="AA41" i="6"/>
  <c r="AA80" i="6" s="1"/>
  <c r="W41" i="6"/>
  <c r="W80" i="6" s="1"/>
  <c r="CB41" i="6"/>
  <c r="CB80" i="6" s="1"/>
  <c r="BX41" i="6"/>
  <c r="BX80" i="6" s="1"/>
  <c r="BT41" i="6"/>
  <c r="BT80" i="6" s="1"/>
  <c r="BP41" i="6"/>
  <c r="BP80" i="6" s="1"/>
  <c r="BL41" i="6"/>
  <c r="BL80" i="6" s="1"/>
  <c r="BH41" i="6"/>
  <c r="BH80" i="6" s="1"/>
  <c r="BD41" i="6"/>
  <c r="BD80" i="6" s="1"/>
  <c r="AZ41" i="6"/>
  <c r="AV41" i="6"/>
  <c r="AR41" i="6"/>
  <c r="AR80" i="6" s="1"/>
  <c r="AN41" i="6"/>
  <c r="AN80" i="6" s="1"/>
  <c r="AJ41" i="6"/>
  <c r="AJ80" i="6" s="1"/>
  <c r="AF41" i="6"/>
  <c r="AF80" i="6" s="1"/>
  <c r="AB41" i="6"/>
  <c r="AB80" i="6" s="1"/>
  <c r="X41" i="6"/>
  <c r="X80" i="6" s="1"/>
  <c r="T41" i="6"/>
  <c r="T80" i="6" s="1"/>
  <c r="CE41" i="6"/>
  <c r="CE80" i="6" s="1"/>
  <c r="CA41" i="6"/>
  <c r="CA80" i="6" s="1"/>
  <c r="BS41" i="6"/>
  <c r="BS80" i="6" s="1"/>
  <c r="BK41" i="6"/>
  <c r="BK80" i="6" s="1"/>
  <c r="BG41" i="6"/>
  <c r="BG80" i="6" s="1"/>
  <c r="BC41" i="6"/>
  <c r="BC80" i="6" s="1"/>
  <c r="AU41" i="6"/>
  <c r="AU80" i="6" s="1"/>
  <c r="AQ41" i="6"/>
  <c r="AQ80" i="6" s="1"/>
  <c r="AM41" i="6"/>
  <c r="AM80" i="6" s="1"/>
  <c r="AI41" i="6"/>
  <c r="AI80" i="6" s="1"/>
  <c r="S41" i="6"/>
  <c r="S80" i="6" s="1"/>
  <c r="BY97" i="6"/>
  <c r="BY95" i="6"/>
  <c r="AD92" i="6"/>
  <c r="AO94" i="6"/>
  <c r="AD97" i="6"/>
  <c r="AO97" i="6"/>
  <c r="AD99" i="6"/>
  <c r="AO99" i="6"/>
  <c r="AD91" i="6"/>
  <c r="AO91" i="6"/>
  <c r="AO93" i="6"/>
  <c r="AD95" i="6"/>
  <c r="AO95" i="6"/>
  <c r="AD89" i="6"/>
  <c r="AD88" i="6"/>
  <c r="CC97" i="6"/>
  <c r="CC99" i="6"/>
  <c r="CC93" i="6"/>
  <c r="CC87" i="6"/>
  <c r="CC89" i="6"/>
  <c r="CC91" i="6"/>
  <c r="BZ98" i="6"/>
  <c r="BZ93" i="6"/>
  <c r="BZ88" i="6"/>
  <c r="BZ90" i="6"/>
  <c r="BZ97" i="6"/>
  <c r="AU90" i="6"/>
  <c r="I66" i="6"/>
  <c r="AU95" i="6"/>
  <c r="L66" i="6"/>
  <c r="J66" i="6"/>
  <c r="K66" i="6"/>
  <c r="AU100" i="6"/>
  <c r="AU88" i="6"/>
  <c r="AU99" i="6"/>
  <c r="BF88" i="6"/>
  <c r="AJ100" i="6"/>
  <c r="AJ87" i="6"/>
  <c r="BN98" i="6"/>
  <c r="AJ98" i="6"/>
  <c r="BN91" i="6"/>
  <c r="BN93" i="6"/>
  <c r="BN99" i="6"/>
  <c r="AJ90" i="6"/>
  <c r="BF97" i="6"/>
  <c r="BN90" i="6"/>
  <c r="BN94" i="6"/>
  <c r="BF98" i="6"/>
  <c r="BF100" i="6"/>
  <c r="BW99" i="6"/>
  <c r="V96" i="6"/>
  <c r="BU87" i="6"/>
  <c r="T89" i="6"/>
  <c r="BA89" i="6"/>
  <c r="BA91" i="6"/>
  <c r="AQ91" i="6"/>
  <c r="V93" i="6"/>
  <c r="BA93" i="6"/>
  <c r="T95" i="6"/>
  <c r="V99" i="6"/>
  <c r="AQ99" i="6"/>
  <c r="BA99" i="6"/>
  <c r="V88" i="6"/>
  <c r="BA88" i="6"/>
  <c r="BU90" i="6"/>
  <c r="BA90" i="6"/>
  <c r="BU94" i="6"/>
  <c r="T94" i="6"/>
  <c r="BU97" i="6"/>
  <c r="AQ97" i="6"/>
  <c r="BA97" i="6"/>
  <c r="T97" i="6"/>
  <c r="AQ100" i="6"/>
  <c r="T100" i="6"/>
  <c r="BA100" i="6"/>
  <c r="AQ98" i="6"/>
  <c r="BU98" i="6"/>
  <c r="T98" i="6"/>
  <c r="BA98" i="6"/>
  <c r="BW88" i="6"/>
  <c r="BW90" i="6"/>
  <c r="BW87" i="6"/>
  <c r="BW93" i="6"/>
  <c r="BW100" i="6"/>
  <c r="CE99" i="6"/>
  <c r="CE98" i="6"/>
  <c r="BB87" i="6"/>
  <c r="BB88" i="6"/>
  <c r="BB89" i="6"/>
  <c r="BB97" i="6"/>
  <c r="BB100" i="6"/>
  <c r="BG87" i="6"/>
  <c r="CE90" i="6"/>
  <c r="CE91" i="6"/>
  <c r="BG94" i="6"/>
  <c r="CE94" i="6"/>
  <c r="BC87" i="6"/>
  <c r="BC90" i="6"/>
  <c r="BC94" i="6"/>
  <c r="BC97" i="6"/>
  <c r="CE88" i="6"/>
  <c r="CE93" i="6"/>
  <c r="BG97" i="6"/>
  <c r="CE100" i="6"/>
  <c r="AR100" i="6"/>
  <c r="AI100" i="6"/>
  <c r="BE100" i="6"/>
  <c r="BV100" i="6"/>
  <c r="BM100" i="6"/>
  <c r="X100" i="6"/>
  <c r="AM100" i="6"/>
  <c r="AB100" i="6"/>
  <c r="AN100" i="6"/>
  <c r="AM91" i="6"/>
  <c r="AH92" i="6"/>
  <c r="AN93" i="6"/>
  <c r="AM99" i="6"/>
  <c r="BX91" i="6"/>
  <c r="AH88" i="6"/>
  <c r="BX89" i="6"/>
  <c r="R80" i="6"/>
  <c r="R41" i="6"/>
  <c r="A41" i="6"/>
  <c r="R82" i="6"/>
  <c r="R43" i="6"/>
  <c r="A43" i="6"/>
  <c r="AI82" i="6"/>
  <c r="AR82" i="6"/>
  <c r="R84" i="6"/>
  <c r="A45" i="6"/>
  <c r="R45" i="6"/>
  <c r="R87" i="6"/>
  <c r="A48" i="6"/>
  <c r="R48" i="6"/>
  <c r="BE88" i="6"/>
  <c r="AS82" i="6"/>
  <c r="R85" i="6"/>
  <c r="R46" i="6"/>
  <c r="A46" i="6"/>
  <c r="AN87" i="6"/>
  <c r="AS87" i="6"/>
  <c r="BX87" i="6"/>
  <c r="R81" i="6"/>
  <c r="R42" i="6"/>
  <c r="A42" i="6"/>
  <c r="W82" i="6"/>
  <c r="AB82" i="6"/>
  <c r="BD82" i="6"/>
  <c r="R83" i="6"/>
  <c r="R44" i="6"/>
  <c r="A44" i="6"/>
  <c r="R86" i="6"/>
  <c r="A47" i="6"/>
  <c r="R47" i="6"/>
  <c r="X87" i="6"/>
  <c r="AC87" i="6"/>
  <c r="AH87" i="6"/>
  <c r="BM88" i="6"/>
  <c r="X89" i="6"/>
  <c r="AC89" i="6"/>
  <c r="AH89" i="6"/>
  <c r="AN90" i="6"/>
  <c r="AS90" i="6"/>
  <c r="BM90" i="6"/>
  <c r="X91" i="6"/>
  <c r="AH91" i="6"/>
  <c r="BE91" i="6"/>
  <c r="BM92" i="6"/>
  <c r="AC93" i="6"/>
  <c r="BE93" i="6"/>
  <c r="AN94" i="6"/>
  <c r="AS94" i="6"/>
  <c r="AC95" i="6"/>
  <c r="AH95" i="6"/>
  <c r="AH97" i="6"/>
  <c r="AN98" i="6"/>
  <c r="AS98" i="6"/>
  <c r="BM98" i="6"/>
  <c r="BX98" i="6"/>
  <c r="AH99" i="6"/>
  <c r="BE99" i="6"/>
  <c r="AT88" i="6"/>
  <c r="R89" i="6"/>
  <c r="A50" i="6"/>
  <c r="R50" i="6"/>
  <c r="BV89" i="6"/>
  <c r="CD89" i="6"/>
  <c r="W90" i="6"/>
  <c r="AB90" i="6"/>
  <c r="BD90" i="6"/>
  <c r="R91" i="6"/>
  <c r="A52" i="6"/>
  <c r="R52" i="6"/>
  <c r="AI91" i="6"/>
  <c r="BV91" i="6"/>
  <c r="R93" i="6"/>
  <c r="R54" i="6"/>
  <c r="A54" i="6"/>
  <c r="AR93" i="6"/>
  <c r="AB94" i="6"/>
  <c r="BD94" i="6"/>
  <c r="R95" i="6"/>
  <c r="A56" i="6"/>
  <c r="R56" i="6"/>
  <c r="BD96" i="6"/>
  <c r="R97" i="6"/>
  <c r="A58" i="6"/>
  <c r="R58" i="6"/>
  <c r="AE97" i="6"/>
  <c r="AI97" i="6"/>
  <c r="BV97" i="6"/>
  <c r="CD97" i="6"/>
  <c r="W98" i="6"/>
  <c r="AB98" i="6"/>
  <c r="BD98" i="6"/>
  <c r="R99" i="6"/>
  <c r="R60" i="6"/>
  <c r="A60" i="6"/>
  <c r="AE99" i="6"/>
  <c r="AI99" i="6"/>
  <c r="BV99" i="6"/>
  <c r="A62" i="6"/>
  <c r="R62" i="6"/>
  <c r="X90" i="6"/>
  <c r="AC90" i="6"/>
  <c r="BE90" i="6"/>
  <c r="AS91" i="6"/>
  <c r="BM91" i="6"/>
  <c r="AC92" i="6"/>
  <c r="BE92" i="6"/>
  <c r="AS93" i="6"/>
  <c r="BM93" i="6"/>
  <c r="X94" i="6"/>
  <c r="AC94" i="6"/>
  <c r="AS95" i="6"/>
  <c r="BM95" i="6"/>
  <c r="BX95" i="6"/>
  <c r="AC96" i="6"/>
  <c r="BE96" i="6"/>
  <c r="X98" i="6"/>
  <c r="AC98" i="6"/>
  <c r="BE98" i="6"/>
  <c r="AS99" i="6"/>
  <c r="BM99" i="6"/>
  <c r="BX99" i="6"/>
  <c r="W87" i="6"/>
  <c r="AB87" i="6"/>
  <c r="AT87" i="6"/>
  <c r="R88" i="6"/>
  <c r="A49" i="6"/>
  <c r="R49" i="6"/>
  <c r="AR88" i="6"/>
  <c r="BV88" i="6"/>
  <c r="CD88" i="6"/>
  <c r="R90" i="6"/>
  <c r="A51" i="6"/>
  <c r="R51" i="6"/>
  <c r="AE90" i="6"/>
  <c r="AR90" i="6"/>
  <c r="CD90" i="6"/>
  <c r="BD91" i="6"/>
  <c r="R92" i="6"/>
  <c r="A53" i="6"/>
  <c r="R53" i="6"/>
  <c r="AR92" i="6"/>
  <c r="BV92" i="6"/>
  <c r="CD92" i="6"/>
  <c r="AB93" i="6"/>
  <c r="AT93" i="6"/>
  <c r="BD93" i="6"/>
  <c r="R94" i="6"/>
  <c r="A55" i="6"/>
  <c r="R55" i="6"/>
  <c r="AR94" i="6"/>
  <c r="BV94" i="6"/>
  <c r="CD94" i="6"/>
  <c r="R96" i="6"/>
  <c r="A57" i="6"/>
  <c r="R57" i="6"/>
  <c r="CD96" i="6"/>
  <c r="W97" i="6"/>
  <c r="AB97" i="6"/>
  <c r="R98" i="6"/>
  <c r="A59" i="6"/>
  <c r="R59" i="6"/>
  <c r="AE98" i="6"/>
  <c r="AI98" i="6"/>
  <c r="AM98" i="6"/>
  <c r="AR98" i="6"/>
  <c r="BV98" i="6"/>
  <c r="CD98" i="6"/>
  <c r="W99" i="6"/>
  <c r="BD99" i="6"/>
  <c r="R100" i="6"/>
  <c r="A61" i="6"/>
  <c r="R61" i="6"/>
  <c r="A63" i="6"/>
  <c r="R63" i="6"/>
  <c r="I71" i="6" l="1"/>
  <c r="CF62" i="6"/>
  <c r="CF101" i="6" s="1"/>
  <c r="CG62" i="6"/>
  <c r="CG101" i="6" s="1"/>
  <c r="CF47" i="6"/>
  <c r="CF86" i="6" s="1"/>
  <c r="CG44" i="6"/>
  <c r="CG83" i="6" s="1"/>
  <c r="CF45" i="6"/>
  <c r="CF84" i="6" s="1"/>
  <c r="CG42" i="6"/>
  <c r="CG81" i="6" s="1"/>
  <c r="CF63" i="6"/>
  <c r="CF102" i="6" s="1"/>
  <c r="CF46" i="6"/>
  <c r="CF85" i="6" s="1"/>
  <c r="CG47" i="6"/>
  <c r="CG86" i="6" s="1"/>
  <c r="CF44" i="6"/>
  <c r="CF83" i="6" s="1"/>
  <c r="CG45" i="6"/>
  <c r="CG84" i="6" s="1"/>
  <c r="CF42" i="6"/>
  <c r="CF81" i="6" s="1"/>
  <c r="CG63" i="6"/>
  <c r="CG102" i="6" s="1"/>
  <c r="CG46" i="6"/>
  <c r="I70" i="6"/>
  <c r="I72" i="6"/>
  <c r="BV63" i="6"/>
  <c r="BV102" i="6" s="1"/>
  <c r="BP63" i="6"/>
  <c r="BP102" i="6" s="1"/>
  <c r="BF63" i="6"/>
  <c r="BF102" i="6" s="1"/>
  <c r="CD63" i="6"/>
  <c r="CD102" i="6" s="1"/>
  <c r="CB63" i="6"/>
  <c r="CB102" i="6" s="1"/>
  <c r="BZ63" i="6"/>
  <c r="BZ102" i="6" s="1"/>
  <c r="BX63" i="6"/>
  <c r="BX102" i="6" s="1"/>
  <c r="BT63" i="6"/>
  <c r="BT102" i="6" s="1"/>
  <c r="BR63" i="6"/>
  <c r="BR102" i="6" s="1"/>
  <c r="BN63" i="6"/>
  <c r="BN102" i="6" s="1"/>
  <c r="BL63" i="6"/>
  <c r="BL102" i="6" s="1"/>
  <c r="BJ63" i="6"/>
  <c r="BJ102" i="6" s="1"/>
  <c r="BH63" i="6"/>
  <c r="BH102" i="6" s="1"/>
  <c r="BD63" i="6"/>
  <c r="BD102" i="6" s="1"/>
  <c r="BB63" i="6"/>
  <c r="BB102" i="6" s="1"/>
  <c r="AZ63" i="6"/>
  <c r="AX63" i="6"/>
  <c r="AV63" i="6"/>
  <c r="AT63" i="6"/>
  <c r="AR63" i="6"/>
  <c r="AP63" i="6"/>
  <c r="AN63" i="6"/>
  <c r="AL63" i="6"/>
  <c r="AJ63" i="6"/>
  <c r="AH63" i="6"/>
  <c r="AF63" i="6"/>
  <c r="AD63" i="6"/>
  <c r="AD102" i="6" s="1"/>
  <c r="AB63" i="6"/>
  <c r="Z63" i="6"/>
  <c r="X63" i="6"/>
  <c r="V63" i="6"/>
  <c r="T63" i="6"/>
  <c r="BQ63" i="6"/>
  <c r="BQ102" i="6" s="1"/>
  <c r="AY63" i="6"/>
  <c r="U63" i="6"/>
  <c r="U102" i="6" s="1"/>
  <c r="CE63" i="6"/>
  <c r="CE102" i="6" s="1"/>
  <c r="CC63" i="6"/>
  <c r="CC102" i="6" s="1"/>
  <c r="CA63" i="6"/>
  <c r="CA102" i="6" s="1"/>
  <c r="BY63" i="6"/>
  <c r="BY102" i="6" s="1"/>
  <c r="BW63" i="6"/>
  <c r="BW102" i="6" s="1"/>
  <c r="BU63" i="6"/>
  <c r="BU102" i="6" s="1"/>
  <c r="BS63" i="6"/>
  <c r="BS102" i="6" s="1"/>
  <c r="BO63" i="6"/>
  <c r="BO102" i="6" s="1"/>
  <c r="BM63" i="6"/>
  <c r="BM102" i="6" s="1"/>
  <c r="BK63" i="6"/>
  <c r="BK102" i="6" s="1"/>
  <c r="BI63" i="6"/>
  <c r="BG63" i="6"/>
  <c r="BG102" i="6" s="1"/>
  <c r="BE63" i="6"/>
  <c r="BE102" i="6" s="1"/>
  <c r="BC63" i="6"/>
  <c r="BC102" i="6" s="1"/>
  <c r="BA63" i="6"/>
  <c r="AW63" i="6"/>
  <c r="AU63" i="6"/>
  <c r="AU102" i="6" s="1"/>
  <c r="AS63" i="6"/>
  <c r="AQ63" i="6"/>
  <c r="AO63" i="6"/>
  <c r="AO102" i="6" s="1"/>
  <c r="AM63" i="6"/>
  <c r="AK63" i="6"/>
  <c r="AI63" i="6"/>
  <c r="AG63" i="6"/>
  <c r="AG102" i="6" s="1"/>
  <c r="AE63" i="6"/>
  <c r="AC63" i="6"/>
  <c r="AA63" i="6"/>
  <c r="Y63" i="6"/>
  <c r="Y102" i="6" s="1"/>
  <c r="W63" i="6"/>
  <c r="S63" i="6"/>
  <c r="CD62" i="6"/>
  <c r="CD101" i="6" s="1"/>
  <c r="CB62" i="6"/>
  <c r="CB101" i="6" s="1"/>
  <c r="BZ62" i="6"/>
  <c r="BZ101" i="6" s="1"/>
  <c r="BX62" i="6"/>
  <c r="BX101" i="6" s="1"/>
  <c r="BT62" i="6"/>
  <c r="BT101" i="6" s="1"/>
  <c r="BR62" i="6"/>
  <c r="BR101" i="6" s="1"/>
  <c r="BN62" i="6"/>
  <c r="BN101" i="6" s="1"/>
  <c r="BL62" i="6"/>
  <c r="BL101" i="6" s="1"/>
  <c r="BJ62" i="6"/>
  <c r="BJ101" i="6" s="1"/>
  <c r="BH62" i="6"/>
  <c r="BH101" i="6" s="1"/>
  <c r="BD62" i="6"/>
  <c r="BD101" i="6" s="1"/>
  <c r="BB62" i="6"/>
  <c r="BB101" i="6" s="1"/>
  <c r="AZ62" i="6"/>
  <c r="AX62" i="6"/>
  <c r="AV62" i="6"/>
  <c r="AT62" i="6"/>
  <c r="AR62" i="6"/>
  <c r="AP62" i="6"/>
  <c r="AN62" i="6"/>
  <c r="AL62" i="6"/>
  <c r="AJ62" i="6"/>
  <c r="AH62" i="6"/>
  <c r="AF62" i="6"/>
  <c r="AD62" i="6"/>
  <c r="AD101" i="6" s="1"/>
  <c r="AB62" i="6"/>
  <c r="Z62" i="6"/>
  <c r="X62" i="6"/>
  <c r="V62" i="6"/>
  <c r="T62" i="6"/>
  <c r="BV62" i="6"/>
  <c r="BV101" i="6" s="1"/>
  <c r="BP62" i="6"/>
  <c r="BP101" i="6" s="1"/>
  <c r="BF62" i="6"/>
  <c r="BF101" i="6" s="1"/>
  <c r="CE62" i="6"/>
  <c r="CE101" i="6" s="1"/>
  <c r="CC62" i="6"/>
  <c r="CC101" i="6" s="1"/>
  <c r="CA62" i="6"/>
  <c r="CA101" i="6" s="1"/>
  <c r="BY62" i="6"/>
  <c r="BY101" i="6" s="1"/>
  <c r="BW62" i="6"/>
  <c r="BW101" i="6" s="1"/>
  <c r="BU62" i="6"/>
  <c r="BU101" i="6" s="1"/>
  <c r="BS62" i="6"/>
  <c r="BS101" i="6" s="1"/>
  <c r="BO62" i="6"/>
  <c r="BO101" i="6" s="1"/>
  <c r="BM62" i="6"/>
  <c r="BM101" i="6" s="1"/>
  <c r="BK62" i="6"/>
  <c r="BK101" i="6" s="1"/>
  <c r="BI62" i="6"/>
  <c r="BG62" i="6"/>
  <c r="BG101" i="6" s="1"/>
  <c r="BE62" i="6"/>
  <c r="BE101" i="6" s="1"/>
  <c r="BC62" i="6"/>
  <c r="BC101" i="6" s="1"/>
  <c r="BA62" i="6"/>
  <c r="AW62" i="6"/>
  <c r="AU62" i="6"/>
  <c r="AU101" i="6" s="1"/>
  <c r="AS62" i="6"/>
  <c r="AQ62" i="6"/>
  <c r="AO62" i="6"/>
  <c r="AO101" i="6" s="1"/>
  <c r="AM62" i="6"/>
  <c r="AK62" i="6"/>
  <c r="AI62" i="6"/>
  <c r="AG62" i="6"/>
  <c r="AG101" i="6" s="1"/>
  <c r="AE62" i="6"/>
  <c r="AC62" i="6"/>
  <c r="AA62" i="6"/>
  <c r="Y62" i="6"/>
  <c r="Y101" i="6" s="1"/>
  <c r="W62" i="6"/>
  <c r="BQ62" i="6"/>
  <c r="BQ101" i="6" s="1"/>
  <c r="AY62" i="6"/>
  <c r="U62" i="6"/>
  <c r="U101" i="6" s="1"/>
  <c r="S62" i="6"/>
  <c r="CD44" i="6"/>
  <c r="CD83" i="6" s="1"/>
  <c r="CB44" i="6"/>
  <c r="CB83" i="6" s="1"/>
  <c r="BZ44" i="6"/>
  <c r="BZ83" i="6" s="1"/>
  <c r="BX44" i="6"/>
  <c r="BX83" i="6" s="1"/>
  <c r="BT44" i="6"/>
  <c r="BT83" i="6" s="1"/>
  <c r="BR44" i="6"/>
  <c r="BR83" i="6" s="1"/>
  <c r="BN44" i="6"/>
  <c r="BN83" i="6" s="1"/>
  <c r="BL44" i="6"/>
  <c r="BL83" i="6" s="1"/>
  <c r="BJ44" i="6"/>
  <c r="BJ83" i="6" s="1"/>
  <c r="BH44" i="6"/>
  <c r="BH83" i="6" s="1"/>
  <c r="BD44" i="6"/>
  <c r="BD83" i="6" s="1"/>
  <c r="BB44" i="6"/>
  <c r="BB83" i="6" s="1"/>
  <c r="AZ44" i="6"/>
  <c r="CC44" i="6"/>
  <c r="CC83" i="6" s="1"/>
  <c r="BY44" i="6"/>
  <c r="BY83" i="6" s="1"/>
  <c r="BV44" i="6"/>
  <c r="BV83" i="6" s="1"/>
  <c r="BP44" i="6"/>
  <c r="BP83" i="6" s="1"/>
  <c r="BF44" i="6"/>
  <c r="BF83" i="6" s="1"/>
  <c r="BW44" i="6"/>
  <c r="BW83" i="6" s="1"/>
  <c r="BU44" i="6"/>
  <c r="BU83" i="6" s="1"/>
  <c r="BS44" i="6"/>
  <c r="BS83" i="6" s="1"/>
  <c r="BO44" i="6"/>
  <c r="BO83" i="6" s="1"/>
  <c r="BM44" i="6"/>
  <c r="BM83" i="6" s="1"/>
  <c r="BK44" i="6"/>
  <c r="BK83" i="6" s="1"/>
  <c r="BI44" i="6"/>
  <c r="BG44" i="6"/>
  <c r="BG83" i="6" s="1"/>
  <c r="BE44" i="6"/>
  <c r="BE83" i="6" s="1"/>
  <c r="BC44" i="6"/>
  <c r="BC83" i="6" s="1"/>
  <c r="BA44" i="6"/>
  <c r="BA83" i="6" s="1"/>
  <c r="AW44" i="6"/>
  <c r="AW83" i="6" s="1"/>
  <c r="CE44" i="6"/>
  <c r="CE83" i="6" s="1"/>
  <c r="CA44" i="6"/>
  <c r="CA83" i="6" s="1"/>
  <c r="BQ44" i="6"/>
  <c r="BQ83" i="6" s="1"/>
  <c r="AY44" i="6"/>
  <c r="AX44" i="6"/>
  <c r="AS44" i="6"/>
  <c r="AS83" i="6" s="1"/>
  <c r="AR44" i="6"/>
  <c r="AR83" i="6" s="1"/>
  <c r="AP44" i="6"/>
  <c r="AP83" i="6" s="1"/>
  <c r="AN44" i="6"/>
  <c r="AN83" i="6" s="1"/>
  <c r="AL44" i="6"/>
  <c r="AL83" i="6" s="1"/>
  <c r="AJ44" i="6"/>
  <c r="AJ83" i="6" s="1"/>
  <c r="AH44" i="6"/>
  <c r="AH83" i="6" s="1"/>
  <c r="AF44" i="6"/>
  <c r="AF83" i="6" s="1"/>
  <c r="AD44" i="6"/>
  <c r="AD83" i="6" s="1"/>
  <c r="AB44" i="6"/>
  <c r="AB83" i="6" s="1"/>
  <c r="Z44" i="6"/>
  <c r="Z83" i="6" s="1"/>
  <c r="X44" i="6"/>
  <c r="X83" i="6" s="1"/>
  <c r="V44" i="6"/>
  <c r="V83" i="6" s="1"/>
  <c r="AV44" i="6"/>
  <c r="AU44" i="6"/>
  <c r="AU83" i="6" s="1"/>
  <c r="AT44" i="6"/>
  <c r="AT83" i="6" s="1"/>
  <c r="AQ44" i="6"/>
  <c r="AQ83" i="6" s="1"/>
  <c r="AO44" i="6"/>
  <c r="AO83" i="6" s="1"/>
  <c r="AM44" i="6"/>
  <c r="AM83" i="6" s="1"/>
  <c r="AK44" i="6"/>
  <c r="AK83" i="6" s="1"/>
  <c r="AI44" i="6"/>
  <c r="AI83" i="6" s="1"/>
  <c r="AG44" i="6"/>
  <c r="AG83" i="6" s="1"/>
  <c r="AE44" i="6"/>
  <c r="AE83" i="6" s="1"/>
  <c r="AC44" i="6"/>
  <c r="AC83" i="6" s="1"/>
  <c r="AA44" i="6"/>
  <c r="AA83" i="6" s="1"/>
  <c r="Y44" i="6"/>
  <c r="Y83" i="6" s="1"/>
  <c r="U44" i="6"/>
  <c r="U83" i="6" s="1"/>
  <c r="T44" i="6"/>
  <c r="T83" i="6" s="1"/>
  <c r="W44" i="6"/>
  <c r="W83" i="6" s="1"/>
  <c r="S44" i="6"/>
  <c r="S83" i="6" s="1"/>
  <c r="CD45" i="6"/>
  <c r="CD84" i="6" s="1"/>
  <c r="CB45" i="6"/>
  <c r="CB84" i="6" s="1"/>
  <c r="BZ45" i="6"/>
  <c r="BZ84" i="6" s="1"/>
  <c r="BX45" i="6"/>
  <c r="BX84" i="6" s="1"/>
  <c r="CE45" i="6"/>
  <c r="CE84" i="6" s="1"/>
  <c r="CC45" i="6"/>
  <c r="CC84" i="6" s="1"/>
  <c r="CA45" i="6"/>
  <c r="CA84" i="6" s="1"/>
  <c r="BY45" i="6"/>
  <c r="BY84" i="6" s="1"/>
  <c r="BV45" i="6"/>
  <c r="BV84" i="6" s="1"/>
  <c r="BP45" i="6"/>
  <c r="BP84" i="6" s="1"/>
  <c r="BF45" i="6"/>
  <c r="BF84" i="6" s="1"/>
  <c r="BT45" i="6"/>
  <c r="BT84" i="6" s="1"/>
  <c r="BR45" i="6"/>
  <c r="BR84" i="6" s="1"/>
  <c r="BN45" i="6"/>
  <c r="BN84" i="6" s="1"/>
  <c r="BL45" i="6"/>
  <c r="BL84" i="6" s="1"/>
  <c r="BJ45" i="6"/>
  <c r="BJ84" i="6" s="1"/>
  <c r="BH45" i="6"/>
  <c r="BH84" i="6" s="1"/>
  <c r="BD45" i="6"/>
  <c r="BD84" i="6" s="1"/>
  <c r="BB45" i="6"/>
  <c r="BB84" i="6" s="1"/>
  <c r="AZ45" i="6"/>
  <c r="AX45" i="6"/>
  <c r="AV45" i="6"/>
  <c r="BQ45" i="6"/>
  <c r="BQ84" i="6" s="1"/>
  <c r="AY45" i="6"/>
  <c r="BW45" i="6"/>
  <c r="BW84" i="6" s="1"/>
  <c r="BU45" i="6"/>
  <c r="BU84" i="6" s="1"/>
  <c r="BS45" i="6"/>
  <c r="BS84" i="6" s="1"/>
  <c r="BO45" i="6"/>
  <c r="BO84" i="6" s="1"/>
  <c r="BM45" i="6"/>
  <c r="BM84" i="6" s="1"/>
  <c r="BK45" i="6"/>
  <c r="BK84" i="6" s="1"/>
  <c r="BI45" i="6"/>
  <c r="BG45" i="6"/>
  <c r="BG84" i="6" s="1"/>
  <c r="BE45" i="6"/>
  <c r="BE84" i="6" s="1"/>
  <c r="BC45" i="6"/>
  <c r="BC84" i="6" s="1"/>
  <c r="BA45" i="6"/>
  <c r="BA84" i="6" s="1"/>
  <c r="AW45" i="6"/>
  <c r="AW84" i="6" s="1"/>
  <c r="AU45" i="6"/>
  <c r="AU84" i="6" s="1"/>
  <c r="AS45" i="6"/>
  <c r="AS84" i="6" s="1"/>
  <c r="U45" i="6"/>
  <c r="U84" i="6" s="1"/>
  <c r="AR45" i="6"/>
  <c r="AR84" i="6" s="1"/>
  <c r="AP45" i="6"/>
  <c r="AP84" i="6" s="1"/>
  <c r="AN45" i="6"/>
  <c r="AN84" i="6" s="1"/>
  <c r="AL45" i="6"/>
  <c r="AL84" i="6" s="1"/>
  <c r="AJ45" i="6"/>
  <c r="AJ84" i="6" s="1"/>
  <c r="AH45" i="6"/>
  <c r="AH84" i="6" s="1"/>
  <c r="AF45" i="6"/>
  <c r="AF84" i="6" s="1"/>
  <c r="AD45" i="6"/>
  <c r="AD84" i="6" s="1"/>
  <c r="AB45" i="6"/>
  <c r="AB84" i="6" s="1"/>
  <c r="Z45" i="6"/>
  <c r="Z84" i="6" s="1"/>
  <c r="X45" i="6"/>
  <c r="X84" i="6" s="1"/>
  <c r="V45" i="6"/>
  <c r="V84" i="6" s="1"/>
  <c r="T45" i="6"/>
  <c r="T84" i="6" s="1"/>
  <c r="AT45" i="6"/>
  <c r="AT84" i="6" s="1"/>
  <c r="AQ45" i="6"/>
  <c r="AQ84" i="6" s="1"/>
  <c r="AO45" i="6"/>
  <c r="AO84" i="6" s="1"/>
  <c r="AM45" i="6"/>
  <c r="AM84" i="6" s="1"/>
  <c r="AK45" i="6"/>
  <c r="AK84" i="6" s="1"/>
  <c r="AI45" i="6"/>
  <c r="AI84" i="6" s="1"/>
  <c r="AG45" i="6"/>
  <c r="AG84" i="6" s="1"/>
  <c r="AE45" i="6"/>
  <c r="AE84" i="6" s="1"/>
  <c r="AC45" i="6"/>
  <c r="AC84" i="6" s="1"/>
  <c r="AA45" i="6"/>
  <c r="AA84" i="6" s="1"/>
  <c r="Y45" i="6"/>
  <c r="Y84" i="6" s="1"/>
  <c r="W45" i="6"/>
  <c r="W84" i="6" s="1"/>
  <c r="S45" i="6"/>
  <c r="S84" i="6" s="1"/>
  <c r="CE47" i="6"/>
  <c r="CE86" i="6" s="1"/>
  <c r="CC47" i="6"/>
  <c r="CC86" i="6" s="1"/>
  <c r="CA47" i="6"/>
  <c r="CA86" i="6" s="1"/>
  <c r="BY47" i="6"/>
  <c r="BY86" i="6" s="1"/>
  <c r="CD47" i="6"/>
  <c r="CD86" i="6" s="1"/>
  <c r="CB47" i="6"/>
  <c r="CB86" i="6" s="1"/>
  <c r="BZ47" i="6"/>
  <c r="BZ86" i="6" s="1"/>
  <c r="BX47" i="6"/>
  <c r="BX86" i="6" s="1"/>
  <c r="BW47" i="6"/>
  <c r="BW86" i="6" s="1"/>
  <c r="BQ47" i="6"/>
  <c r="BQ86" i="6" s="1"/>
  <c r="BU47" i="6"/>
  <c r="BU86" i="6" s="1"/>
  <c r="BS47" i="6"/>
  <c r="BS86" i="6" s="1"/>
  <c r="BO47" i="6"/>
  <c r="BO86" i="6" s="1"/>
  <c r="BM47" i="6"/>
  <c r="BM86" i="6" s="1"/>
  <c r="BK47" i="6"/>
  <c r="BK86" i="6" s="1"/>
  <c r="BI47" i="6"/>
  <c r="BG47" i="6"/>
  <c r="BG86" i="6" s="1"/>
  <c r="BE47" i="6"/>
  <c r="BE86" i="6" s="1"/>
  <c r="BC47" i="6"/>
  <c r="BC86" i="6" s="1"/>
  <c r="BA47" i="6"/>
  <c r="BA86" i="6" s="1"/>
  <c r="AW47" i="6"/>
  <c r="AW86" i="6" s="1"/>
  <c r="BV47" i="6"/>
  <c r="BV86" i="6" s="1"/>
  <c r="BP47" i="6"/>
  <c r="BP86" i="6" s="1"/>
  <c r="BF47" i="6"/>
  <c r="BF86" i="6" s="1"/>
  <c r="BT47" i="6"/>
  <c r="BT86" i="6" s="1"/>
  <c r="BR47" i="6"/>
  <c r="BR86" i="6" s="1"/>
  <c r="BN47" i="6"/>
  <c r="BN86" i="6" s="1"/>
  <c r="BL47" i="6"/>
  <c r="BL86" i="6" s="1"/>
  <c r="BJ47" i="6"/>
  <c r="BJ86" i="6" s="1"/>
  <c r="BH47" i="6"/>
  <c r="BH86" i="6" s="1"/>
  <c r="BD47" i="6"/>
  <c r="BD86" i="6" s="1"/>
  <c r="BB47" i="6"/>
  <c r="BB86" i="6" s="1"/>
  <c r="AZ47" i="6"/>
  <c r="AX47" i="6"/>
  <c r="AV47" i="6"/>
  <c r="AT47" i="6"/>
  <c r="AT86" i="6" s="1"/>
  <c r="AR47" i="6"/>
  <c r="AR86" i="6" s="1"/>
  <c r="AU47" i="6"/>
  <c r="AU86" i="6" s="1"/>
  <c r="AQ47" i="6"/>
  <c r="AQ86" i="6" s="1"/>
  <c r="AO47" i="6"/>
  <c r="AO86" i="6" s="1"/>
  <c r="AM47" i="6"/>
  <c r="AM86" i="6" s="1"/>
  <c r="AK47" i="6"/>
  <c r="AK86" i="6" s="1"/>
  <c r="AI47" i="6"/>
  <c r="AI86" i="6" s="1"/>
  <c r="AG47" i="6"/>
  <c r="AG86" i="6" s="1"/>
  <c r="AE47" i="6"/>
  <c r="AE86" i="6" s="1"/>
  <c r="AC47" i="6"/>
  <c r="AC86" i="6" s="1"/>
  <c r="AA47" i="6"/>
  <c r="AA86" i="6" s="1"/>
  <c r="Y47" i="6"/>
  <c r="Y86" i="6" s="1"/>
  <c r="W47" i="6"/>
  <c r="W86" i="6" s="1"/>
  <c r="AY47" i="6"/>
  <c r="AS47" i="6"/>
  <c r="AS86" i="6" s="1"/>
  <c r="AP47" i="6"/>
  <c r="AP86" i="6" s="1"/>
  <c r="AN47" i="6"/>
  <c r="AN86" i="6" s="1"/>
  <c r="AL47" i="6"/>
  <c r="AL86" i="6" s="1"/>
  <c r="AJ47" i="6"/>
  <c r="AJ86" i="6" s="1"/>
  <c r="AH47" i="6"/>
  <c r="AH86" i="6" s="1"/>
  <c r="AF47" i="6"/>
  <c r="AF86" i="6" s="1"/>
  <c r="AD47" i="6"/>
  <c r="AD86" i="6" s="1"/>
  <c r="AB47" i="6"/>
  <c r="AB86" i="6" s="1"/>
  <c r="Z47" i="6"/>
  <c r="Z86" i="6" s="1"/>
  <c r="X47" i="6"/>
  <c r="X86" i="6" s="1"/>
  <c r="V47" i="6"/>
  <c r="V86" i="6" s="1"/>
  <c r="T47" i="6"/>
  <c r="T86" i="6" s="1"/>
  <c r="U47" i="6"/>
  <c r="U86" i="6" s="1"/>
  <c r="S47" i="6"/>
  <c r="S86" i="6" s="1"/>
  <c r="CE42" i="6"/>
  <c r="CE81" i="6" s="1"/>
  <c r="CC42" i="6"/>
  <c r="CC81" i="6" s="1"/>
  <c r="CA42" i="6"/>
  <c r="CA81" i="6" s="1"/>
  <c r="BY42" i="6"/>
  <c r="BY81" i="6" s="1"/>
  <c r="BW42" i="6"/>
  <c r="BW81" i="6" s="1"/>
  <c r="CB42" i="6"/>
  <c r="CB81" i="6" s="1"/>
  <c r="BX42" i="6"/>
  <c r="BX81" i="6" s="1"/>
  <c r="BU42" i="6"/>
  <c r="BU81" i="6" s="1"/>
  <c r="BS42" i="6"/>
  <c r="BS81" i="6" s="1"/>
  <c r="BO42" i="6"/>
  <c r="BO81" i="6" s="1"/>
  <c r="BM42" i="6"/>
  <c r="BM81" i="6" s="1"/>
  <c r="BK42" i="6"/>
  <c r="BK81" i="6" s="1"/>
  <c r="BI42" i="6"/>
  <c r="BG42" i="6"/>
  <c r="BG81" i="6" s="1"/>
  <c r="BE42" i="6"/>
  <c r="BE81" i="6" s="1"/>
  <c r="BC42" i="6"/>
  <c r="BC81" i="6" s="1"/>
  <c r="BA42" i="6"/>
  <c r="BA81" i="6" s="1"/>
  <c r="BQ42" i="6"/>
  <c r="BQ81" i="6" s="1"/>
  <c r="AY42" i="6"/>
  <c r="CD42" i="6"/>
  <c r="CD81" i="6" s="1"/>
  <c r="BZ42" i="6"/>
  <c r="BZ81" i="6" s="1"/>
  <c r="BT42" i="6"/>
  <c r="BT81" i="6" s="1"/>
  <c r="BR42" i="6"/>
  <c r="BR81" i="6" s="1"/>
  <c r="BN42" i="6"/>
  <c r="BN81" i="6" s="1"/>
  <c r="BL42" i="6"/>
  <c r="BL81" i="6" s="1"/>
  <c r="BJ42" i="6"/>
  <c r="BJ81" i="6" s="1"/>
  <c r="BH42" i="6"/>
  <c r="BH81" i="6" s="1"/>
  <c r="BD42" i="6"/>
  <c r="BD81" i="6" s="1"/>
  <c r="BB42" i="6"/>
  <c r="BB81" i="6" s="1"/>
  <c r="AZ42" i="6"/>
  <c r="AX42" i="6"/>
  <c r="AV42" i="6"/>
  <c r="BV42" i="6"/>
  <c r="BV81" i="6" s="1"/>
  <c r="BP42" i="6"/>
  <c r="BP81" i="6" s="1"/>
  <c r="BF42" i="6"/>
  <c r="BF81" i="6" s="1"/>
  <c r="AU42" i="6"/>
  <c r="AU81" i="6" s="1"/>
  <c r="AQ42" i="6"/>
  <c r="AQ81" i="6" s="1"/>
  <c r="AO42" i="6"/>
  <c r="AO81" i="6" s="1"/>
  <c r="AM42" i="6"/>
  <c r="AM81" i="6" s="1"/>
  <c r="AK42" i="6"/>
  <c r="AK81" i="6" s="1"/>
  <c r="AI42" i="6"/>
  <c r="AI81" i="6" s="1"/>
  <c r="AG42" i="6"/>
  <c r="AG81" i="6" s="1"/>
  <c r="AE42" i="6"/>
  <c r="AE81" i="6" s="1"/>
  <c r="AC42" i="6"/>
  <c r="AC81" i="6" s="1"/>
  <c r="AA42" i="6"/>
  <c r="AA81" i="6" s="1"/>
  <c r="Y42" i="6"/>
  <c r="Y81" i="6" s="1"/>
  <c r="W42" i="6"/>
  <c r="W81" i="6" s="1"/>
  <c r="AT42" i="6"/>
  <c r="AT81" i="6" s="1"/>
  <c r="U42" i="6"/>
  <c r="U81" i="6" s="1"/>
  <c r="AS42" i="6"/>
  <c r="AS81" i="6" s="1"/>
  <c r="AP42" i="6"/>
  <c r="AP81" i="6" s="1"/>
  <c r="AN42" i="6"/>
  <c r="AN81" i="6" s="1"/>
  <c r="AL42" i="6"/>
  <c r="AL81" i="6" s="1"/>
  <c r="AJ42" i="6"/>
  <c r="AJ81" i="6" s="1"/>
  <c r="AH42" i="6"/>
  <c r="AH81" i="6" s="1"/>
  <c r="AF42" i="6"/>
  <c r="AF81" i="6" s="1"/>
  <c r="AD42" i="6"/>
  <c r="AD81" i="6" s="1"/>
  <c r="AB42" i="6"/>
  <c r="AB81" i="6" s="1"/>
  <c r="Z42" i="6"/>
  <c r="Z81" i="6" s="1"/>
  <c r="X42" i="6"/>
  <c r="X81" i="6" s="1"/>
  <c r="AW42" i="6"/>
  <c r="AW81" i="6" s="1"/>
  <c r="AR42" i="6"/>
  <c r="AR81" i="6" s="1"/>
  <c r="V42" i="6"/>
  <c r="V81" i="6" s="1"/>
  <c r="T42" i="6"/>
  <c r="T81" i="6" s="1"/>
  <c r="S42" i="6"/>
  <c r="S81" i="6" s="1"/>
  <c r="CE46" i="6"/>
  <c r="CE85" i="6" s="1"/>
  <c r="CC46" i="6"/>
  <c r="CC85" i="6" s="1"/>
  <c r="CA46" i="6"/>
  <c r="CA85" i="6" s="1"/>
  <c r="BY46" i="6"/>
  <c r="BY85" i="6" s="1"/>
  <c r="BW46" i="6"/>
  <c r="BW85" i="6" s="1"/>
  <c r="BU46" i="6"/>
  <c r="BU85" i="6" s="1"/>
  <c r="BS46" i="6"/>
  <c r="BS85" i="6" s="1"/>
  <c r="BO46" i="6"/>
  <c r="BO85" i="6" s="1"/>
  <c r="BM46" i="6"/>
  <c r="BM85" i="6" s="1"/>
  <c r="BK46" i="6"/>
  <c r="BK85" i="6" s="1"/>
  <c r="BI46" i="6"/>
  <c r="BG46" i="6"/>
  <c r="BG85" i="6" s="1"/>
  <c r="BE46" i="6"/>
  <c r="BE85" i="6" s="1"/>
  <c r="BC46" i="6"/>
  <c r="BC85" i="6" s="1"/>
  <c r="BA46" i="6"/>
  <c r="BA85" i="6" s="1"/>
  <c r="CB46" i="6"/>
  <c r="CB85" i="6" s="1"/>
  <c r="BX46" i="6"/>
  <c r="BX85" i="6" s="1"/>
  <c r="BQ46" i="6"/>
  <c r="BQ85" i="6" s="1"/>
  <c r="AY46" i="6"/>
  <c r="BT46" i="6"/>
  <c r="BT85" i="6" s="1"/>
  <c r="BR46" i="6"/>
  <c r="BR85" i="6" s="1"/>
  <c r="BN46" i="6"/>
  <c r="BN85" i="6" s="1"/>
  <c r="BL46" i="6"/>
  <c r="BL85" i="6" s="1"/>
  <c r="BJ46" i="6"/>
  <c r="BJ85" i="6" s="1"/>
  <c r="BH46" i="6"/>
  <c r="BH85" i="6" s="1"/>
  <c r="BD46" i="6"/>
  <c r="BD85" i="6" s="1"/>
  <c r="BB46" i="6"/>
  <c r="BB85" i="6" s="1"/>
  <c r="AZ46" i="6"/>
  <c r="AX46" i="6"/>
  <c r="AV46" i="6"/>
  <c r="CD46" i="6"/>
  <c r="CD85" i="6" s="1"/>
  <c r="BZ46" i="6"/>
  <c r="BZ85" i="6" s="1"/>
  <c r="BV46" i="6"/>
  <c r="BV85" i="6" s="1"/>
  <c r="BP46" i="6"/>
  <c r="BP85" i="6" s="1"/>
  <c r="BF46" i="6"/>
  <c r="BF85" i="6" s="1"/>
  <c r="AW46" i="6"/>
  <c r="AW85" i="6" s="1"/>
  <c r="AT46" i="6"/>
  <c r="AT85" i="6" s="1"/>
  <c r="AQ46" i="6"/>
  <c r="AQ85" i="6" s="1"/>
  <c r="AO46" i="6"/>
  <c r="AO85" i="6" s="1"/>
  <c r="AM46" i="6"/>
  <c r="AM85" i="6" s="1"/>
  <c r="AK46" i="6"/>
  <c r="AK85" i="6" s="1"/>
  <c r="AI46" i="6"/>
  <c r="AI85" i="6" s="1"/>
  <c r="AG46" i="6"/>
  <c r="AG85" i="6" s="1"/>
  <c r="AE46" i="6"/>
  <c r="AE85" i="6" s="1"/>
  <c r="AC46" i="6"/>
  <c r="AC85" i="6" s="1"/>
  <c r="AA46" i="6"/>
  <c r="AA85" i="6" s="1"/>
  <c r="Y46" i="6"/>
  <c r="Y85" i="6" s="1"/>
  <c r="W46" i="6"/>
  <c r="W85" i="6" s="1"/>
  <c r="AS46" i="6"/>
  <c r="AS85" i="6" s="1"/>
  <c r="U46" i="6"/>
  <c r="U85" i="6" s="1"/>
  <c r="AR46" i="6"/>
  <c r="AR85" i="6" s="1"/>
  <c r="AP46" i="6"/>
  <c r="AP85" i="6" s="1"/>
  <c r="AN46" i="6"/>
  <c r="AN85" i="6" s="1"/>
  <c r="AL46" i="6"/>
  <c r="AL85" i="6" s="1"/>
  <c r="AJ46" i="6"/>
  <c r="AJ85" i="6" s="1"/>
  <c r="AH46" i="6"/>
  <c r="AH85" i="6" s="1"/>
  <c r="AF46" i="6"/>
  <c r="AF85" i="6" s="1"/>
  <c r="AD46" i="6"/>
  <c r="AD85" i="6" s="1"/>
  <c r="AB46" i="6"/>
  <c r="AB85" i="6" s="1"/>
  <c r="Z46" i="6"/>
  <c r="Z85" i="6" s="1"/>
  <c r="AU46" i="6"/>
  <c r="AU85" i="6" s="1"/>
  <c r="X46" i="6"/>
  <c r="X85" i="6" s="1"/>
  <c r="T46" i="6"/>
  <c r="T85" i="6" s="1"/>
  <c r="V46" i="6"/>
  <c r="V85" i="6" s="1"/>
  <c r="S46" i="6"/>
  <c r="S85" i="6" s="1"/>
  <c r="AD80" i="6"/>
  <c r="CG85" i="6" l="1"/>
  <c r="CG104" i="6" s="1"/>
  <c r="Y104" i="6"/>
  <c r="AO104" i="6"/>
  <c r="CF104" i="6"/>
  <c r="BN104" i="6"/>
  <c r="BS104" i="6"/>
  <c r="BO104" i="6"/>
  <c r="CC104" i="6"/>
  <c r="BZ104" i="6"/>
  <c r="CB104" i="6"/>
  <c r="BR104" i="6"/>
  <c r="BE104" i="6"/>
  <c r="BM104" i="6"/>
  <c r="BX104" i="6"/>
  <c r="BP104" i="6"/>
  <c r="AZ104" i="6"/>
  <c r="BJ104" i="6"/>
  <c r="BV104" i="6"/>
  <c r="BB104" i="6"/>
  <c r="BL104" i="6"/>
  <c r="BK104" i="6"/>
  <c r="BC104" i="6"/>
  <c r="BU104" i="6"/>
  <c r="BY104" i="6"/>
  <c r="CE104" i="6"/>
  <c r="CD104" i="6"/>
  <c r="BW104" i="6"/>
  <c r="BT104" i="6"/>
  <c r="BQ104" i="6"/>
  <c r="BF104" i="6"/>
  <c r="BG104" i="6"/>
  <c r="BD104" i="6"/>
  <c r="AU104" i="6"/>
  <c r="AD104" i="6"/>
  <c r="BH104" i="6"/>
  <c r="CA104" i="6"/>
  <c r="CA109" i="6" l="1"/>
  <c r="BR109" i="6"/>
  <c r="CD108" i="6"/>
  <c r="CD107" i="6"/>
  <c r="BA108" i="6"/>
  <c r="BA107" i="6"/>
  <c r="BA109" i="6"/>
  <c r="BR107" i="6"/>
  <c r="BR108" i="6"/>
  <c r="BI107" i="6"/>
  <c r="BI108" i="6"/>
  <c r="CA108" i="6"/>
  <c r="CA107" i="6"/>
  <c r="BA101" i="6" l="1"/>
  <c r="BA102" i="6"/>
  <c r="AW93" i="6"/>
  <c r="AW97" i="6"/>
  <c r="AW101" i="6"/>
  <c r="AW90" i="6"/>
  <c r="AW94" i="6"/>
  <c r="AW98" i="6"/>
  <c r="AW102" i="6"/>
  <c r="AW91" i="6"/>
  <c r="AW95" i="6"/>
  <c r="AW99" i="6"/>
  <c r="AW92" i="6"/>
  <c r="AW96" i="6"/>
  <c r="AW100" i="6"/>
  <c r="AT101" i="6"/>
  <c r="AT102" i="6"/>
  <c r="AS101" i="6"/>
  <c r="AS102" i="6"/>
  <c r="AR101" i="6"/>
  <c r="AR102" i="6"/>
  <c r="AQ101" i="6"/>
  <c r="AQ102" i="6"/>
  <c r="AP93" i="6"/>
  <c r="AP97" i="6"/>
  <c r="AP101" i="6"/>
  <c r="AP90" i="6"/>
  <c r="AP94" i="6"/>
  <c r="AP98" i="6"/>
  <c r="AP102" i="6"/>
  <c r="AP91" i="6"/>
  <c r="AP95" i="6"/>
  <c r="AP99" i="6"/>
  <c r="AP92" i="6"/>
  <c r="AP96" i="6"/>
  <c r="AP100" i="6"/>
  <c r="AN101" i="6"/>
  <c r="AN102" i="6"/>
  <c r="AM101" i="6"/>
  <c r="AM102" i="6"/>
  <c r="AL93" i="6"/>
  <c r="AL97" i="6"/>
  <c r="AL101" i="6"/>
  <c r="AL90" i="6"/>
  <c r="AL94" i="6"/>
  <c r="AL98" i="6"/>
  <c r="AL102" i="6"/>
  <c r="AL91" i="6"/>
  <c r="AL95" i="6"/>
  <c r="AL99" i="6"/>
  <c r="AL92" i="6"/>
  <c r="AL96" i="6"/>
  <c r="AL100" i="6"/>
  <c r="AK93" i="6"/>
  <c r="AK97" i="6"/>
  <c r="AK101" i="6"/>
  <c r="AK90" i="6"/>
  <c r="AK94" i="6"/>
  <c r="AK98" i="6"/>
  <c r="AK102" i="6"/>
  <c r="AK91" i="6"/>
  <c r="AK95" i="6"/>
  <c r="AK99" i="6"/>
  <c r="AK92" i="6"/>
  <c r="AK96" i="6"/>
  <c r="AK100" i="6"/>
  <c r="AJ101" i="6"/>
  <c r="AJ102" i="6"/>
  <c r="AI101" i="6"/>
  <c r="AI102" i="6"/>
  <c r="AH101" i="6"/>
  <c r="AH102" i="6"/>
  <c r="AF93" i="6"/>
  <c r="AF97" i="6"/>
  <c r="AF101" i="6"/>
  <c r="AF90" i="6"/>
  <c r="AF94" i="6"/>
  <c r="AF98" i="6"/>
  <c r="AF102" i="6"/>
  <c r="AF91" i="6"/>
  <c r="AF95" i="6"/>
  <c r="AF99" i="6"/>
  <c r="AF92" i="6"/>
  <c r="AF96" i="6"/>
  <c r="AF100" i="6"/>
  <c r="AE101" i="6"/>
  <c r="AE102" i="6"/>
  <c r="AC101" i="6"/>
  <c r="AC104" i="6" s="1"/>
  <c r="AC102" i="6"/>
  <c r="AB101" i="6"/>
  <c r="AB102" i="6"/>
  <c r="AA102" i="6"/>
  <c r="AA101" i="6"/>
  <c r="Z93" i="6"/>
  <c r="Z97" i="6"/>
  <c r="Z101" i="6"/>
  <c r="Z90" i="6"/>
  <c r="Z94" i="6"/>
  <c r="Z102" i="6"/>
  <c r="Z91" i="6"/>
  <c r="Z95" i="6"/>
  <c r="Z99" i="6"/>
  <c r="Z92" i="6"/>
  <c r="Z96" i="6"/>
  <c r="Z100" i="6"/>
  <c r="X101" i="6"/>
  <c r="X102" i="6"/>
  <c r="W101" i="6"/>
  <c r="W102" i="6"/>
  <c r="V101" i="6"/>
  <c r="V102" i="6"/>
  <c r="T101" i="6"/>
  <c r="T102" i="6"/>
  <c r="S102" i="6"/>
  <c r="S98" i="6"/>
  <c r="S94" i="6"/>
  <c r="S90" i="6"/>
  <c r="S101" i="6"/>
  <c r="S93" i="6"/>
  <c r="S100" i="6"/>
  <c r="S96" i="6"/>
  <c r="S92" i="6"/>
  <c r="S99" i="6"/>
  <c r="S95" i="6"/>
  <c r="S91" i="6"/>
  <c r="S97" i="6"/>
  <c r="Z107" i="6" l="1"/>
  <c r="Z108" i="6"/>
  <c r="AM104" i="6"/>
  <c r="AH104" i="6"/>
  <c r="AJ104" i="6"/>
  <c r="AY104" i="6"/>
  <c r="AX104" i="6"/>
  <c r="BA104" i="6"/>
  <c r="W104" i="6"/>
  <c r="AG104" i="6"/>
  <c r="AB104" i="6"/>
  <c r="AE104" i="6"/>
  <c r="AQ104" i="6"/>
  <c r="AT104" i="6"/>
  <c r="AS104" i="6"/>
  <c r="X104" i="6"/>
  <c r="V104" i="6"/>
  <c r="S109" i="6" s="1"/>
  <c r="AR104" i="6"/>
  <c r="AN104" i="6"/>
  <c r="AI104" i="6"/>
  <c r="AA104" i="6"/>
  <c r="Z104" i="6"/>
  <c r="U104" i="6"/>
  <c r="T104" i="6"/>
  <c r="AW104" i="6"/>
  <c r="AL108" i="6" l="1"/>
  <c r="Z109" i="6"/>
  <c r="S108" i="6"/>
  <c r="AL107" i="6"/>
  <c r="AP109" i="6"/>
  <c r="AF108" i="6"/>
  <c r="AF107" i="6"/>
  <c r="AP107" i="6"/>
  <c r="AP108" i="6"/>
  <c r="S107" i="6"/>
  <c r="AF109" i="6"/>
</calcChain>
</file>

<file path=xl/sharedStrings.xml><?xml version="1.0" encoding="utf-8"?>
<sst xmlns="http://schemas.openxmlformats.org/spreadsheetml/2006/main" count="1176" uniqueCount="299">
  <si>
    <t>BBB+</t>
  </si>
  <si>
    <t>AA+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</si>
  <si>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</si>
  <si>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</si>
  <si>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</si>
  <si>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</si>
  <si>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MRP</t>
  </si>
  <si>
    <t>Vector</t>
  </si>
  <si>
    <t>WIAL</t>
  </si>
  <si>
    <t>Contact</t>
  </si>
  <si>
    <t>Powerco</t>
  </si>
  <si>
    <t>Transpower</t>
  </si>
  <si>
    <t>Fonterra</t>
  </si>
  <si>
    <t>Meridian</t>
  </si>
  <si>
    <t>CIAL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</si>
  <si>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</si>
  <si>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</si>
  <si>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</si>
  <si>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</si>
  <si>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</si>
  <si>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</si>
  <si>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</si>
  <si>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Issuer</t>
  </si>
  <si>
    <t xml:space="preserve">  Issuers bond(s) analysed</t>
  </si>
  <si>
    <t>Debt premium</t>
  </si>
  <si>
    <t>AIAL</t>
  </si>
  <si>
    <t>Genesis Energy</t>
  </si>
  <si>
    <t>-</t>
  </si>
  <si>
    <t>Parameters</t>
  </si>
  <si>
    <t>Inputs</t>
  </si>
  <si>
    <t>Estimates</t>
  </si>
  <si>
    <t>Std Error</t>
  </si>
  <si>
    <t>Risk-free rate</t>
  </si>
  <si>
    <t>Leverage</t>
  </si>
  <si>
    <t>Asset beta</t>
  </si>
  <si>
    <t>Debt beta</t>
  </si>
  <si>
    <t>TAMRP</t>
  </si>
  <si>
    <t>Corporate tax rate</t>
  </si>
  <si>
    <t>Investor tax rate</t>
  </si>
  <si>
    <t>Debt issuance costs</t>
  </si>
  <si>
    <t>Equity beta</t>
  </si>
  <si>
    <t>Cost of equity</t>
  </si>
  <si>
    <t>Cost of debt</t>
  </si>
  <si>
    <t>Vanilla WACC (mid-point)</t>
  </si>
  <si>
    <t>Post-tax WACC (mid-point)</t>
  </si>
  <si>
    <t>WACC</t>
  </si>
  <si>
    <t>Percentile</t>
  </si>
  <si>
    <t>t-stat</t>
  </si>
  <si>
    <t>Vanilla</t>
  </si>
  <si>
    <t>Post-tax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</si>
  <si>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</si>
  <si>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Majority owned by Crown or local authority?</t>
  </si>
  <si>
    <t>Yes</t>
  </si>
  <si>
    <t>No</t>
  </si>
  <si>
    <t>Spark</t>
  </si>
  <si>
    <t>Summary of data used to estimate 5-year debt premium</t>
  </si>
  <si>
    <t>Summary of data used to estimate 4-year debt premium</t>
  </si>
  <si>
    <t>Summary of data used to estimate 3-year debt premium</t>
  </si>
  <si>
    <t>WIANZ</t>
  </si>
  <si>
    <t>Security name</t>
  </si>
  <si>
    <t>Coupon frequency</t>
  </si>
  <si>
    <t>Issuer credit rating</t>
  </si>
  <si>
    <t>Bond credit rating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</si>
  <si>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</si>
  <si>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</si>
  <si>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</si>
  <si>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</si>
  <si>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</si>
  <si>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</si>
  <si>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</si>
  <si>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</si>
  <si>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</si>
  <si>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</si>
  <si>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</si>
  <si>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</si>
  <si>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</si>
  <si>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</si>
  <si>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</si>
  <si>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</si>
  <si>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</si>
  <si>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</si>
  <si>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</si>
  <si>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</si>
  <si>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</si>
  <si>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</si>
  <si>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</si>
  <si>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</si>
  <si>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</si>
  <si>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</si>
  <si>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</si>
  <si>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</si>
  <si>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</si>
  <si>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</si>
  <si>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</si>
  <si>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</si>
  <si>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</si>
  <si>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</si>
  <si>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</si>
  <si>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</si>
  <si>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</si>
  <si>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</si>
  <si>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</si>
  <si>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</si>
  <si>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</si>
  <si>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</si>
  <si>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</si>
  <si>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</si>
  <si>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</si>
  <si>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</si>
  <si>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</si>
  <si>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</si>
  <si>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</si>
  <si>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</si>
  <si>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</si>
  <si>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</si>
  <si>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A-</t>
  </si>
  <si>
    <t>BBB</t>
  </si>
  <si>
    <t>AA-</t>
  </si>
  <si>
    <t>#N/A N/A</t>
  </si>
  <si>
    <t>A</t>
  </si>
  <si>
    <t>NR</t>
  </si>
  <si>
    <t>S/A</t>
  </si>
  <si>
    <t>Qtrly</t>
  </si>
  <si>
    <t>7/11/2015</t>
  </si>
  <si>
    <t>10/08/2016</t>
  </si>
  <si>
    <t>15/11/2016</t>
  </si>
  <si>
    <t>17/10/2017</t>
  </si>
  <si>
    <t>13/12/2019</t>
  </si>
  <si>
    <t>28/05/2021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</si>
  <si>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</si>
  <si>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</si>
  <si>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</si>
  <si>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</si>
  <si>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</si>
  <si>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</si>
  <si>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</si>
  <si>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</si>
  <si>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</si>
  <si>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</si>
  <si>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</si>
  <si>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</si>
  <si>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</si>
  <si>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</si>
  <si>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</si>
  <si>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</si>
  <si>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</si>
  <si>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</si>
  <si>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</si>
  <si>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</si>
  <si>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</si>
  <si>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</si>
  <si>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</si>
  <si>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</si>
  <si>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</si>
  <si>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</si>
  <si>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</si>
  <si>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</si>
  <si>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</si>
  <si>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</si>
  <si>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</si>
  <si>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</si>
  <si>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</si>
  <si>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</si>
  <si>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</si>
  <si>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</si>
  <si>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</si>
  <si>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</si>
  <si>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</si>
  <si>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</si>
  <si>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</si>
  <si>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</si>
  <si>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</si>
  <si>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</si>
  <si>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</si>
  <si>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</si>
  <si>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</si>
  <si>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</si>
  <si>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</si>
  <si>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</si>
  <si>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</si>
  <si>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</si>
  <si>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</si>
  <si>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</si>
  <si>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</si>
  <si>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</si>
  <si>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</si>
  <si>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</si>
  <si>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</si>
  <si>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</si>
  <si>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Cost of capital determination</t>
  </si>
  <si>
    <t>Maturity date</t>
  </si>
  <si>
    <t>WACC estimated as at:</t>
  </si>
  <si>
    <t>AIANZ</t>
  </si>
  <si>
    <t>GENEPO</t>
  </si>
  <si>
    <t>MRPNZ</t>
  </si>
  <si>
    <t>VCTNZ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</si>
  <si>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</si>
  <si>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</si>
  <si>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</si>
  <si>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</si>
  <si>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</si>
  <si>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</si>
  <si>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</si>
  <si>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</si>
  <si>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Sector:</t>
  </si>
  <si>
    <t>EDBs/Transpower</t>
  </si>
  <si>
    <t>N/A</t>
  </si>
  <si>
    <t>Annualisation reflects six monthly  or quarterly payment of interest</t>
  </si>
  <si>
    <t>Annualisation reflects six monthly or quarterly payment of interest</t>
  </si>
  <si>
    <t>Credit rating</t>
  </si>
  <si>
    <t>Term to maturity</t>
  </si>
  <si>
    <t>Term (years):</t>
  </si>
  <si>
    <t>WACC estimate</t>
  </si>
  <si>
    <t>Term (years)</t>
  </si>
  <si>
    <t>NZGB 4 1/2 04/15/27</t>
  </si>
  <si>
    <t>15/04/2027</t>
  </si>
  <si>
    <t>TPNZ 5.893 03/15/28</t>
  </si>
  <si>
    <t>15/03/2028</t>
  </si>
  <si>
    <t>5 year debt premium</t>
  </si>
  <si>
    <t>4 year debt premium</t>
  </si>
  <si>
    <t>3 year debt premium</t>
  </si>
  <si>
    <t>AIAL 4.73% bond maturing 13/12/2019; 5.52% bond maturing 28/05/2021.</t>
  </si>
  <si>
    <t>N/A.</t>
  </si>
  <si>
    <t>CIAL 5.15% bond maturing 6/12/2019; 6.25% bond maturing 4/10/2021.</t>
  </si>
  <si>
    <t>Calculation of risk-free rate and inputs for debt premium determination</t>
  </si>
  <si>
    <t>SPKNZ 4 1/2 03/25/22</t>
  </si>
  <si>
    <t>25/03/2022</t>
  </si>
  <si>
    <t xml:space="preserve">Spark 5.25% bond maturing 25/10/2019; 4.5% bond maturing 25/03/2022. </t>
  </si>
  <si>
    <t>FCGNZ 4.33 10/20/21</t>
  </si>
  <si>
    <t>20/10/2021</t>
  </si>
  <si>
    <t>A-1+</t>
  </si>
  <si>
    <t>FCGNZ 5.08 06/19/25</t>
  </si>
  <si>
    <t>19/06/2025</t>
  </si>
  <si>
    <t>TPNZ 4.3 06/30/22</t>
  </si>
  <si>
    <t>30/06/2022</t>
  </si>
  <si>
    <t>Transpower 6.95% bond maturing 10/06/2020; 4.3% bond maturing 30/06/2022.</t>
  </si>
  <si>
    <t>Fonterra 5.52% bond maturing 25/02/2020; 4.33% bond maturing 20/10/2021.</t>
  </si>
  <si>
    <t>Transpower 5.14% bond maturing 30/11/2018, 4.65% bond maturing 06/09/2019.</t>
  </si>
  <si>
    <t>Genesis Energy 7.185% bond maturing 15/09/2016; 5.205% bond maturing 1/11/2019.</t>
  </si>
  <si>
    <t>WIAL 5.27% bond maturing 11/06/2020.</t>
  </si>
  <si>
    <t>Fonterra 4.6% bond maturing 24/10/2017; 5.52% bond maturing 25/02/2020.</t>
  </si>
  <si>
    <t>CIAL 5.15% bond maturing 6/12/2019.</t>
  </si>
  <si>
    <t>NZTB 0 03/02/16</t>
  </si>
  <si>
    <t>2/03/2016</t>
  </si>
  <si>
    <t>CENNZ 4.4 11/15/21</t>
  </si>
  <si>
    <t>AIANZ 4.28 11/09/22</t>
  </si>
  <si>
    <t>9/11/2022</t>
  </si>
  <si>
    <t>PIFAU 4.76 09/28/22</t>
  </si>
  <si>
    <t>28/09/2022</t>
  </si>
  <si>
    <t>GPB CPP WACC estimate</t>
  </si>
  <si>
    <t>NZGB 3 1/2 04/14/33</t>
  </si>
  <si>
    <t>MRP 8.21% bond maturing 11/02/2020; 5.79% bond maturing 6/03/2023.</t>
  </si>
  <si>
    <t>Contact Energy 5.28% bond maturing 27/05/2020; 4.40% bond maturing 15/11/2021.</t>
  </si>
  <si>
    <t>15/11/2021</t>
  </si>
  <si>
    <t>14/04/2033</t>
  </si>
  <si>
    <t>FCGNZ 4.42 03/07/23</t>
  </si>
  <si>
    <t>7/03/2023</t>
  </si>
  <si>
    <t>14/03/2023</t>
  </si>
  <si>
    <t>Spark 5.25% bond maturing 25/10/2019; 4.5% bond maturing 25/03/2022.</t>
  </si>
  <si>
    <t>MRP 8.21% bond maturing 11/02/2020; 5.79% bond maturing 6/3/2023.</t>
  </si>
  <si>
    <t>AIAL 5.47% bond maturing 17/10/2017; 4.73% bond maturing 13/12/2019.</t>
  </si>
  <si>
    <t>MERINZ 4.53 03/14/23</t>
  </si>
  <si>
    <t>NZGB 2 3/4 04/15/25</t>
  </si>
  <si>
    <t>15/04/2025</t>
  </si>
  <si>
    <t>GENEPO 4.14 03/18/22</t>
  </si>
  <si>
    <t>18/03/2022</t>
  </si>
  <si>
    <t>Meridian 7.55% bond maturing 16/03/2017; 4.53% bond maturing 14/03/2023.</t>
  </si>
  <si>
    <t>Genesis Energy 8.3% bond maturing 23/06/2020; 4.14% bond maturing 18/03/2022.</t>
  </si>
  <si>
    <t>WIANZ 4 1/4 05/12/23</t>
  </si>
  <si>
    <t>12/05/2023</t>
  </si>
  <si>
    <t>Spark 5.25% bond maturing 25/10/2019.</t>
  </si>
  <si>
    <t>NZTB 0 09/14/16</t>
  </si>
  <si>
    <t>14/09/2016</t>
  </si>
  <si>
    <t>AIAL 5.52% bond maturing 28/05/2021; 4.28% bond maturing 9/11/2022.</t>
  </si>
  <si>
    <t>Contact Energy 5.28% bond maturing 25/05/2020; 4.4% bond maturing 15/11/2021.</t>
  </si>
  <si>
    <t>Contact Energy 5.8% bond maturing 15/05/2019; 5.28% bond maturing 27/05/2020.</t>
  </si>
  <si>
    <t>MRP 5.029% bond maturing 6/3/2019; 8.21% bond maturing 11/02/2020.</t>
  </si>
  <si>
    <t>WIAL 6.25% bond maturing 15/05/2021; 4.25% bond maturing 12/05/2023.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</si>
  <si>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30 September 2016</t>
    </r>
  </si>
  <si>
    <t xml:space="preserve">2016 CPP for Electricity Distribution Businesses (EDBs) </t>
  </si>
  <si>
    <t>Date range of bonds</t>
  </si>
  <si>
    <t>Period</t>
  </si>
  <si>
    <t>year</t>
  </si>
  <si>
    <t>SPKNZ 3.94 09/07/26</t>
  </si>
  <si>
    <t>7/09/2026</t>
  </si>
  <si>
    <t>NZTB 0 07/19/17</t>
  </si>
  <si>
    <t>19/07/2017</t>
  </si>
  <si>
    <t>CNUNZ 4.12 05/06/21</t>
  </si>
  <si>
    <t>6/05/2021</t>
  </si>
  <si>
    <t>SKCNZ 4.65 09/28/22</t>
  </si>
  <si>
    <t>BBB-</t>
  </si>
  <si>
    <t>CNUNZ</t>
  </si>
  <si>
    <t>SKCNZ</t>
  </si>
  <si>
    <t>Chorus 4.12% bond maturing 6/05/2021</t>
  </si>
  <si>
    <t>Chorus</t>
  </si>
  <si>
    <t>WIAL 5.27% bond maturing 11/06/2020; 6.25% bond maturing 15/05/2021.</t>
  </si>
  <si>
    <t>WACC estimates as at 1 September 2016</t>
  </si>
  <si>
    <t>(Estimated as at 1 September 2016)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</si>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</sst>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"/>
    <numFmt numFmtId="166" formatCode="0.0"/>
    <numFmt numFmtId="167" formatCode="0.0%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u/>
      <sz val="10"/>
      <name val="Arial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9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23" borderId="16" applyNumberFormat="0" applyAlignment="0" applyProtection="0"/>
    <xf numFmtId="0" fontId="28" fillId="24" borderId="17" applyNumberFormat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16" applyNumberFormat="0" applyAlignment="0" applyProtection="0"/>
    <xf numFmtId="0" fontId="35" fillId="0" borderId="21" applyNumberFormat="0" applyFill="0" applyAlignment="0" applyProtection="0"/>
    <xf numFmtId="0" fontId="36" fillId="2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26" borderId="22" applyNumberFormat="0" applyFont="0" applyAlignment="0" applyProtection="0"/>
    <xf numFmtId="0" fontId="8" fillId="26" borderId="22" applyNumberFormat="0" applyFont="0" applyAlignment="0" applyProtection="0"/>
    <xf numFmtId="0" fontId="8" fillId="26" borderId="22" applyNumberFormat="0" applyFont="0" applyAlignment="0" applyProtection="0"/>
    <xf numFmtId="0" fontId="8" fillId="26" borderId="22" applyNumberFormat="0" applyFont="0" applyAlignment="0" applyProtection="0"/>
    <xf numFmtId="0" fontId="8" fillId="26" borderId="22" applyNumberFormat="0" applyFont="0" applyAlignment="0" applyProtection="0"/>
    <xf numFmtId="0" fontId="8" fillId="26" borderId="22" applyNumberFormat="0" applyFont="0" applyAlignment="0" applyProtection="0"/>
    <xf numFmtId="0" fontId="37" fillId="23" borderId="23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26" borderId="22" applyNumberFormat="0" applyFont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416">
    <xf numFmtId="0" fontId="0" fillId="0" borderId="0" xfId="0"/>
    <xf numFmtId="0" fontId="18" fillId="3" borderId="0" xfId="0" applyFont="1" applyFill="1" applyBorder="1"/>
    <xf numFmtId="0" fontId="14" fillId="3" borderId="0" xfId="0" applyFont="1" applyFill="1" applyBorder="1"/>
    <xf numFmtId="0" fontId="14" fillId="3" borderId="0" xfId="0" applyFont="1" applyFill="1"/>
    <xf numFmtId="0" fontId="19" fillId="3" borderId="0" xfId="0" applyFont="1" applyFill="1" applyBorder="1"/>
    <xf numFmtId="0" fontId="19" fillId="3" borderId="6" xfId="0" applyFont="1" applyFill="1" applyBorder="1"/>
    <xf numFmtId="0" fontId="14" fillId="3" borderId="7" xfId="0" applyFont="1" applyFill="1" applyBorder="1"/>
    <xf numFmtId="0" fontId="14" fillId="3" borderId="6" xfId="0" applyFont="1" applyFill="1" applyBorder="1"/>
    <xf numFmtId="0" fontId="19" fillId="3" borderId="0" xfId="0" applyFont="1" applyFill="1" applyBorder="1" applyAlignment="1">
      <alignment horizontal="center"/>
    </xf>
    <xf numFmtId="2" fontId="14" fillId="3" borderId="0" xfId="0" applyNumberFormat="1" applyFont="1" applyFill="1" applyBorder="1"/>
    <xf numFmtId="167" fontId="14" fillId="3" borderId="0" xfId="0" applyNumberFormat="1" applyFont="1" applyFill="1" applyBorder="1"/>
    <xf numFmtId="0" fontId="14" fillId="3" borderId="12" xfId="0" applyFont="1" applyFill="1" applyBorder="1"/>
    <xf numFmtId="10" fontId="14" fillId="3" borderId="15" xfId="0" applyNumberFormat="1" applyFont="1" applyFill="1" applyBorder="1"/>
    <xf numFmtId="0" fontId="14" fillId="3" borderId="15" xfId="0" applyFont="1" applyFill="1" applyBorder="1"/>
    <xf numFmtId="0" fontId="14" fillId="3" borderId="5" xfId="0" applyFont="1" applyFill="1" applyBorder="1"/>
    <xf numFmtId="10" fontId="14" fillId="3" borderId="0" xfId="0" applyNumberFormat="1" applyFont="1" applyFill="1"/>
    <xf numFmtId="0" fontId="14" fillId="3" borderId="10" xfId="0" applyFont="1" applyFill="1" applyBorder="1"/>
    <xf numFmtId="10" fontId="14" fillId="3" borderId="8" xfId="0" applyNumberFormat="1" applyFont="1" applyFill="1" applyBorder="1"/>
    <xf numFmtId="0" fontId="14" fillId="3" borderId="8" xfId="0" applyFont="1" applyFill="1" applyBorder="1"/>
    <xf numFmtId="0" fontId="19" fillId="3" borderId="12" xfId="0" applyFont="1" applyFill="1" applyBorder="1"/>
    <xf numFmtId="10" fontId="19" fillId="3" borderId="15" xfId="0" applyNumberFormat="1" applyFont="1" applyFill="1" applyBorder="1"/>
    <xf numFmtId="165" fontId="14" fillId="3" borderId="0" xfId="0" applyNumberFormat="1" applyFont="1" applyFill="1"/>
    <xf numFmtId="0" fontId="19" fillId="3" borderId="10" xfId="0" applyFont="1" applyFill="1" applyBorder="1"/>
    <xf numFmtId="10" fontId="19" fillId="3" borderId="8" xfId="0" applyNumberFormat="1" applyFont="1" applyFill="1" applyBorder="1"/>
    <xf numFmtId="165" fontId="14" fillId="3" borderId="9" xfId="0" applyNumberFormat="1" applyFont="1" applyFill="1" applyBorder="1"/>
    <xf numFmtId="10" fontId="14" fillId="3" borderId="0" xfId="24" applyNumberFormat="1" applyFont="1" applyFill="1"/>
    <xf numFmtId="10" fontId="14" fillId="3" borderId="0" xfId="24" applyNumberFormat="1" applyFont="1" applyFill="1" applyBorder="1"/>
    <xf numFmtId="10" fontId="14" fillId="3" borderId="7" xfId="24" applyNumberFormat="1" applyFont="1" applyFill="1" applyBorder="1"/>
    <xf numFmtId="0" fontId="14" fillId="3" borderId="9" xfId="0" applyFont="1" applyFill="1" applyBorder="1"/>
    <xf numFmtId="0" fontId="21" fillId="3" borderId="0" xfId="0" applyFont="1" applyFill="1"/>
    <xf numFmtId="0" fontId="10" fillId="3" borderId="0" xfId="0" applyFont="1" applyFill="1" applyBorder="1" applyAlignment="1"/>
    <xf numFmtId="0" fontId="10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64" fontId="6" fillId="3" borderId="0" xfId="141" applyFont="1" applyFill="1"/>
    <xf numFmtId="2" fontId="10" fillId="3" borderId="0" xfId="0" applyNumberFormat="1" applyFont="1" applyFill="1" applyBorder="1" applyAlignment="1"/>
    <xf numFmtId="2" fontId="10" fillId="3" borderId="0" xfId="0" applyNumberFormat="1" applyFont="1" applyFill="1" applyBorder="1" applyAlignment="1">
      <alignment horizontal="center"/>
    </xf>
    <xf numFmtId="2" fontId="13" fillId="3" borderId="0" xfId="0" applyNumberFormat="1" applyFont="1" applyFill="1" applyBorder="1" applyAlignment="1"/>
    <xf numFmtId="2" fontId="13" fillId="3" borderId="0" xfId="0" applyNumberFormat="1" applyFont="1" applyFill="1" applyBorder="1" applyAlignment="1">
      <alignment horizontal="center"/>
    </xf>
    <xf numFmtId="14" fontId="10" fillId="3" borderId="0" xfId="0" applyNumberFormat="1" applyFont="1" applyFill="1" applyBorder="1" applyAlignment="1">
      <alignment wrapText="1"/>
    </xf>
    <xf numFmtId="14" fontId="10" fillId="3" borderId="0" xfId="0" applyNumberFormat="1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/>
    <xf numFmtId="165" fontId="10" fillId="3" borderId="7" xfId="0" applyNumberFormat="1" applyFont="1" applyFill="1" applyBorder="1"/>
    <xf numFmtId="0" fontId="15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Border="1"/>
    <xf numFmtId="0" fontId="10" fillId="3" borderId="7" xfId="0" applyFont="1" applyFill="1" applyBorder="1"/>
    <xf numFmtId="165" fontId="10" fillId="3" borderId="8" xfId="0" applyNumberFormat="1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indent="1"/>
    </xf>
    <xf numFmtId="0" fontId="13" fillId="3" borderId="0" xfId="0" applyFont="1" applyFill="1" applyBorder="1"/>
    <xf numFmtId="166" fontId="13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horizontal="center" wrapText="1"/>
    </xf>
    <xf numFmtId="2" fontId="6" fillId="3" borderId="0" xfId="26" applyNumberFormat="1" applyFont="1" applyFill="1" applyBorder="1" applyAlignment="1">
      <alignment horizontal="center"/>
    </xf>
    <xf numFmtId="0" fontId="6" fillId="3" borderId="13" xfId="140" applyFont="1" applyFill="1" applyBorder="1" applyAlignment="1">
      <alignment horizontal="right"/>
    </xf>
    <xf numFmtId="0" fontId="6" fillId="3" borderId="0" xfId="140" applyFont="1" applyFill="1" applyBorder="1" applyAlignment="1">
      <alignment horizontal="right"/>
    </xf>
    <xf numFmtId="0" fontId="14" fillId="3" borderId="14" xfId="0" applyFont="1" applyFill="1" applyBorder="1"/>
    <xf numFmtId="0" fontId="14" fillId="3" borderId="0" xfId="0" applyFont="1" applyFill="1" applyBorder="1" applyAlignment="1">
      <alignment horizontal="right"/>
    </xf>
    <xf numFmtId="0" fontId="14" fillId="3" borderId="14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right"/>
    </xf>
    <xf numFmtId="0" fontId="14" fillId="3" borderId="13" xfId="0" applyFont="1" applyFill="1" applyBorder="1" applyAlignment="1">
      <alignment horizontal="right"/>
    </xf>
    <xf numFmtId="14" fontId="14" fillId="3" borderId="0" xfId="0" applyNumberFormat="1" applyFont="1" applyFill="1" applyBorder="1" applyAlignment="1">
      <alignment horizontal="right"/>
    </xf>
    <xf numFmtId="14" fontId="14" fillId="3" borderId="7" xfId="0" applyNumberFormat="1" applyFont="1" applyFill="1" applyBorder="1"/>
    <xf numFmtId="14" fontId="14" fillId="3" borderId="9" xfId="0" applyNumberFormat="1" applyFont="1" applyFill="1" applyBorder="1" applyAlignment="1">
      <alignment horizontal="right"/>
    </xf>
    <xf numFmtId="14" fontId="14" fillId="3" borderId="11" xfId="0" applyNumberFormat="1" applyFont="1" applyFill="1" applyBorder="1" applyAlignment="1">
      <alignment horizontal="right"/>
    </xf>
    <xf numFmtId="165" fontId="14" fillId="3" borderId="6" xfId="0" applyNumberFormat="1" applyFont="1" applyFill="1" applyBorder="1"/>
    <xf numFmtId="165" fontId="14" fillId="3" borderId="0" xfId="0" applyNumberFormat="1" applyFont="1" applyFill="1" applyBorder="1"/>
    <xf numFmtId="14" fontId="14" fillId="3" borderId="0" xfId="0" applyNumberFormat="1" applyFont="1" applyFill="1" applyBorder="1"/>
    <xf numFmtId="165" fontId="14" fillId="3" borderId="14" xfId="0" applyNumberFormat="1" applyFont="1" applyFill="1" applyBorder="1"/>
    <xf numFmtId="165" fontId="14" fillId="3" borderId="10" xfId="0" applyNumberFormat="1" applyFont="1" applyFill="1" applyBorder="1"/>
    <xf numFmtId="165" fontId="14" fillId="3" borderId="11" xfId="0" applyNumberFormat="1" applyFont="1" applyFill="1" applyBorder="1"/>
    <xf numFmtId="165" fontId="14" fillId="3" borderId="8" xfId="0" applyNumberFormat="1" applyFont="1" applyFill="1" applyBorder="1"/>
    <xf numFmtId="2" fontId="14" fillId="3" borderId="0" xfId="0" applyNumberFormat="1" applyFont="1" applyFill="1"/>
    <xf numFmtId="14" fontId="14" fillId="3" borderId="0" xfId="0" applyNumberFormat="1" applyFont="1" applyFill="1"/>
    <xf numFmtId="0" fontId="14" fillId="3" borderId="15" xfId="0" applyFont="1" applyFill="1" applyBorder="1" applyAlignment="1">
      <alignment horizontal="right"/>
    </xf>
    <xf numFmtId="165" fontId="14" fillId="3" borderId="15" xfId="0" applyNumberFormat="1" applyFont="1" applyFill="1" applyBorder="1"/>
    <xf numFmtId="14" fontId="14" fillId="3" borderId="0" xfId="0" applyNumberFormat="1" applyFont="1" applyFill="1" applyAlignment="1">
      <alignment horizontal="right" wrapText="1"/>
    </xf>
    <xf numFmtId="165" fontId="14" fillId="3" borderId="2" xfId="0" applyNumberFormat="1" applyFont="1" applyFill="1" applyBorder="1"/>
    <xf numFmtId="165" fontId="14" fillId="3" borderId="3" xfId="0" applyNumberFormat="1" applyFont="1" applyFill="1" applyBorder="1"/>
    <xf numFmtId="165" fontId="14" fillId="3" borderId="4" xfId="0" applyNumberFormat="1" applyFont="1" applyFill="1" applyBorder="1"/>
    <xf numFmtId="14" fontId="14" fillId="3" borderId="0" xfId="0" applyNumberFormat="1" applyFont="1" applyFill="1" applyAlignment="1">
      <alignment wrapText="1"/>
    </xf>
    <xf numFmtId="2" fontId="14" fillId="3" borderId="10" xfId="0" applyNumberFormat="1" applyFont="1" applyFill="1" applyBorder="1"/>
    <xf numFmtId="0" fontId="14" fillId="3" borderId="0" xfId="0" applyFont="1" applyFill="1" applyAlignment="1">
      <alignment horizontal="righ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0" fontId="14" fillId="3" borderId="4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horizontal="right"/>
    </xf>
    <xf numFmtId="165" fontId="14" fillId="3" borderId="4" xfId="0" applyNumberFormat="1" applyFont="1" applyFill="1" applyBorder="1" applyAlignment="1">
      <alignment horizontal="right"/>
    </xf>
    <xf numFmtId="0" fontId="14" fillId="3" borderId="3" xfId="0" applyFont="1" applyFill="1" applyBorder="1"/>
    <xf numFmtId="0" fontId="14" fillId="3" borderId="12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left"/>
    </xf>
    <xf numFmtId="0" fontId="14" fillId="3" borderId="4" xfId="0" applyFont="1" applyFill="1" applyBorder="1"/>
    <xf numFmtId="0" fontId="14" fillId="3" borderId="0" xfId="0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166" fontId="14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indent="1"/>
    </xf>
    <xf numFmtId="0" fontId="14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horizontal="center" wrapText="1"/>
    </xf>
    <xf numFmtId="166" fontId="14" fillId="3" borderId="0" xfId="0" applyNumberFormat="1" applyFont="1" applyFill="1" applyBorder="1" applyAlignment="1">
      <alignment horizontal="center" wrapText="1"/>
    </xf>
    <xf numFmtId="2" fontId="14" fillId="3" borderId="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vertical="center"/>
    </xf>
    <xf numFmtId="2" fontId="14" fillId="3" borderId="0" xfId="0" applyNumberFormat="1" applyFont="1" applyFill="1" applyBorder="1" applyAlignment="1">
      <alignment horizontal="left"/>
    </xf>
    <xf numFmtId="166" fontId="14" fillId="3" borderId="0" xfId="0" applyNumberFormat="1" applyFont="1" applyFill="1" applyBorder="1" applyAlignment="1">
      <alignment horizontal="left"/>
    </xf>
    <xf numFmtId="0" fontId="14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2" fontId="6" fillId="3" borderId="0" xfId="0" applyNumberFormat="1" applyFont="1" applyFill="1" applyBorder="1"/>
    <xf numFmtId="14" fontId="6" fillId="3" borderId="0" xfId="0" applyNumberFormat="1" applyFont="1" applyFill="1"/>
    <xf numFmtId="10" fontId="14" fillId="3" borderId="0" xfId="0" applyNumberFormat="1" applyFont="1" applyFill="1" applyBorder="1"/>
    <xf numFmtId="9" fontId="14" fillId="3" borderId="0" xfId="0" applyNumberFormat="1" applyFont="1" applyFill="1" applyBorder="1"/>
    <xf numFmtId="0" fontId="16" fillId="3" borderId="0" xfId="0" applyFont="1" applyFill="1" applyBorder="1"/>
    <xf numFmtId="0" fontId="18" fillId="3" borderId="0" xfId="0" applyFont="1" applyFill="1"/>
    <xf numFmtId="0" fontId="19" fillId="3" borderId="0" xfId="0" applyFont="1" applyFill="1"/>
    <xf numFmtId="0" fontId="14" fillId="3" borderId="5" xfId="0" applyFont="1" applyFill="1" applyBorder="1" applyAlignment="1">
      <alignment horizontal="right"/>
    </xf>
    <xf numFmtId="0" fontId="17" fillId="3" borderId="0" xfId="0" applyFont="1" applyFill="1" applyBorder="1" applyAlignment="1"/>
    <xf numFmtId="0" fontId="6" fillId="3" borderId="0" xfId="0" applyFont="1" applyFill="1" applyBorder="1"/>
    <xf numFmtId="0" fontId="24" fillId="3" borderId="0" xfId="0" applyFont="1" applyFill="1"/>
    <xf numFmtId="0" fontId="0" fillId="3" borderId="0" xfId="0" applyFill="1"/>
    <xf numFmtId="9" fontId="14" fillId="3" borderId="0" xfId="0" applyNumberFormat="1" applyFont="1" applyFill="1"/>
    <xf numFmtId="10" fontId="14" fillId="3" borderId="7" xfId="0" applyNumberFormat="1" applyFont="1" applyFill="1" applyBorder="1"/>
    <xf numFmtId="0" fontId="0" fillId="27" borderId="0" xfId="0" applyFill="1"/>
    <xf numFmtId="0" fontId="0" fillId="27" borderId="0" xfId="0" applyFill="1" applyBorder="1"/>
    <xf numFmtId="10" fontId="14" fillId="3" borderId="15" xfId="142" applyNumberFormat="1" applyFont="1" applyFill="1" applyBorder="1"/>
    <xf numFmtId="10" fontId="14" fillId="3" borderId="5" xfId="142" applyNumberFormat="1" applyFont="1" applyFill="1" applyBorder="1"/>
    <xf numFmtId="10" fontId="14" fillId="3" borderId="9" xfId="142" applyNumberFormat="1" applyFont="1" applyFill="1" applyBorder="1"/>
    <xf numFmtId="0" fontId="0" fillId="3" borderId="0" xfId="0" applyFill="1" applyBorder="1"/>
    <xf numFmtId="0" fontId="42" fillId="3" borderId="0" xfId="0" applyFont="1" applyFill="1" applyBorder="1" applyAlignment="1"/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166" fontId="13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43" fillId="3" borderId="0" xfId="0" applyFont="1" applyFill="1" applyBorder="1" applyAlignment="1">
      <alignment horizontal="left"/>
    </xf>
    <xf numFmtId="0" fontId="43" fillId="3" borderId="0" xfId="0" applyFont="1" applyFill="1" applyBorder="1" applyAlignment="1">
      <alignment horizontal="center"/>
    </xf>
    <xf numFmtId="0" fontId="43" fillId="3" borderId="0" xfId="0" applyFont="1" applyFill="1" applyBorder="1"/>
    <xf numFmtId="14" fontId="6" fillId="3" borderId="0" xfId="0" applyNumberFormat="1" applyFont="1" applyFill="1" applyBorder="1"/>
    <xf numFmtId="10" fontId="6" fillId="3" borderId="0" xfId="0" applyNumberFormat="1" applyFont="1" applyFill="1" applyBorder="1"/>
    <xf numFmtId="0" fontId="14" fillId="0" borderId="0" xfId="0" applyFont="1" applyFill="1"/>
    <xf numFmtId="0" fontId="44" fillId="3" borderId="0" xfId="0" applyFont="1" applyFill="1" applyBorder="1"/>
    <xf numFmtId="0" fontId="14" fillId="3" borderId="7" xfId="0" applyFont="1" applyFill="1" applyBorder="1" applyAlignment="1">
      <alignment horizontal="right"/>
    </xf>
    <xf numFmtId="0" fontId="14" fillId="28" borderId="0" xfId="0" applyFont="1" applyFill="1" applyBorder="1"/>
    <xf numFmtId="0" fontId="14" fillId="28" borderId="7" xfId="0" applyFont="1" applyFill="1" applyBorder="1"/>
    <xf numFmtId="0" fontId="19" fillId="3" borderId="0" xfId="0" applyFont="1" applyFill="1" applyBorder="1" applyAlignment="1">
      <alignment horizontal="center"/>
    </xf>
    <xf numFmtId="14" fontId="14" fillId="3" borderId="10" xfId="0" applyNumberFormat="1" applyFont="1" applyFill="1" applyBorder="1" applyAlignment="1">
      <alignment horizontal="right"/>
    </xf>
    <xf numFmtId="0" fontId="6" fillId="3" borderId="14" xfId="140" applyFont="1" applyFill="1" applyBorder="1" applyAlignment="1">
      <alignment horizontal="right"/>
    </xf>
    <xf numFmtId="0" fontId="14" fillId="3" borderId="10" xfId="0" applyFont="1" applyFill="1" applyBorder="1" applyAlignment="1">
      <alignment horizontal="right"/>
    </xf>
    <xf numFmtId="0" fontId="14" fillId="3" borderId="8" xfId="0" applyFont="1" applyFill="1" applyBorder="1" applyAlignment="1">
      <alignment horizontal="right"/>
    </xf>
    <xf numFmtId="0" fontId="14" fillId="3" borderId="9" xfId="0" applyFont="1" applyFill="1" applyBorder="1" applyAlignment="1">
      <alignment horizontal="right"/>
    </xf>
    <xf numFmtId="0" fontId="14" fillId="3" borderId="11" xfId="0" applyFont="1" applyFill="1" applyBorder="1" applyAlignment="1">
      <alignment horizontal="right"/>
    </xf>
    <xf numFmtId="0" fontId="20" fillId="3" borderId="0" xfId="0" applyFont="1" applyFill="1"/>
    <xf numFmtId="0" fontId="45" fillId="3" borderId="0" xfId="0" applyFont="1" applyFill="1"/>
    <xf numFmtId="0" fontId="46" fillId="3" borderId="7" xfId="0" applyFont="1" applyFill="1" applyBorder="1" applyAlignment="1">
      <alignment horizontal="right"/>
    </xf>
    <xf numFmtId="14" fontId="46" fillId="3" borderId="7" xfId="0" applyNumberFormat="1" applyFont="1" applyFill="1" applyBorder="1" applyAlignment="1">
      <alignment horizontal="right"/>
    </xf>
    <xf numFmtId="0" fontId="46" fillId="3" borderId="0" xfId="0" applyFont="1" applyFill="1" applyAlignment="1">
      <alignment horizontal="right"/>
    </xf>
    <xf numFmtId="0" fontId="46" fillId="3" borderId="0" xfId="0" applyFont="1" applyFill="1" applyBorder="1" applyAlignment="1">
      <alignment horizontal="right"/>
    </xf>
    <xf numFmtId="0" fontId="47" fillId="3" borderId="0" xfId="0" applyFont="1" applyFill="1" applyBorder="1"/>
    <xf numFmtId="0" fontId="14" fillId="28" borderId="8" xfId="0" applyFont="1" applyFill="1" applyBorder="1"/>
    <xf numFmtId="0" fontId="14" fillId="28" borderId="9" xfId="0" applyFont="1" applyFill="1" applyBorder="1"/>
    <xf numFmtId="165" fontId="10" fillId="28" borderId="6" xfId="0" applyNumberFormat="1" applyFont="1" applyFill="1" applyBorder="1"/>
    <xf numFmtId="165" fontId="10" fillId="28" borderId="10" xfId="0" applyNumberFormat="1" applyFont="1" applyFill="1" applyBorder="1"/>
    <xf numFmtId="165" fontId="10" fillId="28" borderId="0" xfId="0" applyNumberFormat="1" applyFont="1" applyFill="1" applyBorder="1"/>
    <xf numFmtId="165" fontId="10" fillId="28" borderId="8" xfId="0" applyNumberFormat="1" applyFont="1" applyFill="1" applyBorder="1"/>
    <xf numFmtId="165" fontId="19" fillId="28" borderId="6" xfId="0" applyNumberFormat="1" applyFont="1" applyFill="1" applyBorder="1"/>
    <xf numFmtId="0" fontId="10" fillId="28" borderId="10" xfId="0" applyNumberFormat="1" applyFont="1" applyFill="1" applyBorder="1"/>
    <xf numFmtId="165" fontId="14" fillId="28" borderId="6" xfId="0" applyNumberFormat="1" applyFont="1" applyFill="1" applyBorder="1"/>
    <xf numFmtId="165" fontId="14" fillId="28" borderId="14" xfId="0" applyNumberFormat="1" applyFont="1" applyFill="1" applyBorder="1"/>
    <xf numFmtId="165" fontId="14" fillId="28" borderId="7" xfId="0" applyNumberFormat="1" applyFont="1" applyFill="1" applyBorder="1"/>
    <xf numFmtId="165" fontId="14" fillId="28" borderId="0" xfId="0" applyNumberFormat="1" applyFont="1" applyFill="1" applyBorder="1"/>
    <xf numFmtId="165" fontId="14" fillId="28" borderId="10" xfId="0" applyNumberFormat="1" applyFont="1" applyFill="1" applyBorder="1"/>
    <xf numFmtId="165" fontId="14" fillId="28" borderId="11" xfId="0" applyNumberFormat="1" applyFont="1" applyFill="1" applyBorder="1"/>
    <xf numFmtId="165" fontId="14" fillId="28" borderId="9" xfId="0" applyNumberFormat="1" applyFont="1" applyFill="1" applyBorder="1"/>
    <xf numFmtId="165" fontId="14" fillId="28" borderId="8" xfId="0" applyNumberFormat="1" applyFont="1" applyFill="1" applyBorder="1"/>
    <xf numFmtId="0" fontId="23" fillId="3" borderId="0" xfId="0" applyFont="1" applyFill="1" applyBorder="1"/>
    <xf numFmtId="0" fontId="20" fillId="3" borderId="0" xfId="0" applyFont="1" applyFill="1" applyBorder="1"/>
    <xf numFmtId="0" fontId="24" fillId="3" borderId="0" xfId="0" applyFont="1" applyFill="1" applyBorder="1"/>
    <xf numFmtId="2" fontId="14" fillId="28" borderId="8" xfId="0" applyNumberFormat="1" applyFont="1" applyFill="1" applyBorder="1"/>
    <xf numFmtId="0" fontId="14" fillId="28" borderId="13" xfId="0" applyFont="1" applyFill="1" applyBorder="1" applyAlignment="1">
      <alignment wrapText="1"/>
    </xf>
    <xf numFmtId="0" fontId="14" fillId="28" borderId="13" xfId="0" applyFont="1" applyFill="1" applyBorder="1" applyAlignment="1">
      <alignment horizontal="center" wrapText="1"/>
    </xf>
    <xf numFmtId="2" fontId="14" fillId="28" borderId="13" xfId="0" applyNumberFormat="1" applyFont="1" applyFill="1" applyBorder="1" applyAlignment="1">
      <alignment horizontal="center"/>
    </xf>
    <xf numFmtId="0" fontId="14" fillId="28" borderId="15" xfId="0" applyFont="1" applyFill="1" applyBorder="1" applyAlignment="1">
      <alignment horizontal="left" vertical="center"/>
    </xf>
    <xf numFmtId="0" fontId="10" fillId="28" borderId="15" xfId="0" applyFont="1" applyFill="1" applyBorder="1" applyAlignment="1">
      <alignment horizontal="left" vertical="center"/>
    </xf>
    <xf numFmtId="0" fontId="10" fillId="28" borderId="5" xfId="0" applyFont="1" applyFill="1" applyBorder="1" applyAlignment="1">
      <alignment horizontal="left" vertical="center"/>
    </xf>
    <xf numFmtId="0" fontId="5" fillId="28" borderId="0" xfId="0" applyFont="1" applyFill="1" applyBorder="1" applyAlignment="1">
      <alignment horizontal="center"/>
    </xf>
    <xf numFmtId="166" fontId="14" fillId="28" borderId="0" xfId="0" applyNumberFormat="1" applyFont="1" applyFill="1" applyBorder="1" applyAlignment="1">
      <alignment horizontal="center"/>
    </xf>
    <xf numFmtId="2" fontId="14" fillId="28" borderId="0" xfId="0" applyNumberFormat="1" applyFont="1" applyFill="1" applyBorder="1"/>
    <xf numFmtId="2" fontId="5" fillId="28" borderId="0" xfId="0" applyNumberFormat="1" applyFont="1" applyFill="1" applyBorder="1" applyAlignment="1">
      <alignment horizontal="center"/>
    </xf>
    <xf numFmtId="10" fontId="14" fillId="28" borderId="0" xfId="0" applyNumberFormat="1" applyFont="1" applyFill="1" applyBorder="1"/>
    <xf numFmtId="0" fontId="10" fillId="3" borderId="13" xfId="0" applyFont="1" applyFill="1" applyBorder="1" applyAlignment="1">
      <alignment wrapText="1"/>
    </xf>
    <xf numFmtId="0" fontId="10" fillId="3" borderId="13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0" fillId="27" borderId="15" xfId="0" applyFill="1" applyBorder="1"/>
    <xf numFmtId="0" fontId="0" fillId="27" borderId="5" xfId="0" applyFill="1" applyBorder="1"/>
    <xf numFmtId="0" fontId="41" fillId="27" borderId="15" xfId="0" applyFont="1" applyFill="1" applyBorder="1"/>
    <xf numFmtId="0" fontId="41" fillId="27" borderId="5" xfId="0" applyFont="1" applyFill="1" applyBorder="1"/>
    <xf numFmtId="2" fontId="14" fillId="28" borderId="7" xfId="0" applyNumberFormat="1" applyFont="1" applyFill="1" applyBorder="1"/>
    <xf numFmtId="0" fontId="5" fillId="28" borderId="15" xfId="0" applyFont="1" applyFill="1" applyBorder="1" applyAlignment="1">
      <alignment horizontal="center"/>
    </xf>
    <xf numFmtId="166" fontId="14" fillId="28" borderId="15" xfId="0" applyNumberFormat="1" applyFont="1" applyFill="1" applyBorder="1" applyAlignment="1">
      <alignment horizontal="center" wrapText="1"/>
    </xf>
    <xf numFmtId="0" fontId="14" fillId="28" borderId="14" xfId="0" applyFont="1" applyFill="1" applyBorder="1"/>
    <xf numFmtId="0" fontId="14" fillId="28" borderId="14" xfId="0" applyFont="1" applyFill="1" applyBorder="1" applyAlignment="1">
      <alignment horizontal="center"/>
    </xf>
    <xf numFmtId="0" fontId="14" fillId="28" borderId="14" xfId="0" applyNumberFormat="1" applyFont="1" applyFill="1" applyBorder="1" applyAlignment="1">
      <alignment horizontal="center"/>
    </xf>
    <xf numFmtId="2" fontId="6" fillId="28" borderId="14" xfId="26" applyNumberFormat="1" applyFont="1" applyFill="1" applyBorder="1" applyAlignment="1">
      <alignment horizontal="center"/>
    </xf>
    <xf numFmtId="2" fontId="14" fillId="28" borderId="14" xfId="26" applyNumberFormat="1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48" fillId="3" borderId="0" xfId="0" applyFont="1" applyFill="1" applyBorder="1"/>
    <xf numFmtId="0" fontId="48" fillId="3" borderId="0" xfId="0" applyFont="1" applyFill="1"/>
    <xf numFmtId="0" fontId="48" fillId="28" borderId="1" xfId="0" applyFont="1" applyFill="1" applyBorder="1" applyAlignment="1">
      <alignment horizontal="center"/>
    </xf>
    <xf numFmtId="0" fontId="48" fillId="28" borderId="11" xfId="0" applyFont="1" applyFill="1" applyBorder="1" applyAlignment="1">
      <alignment horizontal="center"/>
    </xf>
    <xf numFmtId="0" fontId="14" fillId="3" borderId="0" xfId="282" applyFont="1" applyFill="1" applyBorder="1" applyAlignment="1">
      <alignment horizontal="left"/>
    </xf>
    <xf numFmtId="2" fontId="20" fillId="3" borderId="0" xfId="0" applyNumberFormat="1" applyFont="1" applyFill="1" applyBorder="1" applyAlignment="1">
      <alignment vertical="center" textRotation="90" wrapText="1"/>
    </xf>
    <xf numFmtId="165" fontId="10" fillId="3" borderId="12" xfId="0" applyNumberFormat="1" applyFont="1" applyFill="1" applyBorder="1" applyAlignment="1">
      <alignment horizontal="center"/>
    </xf>
    <xf numFmtId="165" fontId="10" fillId="3" borderId="15" xfId="0" applyNumberFormat="1" applyFont="1" applyFill="1" applyBorder="1" applyAlignment="1">
      <alignment horizontal="center"/>
    </xf>
    <xf numFmtId="165" fontId="10" fillId="3" borderId="5" xfId="0" applyNumberFormat="1" applyFont="1" applyFill="1" applyBorder="1" applyAlignment="1">
      <alignment horizontal="center"/>
    </xf>
    <xf numFmtId="2" fontId="10" fillId="28" borderId="0" xfId="0" applyNumberFormat="1" applyFont="1" applyFill="1" applyBorder="1" applyAlignment="1">
      <alignment horizontal="center"/>
    </xf>
    <xf numFmtId="166" fontId="14" fillId="3" borderId="0" xfId="0" applyNumberFormat="1" applyFont="1" applyFill="1"/>
    <xf numFmtId="0" fontId="16" fillId="3" borderId="0" xfId="0" applyFont="1" applyFill="1"/>
    <xf numFmtId="165" fontId="14" fillId="28" borderId="6" xfId="0" applyNumberFormat="1" applyFont="1" applyFill="1" applyBorder="1"/>
    <xf numFmtId="165" fontId="14" fillId="28" borderId="14" xfId="0" applyNumberFormat="1" applyFont="1" applyFill="1" applyBorder="1"/>
    <xf numFmtId="165" fontId="14" fillId="28" borderId="0" xfId="0" applyNumberFormat="1" applyFont="1" applyFill="1" applyBorder="1"/>
    <xf numFmtId="2" fontId="10" fillId="28" borderId="8" xfId="0" applyNumberFormat="1" applyFont="1" applyFill="1" applyBorder="1" applyAlignment="1">
      <alignment horizontal="center"/>
    </xf>
    <xf numFmtId="0" fontId="6" fillId="3" borderId="15" xfId="140" applyFont="1" applyFill="1" applyBorder="1" applyAlignment="1">
      <alignment horizontal="right"/>
    </xf>
    <xf numFmtId="2" fontId="10" fillId="3" borderId="0" xfId="0" applyNumberFormat="1" applyFont="1" applyFill="1" applyBorder="1" applyAlignment="1">
      <alignment horizontal="left" vertical="center"/>
    </xf>
    <xf numFmtId="0" fontId="14" fillId="28" borderId="6" xfId="0" applyFont="1" applyFill="1" applyBorder="1"/>
    <xf numFmtId="0" fontId="14" fillId="28" borderId="10" xfId="0" applyFont="1" applyFill="1" applyBorder="1"/>
    <xf numFmtId="2" fontId="5" fillId="28" borderId="6" xfId="0" applyNumberFormat="1" applyFont="1" applyFill="1" applyBorder="1" applyAlignment="1">
      <alignment horizontal="center"/>
    </xf>
    <xf numFmtId="0" fontId="14" fillId="28" borderId="6" xfId="0" applyFont="1" applyFill="1" applyBorder="1" applyAlignment="1">
      <alignment horizontal="center"/>
    </xf>
    <xf numFmtId="0" fontId="14" fillId="28" borderId="10" xfId="0" applyFont="1" applyFill="1" applyBorder="1" applyAlignment="1">
      <alignment horizontal="center"/>
    </xf>
    <xf numFmtId="0" fontId="14" fillId="28" borderId="6" xfId="0" applyNumberFormat="1" applyFont="1" applyFill="1" applyBorder="1" applyAlignment="1">
      <alignment horizontal="center"/>
    </xf>
    <xf numFmtId="166" fontId="14" fillId="28" borderId="6" xfId="0" applyNumberFormat="1" applyFont="1" applyFill="1" applyBorder="1" applyAlignment="1">
      <alignment horizontal="center"/>
    </xf>
    <xf numFmtId="166" fontId="14" fillId="28" borderId="10" xfId="0" applyNumberFormat="1" applyFont="1" applyFill="1" applyBorder="1" applyAlignment="1">
      <alignment horizontal="center"/>
    </xf>
    <xf numFmtId="2" fontId="6" fillId="28" borderId="6" xfId="26" applyNumberFormat="1" applyFont="1" applyFill="1" applyBorder="1" applyAlignment="1">
      <alignment horizontal="center"/>
    </xf>
    <xf numFmtId="2" fontId="6" fillId="28" borderId="10" xfId="26" applyNumberFormat="1" applyFont="1" applyFill="1" applyBorder="1" applyAlignment="1">
      <alignment horizontal="center"/>
    </xf>
    <xf numFmtId="2" fontId="14" fillId="28" borderId="10" xfId="0" applyNumberFormat="1" applyFont="1" applyFill="1" applyBorder="1"/>
    <xf numFmtId="2" fontId="5" fillId="28" borderId="14" xfId="0" applyNumberFormat="1" applyFont="1" applyFill="1" applyBorder="1" applyAlignment="1">
      <alignment horizontal="center"/>
    </xf>
    <xf numFmtId="166" fontId="14" fillId="28" borderId="7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right"/>
    </xf>
    <xf numFmtId="2" fontId="5" fillId="28" borderId="10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horizontal="right"/>
    </xf>
    <xf numFmtId="165" fontId="14" fillId="28" borderId="13" xfId="0" applyNumberFormat="1" applyFont="1" applyFill="1" applyBorder="1"/>
    <xf numFmtId="165" fontId="14" fillId="28" borderId="5" xfId="0" applyNumberFormat="1" applyFont="1" applyFill="1" applyBorder="1"/>
    <xf numFmtId="2" fontId="14" fillId="28" borderId="12" xfId="0" applyNumberFormat="1" applyFont="1" applyFill="1" applyBorder="1" applyAlignment="1">
      <alignment horizontal="center"/>
    </xf>
    <xf numFmtId="2" fontId="14" fillId="28" borderId="6" xfId="26" applyNumberFormat="1" applyFont="1" applyFill="1" applyBorder="1" applyAlignment="1">
      <alignment horizontal="center"/>
    </xf>
    <xf numFmtId="2" fontId="14" fillId="28" borderId="6" xfId="0" applyNumberFormat="1" applyFont="1" applyFill="1" applyBorder="1"/>
    <xf numFmtId="2" fontId="14" fillId="28" borderId="12" xfId="0" applyNumberFormat="1" applyFont="1" applyFill="1" applyBorder="1"/>
    <xf numFmtId="0" fontId="14" fillId="29" borderId="14" xfId="0" applyFont="1" applyFill="1" applyBorder="1" applyAlignment="1">
      <alignment horizontal="right"/>
    </xf>
    <xf numFmtId="0" fontId="14" fillId="29" borderId="7" xfId="0" applyFont="1" applyFill="1" applyBorder="1" applyAlignment="1">
      <alignment horizontal="right"/>
    </xf>
    <xf numFmtId="14" fontId="14" fillId="3" borderId="7" xfId="0" applyNumberFormat="1" applyFont="1" applyFill="1" applyBorder="1" applyAlignment="1">
      <alignment horizontal="right"/>
    </xf>
    <xf numFmtId="165" fontId="14" fillId="3" borderId="1" xfId="0" applyNumberFormat="1" applyFont="1" applyFill="1" applyBorder="1"/>
    <xf numFmtId="166" fontId="14" fillId="28" borderId="12" xfId="0" applyNumberFormat="1" applyFont="1" applyFill="1" applyBorder="1" applyAlignment="1">
      <alignment horizontal="center"/>
    </xf>
    <xf numFmtId="166" fontId="6" fillId="28" borderId="6" xfId="26" applyNumberFormat="1" applyFont="1" applyFill="1" applyBorder="1" applyAlignment="1">
      <alignment horizontal="center"/>
    </xf>
    <xf numFmtId="0" fontId="14" fillId="4" borderId="12" xfId="0" applyFont="1" applyFill="1" applyBorder="1" applyAlignment="1">
      <alignment horizontal="right"/>
    </xf>
    <xf numFmtId="0" fontId="14" fillId="4" borderId="13" xfId="0" applyFont="1" applyFill="1" applyBorder="1" applyAlignment="1">
      <alignment horizontal="right"/>
    </xf>
    <xf numFmtId="0" fontId="14" fillId="4" borderId="6" xfId="0" applyFont="1" applyFill="1" applyBorder="1" applyAlignment="1">
      <alignment horizontal="right"/>
    </xf>
    <xf numFmtId="0" fontId="14" fillId="4" borderId="14" xfId="0" applyFont="1" applyFill="1" applyBorder="1" applyAlignment="1">
      <alignment horizontal="right"/>
    </xf>
    <xf numFmtId="14" fontId="14" fillId="4" borderId="10" xfId="0" applyNumberFormat="1" applyFont="1" applyFill="1" applyBorder="1" applyAlignment="1">
      <alignment horizontal="right"/>
    </xf>
    <xf numFmtId="14" fontId="14" fillId="4" borderId="11" xfId="0" applyNumberFormat="1" applyFont="1" applyFill="1" applyBorder="1" applyAlignment="1">
      <alignment horizontal="right"/>
    </xf>
    <xf numFmtId="0" fontId="14" fillId="4" borderId="11" xfId="0" applyFont="1" applyFill="1" applyBorder="1" applyAlignment="1">
      <alignment horizontal="right"/>
    </xf>
    <xf numFmtId="165" fontId="14" fillId="4" borderId="6" xfId="0" applyNumberFormat="1" applyFont="1" applyFill="1" applyBorder="1"/>
    <xf numFmtId="165" fontId="14" fillId="4" borderId="14" xfId="0" applyNumberFormat="1" applyFont="1" applyFill="1" applyBorder="1"/>
    <xf numFmtId="165" fontId="14" fillId="4" borderId="10" xfId="0" applyNumberFormat="1" applyFont="1" applyFill="1" applyBorder="1"/>
    <xf numFmtId="165" fontId="14" fillId="4" borderId="12" xfId="92" applyNumberFormat="1" applyFont="1" applyFill="1" applyBorder="1"/>
    <xf numFmtId="165" fontId="14" fillId="4" borderId="6" xfId="92" applyNumberFormat="1" applyFont="1" applyFill="1" applyBorder="1"/>
    <xf numFmtId="165" fontId="14" fillId="4" borderId="10" xfId="92" applyNumberFormat="1" applyFont="1" applyFill="1" applyBorder="1"/>
    <xf numFmtId="0" fontId="14" fillId="4" borderId="15" xfId="0" applyFont="1" applyFill="1" applyBorder="1" applyAlignment="1">
      <alignment horizontal="right"/>
    </xf>
    <xf numFmtId="0" fontId="14" fillId="4" borderId="0" xfId="0" applyFont="1" applyFill="1" applyBorder="1" applyAlignment="1">
      <alignment horizontal="right"/>
    </xf>
    <xf numFmtId="14" fontId="14" fillId="4" borderId="15" xfId="0" applyNumberFormat="1" applyFont="1" applyFill="1" applyBorder="1" applyAlignment="1">
      <alignment horizontal="right"/>
    </xf>
    <xf numFmtId="14" fontId="14" fillId="4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65" fontId="10" fillId="0" borderId="8" xfId="0" applyNumberFormat="1" applyFont="1" applyFill="1" applyBorder="1"/>
    <xf numFmtId="0" fontId="10" fillId="0" borderId="7" xfId="0" applyFont="1" applyFill="1" applyBorder="1"/>
    <xf numFmtId="2" fontId="19" fillId="0" borderId="0" xfId="0" applyNumberFormat="1" applyFont="1" applyFill="1" applyBorder="1"/>
    <xf numFmtId="165" fontId="19" fillId="28" borderId="10" xfId="0" applyNumberFormat="1" applyFont="1" applyFill="1" applyBorder="1"/>
    <xf numFmtId="165" fontId="19" fillId="3" borderId="0" xfId="0" applyNumberFormat="1" applyFont="1" applyFill="1"/>
    <xf numFmtId="0" fontId="14" fillId="30" borderId="13" xfId="0" applyFont="1" applyFill="1" applyBorder="1" applyAlignment="1">
      <alignment horizontal="right"/>
    </xf>
    <xf numFmtId="0" fontId="14" fillId="30" borderId="14" xfId="0" applyFont="1" applyFill="1" applyBorder="1" applyAlignment="1">
      <alignment horizontal="right"/>
    </xf>
    <xf numFmtId="14" fontId="14" fillId="30" borderId="11" xfId="0" applyNumberFormat="1" applyFont="1" applyFill="1" applyBorder="1" applyAlignment="1">
      <alignment horizontal="right"/>
    </xf>
    <xf numFmtId="0" fontId="14" fillId="30" borderId="12" xfId="0" applyFont="1" applyFill="1" applyBorder="1" applyAlignment="1">
      <alignment horizontal="right"/>
    </xf>
    <xf numFmtId="0" fontId="14" fillId="30" borderId="6" xfId="0" applyFont="1" applyFill="1" applyBorder="1" applyAlignment="1">
      <alignment horizontal="right"/>
    </xf>
    <xf numFmtId="0" fontId="14" fillId="30" borderId="10" xfId="0" applyFont="1" applyFill="1" applyBorder="1" applyAlignment="1">
      <alignment horizontal="right"/>
    </xf>
    <xf numFmtId="165" fontId="14" fillId="30" borderId="14" xfId="0" applyNumberFormat="1" applyFont="1" applyFill="1" applyBorder="1"/>
    <xf numFmtId="165" fontId="14" fillId="30" borderId="11" xfId="0" applyNumberFormat="1" applyFont="1" applyFill="1" applyBorder="1"/>
    <xf numFmtId="165" fontId="14" fillId="30" borderId="3" xfId="0" applyNumberFormat="1" applyFont="1" applyFill="1" applyBorder="1"/>
    <xf numFmtId="165" fontId="14" fillId="0" borderId="8" xfId="0" applyNumberFormat="1" applyFont="1" applyFill="1" applyBorder="1"/>
    <xf numFmtId="165" fontId="1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4" borderId="10" xfId="0" applyFont="1" applyFill="1" applyBorder="1" applyAlignment="1">
      <alignment horizontal="right"/>
    </xf>
    <xf numFmtId="165" fontId="14" fillId="4" borderId="11" xfId="0" applyNumberFormat="1" applyFont="1" applyFill="1" applyBorder="1"/>
    <xf numFmtId="0" fontId="14" fillId="4" borderId="8" xfId="0" applyFont="1" applyFill="1" applyBorder="1" applyAlignment="1">
      <alignment horizontal="right"/>
    </xf>
    <xf numFmtId="165" fontId="14" fillId="4" borderId="12" xfId="0" applyNumberFormat="1" applyFont="1" applyFill="1" applyBorder="1"/>
    <xf numFmtId="165" fontId="14" fillId="4" borderId="13" xfId="0" applyNumberFormat="1" applyFont="1" applyFill="1" applyBorder="1"/>
    <xf numFmtId="165" fontId="14" fillId="2" borderId="12" xfId="0" applyNumberFormat="1" applyFont="1" applyFill="1" applyBorder="1"/>
    <xf numFmtId="165" fontId="14" fillId="2" borderId="13" xfId="0" applyNumberFormat="1" applyFont="1" applyFill="1" applyBorder="1"/>
    <xf numFmtId="165" fontId="14" fillId="2" borderId="6" xfId="0" applyNumberFormat="1" applyFont="1" applyFill="1" applyBorder="1"/>
    <xf numFmtId="165" fontId="14" fillId="2" borderId="14" xfId="0" applyNumberFormat="1" applyFont="1" applyFill="1" applyBorder="1"/>
    <xf numFmtId="165" fontId="14" fillId="2" borderId="10" xfId="0" applyNumberFormat="1" applyFont="1" applyFill="1" applyBorder="1"/>
    <xf numFmtId="165" fontId="14" fillId="2" borderId="11" xfId="0" applyNumberFormat="1" applyFont="1" applyFill="1" applyBorder="1"/>
    <xf numFmtId="14" fontId="14" fillId="4" borderId="6" xfId="0" applyNumberFormat="1" applyFont="1" applyFill="1" applyBorder="1" applyAlignment="1">
      <alignment horizontal="right"/>
    </xf>
    <xf numFmtId="165" fontId="14" fillId="4" borderId="0" xfId="92" applyNumberFormat="1" applyFont="1" applyFill="1" applyBorder="1"/>
    <xf numFmtId="165" fontId="14" fillId="4" borderId="13" xfId="92" applyNumberFormat="1" applyFont="1" applyFill="1" applyBorder="1"/>
    <xf numFmtId="165" fontId="14" fillId="4" borderId="14" xfId="92" applyNumberFormat="1" applyFont="1" applyFill="1" applyBorder="1"/>
    <xf numFmtId="165" fontId="14" fillId="4" borderId="11" xfId="92" applyNumberFormat="1" applyFont="1" applyFill="1" applyBorder="1"/>
    <xf numFmtId="165" fontId="14" fillId="2" borderId="13" xfId="92" applyNumberFormat="1" applyFont="1" applyFill="1" applyBorder="1"/>
    <xf numFmtId="14" fontId="14" fillId="3" borderId="6" xfId="0" applyNumberFormat="1" applyFont="1" applyFill="1" applyBorder="1" applyAlignment="1">
      <alignment horizontal="right"/>
    </xf>
    <xf numFmtId="165" fontId="14" fillId="2" borderId="0" xfId="92" applyNumberFormat="1" applyFont="1" applyFill="1" applyBorder="1"/>
    <xf numFmtId="165" fontId="14" fillId="2" borderId="14" xfId="92" applyNumberFormat="1" applyFont="1" applyFill="1" applyBorder="1"/>
    <xf numFmtId="165" fontId="14" fillId="2" borderId="11" xfId="92" applyNumberFormat="1" applyFont="1" applyFill="1" applyBorder="1"/>
    <xf numFmtId="165" fontId="14" fillId="2" borderId="12" xfId="92" applyNumberFormat="1" applyFont="1" applyFill="1" applyBorder="1"/>
    <xf numFmtId="165" fontId="14" fillId="2" borderId="6" xfId="92" applyNumberFormat="1" applyFont="1" applyFill="1" applyBorder="1"/>
    <xf numFmtId="165" fontId="14" fillId="2" borderId="10" xfId="92" applyNumberFormat="1" applyFont="1" applyFill="1" applyBorder="1"/>
    <xf numFmtId="165" fontId="14" fillId="2" borderId="5" xfId="92" applyNumberFormat="1" applyFont="1" applyFill="1" applyBorder="1"/>
    <xf numFmtId="14" fontId="14" fillId="3" borderId="14" xfId="0" applyNumberFormat="1" applyFont="1" applyFill="1" applyBorder="1" applyAlignment="1">
      <alignment horizontal="right"/>
    </xf>
    <xf numFmtId="14" fontId="6" fillId="3" borderId="14" xfId="140" applyNumberFormat="1" applyFont="1" applyFill="1" applyBorder="1" applyAlignment="1">
      <alignment horizontal="right"/>
    </xf>
    <xf numFmtId="14" fontId="14" fillId="30" borderId="14" xfId="0" applyNumberFormat="1" applyFont="1" applyFill="1" applyBorder="1" applyAlignment="1">
      <alignment horizontal="right"/>
    </xf>
    <xf numFmtId="165" fontId="14" fillId="2" borderId="15" xfId="92" applyNumberFormat="1" applyFont="1" applyFill="1" applyBorder="1"/>
    <xf numFmtId="165" fontId="14" fillId="4" borderId="15" xfId="92" applyNumberFormat="1" applyFont="1" applyFill="1" applyBorder="1"/>
    <xf numFmtId="165" fontId="14" fillId="2" borderId="7" xfId="92" applyNumberFormat="1" applyFont="1" applyFill="1" applyBorder="1"/>
    <xf numFmtId="165" fontId="14" fillId="2" borderId="8" xfId="92" applyNumberFormat="1" applyFont="1" applyFill="1" applyBorder="1"/>
    <xf numFmtId="165" fontId="14" fillId="4" borderId="8" xfId="92" applyNumberFormat="1" applyFont="1" applyFill="1" applyBorder="1"/>
    <xf numFmtId="165" fontId="14" fillId="2" borderId="9" xfId="92" applyNumberFormat="1" applyFont="1" applyFill="1" applyBorder="1"/>
    <xf numFmtId="14" fontId="14" fillId="4" borderId="14" xfId="0" applyNumberFormat="1" applyFont="1" applyFill="1" applyBorder="1" applyAlignment="1">
      <alignment horizontal="right"/>
    </xf>
    <xf numFmtId="14" fontId="14" fillId="30" borderId="6" xfId="0" applyNumberFormat="1" applyFont="1" applyFill="1" applyBorder="1" applyAlignment="1">
      <alignment horizontal="right"/>
    </xf>
    <xf numFmtId="14" fontId="6" fillId="3" borderId="0" xfId="140" applyNumberFormat="1" applyFont="1" applyFill="1" applyBorder="1" applyAlignment="1">
      <alignment horizontal="right"/>
    </xf>
    <xf numFmtId="165" fontId="14" fillId="3" borderId="12" xfId="0" applyNumberFormat="1" applyFont="1" applyFill="1" applyBorder="1"/>
    <xf numFmtId="165" fontId="14" fillId="3" borderId="13" xfId="0" applyNumberFormat="1" applyFont="1" applyFill="1" applyBorder="1"/>
    <xf numFmtId="165" fontId="14" fillId="30" borderId="13" xfId="0" applyNumberFormat="1" applyFont="1" applyFill="1" applyBorder="1"/>
    <xf numFmtId="14" fontId="14" fillId="28" borderId="0" xfId="0" applyNumberFormat="1" applyFont="1" applyFill="1" applyBorder="1"/>
    <xf numFmtId="14" fontId="14" fillId="28" borderId="7" xfId="0" applyNumberFormat="1" applyFont="1" applyFill="1" applyBorder="1"/>
    <xf numFmtId="14" fontId="14" fillId="28" borderId="8" xfId="0" applyNumberFormat="1" applyFont="1" applyFill="1" applyBorder="1"/>
    <xf numFmtId="14" fontId="14" fillId="28" borderId="9" xfId="0" applyNumberFormat="1" applyFont="1" applyFill="1" applyBorder="1"/>
    <xf numFmtId="165" fontId="14" fillId="4" borderId="7" xfId="0" applyNumberFormat="1" applyFont="1" applyFill="1" applyBorder="1"/>
    <xf numFmtId="165" fontId="14" fillId="4" borderId="0" xfId="0" applyNumberFormat="1" applyFont="1" applyFill="1" applyBorder="1"/>
    <xf numFmtId="165" fontId="14" fillId="4" borderId="9" xfId="0" applyNumberFormat="1" applyFont="1" applyFill="1" applyBorder="1"/>
    <xf numFmtId="0" fontId="10" fillId="4" borderId="14" xfId="0" applyFont="1" applyFill="1" applyBorder="1"/>
    <xf numFmtId="0" fontId="10" fillId="4" borderId="11" xfId="0" applyFont="1" applyFill="1" applyBorder="1"/>
    <xf numFmtId="165" fontId="10" fillId="4" borderId="6" xfId="0" applyNumberFormat="1" applyFont="1" applyFill="1" applyBorder="1"/>
    <xf numFmtId="165" fontId="10" fillId="4" borderId="10" xfId="0" applyNumberFormat="1" applyFont="1" applyFill="1" applyBorder="1"/>
    <xf numFmtId="0" fontId="19" fillId="0" borderId="0" xfId="0" applyFont="1" applyFill="1"/>
    <xf numFmtId="165" fontId="10" fillId="4" borderId="14" xfId="0" applyNumberFormat="1" applyFont="1" applyFill="1" applyBorder="1"/>
    <xf numFmtId="0" fontId="10" fillId="4" borderId="10" xfId="0" applyNumberFormat="1" applyFont="1" applyFill="1" applyBorder="1"/>
    <xf numFmtId="0" fontId="10" fillId="4" borderId="11" xfId="0" applyNumberFormat="1" applyFont="1" applyFill="1" applyBorder="1"/>
    <xf numFmtId="0" fontId="19" fillId="3" borderId="15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165" fontId="10" fillId="3" borderId="3" xfId="0" applyNumberFormat="1" applyFont="1" applyFill="1" applyBorder="1" applyAlignment="1">
      <alignment horizontal="center"/>
    </xf>
    <xf numFmtId="165" fontId="10" fillId="3" borderId="4" xfId="0" applyNumberFormat="1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2" fontId="10" fillId="3" borderId="12" xfId="0" applyNumberFormat="1" applyFont="1" applyFill="1" applyBorder="1" applyAlignment="1">
      <alignment horizontal="center"/>
    </xf>
    <xf numFmtId="2" fontId="10" fillId="3" borderId="15" xfId="0" applyNumberFormat="1" applyFont="1" applyFill="1" applyBorder="1" applyAlignment="1">
      <alignment horizontal="center"/>
    </xf>
    <xf numFmtId="2" fontId="10" fillId="3" borderId="5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0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 wrapText="1"/>
    </xf>
    <xf numFmtId="14" fontId="10" fillId="3" borderId="3" xfId="0" applyNumberFormat="1" applyFont="1" applyFill="1" applyBorder="1" applyAlignment="1">
      <alignment horizontal="center" wrapText="1"/>
    </xf>
    <xf numFmtId="14" fontId="10" fillId="3" borderId="4" xfId="0" applyNumberFormat="1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center"/>
    </xf>
    <xf numFmtId="0" fontId="14" fillId="27" borderId="12" xfId="0" applyFont="1" applyFill="1" applyBorder="1"/>
    <xf numFmtId="0" fontId="14" fillId="27" borderId="5" xfId="0" applyFont="1" applyFill="1" applyBorder="1"/>
    <xf numFmtId="0" fontId="19" fillId="27" borderId="15" xfId="0" applyFont="1" applyFill="1" applyBorder="1" applyAlignment="1">
      <alignment horizontal="center"/>
    </xf>
    <xf numFmtId="0" fontId="19" fillId="27" borderId="5" xfId="0" applyFont="1" applyFill="1" applyBorder="1" applyAlignment="1">
      <alignment horizontal="center"/>
    </xf>
    <xf numFmtId="0" fontId="19" fillId="27" borderId="0" xfId="0" applyFont="1" applyFill="1" applyBorder="1" applyAlignment="1">
      <alignment horizontal="center"/>
    </xf>
    <xf numFmtId="0" fontId="14" fillId="27" borderId="0" xfId="0" applyFont="1" applyFill="1" applyBorder="1"/>
    <xf numFmtId="0" fontId="19" fillId="27" borderId="10" xfId="0" applyFont="1" applyFill="1" applyBorder="1" applyAlignment="1">
      <alignment horizontal="center"/>
    </xf>
    <xf numFmtId="0" fontId="19" fillId="27" borderId="9" xfId="0" applyFont="1" applyFill="1" applyBorder="1" applyAlignment="1">
      <alignment horizontal="center"/>
    </xf>
    <xf numFmtId="0" fontId="19" fillId="27" borderId="8" xfId="0" applyFont="1" applyFill="1" applyBorder="1" applyAlignment="1">
      <alignment horizontal="center"/>
    </xf>
    <xf numFmtId="0" fontId="14" fillId="27" borderId="6" xfId="0" applyFont="1" applyFill="1" applyBorder="1"/>
    <xf numFmtId="165" fontId="14" fillId="27" borderId="7" xfId="0" applyNumberFormat="1" applyFont="1" applyFill="1" applyBorder="1"/>
    <xf numFmtId="10" fontId="14" fillId="27" borderId="0" xfId="24" applyNumberFormat="1" applyFont="1" applyFill="1" applyBorder="1"/>
    <xf numFmtId="10" fontId="14" fillId="27" borderId="7" xfId="24" applyNumberFormat="1" applyFont="1" applyFill="1" applyBorder="1"/>
    <xf numFmtId="10" fontId="14" fillId="27" borderId="6" xfId="142" applyNumberFormat="1" applyFont="1" applyFill="1" applyBorder="1"/>
    <xf numFmtId="10" fontId="14" fillId="27" borderId="7" xfId="142" applyNumberFormat="1" applyFont="1" applyFill="1" applyBorder="1"/>
    <xf numFmtId="0" fontId="14" fillId="27" borderId="10" xfId="0" applyFont="1" applyFill="1" applyBorder="1"/>
    <xf numFmtId="165" fontId="14" fillId="27" borderId="9" xfId="0" applyNumberFormat="1" applyFont="1" applyFill="1" applyBorder="1"/>
    <xf numFmtId="10" fontId="14" fillId="27" borderId="8" xfId="24" applyNumberFormat="1" applyFont="1" applyFill="1" applyBorder="1"/>
    <xf numFmtId="10" fontId="14" fillId="27" borderId="9" xfId="24" applyNumberFormat="1" applyFont="1" applyFill="1" applyBorder="1"/>
    <xf numFmtId="10" fontId="14" fillId="27" borderId="10" xfId="142" applyNumberFormat="1" applyFont="1" applyFill="1" applyBorder="1"/>
    <xf numFmtId="10" fontId="14" fillId="27" borderId="9" xfId="142" applyNumberFormat="1" applyFont="1" applyFill="1" applyBorder="1"/>
    <xf numFmtId="0" fontId="14" fillId="31" borderId="6" xfId="0" applyFont="1" applyFill="1" applyBorder="1"/>
    <xf numFmtId="165" fontId="14" fillId="31" borderId="7" xfId="0" applyNumberFormat="1" applyFont="1" applyFill="1" applyBorder="1"/>
    <xf numFmtId="10" fontId="14" fillId="31" borderId="0" xfId="24" applyNumberFormat="1" applyFont="1" applyFill="1" applyBorder="1"/>
    <xf numFmtId="10" fontId="14" fillId="31" borderId="7" xfId="24" applyNumberFormat="1" applyFont="1" applyFill="1" applyBorder="1"/>
    <xf numFmtId="10" fontId="14" fillId="31" borderId="6" xfId="142" applyNumberFormat="1" applyFont="1" applyFill="1" applyBorder="1"/>
    <xf numFmtId="10" fontId="14" fillId="31" borderId="7" xfId="142" applyNumberFormat="1" applyFont="1" applyFill="1" applyBorder="1"/>
  </cellXfs>
  <cellStyles count="319">
    <cellStyle name="_x000a_bidires=100_x000d_" xfId="2"/>
    <cellStyle name="_x000a_bidires=100_x000d_ 2" xfId="145"/>
    <cellStyle name="_x000a_bidires=100_x000d_ 2 2" xfId="146"/>
    <cellStyle name="_x000a_bidires=100_x000d_ 2 3" xfId="147"/>
    <cellStyle name="_x000a_bidires=100_x000d_ 2 4" xfId="211"/>
    <cellStyle name="_x000a_bidires=100_x000d_ 3" xfId="148"/>
    <cellStyle name="_x000a_bidires=100_x000d_ 4" xfId="149"/>
    <cellStyle name="_x000a_bidires=100_x000d_ 5" xfId="144"/>
    <cellStyle name="20% - Accent1 2" xfId="150"/>
    <cellStyle name="20% - Accent2 2" xfId="151"/>
    <cellStyle name="20% - Accent3 2" xfId="152"/>
    <cellStyle name="20% - Accent4 2" xfId="153"/>
    <cellStyle name="20% - Accent5 2" xfId="154"/>
    <cellStyle name="20% - Accent6 2" xfId="155"/>
    <cellStyle name="40% - Accent1 2" xfId="156"/>
    <cellStyle name="40% - Accent2 2" xfId="157"/>
    <cellStyle name="40% - Accent3 2" xfId="158"/>
    <cellStyle name="40% - Accent4 2" xfId="159"/>
    <cellStyle name="40% - Accent5 2" xfId="160"/>
    <cellStyle name="40% - Accent6 2" xfId="161"/>
    <cellStyle name="60% - Accent1 2" xfId="162"/>
    <cellStyle name="60% - Accent2 2" xfId="163"/>
    <cellStyle name="60% - Accent3 2" xfId="164"/>
    <cellStyle name="60% - Accent4 2" xfId="165"/>
    <cellStyle name="60% - Accent5 2" xfId="166"/>
    <cellStyle name="60% - Accent6 2" xfId="167"/>
    <cellStyle name="Accent1 2" xfId="168"/>
    <cellStyle name="Accent2 2" xfId="169"/>
    <cellStyle name="Accent3 2" xfId="170"/>
    <cellStyle name="Accent4 2" xfId="171"/>
    <cellStyle name="Accent5 2" xfId="172"/>
    <cellStyle name="Accent6 2" xfId="173"/>
    <cellStyle name="Bad 2" xfId="174"/>
    <cellStyle name="Calculation 2" xfId="175"/>
    <cellStyle name="Check Cell 2" xfId="176"/>
    <cellStyle name="Comma" xfId="141" builtinId="3"/>
    <cellStyle name="Comma  - Style1" xfId="4"/>
    <cellStyle name="Comma 2" xfId="3"/>
    <cellStyle name="Comma 2 2" xfId="215"/>
    <cellStyle name="Comma 2 3" xfId="225"/>
    <cellStyle name="Comma 2 3 2" xfId="290"/>
    <cellStyle name="Comma 2 3 2 2" xfId="314"/>
    <cellStyle name="Comma 2 3 3" xfId="302"/>
    <cellStyle name="Comma 2 4" xfId="284"/>
    <cellStyle name="Comma 2 4 2" xfId="308"/>
    <cellStyle name="Comma 2 5" xfId="296"/>
    <cellStyle name="Comma 3" xfId="138"/>
    <cellStyle name="Comma 3 2" xfId="279"/>
    <cellStyle name="Comma 3 2 2" xfId="292"/>
    <cellStyle name="Comma 3 2 2 2" xfId="316"/>
    <cellStyle name="Comma 3 2 3" xfId="304"/>
    <cellStyle name="Comma 3 3" xfId="286"/>
    <cellStyle name="Comma 3 3 2" xfId="310"/>
    <cellStyle name="Comma 3 4" xfId="298"/>
    <cellStyle name="Comma 4" xfId="139"/>
    <cellStyle name="Comma 4 2" xfId="280"/>
    <cellStyle name="Comma 4 2 2" xfId="293"/>
    <cellStyle name="Comma 4 2 2 2" xfId="317"/>
    <cellStyle name="Comma 4 2 3" xfId="305"/>
    <cellStyle name="Comma 4 3" xfId="287"/>
    <cellStyle name="Comma 4 3 2" xfId="311"/>
    <cellStyle name="Comma 4 4" xfId="299"/>
    <cellStyle name="Curren - Style2" xfId="5"/>
    <cellStyle name="Explanatory Text 2" xfId="177"/>
    <cellStyle name="Good 2" xfId="178"/>
    <cellStyle name="Heading 1 2" xfId="179"/>
    <cellStyle name="Heading 2 2" xfId="180"/>
    <cellStyle name="Heading 3 2" xfId="181"/>
    <cellStyle name="Heading 4 2" xfId="182"/>
    <cellStyle name="Input 2" xfId="183"/>
    <cellStyle name="Linked Cell 2" xfId="184"/>
    <cellStyle name="Neutral 2" xfId="185"/>
    <cellStyle name="Normal" xfId="0" builtinId="0"/>
    <cellStyle name="Normal - Style3" xfId="6"/>
    <cellStyle name="Normal 10" xfId="7"/>
    <cellStyle name="Normal 100" xfId="111"/>
    <cellStyle name="Normal 100 2" xfId="255"/>
    <cellStyle name="Normal 101" xfId="112"/>
    <cellStyle name="Normal 101 2" xfId="256"/>
    <cellStyle name="Normal 102" xfId="113"/>
    <cellStyle name="Normal 102 2" xfId="257"/>
    <cellStyle name="Normal 103" xfId="114"/>
    <cellStyle name="Normal 103 2" xfId="258"/>
    <cellStyle name="Normal 104" xfId="115"/>
    <cellStyle name="Normal 104 2" xfId="259"/>
    <cellStyle name="Normal 105" xfId="116"/>
    <cellStyle name="Normal 105 2" xfId="260"/>
    <cellStyle name="Normal 106" xfId="117"/>
    <cellStyle name="Normal 106 2" xfId="261"/>
    <cellStyle name="Normal 107" xfId="118"/>
    <cellStyle name="Normal 107 2" xfId="262"/>
    <cellStyle name="Normal 108" xfId="119"/>
    <cellStyle name="Normal 108 2" xfId="263"/>
    <cellStyle name="Normal 109" xfId="120"/>
    <cellStyle name="Normal 109 2" xfId="264"/>
    <cellStyle name="Normal 11" xfId="8"/>
    <cellStyle name="Normal 110" xfId="121"/>
    <cellStyle name="Normal 110 2" xfId="265"/>
    <cellStyle name="Normal 111" xfId="122"/>
    <cellStyle name="Normal 111 2" xfId="266"/>
    <cellStyle name="Normal 112" xfId="123"/>
    <cellStyle name="Normal 112 2" xfId="267"/>
    <cellStyle name="Normal 113" xfId="124"/>
    <cellStyle name="Normal 113 2" xfId="268"/>
    <cellStyle name="Normal 114" xfId="125"/>
    <cellStyle name="Normal 114 2" xfId="269"/>
    <cellStyle name="Normal 115" xfId="126"/>
    <cellStyle name="Normal 115 2" xfId="270"/>
    <cellStyle name="Normal 116" xfId="127"/>
    <cellStyle name="Normal 116 2" xfId="271"/>
    <cellStyle name="Normal 117" xfId="128"/>
    <cellStyle name="Normal 117 2" xfId="272"/>
    <cellStyle name="Normal 118" xfId="129"/>
    <cellStyle name="Normal 118 2" xfId="273"/>
    <cellStyle name="Normal 119" xfId="130"/>
    <cellStyle name="Normal 119 2" xfId="274"/>
    <cellStyle name="Normal 12" xfId="9"/>
    <cellStyle name="Normal 120" xfId="131"/>
    <cellStyle name="Normal 120 2" xfId="275"/>
    <cellStyle name="Normal 121" xfId="132"/>
    <cellStyle name="Normal 121 2" xfId="276"/>
    <cellStyle name="Normal 122" xfId="133"/>
    <cellStyle name="Normal 122 2" xfId="277"/>
    <cellStyle name="Normal 123" xfId="134"/>
    <cellStyle name="Normal 124" xfId="135"/>
    <cellStyle name="Normal 125" xfId="136"/>
    <cellStyle name="Normal 126" xfId="1"/>
    <cellStyle name="Normal 126 2" xfId="224"/>
    <cellStyle name="Normal 126 2 2" xfId="289"/>
    <cellStyle name="Normal 126 2 2 2" xfId="313"/>
    <cellStyle name="Normal 126 2 3" xfId="301"/>
    <cellStyle name="Normal 126 3" xfId="283"/>
    <cellStyle name="Normal 126 3 2" xfId="307"/>
    <cellStyle name="Normal 126 4" xfId="295"/>
    <cellStyle name="Normal 127" xfId="137"/>
    <cellStyle name="Normal 127 2" xfId="278"/>
    <cellStyle name="Normal 127 2 2" xfId="291"/>
    <cellStyle name="Normal 127 2 2 2" xfId="315"/>
    <cellStyle name="Normal 127 2 3" xfId="303"/>
    <cellStyle name="Normal 127 3" xfId="285"/>
    <cellStyle name="Normal 127 3 2" xfId="309"/>
    <cellStyle name="Normal 127 4" xfId="297"/>
    <cellStyle name="Normal 128" xfId="140"/>
    <cellStyle name="Normal 128 2" xfId="281"/>
    <cellStyle name="Normal 128 2 2" xfId="294"/>
    <cellStyle name="Normal 128 2 2 2" xfId="318"/>
    <cellStyle name="Normal 128 2 3" xfId="306"/>
    <cellStyle name="Normal 128 3" xfId="288"/>
    <cellStyle name="Normal 128 3 2" xfId="312"/>
    <cellStyle name="Normal 128 4" xfId="300"/>
    <cellStyle name="Normal 129" xfId="143"/>
    <cellStyle name="Normal 13" xfId="10"/>
    <cellStyle name="Normal 130" xfId="187"/>
    <cellStyle name="Normal 131" xfId="212"/>
    <cellStyle name="Normal 132" xfId="213"/>
    <cellStyle name="Normal 133" xfId="214"/>
    <cellStyle name="Normal 134" xfId="186"/>
    <cellStyle name="Normal 135" xfId="216"/>
    <cellStyle name="Normal 136" xfId="217"/>
    <cellStyle name="Normal 137" xfId="218"/>
    <cellStyle name="Normal 138" xfId="210"/>
    <cellStyle name="Normal 139" xfId="221"/>
    <cellStyle name="Normal 14" xfId="11"/>
    <cellStyle name="Normal 140" xfId="222"/>
    <cellStyle name="Normal 141" xfId="223"/>
    <cellStyle name="Normal 142" xfId="282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6"/>
    <cellStyle name="Normal 2 3" xfId="188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7"/>
    <cellStyle name="Normal 73" xfId="84"/>
    <cellStyle name="Normal 73 2" xfId="228"/>
    <cellStyle name="Normal 74" xfId="85"/>
    <cellStyle name="Normal 74 2" xfId="229"/>
    <cellStyle name="Normal 75" xfId="86"/>
    <cellStyle name="Normal 75 2" xfId="230"/>
    <cellStyle name="Normal 76" xfId="87"/>
    <cellStyle name="Normal 76 2" xfId="231"/>
    <cellStyle name="Normal 77" xfId="88"/>
    <cellStyle name="Normal 77 2" xfId="232"/>
    <cellStyle name="Normal 78" xfId="89"/>
    <cellStyle name="Normal 78 2" xfId="233"/>
    <cellStyle name="Normal 79" xfId="90"/>
    <cellStyle name="Normal 79 2" xfId="234"/>
    <cellStyle name="Normal 8" xfId="21"/>
    <cellStyle name="Normal 80" xfId="91"/>
    <cellStyle name="Normal 80 2" xfId="235"/>
    <cellStyle name="Normal 81" xfId="92"/>
    <cellStyle name="Normal 81 2" xfId="236"/>
    <cellStyle name="Normal 82" xfId="93"/>
    <cellStyle name="Normal 82 2" xfId="237"/>
    <cellStyle name="Normal 83" xfId="94"/>
    <cellStyle name="Normal 83 2" xfId="238"/>
    <cellStyle name="Normal 84" xfId="95"/>
    <cellStyle name="Normal 84 2" xfId="239"/>
    <cellStyle name="Normal 85" xfId="96"/>
    <cellStyle name="Normal 85 2" xfId="240"/>
    <cellStyle name="Normal 86" xfId="97"/>
    <cellStyle name="Normal 86 2" xfId="241"/>
    <cellStyle name="Normal 87" xfId="98"/>
    <cellStyle name="Normal 87 2" xfId="242"/>
    <cellStyle name="Normal 88" xfId="99"/>
    <cellStyle name="Normal 88 2" xfId="243"/>
    <cellStyle name="Normal 89" xfId="100"/>
    <cellStyle name="Normal 89 2" xfId="244"/>
    <cellStyle name="Normal 9" xfId="22"/>
    <cellStyle name="Normal 90" xfId="101"/>
    <cellStyle name="Normal 90 2" xfId="245"/>
    <cellStyle name="Normal 91" xfId="102"/>
    <cellStyle name="Normal 91 2" xfId="246"/>
    <cellStyle name="Normal 92" xfId="103"/>
    <cellStyle name="Normal 92 2" xfId="247"/>
    <cellStyle name="Normal 93" xfId="104"/>
    <cellStyle name="Normal 93 2" xfId="248"/>
    <cellStyle name="Normal 94" xfId="105"/>
    <cellStyle name="Normal 94 2" xfId="249"/>
    <cellStyle name="Normal 95" xfId="106"/>
    <cellStyle name="Normal 95 2" xfId="250"/>
    <cellStyle name="Normal 96" xfId="107"/>
    <cellStyle name="Normal 96 2" xfId="251"/>
    <cellStyle name="Normal 97" xfId="108"/>
    <cellStyle name="Normal 97 2" xfId="252"/>
    <cellStyle name="Normal 98" xfId="109"/>
    <cellStyle name="Normal 98 2" xfId="253"/>
    <cellStyle name="Normal 99" xfId="110"/>
    <cellStyle name="Normal 99 2" xfId="254"/>
    <cellStyle name="Note 2" xfId="190"/>
    <cellStyle name="Note 2 2" xfId="191"/>
    <cellStyle name="Note 2 3" xfId="192"/>
    <cellStyle name="Note 2 4" xfId="219"/>
    <cellStyle name="Note 3" xfId="193"/>
    <cellStyle name="Note 4" xfId="194"/>
    <cellStyle name="Note 5" xfId="189"/>
    <cellStyle name="Output 2" xfId="195"/>
    <cellStyle name="Percent" xfId="142" builtinId="5"/>
    <cellStyle name="Percent 2" xfId="24"/>
    <cellStyle name="Percent 2 2" xfId="25"/>
    <cellStyle name="Percent 2 2 2" xfId="197"/>
    <cellStyle name="Percent 2 3" xfId="198"/>
    <cellStyle name="Percent 2 4" xfId="196"/>
    <cellStyle name="Percent 3" xfId="26"/>
    <cellStyle name="Percent 3 2" xfId="199"/>
    <cellStyle name="Percent 4" xfId="23"/>
    <cellStyle name="Percent 4 2" xfId="200"/>
    <cellStyle name="Style 1" xfId="27"/>
    <cellStyle name="Style 1 2" xfId="202"/>
    <cellStyle name="Style 1 2 2" xfId="203"/>
    <cellStyle name="Style 1 2 3" xfId="204"/>
    <cellStyle name="Style 1 2 4" xfId="220"/>
    <cellStyle name="Style 1 3" xfId="205"/>
    <cellStyle name="Style 1 4" xfId="206"/>
    <cellStyle name="Style 1 5" xfId="201"/>
    <cellStyle name="Title 2" xfId="207"/>
    <cellStyle name="Total 2" xfId="208"/>
    <cellStyle name="Warning Text 2" xfId="209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FF"/>
      <color rgb="FFFFFF99"/>
      <color rgb="FFB1555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1</xdr:row>
      <xdr:rowOff>152400</xdr:rowOff>
    </xdr:from>
    <xdr:ext cx="15392400" cy="305605"/>
    <xdr:sp macro="" textlink="">
      <xdr:nvSpPr>
        <xdr:cNvPr id="2" name="TextBox 1"/>
        <xdr:cNvSpPr txBox="1"/>
      </xdr:nvSpPr>
      <xdr:spPr>
        <a:xfrm>
          <a:off x="139700" y="444500"/>
          <a:ext cx="15392400" cy="3056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lang="en-NZ" sz="1200" b="1"/>
            <a:t>Four and three year WACC estimates are required for CPP WACC determinations only. All other WACC determinations under the IMs are based on a five year term.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149679</xdr:colOff>
      <xdr:row>132</xdr:row>
      <xdr:rowOff>13607</xdr:rowOff>
    </xdr:from>
    <xdr:to>
      <xdr:col>17</xdr:col>
      <xdr:colOff>734786</xdr:colOff>
      <xdr:row>162</xdr:row>
      <xdr:rowOff>13608</xdr:rowOff>
    </xdr:to>
    <xdr:sp macro="" textlink="">
      <xdr:nvSpPr>
        <xdr:cNvPr id="2" name="TextBox 1"/>
        <xdr:cNvSpPr txBox="1"/>
      </xdr:nvSpPr>
      <xdr:spPr>
        <a:xfrm>
          <a:off x="14328322" y="25880786"/>
          <a:ext cx="585107" cy="74158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/>
        <a:lstStyle/>
        <a:p>
          <a:r>
            <a:rPr lang="en-NZ" sz="1400" b="1"/>
            <a:t>Four and three year debt premiums are required only for CPP WACC determinations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8:E17"/>
  <sheetViews>
    <sheetView tabSelected="1" workbookViewId="0"/>
  </sheetViews>
  <sheetFormatPr defaultColWidth="9.109375" defaultRowHeight="14.4" x14ac:dyDescent="0.3"/>
  <cols>
    <col min="1" max="1" width="1.88671875" style="3" customWidth="1"/>
    <col min="2" max="16384" width="9.109375" style="3"/>
  </cols>
  <sheetData>
    <row r="8" spans="2:2" ht="18" x14ac:dyDescent="0.35">
      <c r="B8" s="124"/>
    </row>
    <row r="10" spans="2:2" ht="25.8" x14ac:dyDescent="0.5">
      <c r="B10" s="162" t="s">
        <v>189</v>
      </c>
    </row>
    <row r="11" spans="2:2" ht="11.25" customHeight="1" x14ac:dyDescent="0.45">
      <c r="B11" s="119"/>
    </row>
    <row r="12" spans="2:2" ht="18" x14ac:dyDescent="0.35">
      <c r="B12" s="161" t="s">
        <v>279</v>
      </c>
    </row>
    <row r="17" spans="2:5" x14ac:dyDescent="0.3">
      <c r="B17" s="149" t="s">
        <v>278</v>
      </c>
      <c r="C17" s="149"/>
      <c r="E17" s="14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63"/>
  <sheetViews>
    <sheetView zoomScale="90" zoomScaleNormal="90" workbookViewId="0"/>
  </sheetViews>
  <sheetFormatPr defaultColWidth="9.109375" defaultRowHeight="14.4" x14ac:dyDescent="0.3"/>
  <cols>
    <col min="1" max="1" width="1.88671875" style="3" customWidth="1"/>
    <col min="2" max="2" width="33.109375" style="3" customWidth="1"/>
    <col min="3" max="3" width="18.88671875" style="3" customWidth="1"/>
    <col min="4" max="4" width="11.33203125" style="3" customWidth="1"/>
    <col min="5" max="5" width="10.6640625" style="3" customWidth="1"/>
    <col min="6" max="6" width="2.88671875" style="3" customWidth="1"/>
    <col min="7" max="7" width="2.33203125" style="3" customWidth="1"/>
    <col min="8" max="8" width="33.109375" style="3" customWidth="1"/>
    <col min="9" max="9" width="19" style="3" customWidth="1"/>
    <col min="10" max="10" width="11.109375" style="3" customWidth="1"/>
    <col min="11" max="11" width="10.33203125" style="3" customWidth="1"/>
    <col min="12" max="12" width="4.88671875" style="3" customWidth="1"/>
    <col min="13" max="13" width="33.109375" style="3" customWidth="1"/>
    <col min="14" max="14" width="18.5546875" style="3" customWidth="1"/>
    <col min="15" max="15" width="11.5546875" style="3" customWidth="1"/>
    <col min="16" max="16" width="11" style="3" customWidth="1"/>
    <col min="17" max="16384" width="9.109375" style="3"/>
  </cols>
  <sheetData>
    <row r="1" spans="1:18" ht="23.4" x14ac:dyDescent="0.45">
      <c r="A1" s="1" t="s">
        <v>296</v>
      </c>
      <c r="B1" s="2"/>
    </row>
    <row r="2" spans="1:18" ht="23.4" x14ac:dyDescent="0.45">
      <c r="A2" s="1"/>
      <c r="B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.4" x14ac:dyDescent="0.45">
      <c r="A3" s="1"/>
      <c r="B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" x14ac:dyDescent="0.35">
      <c r="A4" s="4"/>
      <c r="B4" s="185" t="s">
        <v>212</v>
      </c>
      <c r="C4" s="124"/>
      <c r="D4" s="124"/>
      <c r="E4" s="124"/>
      <c r="F4" s="186"/>
      <c r="G4" s="186"/>
      <c r="H4" s="185" t="s">
        <v>212</v>
      </c>
      <c r="I4" s="186"/>
      <c r="J4" s="186"/>
      <c r="K4" s="186"/>
      <c r="L4" s="186"/>
      <c r="M4" s="185" t="s">
        <v>212</v>
      </c>
      <c r="N4" s="186"/>
      <c r="O4" s="186"/>
      <c r="P4" s="186"/>
      <c r="Q4" s="2"/>
      <c r="R4" s="2"/>
    </row>
    <row r="5" spans="1:18" ht="15.6" x14ac:dyDescent="0.3">
      <c r="A5" s="4"/>
      <c r="B5" s="219" t="s">
        <v>204</v>
      </c>
      <c r="C5" s="221" t="s">
        <v>205</v>
      </c>
      <c r="D5" s="220"/>
      <c r="E5" s="220"/>
      <c r="F5" s="219"/>
      <c r="G5" s="219"/>
      <c r="H5" s="219" t="s">
        <v>204</v>
      </c>
      <c r="I5" s="221" t="s">
        <v>205</v>
      </c>
      <c r="J5" s="219"/>
      <c r="K5" s="219"/>
      <c r="L5" s="219"/>
      <c r="M5" s="219" t="s">
        <v>204</v>
      </c>
      <c r="N5" s="221" t="s">
        <v>205</v>
      </c>
      <c r="O5" s="2"/>
      <c r="P5" s="2"/>
      <c r="Q5" s="2"/>
      <c r="R5" s="2"/>
    </row>
    <row r="6" spans="1:18" ht="15.6" x14ac:dyDescent="0.3">
      <c r="A6" s="4"/>
      <c r="B6" s="219" t="s">
        <v>211</v>
      </c>
      <c r="C6" s="222">
        <v>5</v>
      </c>
      <c r="D6" s="220"/>
      <c r="E6" s="220"/>
      <c r="F6" s="219"/>
      <c r="G6" s="219"/>
      <c r="H6" s="219" t="s">
        <v>211</v>
      </c>
      <c r="I6" s="222">
        <v>4</v>
      </c>
      <c r="J6" s="219"/>
      <c r="K6" s="219"/>
      <c r="L6" s="219"/>
      <c r="M6" s="219" t="s">
        <v>211</v>
      </c>
      <c r="N6" s="222">
        <v>3</v>
      </c>
      <c r="O6" s="2"/>
      <c r="P6" s="2"/>
      <c r="Q6" s="2"/>
      <c r="R6" s="2"/>
    </row>
    <row r="7" spans="1:18" ht="12.75" customHeight="1" x14ac:dyDescent="0.4">
      <c r="A7" s="4"/>
      <c r="B7" s="167"/>
      <c r="F7" s="2"/>
      <c r="G7" s="2"/>
      <c r="H7" s="150"/>
      <c r="I7" s="2"/>
      <c r="J7" s="2"/>
      <c r="K7" s="2"/>
      <c r="L7" s="2"/>
      <c r="M7" s="150"/>
      <c r="N7" s="2"/>
      <c r="O7" s="2"/>
      <c r="P7" s="2"/>
      <c r="Q7" s="2"/>
      <c r="R7" s="2"/>
    </row>
    <row r="8" spans="1:18" ht="18" x14ac:dyDescent="0.35">
      <c r="A8" s="217"/>
      <c r="B8" s="360" t="s">
        <v>249</v>
      </c>
      <c r="C8" s="361"/>
      <c r="D8" s="361"/>
      <c r="E8" s="362"/>
      <c r="F8" s="300"/>
      <c r="G8" s="301"/>
      <c r="H8" s="360" t="s">
        <v>249</v>
      </c>
      <c r="I8" s="361"/>
      <c r="J8" s="361"/>
      <c r="K8" s="362"/>
      <c r="L8" s="302"/>
      <c r="M8" s="360" t="s">
        <v>249</v>
      </c>
      <c r="N8" s="361"/>
      <c r="O8" s="361"/>
      <c r="P8" s="362"/>
      <c r="Q8" s="2"/>
      <c r="R8" s="2"/>
    </row>
    <row r="9" spans="1:18" x14ac:dyDescent="0.3">
      <c r="A9" s="101"/>
      <c r="B9" s="363" t="s">
        <v>297</v>
      </c>
      <c r="C9" s="364"/>
      <c r="D9" s="364"/>
      <c r="E9" s="365"/>
      <c r="F9" s="154"/>
      <c r="G9" s="101"/>
      <c r="H9" s="363" t="s">
        <v>297</v>
      </c>
      <c r="I9" s="364"/>
      <c r="J9" s="364"/>
      <c r="K9" s="365"/>
      <c r="L9" s="2"/>
      <c r="M9" s="363" t="s">
        <v>297</v>
      </c>
      <c r="N9" s="364"/>
      <c r="O9" s="364"/>
      <c r="P9" s="365"/>
      <c r="Q9" s="2"/>
      <c r="R9" s="2"/>
    </row>
    <row r="10" spans="1:18" x14ac:dyDescent="0.3">
      <c r="A10" s="2"/>
      <c r="B10" s="5" t="s">
        <v>28</v>
      </c>
      <c r="C10" s="359" t="s">
        <v>29</v>
      </c>
      <c r="D10" s="359"/>
      <c r="E10" s="6"/>
      <c r="F10" s="2"/>
      <c r="G10" s="2"/>
      <c r="H10" s="19" t="s">
        <v>28</v>
      </c>
      <c r="I10" s="358" t="s">
        <v>29</v>
      </c>
      <c r="J10" s="358"/>
      <c r="K10" s="14"/>
      <c r="L10" s="2"/>
      <c r="M10" s="19" t="s">
        <v>28</v>
      </c>
      <c r="N10" s="358" t="s">
        <v>29</v>
      </c>
      <c r="O10" s="358"/>
      <c r="P10" s="14"/>
      <c r="Q10" s="184"/>
      <c r="R10" s="2"/>
    </row>
    <row r="11" spans="1:18" x14ac:dyDescent="0.3">
      <c r="A11" s="2"/>
      <c r="B11" s="7"/>
      <c r="C11" s="8" t="s">
        <v>30</v>
      </c>
      <c r="D11" s="8" t="s">
        <v>31</v>
      </c>
      <c r="E11" s="6"/>
      <c r="F11" s="2"/>
      <c r="G11" s="2"/>
      <c r="H11" s="7"/>
      <c r="I11" s="154" t="s">
        <v>30</v>
      </c>
      <c r="J11" s="154" t="s">
        <v>31</v>
      </c>
      <c r="K11" s="6"/>
      <c r="L11" s="2"/>
      <c r="M11" s="7"/>
      <c r="N11" s="154" t="s">
        <v>30</v>
      </c>
      <c r="O11" s="154" t="s">
        <v>31</v>
      </c>
      <c r="P11" s="6"/>
      <c r="Q11" s="2"/>
      <c r="R11" s="2"/>
    </row>
    <row r="12" spans="1:18" x14ac:dyDescent="0.3">
      <c r="A12" s="2"/>
      <c r="B12" s="7" t="s">
        <v>32</v>
      </c>
      <c r="C12" s="116">
        <v>1.846819413869406E-2</v>
      </c>
      <c r="D12" s="2"/>
      <c r="E12" s="6"/>
      <c r="F12" s="2"/>
      <c r="G12" s="2"/>
      <c r="H12" s="7" t="s">
        <v>32</v>
      </c>
      <c r="I12" s="116">
        <v>1.8207672793838718E-2</v>
      </c>
      <c r="J12" s="2"/>
      <c r="K12" s="6"/>
      <c r="L12" s="2"/>
      <c r="M12" s="7" t="s">
        <v>32</v>
      </c>
      <c r="N12" s="116">
        <v>1.8122214283525874E-2</v>
      </c>
      <c r="O12" s="2"/>
      <c r="P12" s="6"/>
      <c r="Q12" s="2"/>
      <c r="R12" s="2"/>
    </row>
    <row r="13" spans="1:18" x14ac:dyDescent="0.3">
      <c r="A13" s="2"/>
      <c r="B13" s="7" t="s">
        <v>24</v>
      </c>
      <c r="C13" s="116">
        <v>1.7100000000000001E-2</v>
      </c>
      <c r="D13" s="2">
        <v>1.5E-3</v>
      </c>
      <c r="E13" s="6"/>
      <c r="F13" s="2"/>
      <c r="G13" s="2"/>
      <c r="H13" s="7" t="s">
        <v>24</v>
      </c>
      <c r="I13" s="116">
        <v>1.6500000000000001E-2</v>
      </c>
      <c r="J13" s="2">
        <v>1.5E-3</v>
      </c>
      <c r="K13" s="6"/>
      <c r="L13" s="2"/>
      <c r="M13" s="7" t="s">
        <v>24</v>
      </c>
      <c r="N13" s="116">
        <v>1.49E-2</v>
      </c>
      <c r="O13" s="2">
        <v>1.5E-3</v>
      </c>
      <c r="P13" s="6"/>
      <c r="Q13" s="2"/>
      <c r="R13" s="2"/>
    </row>
    <row r="14" spans="1:18" x14ac:dyDescent="0.3">
      <c r="A14" s="2"/>
      <c r="B14" s="7" t="s">
        <v>33</v>
      </c>
      <c r="C14" s="117">
        <v>0.44</v>
      </c>
      <c r="D14" s="2"/>
      <c r="E14" s="6"/>
      <c r="F14" s="2"/>
      <c r="G14" s="2"/>
      <c r="H14" s="7" t="s">
        <v>33</v>
      </c>
      <c r="I14" s="117">
        <v>0.44</v>
      </c>
      <c r="J14" s="2"/>
      <c r="K14" s="6"/>
      <c r="L14" s="2"/>
      <c r="M14" s="7" t="s">
        <v>33</v>
      </c>
      <c r="N14" s="117">
        <v>0.44</v>
      </c>
      <c r="O14" s="2"/>
      <c r="P14" s="6"/>
      <c r="Q14" s="2"/>
      <c r="R14" s="2"/>
    </row>
    <row r="15" spans="1:18" x14ac:dyDescent="0.3">
      <c r="A15" s="2"/>
      <c r="B15" s="7" t="s">
        <v>34</v>
      </c>
      <c r="C15" s="9">
        <v>0.34</v>
      </c>
      <c r="D15" s="2"/>
      <c r="E15" s="6"/>
      <c r="F15" s="2"/>
      <c r="G15" s="2"/>
      <c r="H15" s="7" t="s">
        <v>34</v>
      </c>
      <c r="I15" s="9">
        <v>0.34</v>
      </c>
      <c r="J15" s="2"/>
      <c r="K15" s="6"/>
      <c r="L15" s="2"/>
      <c r="M15" s="7" t="s">
        <v>34</v>
      </c>
      <c r="N15" s="9">
        <v>0.34</v>
      </c>
      <c r="O15" s="2"/>
      <c r="P15" s="6"/>
      <c r="Q15" s="2"/>
      <c r="R15" s="2"/>
    </row>
    <row r="16" spans="1:18" x14ac:dyDescent="0.3">
      <c r="A16" s="2"/>
      <c r="B16" s="7" t="s">
        <v>35</v>
      </c>
      <c r="C16" s="9">
        <v>0</v>
      </c>
      <c r="D16" s="2"/>
      <c r="E16" s="6"/>
      <c r="F16" s="2"/>
      <c r="G16" s="2"/>
      <c r="H16" s="7" t="s">
        <v>35</v>
      </c>
      <c r="I16" s="9">
        <v>0</v>
      </c>
      <c r="J16" s="2"/>
      <c r="K16" s="6"/>
      <c r="L16" s="2"/>
      <c r="M16" s="7" t="s">
        <v>35</v>
      </c>
      <c r="N16" s="9">
        <v>0</v>
      </c>
      <c r="O16" s="2"/>
      <c r="P16" s="6"/>
      <c r="Q16" s="2"/>
      <c r="R16" s="2"/>
    </row>
    <row r="17" spans="1:18" x14ac:dyDescent="0.3">
      <c r="A17" s="2"/>
      <c r="B17" s="7" t="s">
        <v>36</v>
      </c>
      <c r="C17" s="10">
        <v>7.0000000000000007E-2</v>
      </c>
      <c r="D17" s="2"/>
      <c r="E17" s="6"/>
      <c r="F17" s="2"/>
      <c r="G17" s="2"/>
      <c r="H17" s="7" t="s">
        <v>36</v>
      </c>
      <c r="I17" s="10">
        <v>7.0000000000000007E-2</v>
      </c>
      <c r="J17" s="2"/>
      <c r="K17" s="6"/>
      <c r="L17" s="2"/>
      <c r="M17" s="7" t="s">
        <v>36</v>
      </c>
      <c r="N17" s="10">
        <v>7.0000000000000007E-2</v>
      </c>
      <c r="O17" s="2"/>
      <c r="P17" s="6"/>
      <c r="Q17" s="2"/>
      <c r="R17" s="2"/>
    </row>
    <row r="18" spans="1:18" x14ac:dyDescent="0.3">
      <c r="A18" s="2"/>
      <c r="B18" s="7" t="s">
        <v>37</v>
      </c>
      <c r="C18" s="10">
        <v>0.28000000000000003</v>
      </c>
      <c r="D18" s="2"/>
      <c r="E18" s="6"/>
      <c r="F18" s="2"/>
      <c r="G18" s="2"/>
      <c r="H18" s="7" t="s">
        <v>37</v>
      </c>
      <c r="I18" s="10">
        <v>0.28000000000000003</v>
      </c>
      <c r="J18" s="2"/>
      <c r="K18" s="6"/>
      <c r="L18" s="2"/>
      <c r="M18" s="7" t="s">
        <v>37</v>
      </c>
      <c r="N18" s="10">
        <v>0.28000000000000003</v>
      </c>
      <c r="O18" s="2"/>
      <c r="P18" s="6"/>
      <c r="Q18" s="2"/>
      <c r="R18" s="2"/>
    </row>
    <row r="19" spans="1:18" x14ac:dyDescent="0.3">
      <c r="A19" s="2"/>
      <c r="B19" s="7" t="s">
        <v>38</v>
      </c>
      <c r="C19" s="10">
        <v>0.28000000000000003</v>
      </c>
      <c r="D19" s="2"/>
      <c r="E19" s="6"/>
      <c r="F19" s="2"/>
      <c r="G19" s="2"/>
      <c r="H19" s="7" t="s">
        <v>38</v>
      </c>
      <c r="I19" s="10">
        <v>0.28000000000000003</v>
      </c>
      <c r="J19" s="2"/>
      <c r="K19" s="6"/>
      <c r="L19" s="2"/>
      <c r="M19" s="7" t="s">
        <v>38</v>
      </c>
      <c r="N19" s="10">
        <v>0.28000000000000003</v>
      </c>
      <c r="O19" s="2"/>
      <c r="P19" s="6"/>
      <c r="Q19" s="2"/>
      <c r="R19" s="2"/>
    </row>
    <row r="20" spans="1:18" x14ac:dyDescent="0.3">
      <c r="A20" s="2"/>
      <c r="B20" s="7" t="s">
        <v>39</v>
      </c>
      <c r="C20" s="26">
        <v>3.5000000000000001E-3</v>
      </c>
      <c r="D20" s="2"/>
      <c r="E20" s="6"/>
      <c r="F20" s="2"/>
      <c r="G20" s="2"/>
      <c r="H20" s="7" t="s">
        <v>39</v>
      </c>
      <c r="I20" s="26">
        <v>4.4000000000000003E-3</v>
      </c>
      <c r="J20" s="2"/>
      <c r="K20" s="6"/>
      <c r="L20" s="2"/>
      <c r="M20" s="7" t="s">
        <v>39</v>
      </c>
      <c r="N20" s="26">
        <v>5.7999999999999996E-3</v>
      </c>
      <c r="O20" s="2"/>
      <c r="P20" s="6"/>
      <c r="Q20" s="2"/>
      <c r="R20" s="2"/>
    </row>
    <row r="21" spans="1:18" x14ac:dyDescent="0.3">
      <c r="A21" s="2"/>
      <c r="B21" s="7" t="s">
        <v>40</v>
      </c>
      <c r="C21" s="9">
        <v>0.61</v>
      </c>
      <c r="D21" s="2"/>
      <c r="E21" s="6"/>
      <c r="F21" s="2"/>
      <c r="G21" s="2"/>
      <c r="H21" s="16" t="s">
        <v>40</v>
      </c>
      <c r="I21" s="9">
        <v>0.61</v>
      </c>
      <c r="J21" s="18"/>
      <c r="K21" s="132"/>
      <c r="L21" s="2"/>
      <c r="M21" s="16" t="s">
        <v>40</v>
      </c>
      <c r="N21" s="9">
        <v>0.61</v>
      </c>
      <c r="O21" s="18"/>
      <c r="P21" s="132"/>
      <c r="Q21" s="2"/>
      <c r="R21" s="2"/>
    </row>
    <row r="22" spans="1:18" x14ac:dyDescent="0.3">
      <c r="A22" s="2"/>
      <c r="B22" s="11" t="s">
        <v>41</v>
      </c>
      <c r="C22" s="12">
        <f>C12*(1-C19)+C21*C17</f>
        <v>5.5997099779859727E-2</v>
      </c>
      <c r="D22" s="13"/>
      <c r="E22" s="14"/>
      <c r="F22" s="2"/>
      <c r="G22" s="2"/>
      <c r="H22" s="11" t="s">
        <v>41</v>
      </c>
      <c r="I22" s="130">
        <v>5.5809524411563879E-2</v>
      </c>
      <c r="J22" s="13"/>
      <c r="K22" s="131"/>
      <c r="L22" s="2"/>
      <c r="M22" s="11" t="s">
        <v>41</v>
      </c>
      <c r="N22" s="130">
        <v>5.5747994284138631E-2</v>
      </c>
      <c r="O22" s="13"/>
      <c r="P22" s="131"/>
      <c r="Q22" s="2"/>
      <c r="R22" s="2"/>
    </row>
    <row r="23" spans="1:18" x14ac:dyDescent="0.3">
      <c r="A23" s="2"/>
      <c r="B23" s="7" t="s">
        <v>42</v>
      </c>
      <c r="C23" s="116">
        <f>C12+C13+C20</f>
        <v>3.9068194138694064E-2</v>
      </c>
      <c r="D23" s="2"/>
      <c r="E23" s="127"/>
      <c r="F23" s="116"/>
      <c r="G23" s="2"/>
      <c r="H23" s="16" t="s">
        <v>42</v>
      </c>
      <c r="I23" s="17">
        <v>3.910767279383872E-2</v>
      </c>
      <c r="J23" s="18"/>
      <c r="K23" s="132"/>
      <c r="L23" s="2"/>
      <c r="M23" s="16" t="s">
        <v>42</v>
      </c>
      <c r="N23" s="17">
        <v>3.8822214283525877E-2</v>
      </c>
      <c r="O23" s="18"/>
      <c r="P23" s="132"/>
      <c r="Q23" s="2"/>
      <c r="R23" s="2"/>
    </row>
    <row r="24" spans="1:18" x14ac:dyDescent="0.3">
      <c r="A24" s="116"/>
      <c r="B24" s="19" t="s">
        <v>43</v>
      </c>
      <c r="C24" s="20">
        <f>C22*(1-C14)+(C23)*C14</f>
        <v>4.8548381297746843E-2</v>
      </c>
      <c r="D24" s="83">
        <v>1.0641691594854645E-2</v>
      </c>
      <c r="E24" s="14"/>
      <c r="F24" s="2"/>
      <c r="G24" s="116"/>
      <c r="H24" s="19" t="s">
        <v>43</v>
      </c>
      <c r="I24" s="20">
        <f>I14*I23+(1-I14)*I22</f>
        <v>4.8460709699764806E-2</v>
      </c>
      <c r="J24" s="83">
        <v>1.0641691594854645E-2</v>
      </c>
      <c r="K24" s="131"/>
      <c r="L24" s="2"/>
      <c r="M24" s="19" t="s">
        <v>43</v>
      </c>
      <c r="N24" s="20">
        <f>N14*N23+(1-N14)*N22</f>
        <v>4.8300651083869023E-2</v>
      </c>
      <c r="O24" s="83">
        <v>1.0641691594854645E-2</v>
      </c>
      <c r="P24" s="131"/>
      <c r="Q24" s="2"/>
      <c r="R24" s="2"/>
    </row>
    <row r="25" spans="1:18" x14ac:dyDescent="0.3">
      <c r="A25" s="2"/>
      <c r="B25" s="22" t="s">
        <v>44</v>
      </c>
      <c r="C25" s="23">
        <f>C22*(1-C14)+(C23)*(1-C18)*C14</f>
        <v>4.3735179779859731E-2</v>
      </c>
      <c r="D25" s="79">
        <v>1.0631830277050138E-2</v>
      </c>
      <c r="E25" s="24"/>
      <c r="F25" s="74"/>
      <c r="G25" s="2"/>
      <c r="H25" s="22" t="s">
        <v>44</v>
      </c>
      <c r="I25" s="23">
        <f>I22*(1-I14)+I23*(1-I18)*I14</f>
        <v>4.3642644411563881E-2</v>
      </c>
      <c r="J25" s="79">
        <v>1.0631830277050138E-2</v>
      </c>
      <c r="K25" s="28"/>
      <c r="L25" s="2"/>
      <c r="M25" s="22" t="s">
        <v>44</v>
      </c>
      <c r="N25" s="23">
        <f>N22*(1-N14)+N23*(1-N18)*N14</f>
        <v>4.3517754284138635E-2</v>
      </c>
      <c r="O25" s="79">
        <v>1.0631830277050138E-2</v>
      </c>
      <c r="P25" s="28"/>
      <c r="Q25" s="2"/>
      <c r="R25" s="2"/>
    </row>
    <row r="26" spans="1:18" x14ac:dyDescent="0.3">
      <c r="A26" s="74"/>
      <c r="F26" s="2"/>
      <c r="G26" s="7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3">
      <c r="A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3">
      <c r="A28" s="6"/>
      <c r="B28" s="389"/>
      <c r="C28" s="390"/>
      <c r="D28" s="391" t="s">
        <v>45</v>
      </c>
      <c r="E28" s="392"/>
      <c r="F28" s="393"/>
      <c r="G28" s="394"/>
      <c r="H28" s="389"/>
      <c r="I28" s="390"/>
      <c r="J28" s="391" t="s">
        <v>45</v>
      </c>
      <c r="K28" s="392"/>
      <c r="L28" s="394"/>
      <c r="M28" s="389"/>
      <c r="N28" s="390"/>
      <c r="O28" s="391" t="s">
        <v>45</v>
      </c>
      <c r="P28" s="392"/>
      <c r="Q28" s="2"/>
      <c r="R28" s="2"/>
    </row>
    <row r="29" spans="1:18" x14ac:dyDescent="0.3">
      <c r="A29" s="6"/>
      <c r="B29" s="395" t="s">
        <v>46</v>
      </c>
      <c r="C29" s="396" t="s">
        <v>47</v>
      </c>
      <c r="D29" s="397" t="s">
        <v>48</v>
      </c>
      <c r="E29" s="396" t="s">
        <v>49</v>
      </c>
      <c r="F29" s="393"/>
      <c r="G29" s="394"/>
      <c r="H29" s="395" t="s">
        <v>46</v>
      </c>
      <c r="I29" s="396" t="s">
        <v>47</v>
      </c>
      <c r="J29" s="397" t="s">
        <v>48</v>
      </c>
      <c r="K29" s="396" t="s">
        <v>49</v>
      </c>
      <c r="L29" s="394"/>
      <c r="M29" s="395" t="s">
        <v>46</v>
      </c>
      <c r="N29" s="396" t="s">
        <v>47</v>
      </c>
      <c r="O29" s="397" t="s">
        <v>48</v>
      </c>
      <c r="P29" s="396" t="s">
        <v>49</v>
      </c>
      <c r="Q29" s="2"/>
      <c r="R29" s="2"/>
    </row>
    <row r="30" spans="1:18" x14ac:dyDescent="0.3">
      <c r="A30" s="27"/>
      <c r="B30" s="398">
        <v>25</v>
      </c>
      <c r="C30" s="399">
        <f>ROUND(_xlfn.T.INV((B30/100),10000000000),3)</f>
        <v>-0.67400000000000004</v>
      </c>
      <c r="D30" s="400">
        <f t="shared" ref="D30:D33" si="0">$C$24+($D$24*C30)</f>
        <v>4.1375881162814813E-2</v>
      </c>
      <c r="E30" s="401">
        <f t="shared" ref="E30:E33" si="1">$C$25+($D$25*C30)</f>
        <v>3.6569326173127935E-2</v>
      </c>
      <c r="F30" s="400"/>
      <c r="G30" s="400"/>
      <c r="H30" s="398">
        <v>25</v>
      </c>
      <c r="I30" s="399">
        <f t="shared" ref="I30:I33" si="2">C30</f>
        <v>-0.67400000000000004</v>
      </c>
      <c r="J30" s="402">
        <f t="shared" ref="J30" si="3">$I$24+($J$24*I30)</f>
        <v>4.1288209564832777E-2</v>
      </c>
      <c r="K30" s="403">
        <f t="shared" ref="K30" si="4">$I$25+($J$25*I30)</f>
        <v>3.6476790804832085E-2</v>
      </c>
      <c r="L30" s="129"/>
      <c r="M30" s="398">
        <v>25</v>
      </c>
      <c r="N30" s="399">
        <f t="shared" ref="N30:N33" si="5">I30</f>
        <v>-0.67400000000000004</v>
      </c>
      <c r="O30" s="402">
        <f t="shared" ref="O30" si="6">$N$24+($O$24*N30)</f>
        <v>4.1128150948936994E-2</v>
      </c>
      <c r="P30" s="403">
        <f t="shared" ref="P30" si="7">$N$25+($O$25*N30)</f>
        <v>3.6351900677406838E-2</v>
      </c>
      <c r="Q30" s="2"/>
      <c r="R30" s="2"/>
    </row>
    <row r="31" spans="1:18" x14ac:dyDescent="0.3">
      <c r="A31" s="27"/>
      <c r="B31" s="410">
        <v>50</v>
      </c>
      <c r="C31" s="411">
        <f t="shared" ref="C31:C33" si="8">ROUND(_xlfn.T.INV((B31/100),10000000000),3)</f>
        <v>0</v>
      </c>
      <c r="D31" s="412">
        <f t="shared" si="0"/>
        <v>4.8548381297746843E-2</v>
      </c>
      <c r="E31" s="413">
        <f t="shared" si="1"/>
        <v>4.3735179779859731E-2</v>
      </c>
      <c r="F31" s="400"/>
      <c r="G31" s="400"/>
      <c r="H31" s="410">
        <v>50</v>
      </c>
      <c r="I31" s="411">
        <f t="shared" si="2"/>
        <v>0</v>
      </c>
      <c r="J31" s="414">
        <f>$I$24+($J$24*I31)</f>
        <v>4.8460709699764806E-2</v>
      </c>
      <c r="K31" s="415">
        <f>$I$25+($J$25*I31)</f>
        <v>4.3642644411563881E-2</v>
      </c>
      <c r="L31" s="129"/>
      <c r="M31" s="410">
        <v>50</v>
      </c>
      <c r="N31" s="411">
        <f t="shared" si="5"/>
        <v>0</v>
      </c>
      <c r="O31" s="414">
        <f>$N$24+($O$24*N31)</f>
        <v>4.8300651083869023E-2</v>
      </c>
      <c r="P31" s="415">
        <f>$N$25+($O$25*N31)</f>
        <v>4.3517754284138635E-2</v>
      </c>
      <c r="Q31" s="2"/>
      <c r="R31" s="2"/>
    </row>
    <row r="32" spans="1:18" x14ac:dyDescent="0.3">
      <c r="A32" s="27"/>
      <c r="B32" s="410">
        <v>67</v>
      </c>
      <c r="C32" s="411">
        <f t="shared" si="8"/>
        <v>0.44</v>
      </c>
      <c r="D32" s="412">
        <f t="shared" si="0"/>
        <v>5.3230725599482887E-2</v>
      </c>
      <c r="E32" s="413">
        <f t="shared" si="1"/>
        <v>4.8413185101761791E-2</v>
      </c>
      <c r="F32" s="400"/>
      <c r="G32" s="400"/>
      <c r="H32" s="410">
        <v>67</v>
      </c>
      <c r="I32" s="411">
        <f t="shared" si="2"/>
        <v>0.44</v>
      </c>
      <c r="J32" s="414">
        <f t="shared" ref="J32:J33" si="9">$I$24+($J$24*I32)</f>
        <v>5.314305400150085E-2</v>
      </c>
      <c r="K32" s="415">
        <f t="shared" ref="K32:K33" si="10">$I$25+($J$25*I32)</f>
        <v>4.8320649733465941E-2</v>
      </c>
      <c r="L32" s="129"/>
      <c r="M32" s="410">
        <v>67</v>
      </c>
      <c r="N32" s="411">
        <f t="shared" si="5"/>
        <v>0.44</v>
      </c>
      <c r="O32" s="414">
        <f t="shared" ref="O32:O33" si="11">$N$24+($O$24*N32)</f>
        <v>5.2982995385605067E-2</v>
      </c>
      <c r="P32" s="415">
        <f t="shared" ref="P32:P33" si="12">$N$25+($O$25*N32)</f>
        <v>4.8195759606040695E-2</v>
      </c>
      <c r="Q32" s="2"/>
      <c r="R32" s="2"/>
    </row>
    <row r="33" spans="1:24" x14ac:dyDescent="0.3">
      <c r="A33" s="27"/>
      <c r="B33" s="404">
        <v>75</v>
      </c>
      <c r="C33" s="405">
        <f t="shared" si="8"/>
        <v>0.67400000000000004</v>
      </c>
      <c r="D33" s="406">
        <f t="shared" si="0"/>
        <v>5.5720881432678872E-2</v>
      </c>
      <c r="E33" s="407">
        <f t="shared" si="1"/>
        <v>5.0901033386591528E-2</v>
      </c>
      <c r="F33" s="400"/>
      <c r="G33" s="400"/>
      <c r="H33" s="404">
        <v>75</v>
      </c>
      <c r="I33" s="405">
        <f t="shared" si="2"/>
        <v>0.67400000000000004</v>
      </c>
      <c r="J33" s="408">
        <f t="shared" si="9"/>
        <v>5.5633209834696835E-2</v>
      </c>
      <c r="K33" s="409">
        <f t="shared" si="10"/>
        <v>5.0808498018295678E-2</v>
      </c>
      <c r="L33" s="129"/>
      <c r="M33" s="404">
        <v>75</v>
      </c>
      <c r="N33" s="405">
        <f t="shared" si="5"/>
        <v>0.67400000000000004</v>
      </c>
      <c r="O33" s="408">
        <f t="shared" si="11"/>
        <v>5.5473151218801052E-2</v>
      </c>
      <c r="P33" s="409">
        <f t="shared" si="12"/>
        <v>5.0683607890870432E-2</v>
      </c>
      <c r="Q33" s="2"/>
      <c r="R33" s="2"/>
    </row>
    <row r="34" spans="1:24" x14ac:dyDescent="0.3">
      <c r="A34" s="26"/>
      <c r="B34" s="25"/>
      <c r="F34" s="2"/>
      <c r="G34" s="26"/>
      <c r="H34" s="2"/>
      <c r="I34" s="2"/>
      <c r="J34" s="133"/>
      <c r="K34" s="133"/>
      <c r="L34" s="133"/>
      <c r="M34" s="2"/>
      <c r="N34" s="2"/>
      <c r="O34" s="2"/>
      <c r="P34" s="2"/>
      <c r="Q34" s="2"/>
      <c r="R34" s="2"/>
    </row>
    <row r="35" spans="1:24" x14ac:dyDescent="0.3">
      <c r="A35" s="2"/>
      <c r="B35" s="25"/>
      <c r="F35" s="2"/>
      <c r="G35" s="2"/>
      <c r="H35" s="2"/>
      <c r="I35" s="2"/>
      <c r="J35" s="133"/>
      <c r="K35" s="133"/>
      <c r="L35" s="13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3">
      <c r="A36" s="2"/>
      <c r="E36" s="25"/>
      <c r="F36" s="25"/>
      <c r="J36" s="125"/>
      <c r="K36" s="125"/>
      <c r="L36" s="125"/>
      <c r="R36" s="2"/>
    </row>
    <row r="37" spans="1:24" x14ac:dyDescent="0.3">
      <c r="A37" s="26"/>
      <c r="E37" s="25"/>
      <c r="F37" s="25"/>
      <c r="G37" s="25"/>
      <c r="J37" s="125"/>
      <c r="K37" s="125"/>
      <c r="L37" s="125"/>
    </row>
    <row r="38" spans="1:24" x14ac:dyDescent="0.3">
      <c r="A38" s="25"/>
      <c r="E38" s="25"/>
      <c r="F38" s="25"/>
      <c r="G38" s="25"/>
      <c r="J38" s="125"/>
      <c r="K38" s="125"/>
      <c r="L38" s="125"/>
    </row>
    <row r="39" spans="1:24" x14ac:dyDescent="0.3">
      <c r="A39" s="25"/>
      <c r="G39" s="25"/>
      <c r="J39" s="125"/>
      <c r="K39" s="125"/>
      <c r="L39" s="125"/>
    </row>
    <row r="40" spans="1:24" x14ac:dyDescent="0.3">
      <c r="J40" s="125"/>
      <c r="K40" s="125"/>
      <c r="L40" s="125"/>
    </row>
    <row r="41" spans="1:24" x14ac:dyDescent="0.3">
      <c r="C41" s="15"/>
      <c r="J41" s="125"/>
      <c r="K41" s="125"/>
      <c r="L41" s="125"/>
    </row>
    <row r="42" spans="1:24" x14ac:dyDescent="0.3">
      <c r="C42" s="15"/>
      <c r="J42" s="125"/>
      <c r="K42" s="125"/>
      <c r="L42" s="125"/>
    </row>
    <row r="43" spans="1:24" x14ac:dyDescent="0.3">
      <c r="C43" s="126"/>
      <c r="J43" s="125"/>
      <c r="K43" s="125"/>
      <c r="L43" s="125"/>
    </row>
    <row r="44" spans="1:24" x14ac:dyDescent="0.3">
      <c r="J44" s="125"/>
      <c r="K44" s="125"/>
      <c r="L44" s="125"/>
    </row>
    <row r="45" spans="1:24" x14ac:dyDescent="0.3">
      <c r="J45" s="125"/>
      <c r="K45" s="125"/>
      <c r="L45" s="125"/>
    </row>
    <row r="46" spans="1:24" x14ac:dyDescent="0.3">
      <c r="J46" s="125"/>
      <c r="K46" s="125"/>
      <c r="L46" s="125"/>
    </row>
    <row r="47" spans="1:24" x14ac:dyDescent="0.3">
      <c r="C47" s="15"/>
      <c r="J47" s="125"/>
      <c r="K47" s="125"/>
      <c r="L47" s="125"/>
    </row>
    <row r="48" spans="1:24" x14ac:dyDescent="0.3">
      <c r="C48" s="15"/>
      <c r="J48" s="125"/>
      <c r="K48" s="125"/>
      <c r="L48" s="125"/>
    </row>
    <row r="49" spans="3:12" x14ac:dyDescent="0.3">
      <c r="C49" s="15"/>
      <c r="J49" s="125"/>
      <c r="K49" s="125"/>
      <c r="L49" s="125"/>
    </row>
    <row r="50" spans="3:12" x14ac:dyDescent="0.3">
      <c r="C50" s="15"/>
      <c r="J50" s="125"/>
      <c r="K50" s="125"/>
      <c r="L50" s="125"/>
    </row>
    <row r="51" spans="3:12" x14ac:dyDescent="0.3">
      <c r="J51" s="125"/>
      <c r="K51" s="125"/>
      <c r="L51" s="125"/>
    </row>
    <row r="52" spans="3:12" x14ac:dyDescent="0.3">
      <c r="C52" s="15"/>
      <c r="J52" s="125"/>
      <c r="K52" s="125"/>
      <c r="L52" s="125"/>
    </row>
    <row r="53" spans="3:12" x14ac:dyDescent="0.3">
      <c r="C53" s="15"/>
      <c r="J53" s="125"/>
      <c r="K53" s="125"/>
      <c r="L53" s="125"/>
    </row>
    <row r="54" spans="3:12" x14ac:dyDescent="0.3">
      <c r="C54" s="15"/>
      <c r="J54" s="125"/>
      <c r="K54" s="125"/>
      <c r="L54" s="125"/>
    </row>
    <row r="55" spans="3:12" x14ac:dyDescent="0.3">
      <c r="C55" s="15"/>
      <c r="J55" s="125"/>
      <c r="K55" s="125"/>
      <c r="L55" s="125"/>
    </row>
    <row r="56" spans="3:12" x14ac:dyDescent="0.3">
      <c r="J56" s="125"/>
      <c r="K56" s="125"/>
      <c r="L56" s="125"/>
    </row>
    <row r="60" spans="3:12" x14ac:dyDescent="0.3">
      <c r="D60" s="15"/>
      <c r="E60" s="15"/>
      <c r="F60" s="15"/>
    </row>
    <row r="61" spans="3:12" x14ac:dyDescent="0.3">
      <c r="D61" s="15"/>
      <c r="E61" s="15"/>
      <c r="F61" s="15"/>
    </row>
    <row r="62" spans="3:12" x14ac:dyDescent="0.3">
      <c r="D62" s="15"/>
      <c r="E62" s="15"/>
      <c r="F62" s="15"/>
    </row>
    <row r="63" spans="3:12" x14ac:dyDescent="0.3">
      <c r="D63" s="15"/>
      <c r="E63" s="15"/>
      <c r="F63" s="15"/>
    </row>
  </sheetData>
  <mergeCells count="12">
    <mergeCell ref="O28:P28"/>
    <mergeCell ref="C10:D10"/>
    <mergeCell ref="D28:E28"/>
    <mergeCell ref="B8:E8"/>
    <mergeCell ref="B9:E9"/>
    <mergeCell ref="H8:K8"/>
    <mergeCell ref="I10:J10"/>
    <mergeCell ref="J28:K28"/>
    <mergeCell ref="M8:P8"/>
    <mergeCell ref="H9:K9"/>
    <mergeCell ref="M9:P9"/>
    <mergeCell ref="N10:O10"/>
  </mergeCells>
  <conditionalFormatting sqref="J24:J25 J13 J30:K33 I14:I25">
    <cfRule type="expression" dxfId="17" priority="17">
      <formula>ISERROR($I$14)</formula>
    </cfRule>
  </conditionalFormatting>
  <conditionalFormatting sqref="D13 D24:D25 D30:E33 C14:C25">
    <cfRule type="expression" dxfId="16" priority="14">
      <formula>ISERROR($C$20)</formula>
    </cfRule>
    <cfRule type="expression" dxfId="15" priority="16">
      <formula>ISERROR($C$14)</formula>
    </cfRule>
  </conditionalFormatting>
  <conditionalFormatting sqref="O13 O24:O25 O30:P33 N14:N25">
    <cfRule type="expression" dxfId="14" priority="12">
      <formula>ISERROR($N$20)</formula>
    </cfRule>
    <cfRule type="expression" dxfId="13" priority="15">
      <formula>ISERROR($N$14)</formula>
    </cfRule>
  </conditionalFormatting>
  <conditionalFormatting sqref="J13 J24:J25 J30:K33 I14:I25">
    <cfRule type="expression" dxfId="12" priority="13">
      <formula>ISERROR($I$20)</formula>
    </cfRule>
  </conditionalFormatting>
  <conditionalFormatting sqref="I13">
    <cfRule type="expression" dxfId="11" priority="10">
      <formula>ISERROR($I$14)</formula>
    </cfRule>
  </conditionalFormatting>
  <conditionalFormatting sqref="I13">
    <cfRule type="expression" dxfId="10" priority="9">
      <formula>ISERROR($I$20)</formula>
    </cfRule>
  </conditionalFormatting>
  <conditionalFormatting sqref="I12">
    <cfRule type="expression" dxfId="9" priority="8">
      <formula>ISERROR($I$14)</formula>
    </cfRule>
  </conditionalFormatting>
  <conditionalFormatting sqref="I12">
    <cfRule type="expression" dxfId="8" priority="7">
      <formula>ISERROR($I$20)</formula>
    </cfRule>
  </conditionalFormatting>
  <conditionalFormatting sqref="N12">
    <cfRule type="expression" dxfId="7" priority="3">
      <formula>ISERROR($N$20)</formula>
    </cfRule>
    <cfRule type="expression" dxfId="6" priority="4">
      <formula>ISERROR($N$14)</formula>
    </cfRule>
  </conditionalFormatting>
  <conditionalFormatting sqref="N13">
    <cfRule type="expression" dxfId="5" priority="1">
      <formula>ISERROR($N$20)</formula>
    </cfRule>
    <cfRule type="expression" dxfId="4" priority="2">
      <formula>ISERROR($N$14)</formula>
    </cfRule>
  </conditionalFormatting>
  <dataValidations count="6">
    <dataValidation type="list" allowBlank="1" showInputMessage="1" showErrorMessage="1" sqref="N6">
      <formula1>#REF!</formula1>
    </dataValidation>
    <dataValidation type="list" allowBlank="1" showInputMessage="1" showErrorMessage="1" sqref="C6">
      <formula1>#REF!</formula1>
    </dataValidation>
    <dataValidation type="list" allowBlank="1" showInputMessage="1" showErrorMessage="1" sqref="I6">
      <formula1>#REF!</formula1>
    </dataValidation>
    <dataValidation type="list" allowBlank="1" showInputMessage="1" showErrorMessage="1" sqref="I5">
      <formula1>#REF!</formula1>
    </dataValidation>
    <dataValidation type="list" allowBlank="1" showInputMessage="1" showErrorMessage="1" sqref="C5">
      <formula1>#REF!</formula1>
    </dataValidation>
    <dataValidation type="list" allowBlank="1" showInputMessage="1" showErrorMessage="1" sqref="N5">
      <formula1>#REF!</formula1>
    </dataValidation>
  </dataValidations>
  <pageMargins left="0.7" right="0.7" top="0.75" bottom="0.75" header="0.3" footer="0.3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CG205"/>
  <sheetViews>
    <sheetView zoomScale="70" zoomScaleNormal="70" workbookViewId="0">
      <selection activeCell="I70" sqref="I70"/>
    </sheetView>
  </sheetViews>
  <sheetFormatPr defaultColWidth="9.109375" defaultRowHeight="14.4" x14ac:dyDescent="0.3"/>
  <cols>
    <col min="1" max="1" width="21.88671875" style="3" customWidth="1"/>
    <col min="2" max="2" width="15.88671875" style="3" bestFit="1" customWidth="1"/>
    <col min="3" max="3" width="20.33203125" style="3" bestFit="1" customWidth="1"/>
    <col min="4" max="4" width="20.109375" style="3" bestFit="1" customWidth="1"/>
    <col min="5" max="5" width="22.44140625" style="3" customWidth="1"/>
    <col min="6" max="7" width="23.33203125" style="3" customWidth="1"/>
    <col min="8" max="8" width="16.6640625" style="3" bestFit="1" customWidth="1"/>
    <col min="9" max="9" width="16.5546875" style="3" customWidth="1"/>
    <col min="10" max="10" width="17.44140625" style="3" bestFit="1" customWidth="1"/>
    <col min="11" max="11" width="17.109375" style="3" bestFit="1" customWidth="1"/>
    <col min="12" max="13" width="21.6640625" style="3" customWidth="1"/>
    <col min="14" max="15" width="20.6640625" style="3" customWidth="1"/>
    <col min="16" max="16" width="11.88671875" style="3" customWidth="1"/>
    <col min="17" max="17" width="13.33203125" style="3" customWidth="1"/>
    <col min="18" max="18" width="14.109375" style="3" customWidth="1"/>
    <col min="19" max="19" width="20" style="3" customWidth="1"/>
    <col min="20" max="20" width="16.88671875" style="3" customWidth="1"/>
    <col min="21" max="21" width="16.44140625" style="3" bestFit="1" customWidth="1"/>
    <col min="22" max="23" width="20.109375" style="3" bestFit="1" customWidth="1"/>
    <col min="24" max="25" width="20.88671875" style="3" customWidth="1"/>
    <col min="26" max="26" width="23.44140625" style="3" bestFit="1" customWidth="1"/>
    <col min="27" max="27" width="24.33203125" style="3" bestFit="1" customWidth="1"/>
    <col min="28" max="28" width="23.88671875" style="3" bestFit="1" customWidth="1"/>
    <col min="29" max="29" width="23" style="3" bestFit="1" customWidth="1"/>
    <col min="30" max="31" width="23.88671875" style="3" bestFit="1" customWidth="1"/>
    <col min="32" max="32" width="21.6640625" style="3" bestFit="1" customWidth="1"/>
    <col min="33" max="33" width="21.44140625" style="3" bestFit="1" customWidth="1"/>
    <col min="34" max="34" width="23.5546875" style="3" bestFit="1" customWidth="1"/>
    <col min="35" max="35" width="21.44140625" style="3" bestFit="1" customWidth="1"/>
    <col min="36" max="36" width="24" style="3" bestFit="1" customWidth="1"/>
    <col min="37" max="37" width="19.6640625" style="3" bestFit="1" customWidth="1"/>
    <col min="38" max="38" width="20.33203125" style="3" bestFit="1" customWidth="1"/>
    <col min="39" max="39" width="21" style="3" bestFit="1" customWidth="1"/>
    <col min="40" max="41" width="22.109375" style="3" customWidth="1"/>
    <col min="42" max="42" width="18.33203125" style="3" bestFit="1" customWidth="1"/>
    <col min="43" max="43" width="22.88671875" style="3" bestFit="1" customWidth="1"/>
    <col min="44" max="44" width="20.5546875" style="3" bestFit="1" customWidth="1"/>
    <col min="45" max="45" width="20.109375" style="3" bestFit="1" customWidth="1"/>
    <col min="46" max="46" width="23.5546875" style="3" bestFit="1" customWidth="1"/>
    <col min="47" max="47" width="23.5546875" style="3" customWidth="1"/>
    <col min="48" max="50" width="21" style="3" bestFit="1" customWidth="1"/>
    <col min="51" max="51" width="20.109375" style="3" bestFit="1" customWidth="1"/>
    <col min="52" max="52" width="20.109375" style="3" customWidth="1"/>
    <col min="53" max="53" width="21.109375" style="3" bestFit="1" customWidth="1"/>
    <col min="54" max="54" width="19.109375" style="3" bestFit="1" customWidth="1"/>
    <col min="55" max="55" width="20.33203125" style="3" bestFit="1" customWidth="1"/>
    <col min="56" max="56" width="18.6640625" style="3" bestFit="1" customWidth="1"/>
    <col min="57" max="57" width="20.33203125" style="3" bestFit="1" customWidth="1"/>
    <col min="58" max="58" width="20.33203125" style="3" customWidth="1"/>
    <col min="59" max="59" width="21.5546875" style="3" bestFit="1" customWidth="1"/>
    <col min="60" max="60" width="21.5546875" style="3" customWidth="1"/>
    <col min="61" max="61" width="22" style="3" bestFit="1" customWidth="1"/>
    <col min="62" max="63" width="21.5546875" style="3" bestFit="1" customWidth="1"/>
    <col min="64" max="64" width="22" style="3" bestFit="1" customWidth="1"/>
    <col min="65" max="65" width="21.5546875" style="3" bestFit="1" customWidth="1"/>
    <col min="66" max="67" width="21.5546875" style="3" customWidth="1"/>
    <col min="68" max="68" width="20.5546875" style="3" bestFit="1" customWidth="1"/>
    <col min="69" max="69" width="21.6640625" style="3" bestFit="1" customWidth="1"/>
    <col min="70" max="70" width="21.5546875" style="3" bestFit="1" customWidth="1"/>
    <col min="71" max="72" width="22" style="3" bestFit="1" customWidth="1"/>
    <col min="73" max="73" width="20.33203125" style="3" bestFit="1" customWidth="1"/>
    <col min="74" max="74" width="22.5546875" style="3" bestFit="1" customWidth="1"/>
    <col min="75" max="75" width="22.5546875" style="3" customWidth="1"/>
    <col min="76" max="76" width="21.109375" style="3" bestFit="1" customWidth="1"/>
    <col min="77" max="77" width="22.33203125" style="3" customWidth="1"/>
    <col min="78" max="78" width="24.33203125" style="3" customWidth="1"/>
    <col min="79" max="79" width="21.5546875" style="3" bestFit="1" customWidth="1"/>
    <col min="80" max="81" width="22" style="3" bestFit="1" customWidth="1"/>
    <col min="82" max="82" width="21.5546875" style="3" bestFit="1" customWidth="1"/>
    <col min="83" max="85" width="22" style="3" bestFit="1" customWidth="1"/>
    <col min="86" max="16384" width="9.109375" style="3"/>
  </cols>
  <sheetData>
    <row r="1" spans="1:85" ht="23.4" x14ac:dyDescent="0.45">
      <c r="A1" s="29" t="s">
        <v>224</v>
      </c>
      <c r="J1" s="230"/>
    </row>
    <row r="3" spans="1:85" x14ac:dyDescent="0.3">
      <c r="A3" s="3" t="s">
        <v>191</v>
      </c>
      <c r="B3" s="69">
        <v>42614</v>
      </c>
      <c r="D3" s="120"/>
      <c r="G3" s="354"/>
    </row>
    <row r="5" spans="1:85" x14ac:dyDescent="0.3">
      <c r="B5" s="372" t="s">
        <v>2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4"/>
      <c r="P5" s="31"/>
      <c r="S5" s="372" t="s">
        <v>3</v>
      </c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  <c r="BA5" s="373"/>
      <c r="BB5" s="373"/>
      <c r="BC5" s="373"/>
      <c r="BD5" s="373"/>
      <c r="BE5" s="373"/>
      <c r="BF5" s="373"/>
      <c r="BG5" s="373"/>
      <c r="BH5" s="373"/>
      <c r="BI5" s="373"/>
      <c r="BJ5" s="373"/>
      <c r="BK5" s="373"/>
      <c r="BL5" s="373"/>
      <c r="BM5" s="373"/>
      <c r="BN5" s="373"/>
      <c r="BO5" s="373"/>
      <c r="BP5" s="373"/>
      <c r="BQ5" s="373"/>
      <c r="BR5" s="373"/>
      <c r="BS5" s="373"/>
      <c r="BT5" s="373"/>
      <c r="BU5" s="373"/>
      <c r="BV5" s="373"/>
      <c r="BW5" s="373"/>
      <c r="BX5" s="373"/>
      <c r="BY5" s="373"/>
      <c r="BZ5" s="373"/>
      <c r="CA5" s="373"/>
      <c r="CB5" s="373"/>
      <c r="CC5" s="373"/>
      <c r="CD5" s="373"/>
      <c r="CE5" s="373"/>
      <c r="CF5" s="373"/>
      <c r="CG5" s="374"/>
    </row>
    <row r="6" spans="1:85" x14ac:dyDescent="0.3">
      <c r="A6" s="64"/>
      <c r="B6" s="375" t="s">
        <v>4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7"/>
      <c r="P6" s="30"/>
      <c r="Q6" s="31"/>
      <c r="S6" s="375" t="s">
        <v>5</v>
      </c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  <c r="AM6" s="376"/>
      <c r="AN6" s="376"/>
      <c r="AO6" s="376"/>
      <c r="AP6" s="376"/>
      <c r="AQ6" s="376"/>
      <c r="AR6" s="376"/>
      <c r="AS6" s="376"/>
      <c r="AT6" s="376"/>
      <c r="AU6" s="376"/>
      <c r="AV6" s="376"/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76"/>
      <c r="BQ6" s="376"/>
      <c r="BR6" s="376"/>
      <c r="BS6" s="376"/>
      <c r="BT6" s="376"/>
      <c r="BU6" s="376"/>
      <c r="BV6" s="376"/>
      <c r="BW6" s="376"/>
      <c r="BX6" s="376"/>
      <c r="BY6" s="376"/>
      <c r="BZ6" s="376"/>
      <c r="CA6" s="376"/>
      <c r="CB6" s="376"/>
      <c r="CC6" s="376"/>
      <c r="CD6" s="376"/>
      <c r="CE6" s="376"/>
      <c r="CF6" s="376"/>
      <c r="CG6" s="377"/>
    </row>
    <row r="7" spans="1:85" x14ac:dyDescent="0.3">
      <c r="A7" s="163" t="s">
        <v>59</v>
      </c>
      <c r="B7" s="265" t="s">
        <v>174</v>
      </c>
      <c r="C7" s="266" t="s">
        <v>175</v>
      </c>
      <c r="D7" s="265" t="s">
        <v>176</v>
      </c>
      <c r="E7" s="266" t="s">
        <v>242</v>
      </c>
      <c r="F7" s="98" t="s">
        <v>271</v>
      </c>
      <c r="G7" s="98" t="s">
        <v>285</v>
      </c>
      <c r="H7" s="68" t="s">
        <v>177</v>
      </c>
      <c r="I7" s="121" t="s">
        <v>178</v>
      </c>
      <c r="J7" s="121" t="s">
        <v>179</v>
      </c>
      <c r="K7" s="121" t="s">
        <v>180</v>
      </c>
      <c r="L7" s="68" t="s">
        <v>181</v>
      </c>
      <c r="M7" s="68" t="s">
        <v>262</v>
      </c>
      <c r="N7" s="68" t="s">
        <v>214</v>
      </c>
      <c r="O7" s="68" t="s">
        <v>250</v>
      </c>
      <c r="P7" s="65"/>
      <c r="Q7" s="65"/>
      <c r="R7" s="165" t="s">
        <v>59</v>
      </c>
      <c r="S7" s="265" t="s">
        <v>63</v>
      </c>
      <c r="T7" s="265" t="s">
        <v>64</v>
      </c>
      <c r="U7" s="98" t="s">
        <v>65</v>
      </c>
      <c r="V7" s="68" t="s">
        <v>66</v>
      </c>
      <c r="W7" s="82" t="s">
        <v>67</v>
      </c>
      <c r="X7" s="62" t="s">
        <v>68</v>
      </c>
      <c r="Y7" s="62" t="s">
        <v>245</v>
      </c>
      <c r="Z7" s="289" t="s">
        <v>69</v>
      </c>
      <c r="AA7" s="82" t="s">
        <v>70</v>
      </c>
      <c r="AB7" s="68" t="s">
        <v>71</v>
      </c>
      <c r="AC7" s="121" t="s">
        <v>72</v>
      </c>
      <c r="AD7" s="82" t="s">
        <v>264</v>
      </c>
      <c r="AE7" s="68" t="s">
        <v>73</v>
      </c>
      <c r="AF7" s="266" t="s">
        <v>74</v>
      </c>
      <c r="AG7" s="82" t="s">
        <v>75</v>
      </c>
      <c r="AH7" s="68" t="s">
        <v>76</v>
      </c>
      <c r="AI7" s="82" t="s">
        <v>77</v>
      </c>
      <c r="AJ7" s="68" t="s">
        <v>78</v>
      </c>
      <c r="AK7" s="278" t="s">
        <v>79</v>
      </c>
      <c r="AL7" s="266" t="s">
        <v>80</v>
      </c>
      <c r="AM7" s="82" t="s">
        <v>81</v>
      </c>
      <c r="AN7" s="68" t="s">
        <v>82</v>
      </c>
      <c r="AO7" s="68" t="s">
        <v>268</v>
      </c>
      <c r="AP7" s="278" t="s">
        <v>83</v>
      </c>
      <c r="AQ7" s="68" t="s">
        <v>84</v>
      </c>
      <c r="AR7" s="82" t="s">
        <v>85</v>
      </c>
      <c r="AS7" s="62" t="s">
        <v>86</v>
      </c>
      <c r="AT7" s="68" t="s">
        <v>87</v>
      </c>
      <c r="AU7" s="82" t="s">
        <v>244</v>
      </c>
      <c r="AV7" s="266" t="s">
        <v>88</v>
      </c>
      <c r="AW7" s="278" t="s">
        <v>89</v>
      </c>
      <c r="AX7" s="289" t="s">
        <v>90</v>
      </c>
      <c r="AY7" s="292" t="s">
        <v>91</v>
      </c>
      <c r="AZ7" s="292" t="s">
        <v>247</v>
      </c>
      <c r="BA7" s="68" t="s">
        <v>92</v>
      </c>
      <c r="BB7" s="68" t="s">
        <v>93</v>
      </c>
      <c r="BC7" s="68" t="s">
        <v>94</v>
      </c>
      <c r="BD7" s="121" t="s">
        <v>95</v>
      </c>
      <c r="BE7" s="68" t="s">
        <v>96</v>
      </c>
      <c r="BF7" s="82" t="s">
        <v>233</v>
      </c>
      <c r="BG7" s="68" t="s">
        <v>97</v>
      </c>
      <c r="BH7" s="68" t="s">
        <v>216</v>
      </c>
      <c r="BI7" s="266" t="s">
        <v>98</v>
      </c>
      <c r="BJ7" s="266" t="s">
        <v>99</v>
      </c>
      <c r="BK7" s="265" t="s">
        <v>100</v>
      </c>
      <c r="BL7" s="289" t="s">
        <v>101</v>
      </c>
      <c r="BM7" s="121" t="s">
        <v>102</v>
      </c>
      <c r="BN7" s="98" t="s">
        <v>225</v>
      </c>
      <c r="BO7" s="68" t="s">
        <v>283</v>
      </c>
      <c r="BP7" s="278" t="s">
        <v>103</v>
      </c>
      <c r="BQ7" s="68" t="s">
        <v>104</v>
      </c>
      <c r="BR7" s="280" t="s">
        <v>105</v>
      </c>
      <c r="BS7" s="266" t="s">
        <v>106</v>
      </c>
      <c r="BT7" s="289" t="s">
        <v>107</v>
      </c>
      <c r="BU7" s="82" t="s">
        <v>108</v>
      </c>
      <c r="BV7" s="62" t="s">
        <v>109</v>
      </c>
      <c r="BW7" s="62" t="s">
        <v>228</v>
      </c>
      <c r="BX7" s="62" t="s">
        <v>110</v>
      </c>
      <c r="BY7" s="62" t="s">
        <v>255</v>
      </c>
      <c r="BZ7" s="235" t="s">
        <v>231</v>
      </c>
      <c r="CA7" s="266" t="s">
        <v>111</v>
      </c>
      <c r="CB7" s="82" t="s">
        <v>112</v>
      </c>
      <c r="CC7" s="68" t="s">
        <v>261</v>
      </c>
      <c r="CD7" s="68" t="s">
        <v>113</v>
      </c>
      <c r="CE7" s="68" t="s">
        <v>114</v>
      </c>
      <c r="CF7" s="68" t="s">
        <v>287</v>
      </c>
      <c r="CG7" s="68" t="s">
        <v>289</v>
      </c>
    </row>
    <row r="8" spans="1:85" x14ac:dyDescent="0.3">
      <c r="A8" s="163" t="s">
        <v>62</v>
      </c>
      <c r="B8" s="267" t="s">
        <v>120</v>
      </c>
      <c r="C8" s="268" t="s">
        <v>120</v>
      </c>
      <c r="D8" s="267" t="s">
        <v>120</v>
      </c>
      <c r="E8" s="268" t="s">
        <v>120</v>
      </c>
      <c r="F8" s="67" t="s">
        <v>230</v>
      </c>
      <c r="G8" s="67" t="s">
        <v>230</v>
      </c>
      <c r="H8" s="66" t="s">
        <v>1</v>
      </c>
      <c r="I8" s="151" t="s">
        <v>1</v>
      </c>
      <c r="J8" s="151" t="s">
        <v>1</v>
      </c>
      <c r="K8" s="151" t="s">
        <v>1</v>
      </c>
      <c r="L8" s="151" t="s">
        <v>1</v>
      </c>
      <c r="M8" s="151" t="s">
        <v>1</v>
      </c>
      <c r="N8" s="151" t="s">
        <v>1</v>
      </c>
      <c r="O8" s="66" t="s">
        <v>1</v>
      </c>
      <c r="P8" s="65"/>
      <c r="Q8" s="65"/>
      <c r="R8" s="165" t="s">
        <v>62</v>
      </c>
      <c r="S8" s="267" t="s">
        <v>120</v>
      </c>
      <c r="T8" s="267" t="s">
        <v>115</v>
      </c>
      <c r="U8" s="67" t="s">
        <v>115</v>
      </c>
      <c r="V8" s="66" t="s">
        <v>115</v>
      </c>
      <c r="W8" s="65" t="s">
        <v>115</v>
      </c>
      <c r="X8" s="156" t="s">
        <v>115</v>
      </c>
      <c r="Y8" s="156" t="s">
        <v>115</v>
      </c>
      <c r="Z8" s="290" t="s">
        <v>120</v>
      </c>
      <c r="AA8" s="65" t="s">
        <v>0</v>
      </c>
      <c r="AB8" s="66" t="s">
        <v>118</v>
      </c>
      <c r="AC8" s="151" t="s">
        <v>0</v>
      </c>
      <c r="AD8" s="151" t="s">
        <v>0</v>
      </c>
      <c r="AE8" s="65" t="s">
        <v>0</v>
      </c>
      <c r="AF8" s="268" t="s">
        <v>120</v>
      </c>
      <c r="AG8" s="65" t="s">
        <v>0</v>
      </c>
      <c r="AH8" s="66" t="s">
        <v>0</v>
      </c>
      <c r="AI8" s="65" t="s">
        <v>0</v>
      </c>
      <c r="AJ8" s="66" t="s">
        <v>0</v>
      </c>
      <c r="AK8" s="279" t="s">
        <v>120</v>
      </c>
      <c r="AL8" s="268" t="s">
        <v>120</v>
      </c>
      <c r="AM8" s="65" t="s">
        <v>0</v>
      </c>
      <c r="AN8" s="66" t="s">
        <v>118</v>
      </c>
      <c r="AO8" s="66" t="s">
        <v>118</v>
      </c>
      <c r="AP8" s="279" t="s">
        <v>120</v>
      </c>
      <c r="AQ8" s="66" t="s">
        <v>116</v>
      </c>
      <c r="AR8" s="65" t="s">
        <v>116</v>
      </c>
      <c r="AS8" s="156" t="s">
        <v>116</v>
      </c>
      <c r="AT8" s="66" t="s">
        <v>116</v>
      </c>
      <c r="AU8" s="65" t="s">
        <v>116</v>
      </c>
      <c r="AV8" s="268" t="s">
        <v>120</v>
      </c>
      <c r="AW8" s="279" t="s">
        <v>120</v>
      </c>
      <c r="AX8" s="290" t="s">
        <v>116</v>
      </c>
      <c r="AY8" s="293" t="s">
        <v>116</v>
      </c>
      <c r="AZ8" s="293" t="s">
        <v>116</v>
      </c>
      <c r="BA8" s="66" t="s">
        <v>117</v>
      </c>
      <c r="BB8" s="66" t="s">
        <v>117</v>
      </c>
      <c r="BC8" s="66" t="s">
        <v>117</v>
      </c>
      <c r="BD8" s="151" t="s">
        <v>117</v>
      </c>
      <c r="BE8" s="66" t="s">
        <v>117</v>
      </c>
      <c r="BF8" s="65" t="s">
        <v>117</v>
      </c>
      <c r="BG8" s="66" t="s">
        <v>117</v>
      </c>
      <c r="BH8" s="66" t="s">
        <v>117</v>
      </c>
      <c r="BI8" s="268" t="s">
        <v>120</v>
      </c>
      <c r="BJ8" s="279" t="s">
        <v>118</v>
      </c>
      <c r="BK8" s="267" t="s">
        <v>118</v>
      </c>
      <c r="BL8" s="290" t="s">
        <v>120</v>
      </c>
      <c r="BM8" s="151" t="s">
        <v>115</v>
      </c>
      <c r="BN8" s="67" t="s">
        <v>115</v>
      </c>
      <c r="BO8" s="66" t="s">
        <v>115</v>
      </c>
      <c r="BP8" s="279" t="s">
        <v>120</v>
      </c>
      <c r="BQ8" s="66" t="s">
        <v>119</v>
      </c>
      <c r="BR8" s="281" t="s">
        <v>120</v>
      </c>
      <c r="BS8" s="268" t="s">
        <v>120</v>
      </c>
      <c r="BT8" s="290" t="s">
        <v>120</v>
      </c>
      <c r="BU8" s="65" t="s">
        <v>115</v>
      </c>
      <c r="BV8" s="156" t="s">
        <v>115</v>
      </c>
      <c r="BW8" s="156" t="s">
        <v>115</v>
      </c>
      <c r="BX8" s="156" t="s">
        <v>115</v>
      </c>
      <c r="BY8" s="156" t="s">
        <v>115</v>
      </c>
      <c r="BZ8" s="63" t="s">
        <v>115</v>
      </c>
      <c r="CA8" s="268" t="s">
        <v>120</v>
      </c>
      <c r="CB8" s="65" t="s">
        <v>0</v>
      </c>
      <c r="CC8" s="66" t="s">
        <v>0</v>
      </c>
      <c r="CD8" s="66" t="s">
        <v>0</v>
      </c>
      <c r="CE8" s="66" t="s">
        <v>0</v>
      </c>
      <c r="CF8" s="66" t="s">
        <v>116</v>
      </c>
      <c r="CG8" s="66" t="s">
        <v>290</v>
      </c>
    </row>
    <row r="9" spans="1:85" x14ac:dyDescent="0.3">
      <c r="A9" s="163" t="s">
        <v>60</v>
      </c>
      <c r="B9" s="267" t="s">
        <v>121</v>
      </c>
      <c r="C9" s="267" t="s">
        <v>121</v>
      </c>
      <c r="D9" s="267" t="s">
        <v>121</v>
      </c>
      <c r="E9" s="268" t="s">
        <v>206</v>
      </c>
      <c r="F9" s="259" t="s">
        <v>206</v>
      </c>
      <c r="G9" s="259" t="s">
        <v>206</v>
      </c>
      <c r="H9" s="259" t="s">
        <v>121</v>
      </c>
      <c r="I9" s="260" t="s">
        <v>121</v>
      </c>
      <c r="J9" s="260" t="s">
        <v>121</v>
      </c>
      <c r="K9" s="260" t="s">
        <v>121</v>
      </c>
      <c r="L9" s="260" t="s">
        <v>121</v>
      </c>
      <c r="M9" s="260" t="s">
        <v>121</v>
      </c>
      <c r="N9" s="260" t="s">
        <v>121</v>
      </c>
      <c r="O9" s="259" t="s">
        <v>121</v>
      </c>
      <c r="P9" s="65"/>
      <c r="Q9" s="65"/>
      <c r="R9" s="165" t="s">
        <v>60</v>
      </c>
      <c r="S9" s="267" t="s">
        <v>118</v>
      </c>
      <c r="T9" s="267" t="s">
        <v>121</v>
      </c>
      <c r="U9" s="67" t="s">
        <v>121</v>
      </c>
      <c r="V9" s="66" t="s">
        <v>121</v>
      </c>
      <c r="W9" s="65" t="s">
        <v>121</v>
      </c>
      <c r="X9" s="156" t="s">
        <v>121</v>
      </c>
      <c r="Y9" s="156" t="s">
        <v>121</v>
      </c>
      <c r="Z9" s="290" t="s">
        <v>121</v>
      </c>
      <c r="AA9" s="65" t="s">
        <v>121</v>
      </c>
      <c r="AB9" s="66" t="s">
        <v>121</v>
      </c>
      <c r="AC9" s="151" t="s">
        <v>121</v>
      </c>
      <c r="AD9" s="151" t="s">
        <v>121</v>
      </c>
      <c r="AE9" s="65" t="s">
        <v>121</v>
      </c>
      <c r="AF9" s="268" t="s">
        <v>118</v>
      </c>
      <c r="AG9" s="65" t="s">
        <v>121</v>
      </c>
      <c r="AH9" s="66" t="s">
        <v>121</v>
      </c>
      <c r="AI9" s="65" t="s">
        <v>121</v>
      </c>
      <c r="AJ9" s="66" t="s">
        <v>121</v>
      </c>
      <c r="AK9" s="279" t="s">
        <v>118</v>
      </c>
      <c r="AL9" s="268" t="s">
        <v>118</v>
      </c>
      <c r="AM9" s="65" t="s">
        <v>121</v>
      </c>
      <c r="AN9" s="66" t="s">
        <v>121</v>
      </c>
      <c r="AO9" s="66" t="s">
        <v>121</v>
      </c>
      <c r="AP9" s="279" t="s">
        <v>118</v>
      </c>
      <c r="AQ9" s="66" t="s">
        <v>121</v>
      </c>
      <c r="AR9" s="65" t="s">
        <v>121</v>
      </c>
      <c r="AS9" s="156" t="s">
        <v>122</v>
      </c>
      <c r="AT9" s="66" t="s">
        <v>121</v>
      </c>
      <c r="AU9" s="65" t="s">
        <v>122</v>
      </c>
      <c r="AV9" s="268" t="s">
        <v>118</v>
      </c>
      <c r="AW9" s="279" t="s">
        <v>118</v>
      </c>
      <c r="AX9" s="290" t="s">
        <v>122</v>
      </c>
      <c r="AY9" s="293" t="s">
        <v>121</v>
      </c>
      <c r="AZ9" s="293" t="s">
        <v>121</v>
      </c>
      <c r="BA9" s="66" t="s">
        <v>121</v>
      </c>
      <c r="BB9" s="66" t="s">
        <v>121</v>
      </c>
      <c r="BC9" s="66" t="s">
        <v>121</v>
      </c>
      <c r="BD9" s="151" t="s">
        <v>121</v>
      </c>
      <c r="BE9" s="66" t="s">
        <v>121</v>
      </c>
      <c r="BF9" s="65" t="s">
        <v>121</v>
      </c>
      <c r="BG9" s="66" t="s">
        <v>121</v>
      </c>
      <c r="BH9" s="66" t="s">
        <v>121</v>
      </c>
      <c r="BI9" s="268" t="s">
        <v>118</v>
      </c>
      <c r="BJ9" s="279" t="s">
        <v>118</v>
      </c>
      <c r="BK9" s="267" t="s">
        <v>118</v>
      </c>
      <c r="BL9" s="290" t="s">
        <v>121</v>
      </c>
      <c r="BM9" s="151" t="s">
        <v>121</v>
      </c>
      <c r="BN9" s="67" t="s">
        <v>121</v>
      </c>
      <c r="BO9" s="66" t="s">
        <v>122</v>
      </c>
      <c r="BP9" s="279" t="s">
        <v>118</v>
      </c>
      <c r="BQ9" s="66" t="s">
        <v>121</v>
      </c>
      <c r="BR9" s="281" t="s">
        <v>118</v>
      </c>
      <c r="BS9" s="268" t="s">
        <v>118</v>
      </c>
      <c r="BT9" s="290" t="s">
        <v>121</v>
      </c>
      <c r="BU9" s="65" t="s">
        <v>121</v>
      </c>
      <c r="BV9" s="156" t="s">
        <v>121</v>
      </c>
      <c r="BW9" s="156" t="s">
        <v>121</v>
      </c>
      <c r="BX9" s="156" t="s">
        <v>121</v>
      </c>
      <c r="BY9" s="156" t="s">
        <v>121</v>
      </c>
      <c r="BZ9" s="63" t="s">
        <v>121</v>
      </c>
      <c r="CA9" s="268" t="s">
        <v>118</v>
      </c>
      <c r="CB9" s="65" t="s">
        <v>121</v>
      </c>
      <c r="CC9" s="66" t="s">
        <v>121</v>
      </c>
      <c r="CD9" s="66" t="s">
        <v>121</v>
      </c>
      <c r="CE9" s="66" t="s">
        <v>121</v>
      </c>
      <c r="CF9" s="66" t="s">
        <v>122</v>
      </c>
      <c r="CG9" s="66" t="s">
        <v>122</v>
      </c>
    </row>
    <row r="10" spans="1:85" x14ac:dyDescent="0.3">
      <c r="A10" s="164" t="s">
        <v>190</v>
      </c>
      <c r="B10" s="269" t="s">
        <v>182</v>
      </c>
      <c r="C10" s="270" t="s">
        <v>183</v>
      </c>
      <c r="D10" s="269" t="s">
        <v>184</v>
      </c>
      <c r="E10" s="271" t="s">
        <v>243</v>
      </c>
      <c r="F10" s="155" t="s">
        <v>272</v>
      </c>
      <c r="G10" s="155" t="s">
        <v>286</v>
      </c>
      <c r="H10" s="72" t="s">
        <v>185</v>
      </c>
      <c r="I10" s="71" t="s">
        <v>186</v>
      </c>
      <c r="J10" s="71" t="s">
        <v>187</v>
      </c>
      <c r="K10" s="72" t="s">
        <v>142</v>
      </c>
      <c r="L10" s="72" t="s">
        <v>188</v>
      </c>
      <c r="M10" s="72" t="s">
        <v>263</v>
      </c>
      <c r="N10" s="72" t="s">
        <v>215</v>
      </c>
      <c r="O10" s="72" t="s">
        <v>254</v>
      </c>
      <c r="P10" s="69"/>
      <c r="Q10" s="69"/>
      <c r="R10" s="165" t="s">
        <v>190</v>
      </c>
      <c r="S10" s="314" t="s">
        <v>123</v>
      </c>
      <c r="T10" s="314" t="s">
        <v>124</v>
      </c>
      <c r="U10" s="320" t="s">
        <v>125</v>
      </c>
      <c r="V10" s="328" t="s">
        <v>126</v>
      </c>
      <c r="W10" s="252" t="s">
        <v>127</v>
      </c>
      <c r="X10" s="329" t="s">
        <v>128</v>
      </c>
      <c r="Y10" s="329" t="s">
        <v>246</v>
      </c>
      <c r="Z10" s="330" t="s">
        <v>129</v>
      </c>
      <c r="AA10" s="252" t="s">
        <v>130</v>
      </c>
      <c r="AB10" s="328" t="s">
        <v>131</v>
      </c>
      <c r="AC10" s="261" t="s">
        <v>132</v>
      </c>
      <c r="AD10" s="261" t="s">
        <v>265</v>
      </c>
      <c r="AE10" s="252" t="s">
        <v>133</v>
      </c>
      <c r="AF10" s="337" t="s">
        <v>134</v>
      </c>
      <c r="AG10" s="252" t="s">
        <v>135</v>
      </c>
      <c r="AH10" s="328" t="s">
        <v>136</v>
      </c>
      <c r="AI10" s="252" t="s">
        <v>137</v>
      </c>
      <c r="AJ10" s="328" t="s">
        <v>138</v>
      </c>
      <c r="AK10" s="281" t="s">
        <v>139</v>
      </c>
      <c r="AL10" s="337" t="s">
        <v>140</v>
      </c>
      <c r="AM10" s="252" t="s">
        <v>141</v>
      </c>
      <c r="AN10" s="328" t="s">
        <v>142</v>
      </c>
      <c r="AO10" s="328" t="s">
        <v>269</v>
      </c>
      <c r="AP10" s="281" t="s">
        <v>143</v>
      </c>
      <c r="AQ10" s="328" t="s">
        <v>144</v>
      </c>
      <c r="AR10" s="252" t="s">
        <v>145</v>
      </c>
      <c r="AS10" s="329" t="s">
        <v>146</v>
      </c>
      <c r="AT10" s="328" t="s">
        <v>147</v>
      </c>
      <c r="AU10" s="261" t="s">
        <v>253</v>
      </c>
      <c r="AV10" s="337" t="s">
        <v>148</v>
      </c>
      <c r="AW10" s="281" t="s">
        <v>149</v>
      </c>
      <c r="AX10" s="330" t="s">
        <v>150</v>
      </c>
      <c r="AY10" s="338" t="s">
        <v>151</v>
      </c>
      <c r="AZ10" s="338" t="s">
        <v>248</v>
      </c>
      <c r="BA10" s="328" t="s">
        <v>152</v>
      </c>
      <c r="BB10" s="328" t="s">
        <v>153</v>
      </c>
      <c r="BC10" s="328" t="s">
        <v>154</v>
      </c>
      <c r="BD10" s="261" t="s">
        <v>155</v>
      </c>
      <c r="BE10" s="328" t="s">
        <v>156</v>
      </c>
      <c r="BF10" s="252" t="s">
        <v>234</v>
      </c>
      <c r="BG10" s="328" t="s">
        <v>157</v>
      </c>
      <c r="BH10" s="328" t="s">
        <v>217</v>
      </c>
      <c r="BI10" s="337" t="s">
        <v>158</v>
      </c>
      <c r="BJ10" s="281" t="s">
        <v>159</v>
      </c>
      <c r="BK10" s="314" t="s">
        <v>159</v>
      </c>
      <c r="BL10" s="291" t="s">
        <v>160</v>
      </c>
      <c r="BM10" s="261" t="s">
        <v>161</v>
      </c>
      <c r="BN10" s="320" t="s">
        <v>226</v>
      </c>
      <c r="BO10" s="66" t="s">
        <v>284</v>
      </c>
      <c r="BP10" s="281" t="s">
        <v>162</v>
      </c>
      <c r="BQ10" s="328" t="s">
        <v>163</v>
      </c>
      <c r="BR10" s="281" t="s">
        <v>164</v>
      </c>
      <c r="BS10" s="337" t="s">
        <v>165</v>
      </c>
      <c r="BT10" s="330" t="s">
        <v>166</v>
      </c>
      <c r="BU10" s="252" t="s">
        <v>167</v>
      </c>
      <c r="BV10" s="329" t="s">
        <v>168</v>
      </c>
      <c r="BW10" s="329" t="s">
        <v>229</v>
      </c>
      <c r="BX10" s="329" t="s">
        <v>169</v>
      </c>
      <c r="BY10" s="156" t="s">
        <v>256</v>
      </c>
      <c r="BZ10" s="339" t="s">
        <v>232</v>
      </c>
      <c r="CA10" s="337" t="s">
        <v>170</v>
      </c>
      <c r="CB10" s="252" t="s">
        <v>171</v>
      </c>
      <c r="CC10" s="328" t="s">
        <v>257</v>
      </c>
      <c r="CD10" s="328" t="s">
        <v>172</v>
      </c>
      <c r="CE10" s="328" t="s">
        <v>173</v>
      </c>
      <c r="CF10" s="328" t="s">
        <v>288</v>
      </c>
      <c r="CG10" s="328" t="s">
        <v>248</v>
      </c>
    </row>
    <row r="11" spans="1:85" x14ac:dyDescent="0.3">
      <c r="A11" s="70">
        <v>42583</v>
      </c>
      <c r="B11" s="306" t="s">
        <v>298</v>
      </c>
      <c r="C11" s="306" t="s">
        <v>298</v>
      </c>
      <c r="D11" s="306" t="s">
        <v>298</v>
      </c>
      <c r="E11" s="306" t="s">
        <v>298</v>
      </c>
      <c r="F11" s="308">
        <v>1.8580000000000001</v>
      </c>
      <c r="G11" s="308">
        <v>1.85</v>
      </c>
      <c r="H11" s="308">
        <v>1.821</v>
      </c>
      <c r="I11" s="308">
        <v>1.8180000000000001</v>
      </c>
      <c r="J11" s="308">
        <v>1.8460000000000001</v>
      </c>
      <c r="K11" s="308">
        <v>1.8580000000000001</v>
      </c>
      <c r="L11" s="308">
        <v>1.946</v>
      </c>
      <c r="M11" s="308">
        <v>2.0670000000000002</v>
      </c>
      <c r="N11" s="308">
        <v>2.1859999999999999</v>
      </c>
      <c r="O11" s="309">
        <v>2.5099999999999998</v>
      </c>
      <c r="P11" s="75"/>
      <c r="Q11" s="74"/>
      <c r="R11" s="75">
        <v>42583</v>
      </c>
      <c r="S11" s="275" t="s">
        <v>298</v>
      </c>
      <c r="T11" s="316">
        <v>2.9039999999999999</v>
      </c>
      <c r="U11" s="331">
        <v>2.7480000000000002</v>
      </c>
      <c r="V11" s="319">
        <v>2.6630000000000003</v>
      </c>
      <c r="W11" s="331">
        <v>2.9050000000000002</v>
      </c>
      <c r="X11" s="319">
        <v>3.13</v>
      </c>
      <c r="Y11" s="331">
        <v>3.3759999999999999</v>
      </c>
      <c r="Z11" s="316" t="s">
        <v>298</v>
      </c>
      <c r="AA11" s="331">
        <v>2.875</v>
      </c>
      <c r="AB11" s="319">
        <v>3.2890000000000001</v>
      </c>
      <c r="AC11" s="331">
        <v>3.3810000000000002</v>
      </c>
      <c r="AD11" s="319">
        <v>3.5720000000000001</v>
      </c>
      <c r="AE11" s="331">
        <v>4.05</v>
      </c>
      <c r="AF11" s="316" t="s">
        <v>298</v>
      </c>
      <c r="AG11" s="331">
        <v>2.99</v>
      </c>
      <c r="AH11" s="319">
        <v>3.1549999999999998</v>
      </c>
      <c r="AI11" s="331">
        <v>3.3639999999999999</v>
      </c>
      <c r="AJ11" s="319">
        <v>3.88</v>
      </c>
      <c r="AK11" s="332" t="s">
        <v>298</v>
      </c>
      <c r="AL11" s="316" t="s">
        <v>298</v>
      </c>
      <c r="AM11" s="331">
        <v>3.4470000000000001</v>
      </c>
      <c r="AN11" s="319">
        <v>3.5310000000000001</v>
      </c>
      <c r="AO11" s="331">
        <v>3.8239999999999998</v>
      </c>
      <c r="AP11" s="316" t="s">
        <v>298</v>
      </c>
      <c r="AQ11" s="331">
        <v>3.0489999999999999</v>
      </c>
      <c r="AR11" s="319">
        <v>3.3290000000000002</v>
      </c>
      <c r="AS11" s="331">
        <v>3.319</v>
      </c>
      <c r="AT11" s="319">
        <v>3.6059999999999999</v>
      </c>
      <c r="AU11" s="331">
        <v>3.6840000000000002</v>
      </c>
      <c r="AV11" s="316" t="s">
        <v>298</v>
      </c>
      <c r="AW11" s="332" t="s">
        <v>298</v>
      </c>
      <c r="AX11" s="316">
        <v>3.1850000000000001</v>
      </c>
      <c r="AY11" s="332">
        <v>3.2879999999999998</v>
      </c>
      <c r="AZ11" s="316">
        <v>3.9609999999999999</v>
      </c>
      <c r="BA11" s="331">
        <v>2.6320000000000001</v>
      </c>
      <c r="BB11" s="324">
        <v>2.7389999999999999</v>
      </c>
      <c r="BC11" s="319">
        <v>2.7909999999999999</v>
      </c>
      <c r="BD11" s="331">
        <v>2.8559999999999999</v>
      </c>
      <c r="BE11" s="319">
        <v>2.9239999999999999</v>
      </c>
      <c r="BF11" s="331">
        <v>3.14</v>
      </c>
      <c r="BG11" s="319">
        <v>3.27</v>
      </c>
      <c r="BH11" s="331">
        <v>3.8820000000000001</v>
      </c>
      <c r="BI11" s="316" t="s">
        <v>298</v>
      </c>
      <c r="BJ11" s="316" t="s">
        <v>298</v>
      </c>
      <c r="BK11" s="332" t="s">
        <v>298</v>
      </c>
      <c r="BL11" s="317" t="s">
        <v>298</v>
      </c>
      <c r="BM11" s="331">
        <v>3.0190000000000001</v>
      </c>
      <c r="BN11" s="319">
        <v>3.427</v>
      </c>
      <c r="BO11" s="331" t="s">
        <v>298</v>
      </c>
      <c r="BP11" s="316" t="s">
        <v>298</v>
      </c>
      <c r="BQ11" s="331">
        <v>2.6539999999999999</v>
      </c>
      <c r="BR11" s="316" t="s">
        <v>298</v>
      </c>
      <c r="BS11" s="332" t="s">
        <v>298</v>
      </c>
      <c r="BT11" s="316" t="s">
        <v>298</v>
      </c>
      <c r="BU11" s="331">
        <v>2.968</v>
      </c>
      <c r="BV11" s="319">
        <v>3.472</v>
      </c>
      <c r="BW11" s="327">
        <v>3.6240000000000001</v>
      </c>
      <c r="BX11" s="319">
        <v>3.7530000000000001</v>
      </c>
      <c r="BY11" s="331">
        <v>3.9050000000000002</v>
      </c>
      <c r="BZ11" s="319">
        <v>4.3529999999999998</v>
      </c>
      <c r="CA11" s="332" t="s">
        <v>298</v>
      </c>
      <c r="CB11" s="319">
        <v>3.1160000000000001</v>
      </c>
      <c r="CC11" s="331">
        <v>3.621</v>
      </c>
      <c r="CD11" s="319">
        <v>3.198</v>
      </c>
      <c r="CE11" s="327">
        <v>3.6019999999999999</v>
      </c>
      <c r="CF11" s="327">
        <v>3.6310000000000002</v>
      </c>
      <c r="CG11" s="327">
        <v>4.2990000000000004</v>
      </c>
    </row>
    <row r="12" spans="1:85" x14ac:dyDescent="0.3">
      <c r="A12" s="70">
        <v>42584</v>
      </c>
      <c r="B12" s="272" t="s">
        <v>298</v>
      </c>
      <c r="C12" s="272" t="s">
        <v>298</v>
      </c>
      <c r="D12" s="272" t="s">
        <v>298</v>
      </c>
      <c r="E12" s="272" t="s">
        <v>298</v>
      </c>
      <c r="F12" s="310">
        <v>1.865</v>
      </c>
      <c r="G12" s="310">
        <v>1.859</v>
      </c>
      <c r="H12" s="310">
        <v>1.8380000000000001</v>
      </c>
      <c r="I12" s="310">
        <v>1.8319999999999999</v>
      </c>
      <c r="J12" s="310">
        <v>1.8519999999999999</v>
      </c>
      <c r="K12" s="310">
        <v>1.867</v>
      </c>
      <c r="L12" s="310">
        <v>1.9449999999999998</v>
      </c>
      <c r="M12" s="310">
        <v>2.0630000000000002</v>
      </c>
      <c r="N12" s="310">
        <v>2.1789999999999998</v>
      </c>
      <c r="O12" s="311">
        <v>2.5009999999999999</v>
      </c>
      <c r="P12" s="75"/>
      <c r="Q12" s="74"/>
      <c r="R12" s="75">
        <v>42584</v>
      </c>
      <c r="S12" s="276" t="s">
        <v>298</v>
      </c>
      <c r="T12" s="317">
        <v>2.8980000000000001</v>
      </c>
      <c r="U12" s="321">
        <v>2.7570000000000001</v>
      </c>
      <c r="V12" s="322">
        <v>2.6659999999999999</v>
      </c>
      <c r="W12" s="321">
        <v>2.8820000000000001</v>
      </c>
      <c r="X12" s="322">
        <v>3.1240000000000001</v>
      </c>
      <c r="Y12" s="321">
        <v>3.371</v>
      </c>
      <c r="Z12" s="317" t="s">
        <v>298</v>
      </c>
      <c r="AA12" s="321">
        <v>2.8730000000000002</v>
      </c>
      <c r="AB12" s="322">
        <v>3.2829999999999999</v>
      </c>
      <c r="AC12" s="321">
        <v>3.3540000000000001</v>
      </c>
      <c r="AD12" s="322">
        <v>3.5670000000000002</v>
      </c>
      <c r="AE12" s="321">
        <v>4.0490000000000004</v>
      </c>
      <c r="AF12" s="317" t="s">
        <v>298</v>
      </c>
      <c r="AG12" s="321">
        <v>2.9950000000000001</v>
      </c>
      <c r="AH12" s="322">
        <v>3.153</v>
      </c>
      <c r="AI12" s="321">
        <v>3.3580000000000001</v>
      </c>
      <c r="AJ12" s="322">
        <v>3.8719999999999999</v>
      </c>
      <c r="AK12" s="315" t="s">
        <v>298</v>
      </c>
      <c r="AL12" s="317" t="s">
        <v>298</v>
      </c>
      <c r="AM12" s="321">
        <v>3.4409999999999998</v>
      </c>
      <c r="AN12" s="322">
        <v>3.5259999999999998</v>
      </c>
      <c r="AO12" s="321">
        <v>3.806</v>
      </c>
      <c r="AP12" s="317" t="s">
        <v>298</v>
      </c>
      <c r="AQ12" s="321">
        <v>3.0539999999999998</v>
      </c>
      <c r="AR12" s="322">
        <v>3.331</v>
      </c>
      <c r="AS12" s="321">
        <v>3.3220000000000001</v>
      </c>
      <c r="AT12" s="322">
        <v>3.5990000000000002</v>
      </c>
      <c r="AU12" s="321">
        <v>3.6749999999999998</v>
      </c>
      <c r="AV12" s="317" t="s">
        <v>298</v>
      </c>
      <c r="AW12" s="315" t="s">
        <v>298</v>
      </c>
      <c r="AX12" s="317">
        <v>3.1859999999999999</v>
      </c>
      <c r="AY12" s="315">
        <v>3.286</v>
      </c>
      <c r="AZ12" s="317">
        <v>3.9539999999999997</v>
      </c>
      <c r="BA12" s="321">
        <v>2.64</v>
      </c>
      <c r="BB12" s="325">
        <v>2.738</v>
      </c>
      <c r="BC12" s="322">
        <v>2.7869999999999999</v>
      </c>
      <c r="BD12" s="321">
        <v>2.8519999999999999</v>
      </c>
      <c r="BE12" s="322">
        <v>2.919</v>
      </c>
      <c r="BF12" s="321">
        <v>3.1349999999999998</v>
      </c>
      <c r="BG12" s="322">
        <v>3.266</v>
      </c>
      <c r="BH12" s="321">
        <v>3.879</v>
      </c>
      <c r="BI12" s="317" t="s">
        <v>298</v>
      </c>
      <c r="BJ12" s="317" t="s">
        <v>298</v>
      </c>
      <c r="BK12" s="315" t="s">
        <v>298</v>
      </c>
      <c r="BL12" s="317" t="s">
        <v>298</v>
      </c>
      <c r="BM12" s="321">
        <v>3.0150000000000001</v>
      </c>
      <c r="BN12" s="322">
        <v>3.4220000000000002</v>
      </c>
      <c r="BO12" s="321" t="s">
        <v>298</v>
      </c>
      <c r="BP12" s="317" t="s">
        <v>298</v>
      </c>
      <c r="BQ12" s="321">
        <v>2.66</v>
      </c>
      <c r="BR12" s="317" t="s">
        <v>298</v>
      </c>
      <c r="BS12" s="315" t="s">
        <v>298</v>
      </c>
      <c r="BT12" s="317" t="s">
        <v>298</v>
      </c>
      <c r="BU12" s="321">
        <v>2.9729999999999999</v>
      </c>
      <c r="BV12" s="322">
        <v>3.468</v>
      </c>
      <c r="BW12" s="333">
        <v>3.6189999999999998</v>
      </c>
      <c r="BX12" s="322">
        <v>3.7469999999999999</v>
      </c>
      <c r="BY12" s="321">
        <v>3.899</v>
      </c>
      <c r="BZ12" s="322">
        <v>4.3469999999999995</v>
      </c>
      <c r="CA12" s="315" t="s">
        <v>298</v>
      </c>
      <c r="CB12" s="322">
        <v>3.125</v>
      </c>
      <c r="CC12" s="321">
        <v>3.6160000000000001</v>
      </c>
      <c r="CD12" s="322">
        <v>3.194</v>
      </c>
      <c r="CE12" s="333">
        <v>3.597</v>
      </c>
      <c r="CF12" s="333">
        <v>3.6240000000000001</v>
      </c>
      <c r="CG12" s="333">
        <v>4.2990000000000004</v>
      </c>
    </row>
    <row r="13" spans="1:85" x14ac:dyDescent="0.3">
      <c r="A13" s="70">
        <v>42585</v>
      </c>
      <c r="B13" s="272" t="s">
        <v>298</v>
      </c>
      <c r="C13" s="272" t="s">
        <v>298</v>
      </c>
      <c r="D13" s="272" t="s">
        <v>298</v>
      </c>
      <c r="E13" s="272" t="s">
        <v>298</v>
      </c>
      <c r="F13" s="310">
        <v>1.873</v>
      </c>
      <c r="G13" s="310">
        <v>1.8679999999999999</v>
      </c>
      <c r="H13" s="310">
        <v>1.843</v>
      </c>
      <c r="I13" s="310">
        <v>1.8340000000000001</v>
      </c>
      <c r="J13" s="310">
        <v>1.8540000000000001</v>
      </c>
      <c r="K13" s="310">
        <v>1.869</v>
      </c>
      <c r="L13" s="310">
        <v>1.954</v>
      </c>
      <c r="M13" s="310">
        <v>2.09</v>
      </c>
      <c r="N13" s="310">
        <v>2.2090000000000001</v>
      </c>
      <c r="O13" s="311">
        <v>2.528</v>
      </c>
      <c r="P13" s="75"/>
      <c r="Q13" s="74"/>
      <c r="R13" s="75">
        <v>42585</v>
      </c>
      <c r="S13" s="276" t="s">
        <v>298</v>
      </c>
      <c r="T13" s="317">
        <v>2.903</v>
      </c>
      <c r="U13" s="321">
        <v>2.786</v>
      </c>
      <c r="V13" s="322">
        <v>2.66</v>
      </c>
      <c r="W13" s="321">
        <v>2.8810000000000002</v>
      </c>
      <c r="X13" s="322">
        <v>3.1240000000000001</v>
      </c>
      <c r="Y13" s="321">
        <v>3.3820000000000001</v>
      </c>
      <c r="Z13" s="317" t="s">
        <v>298</v>
      </c>
      <c r="AA13" s="321">
        <v>2.87</v>
      </c>
      <c r="AB13" s="322">
        <v>3.2810000000000001</v>
      </c>
      <c r="AC13" s="321">
        <v>3.3529999999999998</v>
      </c>
      <c r="AD13" s="322">
        <v>3.57</v>
      </c>
      <c r="AE13" s="321">
        <v>4.0659999999999998</v>
      </c>
      <c r="AF13" s="317" t="s">
        <v>298</v>
      </c>
      <c r="AG13" s="321">
        <v>2.9929999999999999</v>
      </c>
      <c r="AH13" s="322">
        <v>3.15</v>
      </c>
      <c r="AI13" s="321">
        <v>3.3570000000000002</v>
      </c>
      <c r="AJ13" s="322">
        <v>3.8860000000000001</v>
      </c>
      <c r="AK13" s="315" t="s">
        <v>298</v>
      </c>
      <c r="AL13" s="317" t="s">
        <v>298</v>
      </c>
      <c r="AM13" s="321">
        <v>3.44</v>
      </c>
      <c r="AN13" s="322">
        <v>3.528</v>
      </c>
      <c r="AO13" s="321">
        <v>3.8220000000000001</v>
      </c>
      <c r="AP13" s="317" t="s">
        <v>298</v>
      </c>
      <c r="AQ13" s="321">
        <v>3.0510000000000002</v>
      </c>
      <c r="AR13" s="322">
        <v>3.323</v>
      </c>
      <c r="AS13" s="321">
        <v>3.3220000000000001</v>
      </c>
      <c r="AT13" s="322">
        <v>3.597</v>
      </c>
      <c r="AU13" s="321">
        <v>3.6779999999999999</v>
      </c>
      <c r="AV13" s="317" t="s">
        <v>298</v>
      </c>
      <c r="AW13" s="315" t="s">
        <v>298</v>
      </c>
      <c r="AX13" s="317">
        <v>3.1819999999999999</v>
      </c>
      <c r="AY13" s="315">
        <v>3.2829999999999999</v>
      </c>
      <c r="AZ13" s="317">
        <v>3.9619999999999997</v>
      </c>
      <c r="BA13" s="321">
        <v>2.6390000000000002</v>
      </c>
      <c r="BB13" s="325">
        <v>2.7320000000000002</v>
      </c>
      <c r="BC13" s="322">
        <v>2.7850000000000001</v>
      </c>
      <c r="BD13" s="321">
        <v>2.851</v>
      </c>
      <c r="BE13" s="322">
        <v>2.9180000000000001</v>
      </c>
      <c r="BF13" s="321">
        <v>3.145</v>
      </c>
      <c r="BG13" s="322">
        <v>3.3</v>
      </c>
      <c r="BH13" s="321">
        <v>3.919</v>
      </c>
      <c r="BI13" s="317" t="s">
        <v>298</v>
      </c>
      <c r="BJ13" s="317" t="s">
        <v>298</v>
      </c>
      <c r="BK13" s="315" t="s">
        <v>298</v>
      </c>
      <c r="BL13" s="317" t="s">
        <v>298</v>
      </c>
      <c r="BM13" s="321">
        <v>3.0129999999999999</v>
      </c>
      <c r="BN13" s="322">
        <v>3.43</v>
      </c>
      <c r="BO13" s="321" t="s">
        <v>298</v>
      </c>
      <c r="BP13" s="317" t="s">
        <v>298</v>
      </c>
      <c r="BQ13" s="321">
        <v>2.6539999999999999</v>
      </c>
      <c r="BR13" s="317" t="s">
        <v>298</v>
      </c>
      <c r="BS13" s="315" t="s">
        <v>298</v>
      </c>
      <c r="BT13" s="317" t="s">
        <v>298</v>
      </c>
      <c r="BU13" s="321">
        <v>2.9649999999999999</v>
      </c>
      <c r="BV13" s="322">
        <v>3.4670000000000001</v>
      </c>
      <c r="BW13" s="333">
        <v>3.6259999999999999</v>
      </c>
      <c r="BX13" s="322">
        <v>3.754</v>
      </c>
      <c r="BY13" s="321">
        <v>3.915</v>
      </c>
      <c r="BZ13" s="322">
        <v>4.383</v>
      </c>
      <c r="CA13" s="315" t="s">
        <v>298</v>
      </c>
      <c r="CB13" s="322">
        <v>3.12</v>
      </c>
      <c r="CC13" s="321">
        <v>3.633</v>
      </c>
      <c r="CD13" s="322">
        <v>3.1920000000000002</v>
      </c>
      <c r="CE13" s="333">
        <v>3.601</v>
      </c>
      <c r="CF13" s="333">
        <v>3.6259999999999999</v>
      </c>
      <c r="CG13" s="333">
        <v>4.3049999999999997</v>
      </c>
    </row>
    <row r="14" spans="1:85" x14ac:dyDescent="0.3">
      <c r="A14" s="70">
        <v>42586</v>
      </c>
      <c r="B14" s="272" t="s">
        <v>298</v>
      </c>
      <c r="C14" s="272" t="s">
        <v>298</v>
      </c>
      <c r="D14" s="272" t="s">
        <v>298</v>
      </c>
      <c r="E14" s="272" t="s">
        <v>298</v>
      </c>
      <c r="F14" s="310">
        <v>1.8639999999999999</v>
      </c>
      <c r="G14" s="310">
        <v>1.859</v>
      </c>
      <c r="H14" s="310">
        <v>1.8340000000000001</v>
      </c>
      <c r="I14" s="310">
        <v>1.825</v>
      </c>
      <c r="J14" s="310">
        <v>1.8460000000000001</v>
      </c>
      <c r="K14" s="310">
        <v>1.8679999999999999</v>
      </c>
      <c r="L14" s="310">
        <v>1.9569999999999999</v>
      </c>
      <c r="M14" s="310">
        <v>2.105</v>
      </c>
      <c r="N14" s="310">
        <v>2.226</v>
      </c>
      <c r="O14" s="311">
        <v>2.5460000000000003</v>
      </c>
      <c r="P14" s="75"/>
      <c r="Q14" s="74"/>
      <c r="R14" s="75">
        <v>42586</v>
      </c>
      <c r="S14" s="276" t="s">
        <v>298</v>
      </c>
      <c r="T14" s="317">
        <v>2.9</v>
      </c>
      <c r="U14" s="321">
        <v>2.8220000000000001</v>
      </c>
      <c r="V14" s="322">
        <v>2.6419999999999999</v>
      </c>
      <c r="W14" s="321">
        <v>2.863</v>
      </c>
      <c r="X14" s="322">
        <v>3.0990000000000002</v>
      </c>
      <c r="Y14" s="321">
        <v>3.3570000000000002</v>
      </c>
      <c r="Z14" s="317" t="s">
        <v>298</v>
      </c>
      <c r="AA14" s="321">
        <v>2.9510000000000001</v>
      </c>
      <c r="AB14" s="322">
        <v>3.258</v>
      </c>
      <c r="AC14" s="321">
        <v>3.3290000000000002</v>
      </c>
      <c r="AD14" s="322">
        <v>3.5430000000000001</v>
      </c>
      <c r="AE14" s="321">
        <v>4.0449999999999999</v>
      </c>
      <c r="AF14" s="317" t="s">
        <v>298</v>
      </c>
      <c r="AG14" s="321">
        <v>2.9849999999999999</v>
      </c>
      <c r="AH14" s="322">
        <v>3.1259999999999999</v>
      </c>
      <c r="AI14" s="321">
        <v>3.3319999999999999</v>
      </c>
      <c r="AJ14" s="322">
        <v>3.8580000000000001</v>
      </c>
      <c r="AK14" s="315" t="s">
        <v>298</v>
      </c>
      <c r="AL14" s="317" t="s">
        <v>298</v>
      </c>
      <c r="AM14" s="321">
        <v>3.4119999999999999</v>
      </c>
      <c r="AN14" s="322">
        <v>3.5049999999999999</v>
      </c>
      <c r="AO14" s="321">
        <v>3.7909999999999999</v>
      </c>
      <c r="AP14" s="317" t="s">
        <v>298</v>
      </c>
      <c r="AQ14" s="321">
        <v>3.0379999999999998</v>
      </c>
      <c r="AR14" s="322">
        <v>3.298</v>
      </c>
      <c r="AS14" s="321">
        <v>3.2989999999999999</v>
      </c>
      <c r="AT14" s="322">
        <v>3.5720000000000001</v>
      </c>
      <c r="AU14" s="321">
        <v>3.65</v>
      </c>
      <c r="AV14" s="317" t="s">
        <v>298</v>
      </c>
      <c r="AW14" s="315" t="s">
        <v>298</v>
      </c>
      <c r="AX14" s="317">
        <v>3.1659999999999999</v>
      </c>
      <c r="AY14" s="315">
        <v>3.26</v>
      </c>
      <c r="AZ14" s="317">
        <v>3.9340000000000002</v>
      </c>
      <c r="BA14" s="321">
        <v>2.6320000000000001</v>
      </c>
      <c r="BB14" s="325">
        <v>2.7080000000000002</v>
      </c>
      <c r="BC14" s="322">
        <v>2.7650000000000001</v>
      </c>
      <c r="BD14" s="321">
        <v>2.8279999999999998</v>
      </c>
      <c r="BE14" s="322">
        <v>2.895</v>
      </c>
      <c r="BF14" s="321">
        <v>3.12</v>
      </c>
      <c r="BG14" s="322">
        <v>3.2829999999999999</v>
      </c>
      <c r="BH14" s="321">
        <v>3.899</v>
      </c>
      <c r="BI14" s="317" t="s">
        <v>298</v>
      </c>
      <c r="BJ14" s="317" t="s">
        <v>298</v>
      </c>
      <c r="BK14" s="315" t="s">
        <v>298</v>
      </c>
      <c r="BL14" s="317" t="s">
        <v>298</v>
      </c>
      <c r="BM14" s="321">
        <v>2.9889999999999999</v>
      </c>
      <c r="BN14" s="322">
        <v>3.4050000000000002</v>
      </c>
      <c r="BO14" s="321" t="s">
        <v>298</v>
      </c>
      <c r="BP14" s="317" t="s">
        <v>298</v>
      </c>
      <c r="BQ14" s="321">
        <v>2.64</v>
      </c>
      <c r="BR14" s="317" t="s">
        <v>298</v>
      </c>
      <c r="BS14" s="315" t="s">
        <v>298</v>
      </c>
      <c r="BT14" s="317" t="s">
        <v>298</v>
      </c>
      <c r="BU14" s="321">
        <v>2.9420000000000002</v>
      </c>
      <c r="BV14" s="322">
        <v>3.4540000000000002</v>
      </c>
      <c r="BW14" s="333">
        <v>3.601</v>
      </c>
      <c r="BX14" s="322">
        <v>3.722</v>
      </c>
      <c r="BY14" s="321">
        <v>3.8780000000000001</v>
      </c>
      <c r="BZ14" s="322">
        <v>4.3479999999999999</v>
      </c>
      <c r="CA14" s="315" t="s">
        <v>298</v>
      </c>
      <c r="CB14" s="322">
        <v>3.125</v>
      </c>
      <c r="CC14" s="321">
        <v>3.605</v>
      </c>
      <c r="CD14" s="322">
        <v>3.1709999999999998</v>
      </c>
      <c r="CE14" s="333">
        <v>3.577</v>
      </c>
      <c r="CF14" s="333">
        <v>3.6040000000000001</v>
      </c>
      <c r="CG14" s="333">
        <v>4.298</v>
      </c>
    </row>
    <row r="15" spans="1:85" x14ac:dyDescent="0.3">
      <c r="A15" s="70">
        <v>42587</v>
      </c>
      <c r="B15" s="272" t="s">
        <v>298</v>
      </c>
      <c r="C15" s="272" t="s">
        <v>298</v>
      </c>
      <c r="D15" s="272" t="s">
        <v>298</v>
      </c>
      <c r="E15" s="272" t="s">
        <v>298</v>
      </c>
      <c r="F15" s="310">
        <v>1.859</v>
      </c>
      <c r="G15" s="310">
        <v>1.85</v>
      </c>
      <c r="H15" s="310">
        <v>1.823</v>
      </c>
      <c r="I15" s="310">
        <v>1.8050000000000002</v>
      </c>
      <c r="J15" s="310">
        <v>1.823</v>
      </c>
      <c r="K15" s="310">
        <v>1.8439999999999999</v>
      </c>
      <c r="L15" s="310">
        <v>1.929</v>
      </c>
      <c r="M15" s="310">
        <v>2.0649999999999999</v>
      </c>
      <c r="N15" s="310">
        <v>2.1859999999999999</v>
      </c>
      <c r="O15" s="311">
        <v>2.5099999999999998</v>
      </c>
      <c r="P15" s="75"/>
      <c r="Q15" s="74"/>
      <c r="R15" s="75">
        <v>42587</v>
      </c>
      <c r="S15" s="276" t="s">
        <v>298</v>
      </c>
      <c r="T15" s="317">
        <v>8.0239999999999991</v>
      </c>
      <c r="U15" s="321">
        <v>2.7509999999999999</v>
      </c>
      <c r="V15" s="322">
        <v>2.6339999999999999</v>
      </c>
      <c r="W15" s="321">
        <v>2.8519999999999999</v>
      </c>
      <c r="X15" s="322">
        <v>3.0920000000000001</v>
      </c>
      <c r="Y15" s="321">
        <v>3.3410000000000002</v>
      </c>
      <c r="Z15" s="317" t="s">
        <v>298</v>
      </c>
      <c r="AA15" s="321">
        <v>2.8449999999999998</v>
      </c>
      <c r="AB15" s="322">
        <v>3.2519999999999998</v>
      </c>
      <c r="AC15" s="321">
        <v>3.3220000000000001</v>
      </c>
      <c r="AD15" s="322">
        <v>3.5289999999999999</v>
      </c>
      <c r="AE15" s="321">
        <v>4.016</v>
      </c>
      <c r="AF15" s="317" t="s">
        <v>298</v>
      </c>
      <c r="AG15" s="321">
        <v>2.9699999999999998</v>
      </c>
      <c r="AH15" s="322">
        <v>3.1189999999999998</v>
      </c>
      <c r="AI15" s="321">
        <v>3.3260000000000001</v>
      </c>
      <c r="AJ15" s="322">
        <v>3.843</v>
      </c>
      <c r="AK15" s="315" t="s">
        <v>298</v>
      </c>
      <c r="AL15" s="317" t="s">
        <v>298</v>
      </c>
      <c r="AM15" s="321">
        <v>3.407</v>
      </c>
      <c r="AN15" s="322">
        <v>3.4950000000000001</v>
      </c>
      <c r="AO15" s="321">
        <v>3.7669999999999999</v>
      </c>
      <c r="AP15" s="317" t="s">
        <v>298</v>
      </c>
      <c r="AQ15" s="321">
        <v>3.032</v>
      </c>
      <c r="AR15" s="322">
        <v>3.2909999999999999</v>
      </c>
      <c r="AS15" s="321">
        <v>3.29</v>
      </c>
      <c r="AT15" s="322">
        <v>3.5670000000000002</v>
      </c>
      <c r="AU15" s="321">
        <v>3.6480000000000001</v>
      </c>
      <c r="AV15" s="317" t="s">
        <v>298</v>
      </c>
      <c r="AW15" s="315" t="s">
        <v>298</v>
      </c>
      <c r="AX15" s="317">
        <v>3.1539999999999999</v>
      </c>
      <c r="AY15" s="315">
        <v>3.2530000000000001</v>
      </c>
      <c r="AZ15" s="317">
        <v>3.9210000000000003</v>
      </c>
      <c r="BA15" s="321">
        <v>2.6269999999999998</v>
      </c>
      <c r="BB15" s="325">
        <v>2.6909999999999998</v>
      </c>
      <c r="BC15" s="322">
        <v>2.7570000000000001</v>
      </c>
      <c r="BD15" s="321">
        <v>2.8170000000000002</v>
      </c>
      <c r="BE15" s="322">
        <v>2.8879999999999999</v>
      </c>
      <c r="BF15" s="321">
        <v>3.1040000000000001</v>
      </c>
      <c r="BG15" s="322">
        <v>3.2389999999999999</v>
      </c>
      <c r="BH15" s="321">
        <v>3.8730000000000002</v>
      </c>
      <c r="BI15" s="317" t="s">
        <v>298</v>
      </c>
      <c r="BJ15" s="317" t="s">
        <v>298</v>
      </c>
      <c r="BK15" s="315" t="s">
        <v>298</v>
      </c>
      <c r="BL15" s="317" t="s">
        <v>298</v>
      </c>
      <c r="BM15" s="321">
        <v>2.9830000000000001</v>
      </c>
      <c r="BN15" s="322">
        <v>3.39</v>
      </c>
      <c r="BO15" s="321" t="s">
        <v>298</v>
      </c>
      <c r="BP15" s="317" t="s">
        <v>298</v>
      </c>
      <c r="BQ15" s="321">
        <v>2.6320000000000001</v>
      </c>
      <c r="BR15" s="317" t="s">
        <v>298</v>
      </c>
      <c r="BS15" s="315" t="s">
        <v>298</v>
      </c>
      <c r="BT15" s="317" t="s">
        <v>298</v>
      </c>
      <c r="BU15" s="321">
        <v>2.9319999999999999</v>
      </c>
      <c r="BV15" s="322">
        <v>3.4279999999999999</v>
      </c>
      <c r="BW15" s="333">
        <v>3.5819999999999999</v>
      </c>
      <c r="BX15" s="322">
        <v>3.7080000000000002</v>
      </c>
      <c r="BY15" s="321">
        <v>3.8609999999999998</v>
      </c>
      <c r="BZ15" s="322">
        <v>4.32</v>
      </c>
      <c r="CA15" s="315" t="s">
        <v>298</v>
      </c>
      <c r="CB15" s="322">
        <v>3.1189999999999998</v>
      </c>
      <c r="CC15" s="321">
        <v>3.5819999999999999</v>
      </c>
      <c r="CD15" s="322">
        <v>3.161</v>
      </c>
      <c r="CE15" s="333">
        <v>3.5659999999999998</v>
      </c>
      <c r="CF15" s="333">
        <v>3.58</v>
      </c>
      <c r="CG15" s="333">
        <v>4.2889999999999997</v>
      </c>
    </row>
    <row r="16" spans="1:85" x14ac:dyDescent="0.3">
      <c r="A16" s="70">
        <v>42590</v>
      </c>
      <c r="B16" s="272" t="s">
        <v>298</v>
      </c>
      <c r="C16" s="272" t="s">
        <v>298</v>
      </c>
      <c r="D16" s="272" t="s">
        <v>298</v>
      </c>
      <c r="E16" s="272" t="s">
        <v>298</v>
      </c>
      <c r="F16" s="310">
        <v>1.835</v>
      </c>
      <c r="G16" s="310">
        <v>1.8380000000000001</v>
      </c>
      <c r="H16" s="310">
        <v>1.819</v>
      </c>
      <c r="I16" s="310">
        <v>1.8159999999999998</v>
      </c>
      <c r="J16" s="310">
        <v>1.8359999999999999</v>
      </c>
      <c r="K16" s="310">
        <v>1.8559999999999999</v>
      </c>
      <c r="L16" s="310">
        <v>1.9529999999999998</v>
      </c>
      <c r="M16" s="310">
        <v>2.1139999999999999</v>
      </c>
      <c r="N16" s="310">
        <v>2.2400000000000002</v>
      </c>
      <c r="O16" s="311">
        <v>2.5620000000000003</v>
      </c>
      <c r="P16" s="75"/>
      <c r="Q16" s="74"/>
      <c r="R16" s="75">
        <v>42590</v>
      </c>
      <c r="S16" s="276" t="s">
        <v>298</v>
      </c>
      <c r="T16" s="317">
        <v>8.0239999999999991</v>
      </c>
      <c r="U16" s="321">
        <v>2.738</v>
      </c>
      <c r="V16" s="322">
        <v>2.6240000000000001</v>
      </c>
      <c r="W16" s="321">
        <v>2.87</v>
      </c>
      <c r="X16" s="322">
        <v>3.125</v>
      </c>
      <c r="Y16" s="321">
        <v>3.3839999999999999</v>
      </c>
      <c r="Z16" s="317" t="s">
        <v>298</v>
      </c>
      <c r="AA16" s="321">
        <v>2.831</v>
      </c>
      <c r="AB16" s="322">
        <v>3.2679999999999998</v>
      </c>
      <c r="AC16" s="321">
        <v>3.3460000000000001</v>
      </c>
      <c r="AD16" s="322">
        <v>3.5659999999999998</v>
      </c>
      <c r="AE16" s="321">
        <v>4.0049999999999999</v>
      </c>
      <c r="AF16" s="317" t="s">
        <v>298</v>
      </c>
      <c r="AG16" s="321">
        <v>2.9619999999999997</v>
      </c>
      <c r="AH16" s="322">
        <v>3.13</v>
      </c>
      <c r="AI16" s="321">
        <v>3.3460000000000001</v>
      </c>
      <c r="AJ16" s="322">
        <v>3.8890000000000002</v>
      </c>
      <c r="AK16" s="315" t="s">
        <v>298</v>
      </c>
      <c r="AL16" s="317" t="s">
        <v>298</v>
      </c>
      <c r="AM16" s="321">
        <v>3.43</v>
      </c>
      <c r="AN16" s="322">
        <v>3.5270000000000001</v>
      </c>
      <c r="AO16" s="321">
        <v>3.8140000000000001</v>
      </c>
      <c r="AP16" s="317" t="s">
        <v>298</v>
      </c>
      <c r="AQ16" s="321">
        <v>3.016</v>
      </c>
      <c r="AR16" s="322">
        <v>3.2919999999999998</v>
      </c>
      <c r="AS16" s="321">
        <v>3.3010000000000002</v>
      </c>
      <c r="AT16" s="322">
        <v>3.59</v>
      </c>
      <c r="AU16" s="321">
        <v>3.6790000000000003</v>
      </c>
      <c r="AV16" s="317" t="s">
        <v>298</v>
      </c>
      <c r="AW16" s="315" t="s">
        <v>298</v>
      </c>
      <c r="AX16" s="317">
        <v>3.14</v>
      </c>
      <c r="AY16" s="315">
        <v>3.262</v>
      </c>
      <c r="AZ16" s="317">
        <v>3.964</v>
      </c>
      <c r="BA16" s="321">
        <v>2.6120000000000001</v>
      </c>
      <c r="BB16" s="325">
        <v>2.6989999999999998</v>
      </c>
      <c r="BC16" s="322">
        <v>2.7720000000000002</v>
      </c>
      <c r="BD16" s="321">
        <v>2.835</v>
      </c>
      <c r="BE16" s="322">
        <v>2.911</v>
      </c>
      <c r="BF16" s="321">
        <v>3.1440000000000001</v>
      </c>
      <c r="BG16" s="322">
        <v>3.2850000000000001</v>
      </c>
      <c r="BH16" s="321">
        <v>3.9350000000000001</v>
      </c>
      <c r="BI16" s="317" t="s">
        <v>298</v>
      </c>
      <c r="BJ16" s="317" t="s">
        <v>298</v>
      </c>
      <c r="BK16" s="315" t="s">
        <v>298</v>
      </c>
      <c r="BL16" s="317" t="s">
        <v>298</v>
      </c>
      <c r="BM16" s="321">
        <v>2.9990000000000001</v>
      </c>
      <c r="BN16" s="322">
        <v>3.4289999999999998</v>
      </c>
      <c r="BO16" s="321" t="s">
        <v>298</v>
      </c>
      <c r="BP16" s="317" t="s">
        <v>298</v>
      </c>
      <c r="BQ16" s="321">
        <v>2.6150000000000002</v>
      </c>
      <c r="BR16" s="317" t="s">
        <v>298</v>
      </c>
      <c r="BS16" s="315" t="s">
        <v>298</v>
      </c>
      <c r="BT16" s="317" t="s">
        <v>298</v>
      </c>
      <c r="BU16" s="321">
        <v>2.915</v>
      </c>
      <c r="BV16" s="322">
        <v>3.4430000000000001</v>
      </c>
      <c r="BW16" s="333">
        <v>3.6120000000000001</v>
      </c>
      <c r="BX16" s="322">
        <v>3.758</v>
      </c>
      <c r="BY16" s="321">
        <v>3.9</v>
      </c>
      <c r="BZ16" s="322">
        <v>4.3730000000000002</v>
      </c>
      <c r="CA16" s="315" t="s">
        <v>298</v>
      </c>
      <c r="CB16" s="322">
        <v>3.101</v>
      </c>
      <c r="CC16" s="321">
        <v>3.629</v>
      </c>
      <c r="CD16" s="322">
        <v>3.1789999999999998</v>
      </c>
      <c r="CE16" s="333">
        <v>3.601</v>
      </c>
      <c r="CF16" s="333">
        <v>3.6120000000000001</v>
      </c>
      <c r="CG16" s="333">
        <v>4.3049999999999997</v>
      </c>
    </row>
    <row r="17" spans="1:85" x14ac:dyDescent="0.3">
      <c r="A17" s="70">
        <v>42591</v>
      </c>
      <c r="B17" s="272" t="s">
        <v>298</v>
      </c>
      <c r="C17" s="272" t="s">
        <v>298</v>
      </c>
      <c r="D17" s="272" t="s">
        <v>298</v>
      </c>
      <c r="E17" s="272" t="s">
        <v>298</v>
      </c>
      <c r="F17" s="310">
        <v>1.8</v>
      </c>
      <c r="G17" s="310">
        <v>1.8029999999999999</v>
      </c>
      <c r="H17" s="310">
        <v>1.7810000000000001</v>
      </c>
      <c r="I17" s="310">
        <v>1.776</v>
      </c>
      <c r="J17" s="310">
        <v>1.79</v>
      </c>
      <c r="K17" s="310">
        <v>1.8149999999999999</v>
      </c>
      <c r="L17" s="310">
        <v>1.9159999999999999</v>
      </c>
      <c r="M17" s="310">
        <v>2.0859999999999999</v>
      </c>
      <c r="N17" s="310">
        <v>2.2149999999999999</v>
      </c>
      <c r="O17" s="311">
        <v>2.5300000000000002</v>
      </c>
      <c r="P17" s="75"/>
      <c r="Q17" s="74"/>
      <c r="R17" s="75">
        <v>42591</v>
      </c>
      <c r="S17" s="276" t="s">
        <v>298</v>
      </c>
      <c r="T17" s="317">
        <v>8.0239999999999991</v>
      </c>
      <c r="U17" s="321">
        <v>2.762</v>
      </c>
      <c r="V17" s="322">
        <v>2.59</v>
      </c>
      <c r="W17" s="321">
        <v>2.8289999999999997</v>
      </c>
      <c r="X17" s="322">
        <v>3.0859999999999999</v>
      </c>
      <c r="Y17" s="321">
        <v>3.3529999999999998</v>
      </c>
      <c r="Z17" s="317" t="s">
        <v>298</v>
      </c>
      <c r="AA17" s="321">
        <v>2.8929999999999998</v>
      </c>
      <c r="AB17" s="322">
        <v>3.226</v>
      </c>
      <c r="AC17" s="321">
        <v>3.306</v>
      </c>
      <c r="AD17" s="322">
        <v>3.532</v>
      </c>
      <c r="AE17" s="321">
        <v>3.8980000000000001</v>
      </c>
      <c r="AF17" s="317" t="s">
        <v>298</v>
      </c>
      <c r="AG17" s="321">
        <v>3.0049999999999999</v>
      </c>
      <c r="AH17" s="322">
        <v>3.0870000000000002</v>
      </c>
      <c r="AI17" s="321">
        <v>3.306</v>
      </c>
      <c r="AJ17" s="322">
        <v>3.86</v>
      </c>
      <c r="AK17" s="315" t="s">
        <v>298</v>
      </c>
      <c r="AL17" s="317" t="s">
        <v>298</v>
      </c>
      <c r="AM17" s="321">
        <v>3.39</v>
      </c>
      <c r="AN17" s="322">
        <v>3.4889999999999999</v>
      </c>
      <c r="AO17" s="321">
        <v>3.7850000000000001</v>
      </c>
      <c r="AP17" s="317" t="s">
        <v>298</v>
      </c>
      <c r="AQ17" s="321">
        <v>2.984</v>
      </c>
      <c r="AR17" s="322">
        <v>3.25</v>
      </c>
      <c r="AS17" s="321">
        <v>3.2589999999999999</v>
      </c>
      <c r="AT17" s="322">
        <v>3.5489999999999999</v>
      </c>
      <c r="AU17" s="321">
        <v>3.6440000000000001</v>
      </c>
      <c r="AV17" s="317" t="s">
        <v>298</v>
      </c>
      <c r="AW17" s="315" t="s">
        <v>298</v>
      </c>
      <c r="AX17" s="317">
        <v>3.1070000000000002</v>
      </c>
      <c r="AY17" s="315">
        <v>3.218</v>
      </c>
      <c r="AZ17" s="317">
        <v>3.9319999999999999</v>
      </c>
      <c r="BA17" s="321">
        <v>2.5840000000000001</v>
      </c>
      <c r="BB17" s="325">
        <v>2.6550000000000002</v>
      </c>
      <c r="BC17" s="322">
        <v>2.7309999999999999</v>
      </c>
      <c r="BD17" s="321">
        <v>2.794</v>
      </c>
      <c r="BE17" s="322">
        <v>2.871</v>
      </c>
      <c r="BF17" s="321">
        <v>3.1120000000000001</v>
      </c>
      <c r="BG17" s="322">
        <v>3.2560000000000002</v>
      </c>
      <c r="BH17" s="321">
        <v>3.9020000000000001</v>
      </c>
      <c r="BI17" s="317" t="s">
        <v>298</v>
      </c>
      <c r="BJ17" s="317" t="s">
        <v>298</v>
      </c>
      <c r="BK17" s="315" t="s">
        <v>298</v>
      </c>
      <c r="BL17" s="317" t="s">
        <v>298</v>
      </c>
      <c r="BM17" s="321">
        <v>2.9580000000000002</v>
      </c>
      <c r="BN17" s="322">
        <v>3.395</v>
      </c>
      <c r="BO17" s="321" t="s">
        <v>298</v>
      </c>
      <c r="BP17" s="317" t="s">
        <v>298</v>
      </c>
      <c r="BQ17" s="321">
        <v>2.5830000000000002</v>
      </c>
      <c r="BR17" s="317" t="s">
        <v>298</v>
      </c>
      <c r="BS17" s="315" t="s">
        <v>298</v>
      </c>
      <c r="BT17" s="317" t="s">
        <v>298</v>
      </c>
      <c r="BU17" s="321">
        <v>2.8810000000000002</v>
      </c>
      <c r="BV17" s="322">
        <v>3.3849999999999998</v>
      </c>
      <c r="BW17" s="333">
        <v>3.5739999999999998</v>
      </c>
      <c r="BX17" s="322">
        <v>3.714</v>
      </c>
      <c r="BY17" s="321">
        <v>3.8689999999999998</v>
      </c>
      <c r="BZ17" s="322">
        <v>4.3460000000000001</v>
      </c>
      <c r="CA17" s="315" t="s">
        <v>298</v>
      </c>
      <c r="CB17" s="322">
        <v>3.0680000000000001</v>
      </c>
      <c r="CC17" s="321">
        <v>3.6</v>
      </c>
      <c r="CD17" s="322">
        <v>3.1379999999999999</v>
      </c>
      <c r="CE17" s="333">
        <v>3.5640000000000001</v>
      </c>
      <c r="CF17" s="333">
        <v>3.5640000000000001</v>
      </c>
      <c r="CG17" s="333">
        <v>4.2939999999999996</v>
      </c>
    </row>
    <row r="18" spans="1:85" x14ac:dyDescent="0.3">
      <c r="A18" s="70">
        <v>42592</v>
      </c>
      <c r="B18" s="272" t="s">
        <v>298</v>
      </c>
      <c r="C18" s="272" t="s">
        <v>298</v>
      </c>
      <c r="D18" s="272" t="s">
        <v>298</v>
      </c>
      <c r="E18" s="272" t="s">
        <v>298</v>
      </c>
      <c r="F18" s="310">
        <v>1.776</v>
      </c>
      <c r="G18" s="310">
        <v>1.7749999999999999</v>
      </c>
      <c r="H18" s="310">
        <v>1.7490000000000001</v>
      </c>
      <c r="I18" s="310">
        <v>1.7469999999999999</v>
      </c>
      <c r="J18" s="310">
        <v>1.7610000000000001</v>
      </c>
      <c r="K18" s="310">
        <v>1.7810000000000001</v>
      </c>
      <c r="L18" s="310">
        <v>1.8780000000000001</v>
      </c>
      <c r="M18" s="310">
        <v>2.036</v>
      </c>
      <c r="N18" s="310">
        <v>2.1680000000000001</v>
      </c>
      <c r="O18" s="311">
        <v>2.4900000000000002</v>
      </c>
      <c r="P18" s="75"/>
      <c r="Q18" s="74"/>
      <c r="R18" s="75">
        <v>42592</v>
      </c>
      <c r="S18" s="276" t="s">
        <v>298</v>
      </c>
      <c r="T18" s="317" t="s">
        <v>298</v>
      </c>
      <c r="U18" s="321">
        <v>2.7290000000000001</v>
      </c>
      <c r="V18" s="322">
        <v>2.593</v>
      </c>
      <c r="W18" s="321">
        <v>2.8180000000000001</v>
      </c>
      <c r="X18" s="322">
        <v>3.0680000000000001</v>
      </c>
      <c r="Y18" s="321">
        <v>3.3239999999999998</v>
      </c>
      <c r="Z18" s="317" t="s">
        <v>298</v>
      </c>
      <c r="AA18" s="321">
        <v>2.7589999999999999</v>
      </c>
      <c r="AB18" s="322">
        <v>3.2170000000000001</v>
      </c>
      <c r="AC18" s="321">
        <v>3.2919999999999998</v>
      </c>
      <c r="AD18" s="322">
        <v>3.51</v>
      </c>
      <c r="AE18" s="321">
        <v>3.9290000000000003</v>
      </c>
      <c r="AF18" s="317" t="s">
        <v>298</v>
      </c>
      <c r="AG18" s="321">
        <v>2.94</v>
      </c>
      <c r="AH18" s="322">
        <v>3.0830000000000002</v>
      </c>
      <c r="AI18" s="321">
        <v>3.2930000000000001</v>
      </c>
      <c r="AJ18" s="322">
        <v>3.8260000000000001</v>
      </c>
      <c r="AK18" s="315" t="s">
        <v>298</v>
      </c>
      <c r="AL18" s="317" t="s">
        <v>298</v>
      </c>
      <c r="AM18" s="321">
        <v>3.3780000000000001</v>
      </c>
      <c r="AN18" s="322">
        <v>3.4699999999999998</v>
      </c>
      <c r="AO18" s="321">
        <v>3.7519999999999998</v>
      </c>
      <c r="AP18" s="317" t="s">
        <v>298</v>
      </c>
      <c r="AQ18" s="321">
        <v>2.9859999999999998</v>
      </c>
      <c r="AR18" s="322">
        <v>3.2519999999999998</v>
      </c>
      <c r="AS18" s="321">
        <v>3.2450000000000001</v>
      </c>
      <c r="AT18" s="322">
        <v>3.532</v>
      </c>
      <c r="AU18" s="321">
        <v>3.464</v>
      </c>
      <c r="AV18" s="317" t="s">
        <v>298</v>
      </c>
      <c r="AW18" s="315" t="s">
        <v>298</v>
      </c>
      <c r="AX18" s="317">
        <v>3.11</v>
      </c>
      <c r="AY18" s="315">
        <v>3.2160000000000002</v>
      </c>
      <c r="AZ18" s="317">
        <v>3.9050000000000002</v>
      </c>
      <c r="BA18" s="321">
        <v>2.5819999999999999</v>
      </c>
      <c r="BB18" s="325">
        <v>2.6539999999999999</v>
      </c>
      <c r="BC18" s="322">
        <v>2.7210000000000001</v>
      </c>
      <c r="BD18" s="321">
        <v>2.7829999999999999</v>
      </c>
      <c r="BE18" s="322">
        <v>2.855</v>
      </c>
      <c r="BF18" s="321">
        <v>3.0880000000000001</v>
      </c>
      <c r="BG18" s="322">
        <v>3.22</v>
      </c>
      <c r="BH18" s="321">
        <v>3.8449999999999998</v>
      </c>
      <c r="BI18" s="317" t="s">
        <v>298</v>
      </c>
      <c r="BJ18" s="317" t="s">
        <v>298</v>
      </c>
      <c r="BK18" s="315" t="s">
        <v>298</v>
      </c>
      <c r="BL18" s="317" t="s">
        <v>298</v>
      </c>
      <c r="BM18" s="321">
        <v>2.9470000000000001</v>
      </c>
      <c r="BN18" s="322">
        <v>3.3730000000000002</v>
      </c>
      <c r="BO18" s="321" t="s">
        <v>298</v>
      </c>
      <c r="BP18" s="317" t="s">
        <v>298</v>
      </c>
      <c r="BQ18" s="321">
        <v>2.585</v>
      </c>
      <c r="BR18" s="317" t="s">
        <v>298</v>
      </c>
      <c r="BS18" s="315" t="s">
        <v>298</v>
      </c>
      <c r="BT18" s="317" t="s">
        <v>298</v>
      </c>
      <c r="BU18" s="321">
        <v>2.883</v>
      </c>
      <c r="BV18" s="322">
        <v>3.3580000000000001</v>
      </c>
      <c r="BW18" s="333">
        <v>3.5350000000000001</v>
      </c>
      <c r="BX18" s="322">
        <v>3.68</v>
      </c>
      <c r="BY18" s="321">
        <v>3.83</v>
      </c>
      <c r="BZ18" s="322">
        <v>4.2910000000000004</v>
      </c>
      <c r="CA18" s="315" t="s">
        <v>298</v>
      </c>
      <c r="CB18" s="322">
        <v>3.069</v>
      </c>
      <c r="CC18" s="321">
        <v>3.5659999999999998</v>
      </c>
      <c r="CD18" s="322">
        <v>3.1259999999999999</v>
      </c>
      <c r="CE18" s="333">
        <v>3.544</v>
      </c>
      <c r="CF18" s="333">
        <v>3.5409999999999999</v>
      </c>
      <c r="CG18" s="333">
        <v>4.2839999999999998</v>
      </c>
    </row>
    <row r="19" spans="1:85" x14ac:dyDescent="0.3">
      <c r="A19" s="70">
        <v>42593</v>
      </c>
      <c r="B19" s="272" t="s">
        <v>298</v>
      </c>
      <c r="C19" s="272" t="s">
        <v>298</v>
      </c>
      <c r="D19" s="272" t="s">
        <v>298</v>
      </c>
      <c r="E19" s="272" t="s">
        <v>298</v>
      </c>
      <c r="F19" s="310">
        <v>1.8279999999999998</v>
      </c>
      <c r="G19" s="310">
        <v>1.81</v>
      </c>
      <c r="H19" s="310">
        <v>1.774</v>
      </c>
      <c r="I19" s="310">
        <v>1.768</v>
      </c>
      <c r="J19" s="310">
        <v>1.7829999999999999</v>
      </c>
      <c r="K19" s="310">
        <v>1.7789999999999999</v>
      </c>
      <c r="L19" s="310">
        <v>1.867</v>
      </c>
      <c r="M19" s="310">
        <v>2.0190000000000001</v>
      </c>
      <c r="N19" s="310">
        <v>2.1390000000000002</v>
      </c>
      <c r="O19" s="311">
        <v>2.4660000000000002</v>
      </c>
      <c r="P19" s="75"/>
      <c r="Q19" s="74"/>
      <c r="R19" s="75">
        <v>42593</v>
      </c>
      <c r="S19" s="276" t="s">
        <v>298</v>
      </c>
      <c r="T19" s="317" t="s">
        <v>298</v>
      </c>
      <c r="U19" s="321">
        <v>2.762</v>
      </c>
      <c r="V19" s="322">
        <v>2.6120000000000001</v>
      </c>
      <c r="W19" s="321">
        <v>2.831</v>
      </c>
      <c r="X19" s="322">
        <v>3.0760000000000001</v>
      </c>
      <c r="Y19" s="321">
        <v>3.323</v>
      </c>
      <c r="Z19" s="317" t="s">
        <v>298</v>
      </c>
      <c r="AA19" s="321">
        <v>2.9039999999999999</v>
      </c>
      <c r="AB19" s="322">
        <v>3.2160000000000002</v>
      </c>
      <c r="AC19" s="321">
        <v>3.29</v>
      </c>
      <c r="AD19" s="322">
        <v>3.5009999999999999</v>
      </c>
      <c r="AE19" s="321">
        <v>3.8839999999999999</v>
      </c>
      <c r="AF19" s="317" t="s">
        <v>298</v>
      </c>
      <c r="AG19" s="321">
        <v>2.9430000000000001</v>
      </c>
      <c r="AH19" s="322">
        <v>3.0880000000000001</v>
      </c>
      <c r="AI19" s="321">
        <v>3.294</v>
      </c>
      <c r="AJ19" s="322">
        <v>3.806</v>
      </c>
      <c r="AK19" s="315" t="s">
        <v>298</v>
      </c>
      <c r="AL19" s="317" t="s">
        <v>298</v>
      </c>
      <c r="AM19" s="321">
        <v>3.39</v>
      </c>
      <c r="AN19" s="322">
        <v>3.4569999999999999</v>
      </c>
      <c r="AO19" s="321">
        <v>3.7519999999999998</v>
      </c>
      <c r="AP19" s="317" t="s">
        <v>298</v>
      </c>
      <c r="AQ19" s="321">
        <v>3.0139999999999998</v>
      </c>
      <c r="AR19" s="322">
        <v>3.2589999999999999</v>
      </c>
      <c r="AS19" s="321">
        <v>3.2519999999999998</v>
      </c>
      <c r="AT19" s="322">
        <v>3.5380000000000003</v>
      </c>
      <c r="AU19" s="321">
        <v>3.46</v>
      </c>
      <c r="AV19" s="317" t="s">
        <v>298</v>
      </c>
      <c r="AW19" s="315" t="s">
        <v>298</v>
      </c>
      <c r="AX19" s="317">
        <v>3.1189999999999998</v>
      </c>
      <c r="AY19" s="315">
        <v>3.222</v>
      </c>
      <c r="AZ19" s="317">
        <v>3.8970000000000002</v>
      </c>
      <c r="BA19" s="321">
        <v>2.6139999999999999</v>
      </c>
      <c r="BB19" s="325">
        <v>2.661</v>
      </c>
      <c r="BC19" s="322">
        <v>2.7269999999999999</v>
      </c>
      <c r="BD19" s="321">
        <v>2.79</v>
      </c>
      <c r="BE19" s="322">
        <v>2.86</v>
      </c>
      <c r="BF19" s="321">
        <v>3.0659999999999998</v>
      </c>
      <c r="BG19" s="322">
        <v>3.2280000000000002</v>
      </c>
      <c r="BH19" s="321">
        <v>3.82</v>
      </c>
      <c r="BI19" s="317" t="s">
        <v>298</v>
      </c>
      <c r="BJ19" s="317" t="s">
        <v>298</v>
      </c>
      <c r="BK19" s="315" t="s">
        <v>298</v>
      </c>
      <c r="BL19" s="317" t="s">
        <v>298</v>
      </c>
      <c r="BM19" s="321">
        <v>2.956</v>
      </c>
      <c r="BN19" s="322">
        <v>3.3780000000000001</v>
      </c>
      <c r="BO19" s="321" t="s">
        <v>298</v>
      </c>
      <c r="BP19" s="317" t="s">
        <v>298</v>
      </c>
      <c r="BQ19" s="321">
        <v>2.6109999999999998</v>
      </c>
      <c r="BR19" s="317" t="s">
        <v>298</v>
      </c>
      <c r="BS19" s="315" t="s">
        <v>298</v>
      </c>
      <c r="BT19" s="317" t="s">
        <v>298</v>
      </c>
      <c r="BU19" s="321">
        <v>2.8980000000000001</v>
      </c>
      <c r="BV19" s="322">
        <v>3.3519999999999999</v>
      </c>
      <c r="BW19" s="333">
        <v>3.528</v>
      </c>
      <c r="BX19" s="322">
        <v>3.6710000000000003</v>
      </c>
      <c r="BY19" s="321">
        <v>3.823</v>
      </c>
      <c r="BZ19" s="322">
        <v>4.266</v>
      </c>
      <c r="CA19" s="315" t="s">
        <v>298</v>
      </c>
      <c r="CB19" s="322">
        <v>3.0939999999999999</v>
      </c>
      <c r="CC19" s="321">
        <v>3.56</v>
      </c>
      <c r="CD19" s="322">
        <v>3.1379999999999999</v>
      </c>
      <c r="CE19" s="333">
        <v>3.5540000000000003</v>
      </c>
      <c r="CF19" s="333">
        <v>3.5460000000000003</v>
      </c>
      <c r="CG19" s="333">
        <v>4.2859999999999996</v>
      </c>
    </row>
    <row r="20" spans="1:85" x14ac:dyDescent="0.3">
      <c r="A20" s="70">
        <v>42594</v>
      </c>
      <c r="B20" s="272" t="s">
        <v>298</v>
      </c>
      <c r="C20" s="272" t="s">
        <v>298</v>
      </c>
      <c r="D20" s="272" t="s">
        <v>298</v>
      </c>
      <c r="E20" s="272" t="s">
        <v>298</v>
      </c>
      <c r="F20" s="310">
        <v>1.8159999999999998</v>
      </c>
      <c r="G20" s="310">
        <v>1.8080000000000001</v>
      </c>
      <c r="H20" s="310">
        <v>1.784</v>
      </c>
      <c r="I20" s="310">
        <v>1.766</v>
      </c>
      <c r="J20" s="310">
        <v>1.768</v>
      </c>
      <c r="K20" s="310">
        <v>1.78</v>
      </c>
      <c r="L20" s="310">
        <v>1.8719999999999999</v>
      </c>
      <c r="M20" s="310">
        <v>2.0310000000000001</v>
      </c>
      <c r="N20" s="310">
        <v>2.165</v>
      </c>
      <c r="O20" s="311">
        <v>2.484</v>
      </c>
      <c r="P20" s="75"/>
      <c r="Q20" s="74"/>
      <c r="R20" s="75">
        <v>42594</v>
      </c>
      <c r="S20" s="276" t="s">
        <v>298</v>
      </c>
      <c r="T20" s="317" t="s">
        <v>298</v>
      </c>
      <c r="U20" s="321">
        <v>2.726</v>
      </c>
      <c r="V20" s="322">
        <v>2.6139999999999999</v>
      </c>
      <c r="W20" s="321">
        <v>2.823</v>
      </c>
      <c r="X20" s="322">
        <v>3.0760000000000001</v>
      </c>
      <c r="Y20" s="321">
        <v>3.327</v>
      </c>
      <c r="Z20" s="317" t="s">
        <v>298</v>
      </c>
      <c r="AA20" s="321">
        <v>2.7730000000000001</v>
      </c>
      <c r="AB20" s="322">
        <v>3.2080000000000002</v>
      </c>
      <c r="AC20" s="321">
        <v>3.2890000000000001</v>
      </c>
      <c r="AD20" s="322">
        <v>3.496</v>
      </c>
      <c r="AE20" s="321">
        <v>3.875</v>
      </c>
      <c r="AF20" s="317" t="s">
        <v>298</v>
      </c>
      <c r="AG20" s="321">
        <v>2.9220000000000002</v>
      </c>
      <c r="AH20" s="322">
        <v>3.0739999999999998</v>
      </c>
      <c r="AI20" s="321">
        <v>3.2909999999999999</v>
      </c>
      <c r="AJ20" s="322">
        <v>3.786</v>
      </c>
      <c r="AK20" s="315" t="s">
        <v>298</v>
      </c>
      <c r="AL20" s="317" t="s">
        <v>298</v>
      </c>
      <c r="AM20" s="321">
        <v>3.3890000000000002</v>
      </c>
      <c r="AN20" s="322">
        <v>3.45</v>
      </c>
      <c r="AO20" s="321">
        <v>3.7570000000000001</v>
      </c>
      <c r="AP20" s="317" t="s">
        <v>298</v>
      </c>
      <c r="AQ20" s="321">
        <v>3.0169999999999999</v>
      </c>
      <c r="AR20" s="322">
        <v>3.2509999999999999</v>
      </c>
      <c r="AS20" s="321">
        <v>3.242</v>
      </c>
      <c r="AT20" s="322">
        <v>3.536</v>
      </c>
      <c r="AU20" s="321">
        <v>3.456</v>
      </c>
      <c r="AV20" s="317" t="s">
        <v>298</v>
      </c>
      <c r="AW20" s="315" t="s">
        <v>298</v>
      </c>
      <c r="AX20" s="317">
        <v>3.12</v>
      </c>
      <c r="AY20" s="315">
        <v>3.21</v>
      </c>
      <c r="AZ20" s="317">
        <v>3.903</v>
      </c>
      <c r="BA20" s="321">
        <v>2.6179999999999999</v>
      </c>
      <c r="BB20" s="325">
        <v>2.65</v>
      </c>
      <c r="BC20" s="322">
        <v>2.7189999999999999</v>
      </c>
      <c r="BD20" s="321">
        <v>2.782</v>
      </c>
      <c r="BE20" s="322">
        <v>2.86</v>
      </c>
      <c r="BF20" s="321">
        <v>3.093</v>
      </c>
      <c r="BG20" s="322">
        <v>3.222</v>
      </c>
      <c r="BH20" s="321">
        <v>3.8439999999999999</v>
      </c>
      <c r="BI20" s="317" t="s">
        <v>298</v>
      </c>
      <c r="BJ20" s="317" t="s">
        <v>298</v>
      </c>
      <c r="BK20" s="315" t="s">
        <v>298</v>
      </c>
      <c r="BL20" s="317" t="s">
        <v>298</v>
      </c>
      <c r="BM20" s="321">
        <v>2.9470000000000001</v>
      </c>
      <c r="BN20" s="322">
        <v>3.38</v>
      </c>
      <c r="BO20" s="321" t="s">
        <v>298</v>
      </c>
      <c r="BP20" s="317" t="s">
        <v>298</v>
      </c>
      <c r="BQ20" s="321">
        <v>2.617</v>
      </c>
      <c r="BR20" s="317" t="s">
        <v>298</v>
      </c>
      <c r="BS20" s="315" t="s">
        <v>298</v>
      </c>
      <c r="BT20" s="317" t="s">
        <v>298</v>
      </c>
      <c r="BU20" s="321">
        <v>2.891</v>
      </c>
      <c r="BV20" s="322">
        <v>3.3449999999999998</v>
      </c>
      <c r="BW20" s="333">
        <v>3.5350000000000001</v>
      </c>
      <c r="BX20" s="322">
        <v>3.6680000000000001</v>
      </c>
      <c r="BY20" s="321">
        <v>3.83</v>
      </c>
      <c r="BZ20" s="322">
        <v>4.2750000000000004</v>
      </c>
      <c r="CA20" s="315" t="s">
        <v>298</v>
      </c>
      <c r="CB20" s="322">
        <v>3.101</v>
      </c>
      <c r="CC20" s="321">
        <v>3.5640000000000001</v>
      </c>
      <c r="CD20" s="322">
        <v>3.1310000000000002</v>
      </c>
      <c r="CE20" s="333">
        <v>3.5550000000000002</v>
      </c>
      <c r="CF20" s="333">
        <v>3.5579999999999998</v>
      </c>
      <c r="CG20" s="333">
        <v>4.3010000000000002</v>
      </c>
    </row>
    <row r="21" spans="1:85" x14ac:dyDescent="0.3">
      <c r="A21" s="70">
        <v>42597</v>
      </c>
      <c r="B21" s="272" t="s">
        <v>298</v>
      </c>
      <c r="C21" s="272" t="s">
        <v>298</v>
      </c>
      <c r="D21" s="272" t="s">
        <v>298</v>
      </c>
      <c r="E21" s="272" t="s">
        <v>298</v>
      </c>
      <c r="F21" s="310">
        <v>1.819</v>
      </c>
      <c r="G21" s="310">
        <v>1.8090000000000002</v>
      </c>
      <c r="H21" s="310">
        <v>1.7850000000000001</v>
      </c>
      <c r="I21" s="310">
        <v>1.762</v>
      </c>
      <c r="J21" s="310">
        <v>1.7570000000000001</v>
      </c>
      <c r="K21" s="310">
        <v>1.762</v>
      </c>
      <c r="L21" s="310">
        <v>1.8540000000000001</v>
      </c>
      <c r="M21" s="310">
        <v>2.016</v>
      </c>
      <c r="N21" s="310">
        <v>2.1459999999999999</v>
      </c>
      <c r="O21" s="311">
        <v>2.464</v>
      </c>
      <c r="P21" s="75"/>
      <c r="Q21" s="74"/>
      <c r="R21" s="75">
        <v>42597</v>
      </c>
      <c r="S21" s="276" t="s">
        <v>298</v>
      </c>
      <c r="T21" s="317" t="s">
        <v>298</v>
      </c>
      <c r="U21" s="321">
        <v>2.7359999999999998</v>
      </c>
      <c r="V21" s="322">
        <v>2.5880000000000001</v>
      </c>
      <c r="W21" s="321">
        <v>2.8040000000000003</v>
      </c>
      <c r="X21" s="322">
        <v>3.056</v>
      </c>
      <c r="Y21" s="321">
        <v>3.3010000000000002</v>
      </c>
      <c r="Z21" s="317" t="s">
        <v>298</v>
      </c>
      <c r="AA21" s="321">
        <v>2.7610000000000001</v>
      </c>
      <c r="AB21" s="322">
        <v>3.1869999999999998</v>
      </c>
      <c r="AC21" s="321">
        <v>3.2650000000000001</v>
      </c>
      <c r="AD21" s="322">
        <v>3.4699999999999998</v>
      </c>
      <c r="AE21" s="321">
        <v>3.843</v>
      </c>
      <c r="AF21" s="317" t="s">
        <v>298</v>
      </c>
      <c r="AG21" s="321">
        <v>2.927</v>
      </c>
      <c r="AH21" s="322">
        <v>3.0590000000000002</v>
      </c>
      <c r="AI21" s="321">
        <v>3.2679999999999998</v>
      </c>
      <c r="AJ21" s="322">
        <v>3.76</v>
      </c>
      <c r="AK21" s="315" t="s">
        <v>298</v>
      </c>
      <c r="AL21" s="317" t="s">
        <v>298</v>
      </c>
      <c r="AM21" s="321">
        <v>3.3679999999999999</v>
      </c>
      <c r="AN21" s="322">
        <v>3.4470000000000001</v>
      </c>
      <c r="AO21" s="321">
        <v>3.734</v>
      </c>
      <c r="AP21" s="317" t="s">
        <v>298</v>
      </c>
      <c r="AQ21" s="321">
        <v>3.004</v>
      </c>
      <c r="AR21" s="322">
        <v>3.2359999999999998</v>
      </c>
      <c r="AS21" s="321">
        <v>3.2250000000000001</v>
      </c>
      <c r="AT21" s="322">
        <v>3.5060000000000002</v>
      </c>
      <c r="AU21" s="321">
        <v>3.4319999999999999</v>
      </c>
      <c r="AV21" s="317" t="s">
        <v>298</v>
      </c>
      <c r="AW21" s="315" t="s">
        <v>298</v>
      </c>
      <c r="AX21" s="317">
        <v>3.0960000000000001</v>
      </c>
      <c r="AY21" s="315">
        <v>3.1949999999999998</v>
      </c>
      <c r="AZ21" s="317">
        <v>3.8769999999999998</v>
      </c>
      <c r="BA21" s="321">
        <v>2.6160000000000001</v>
      </c>
      <c r="BB21" s="325">
        <v>2.6320000000000001</v>
      </c>
      <c r="BC21" s="322">
        <v>2.6989999999999998</v>
      </c>
      <c r="BD21" s="321">
        <v>2.7640000000000002</v>
      </c>
      <c r="BE21" s="322">
        <v>2.8359999999999999</v>
      </c>
      <c r="BF21" s="321">
        <v>3.0680000000000001</v>
      </c>
      <c r="BG21" s="322">
        <v>3.1960000000000002</v>
      </c>
      <c r="BH21" s="321">
        <v>3.8079999999999998</v>
      </c>
      <c r="BI21" s="317" t="s">
        <v>298</v>
      </c>
      <c r="BJ21" s="317" t="s">
        <v>298</v>
      </c>
      <c r="BK21" s="315" t="s">
        <v>298</v>
      </c>
      <c r="BL21" s="317" t="s">
        <v>298</v>
      </c>
      <c r="BM21" s="321">
        <v>2.9279999999999999</v>
      </c>
      <c r="BN21" s="322">
        <v>3.355</v>
      </c>
      <c r="BO21" s="321" t="s">
        <v>298</v>
      </c>
      <c r="BP21" s="317" t="s">
        <v>298</v>
      </c>
      <c r="BQ21" s="321">
        <v>2.5920000000000001</v>
      </c>
      <c r="BR21" s="317" t="s">
        <v>298</v>
      </c>
      <c r="BS21" s="315" t="s">
        <v>298</v>
      </c>
      <c r="BT21" s="317" t="s">
        <v>298</v>
      </c>
      <c r="BU21" s="321">
        <v>2.8639999999999999</v>
      </c>
      <c r="BV21" s="322">
        <v>3.3180000000000001</v>
      </c>
      <c r="BW21" s="333">
        <v>3.5060000000000002</v>
      </c>
      <c r="BX21" s="322">
        <v>3.6390000000000002</v>
      </c>
      <c r="BY21" s="321">
        <v>3.7960000000000003</v>
      </c>
      <c r="BZ21" s="322">
        <v>4.2350000000000003</v>
      </c>
      <c r="CA21" s="315" t="s">
        <v>298</v>
      </c>
      <c r="CB21" s="322">
        <v>3.101</v>
      </c>
      <c r="CC21" s="321">
        <v>3.5510000000000002</v>
      </c>
      <c r="CD21" s="322">
        <v>3.1120000000000001</v>
      </c>
      <c r="CE21" s="333">
        <v>3.532</v>
      </c>
      <c r="CF21" s="333">
        <v>3.5230000000000001</v>
      </c>
      <c r="CG21" s="333">
        <v>4.2919999999999998</v>
      </c>
    </row>
    <row r="22" spans="1:85" x14ac:dyDescent="0.3">
      <c r="A22" s="70">
        <v>42598</v>
      </c>
      <c r="B22" s="272" t="s">
        <v>298</v>
      </c>
      <c r="C22" s="272" t="s">
        <v>298</v>
      </c>
      <c r="D22" s="272" t="s">
        <v>298</v>
      </c>
      <c r="E22" s="272" t="s">
        <v>298</v>
      </c>
      <c r="F22" s="310">
        <v>1.8220000000000001</v>
      </c>
      <c r="G22" s="310">
        <v>1.8159999999999998</v>
      </c>
      <c r="H22" s="310">
        <v>1.7949999999999999</v>
      </c>
      <c r="I22" s="310">
        <v>1.776</v>
      </c>
      <c r="J22" s="310">
        <v>1.774</v>
      </c>
      <c r="K22" s="310">
        <v>1.778</v>
      </c>
      <c r="L22" s="310">
        <v>1.8740000000000001</v>
      </c>
      <c r="M22" s="310">
        <v>2.0339999999999998</v>
      </c>
      <c r="N22" s="310">
        <v>2.169</v>
      </c>
      <c r="O22" s="311">
        <v>2.5009999999999999</v>
      </c>
      <c r="P22" s="75"/>
      <c r="Q22" s="74"/>
      <c r="R22" s="75">
        <v>42598</v>
      </c>
      <c r="S22" s="276" t="s">
        <v>298</v>
      </c>
      <c r="T22" s="317" t="s">
        <v>298</v>
      </c>
      <c r="U22" s="321">
        <v>2.7410000000000001</v>
      </c>
      <c r="V22" s="322">
        <v>2.585</v>
      </c>
      <c r="W22" s="321">
        <v>2.806</v>
      </c>
      <c r="X22" s="322">
        <v>3.052</v>
      </c>
      <c r="Y22" s="321">
        <v>3.3</v>
      </c>
      <c r="Z22" s="317" t="s">
        <v>298</v>
      </c>
      <c r="AA22" s="321">
        <v>2.7269999999999999</v>
      </c>
      <c r="AB22" s="322">
        <v>3.1850000000000001</v>
      </c>
      <c r="AC22" s="321">
        <v>3.2650000000000001</v>
      </c>
      <c r="AD22" s="322">
        <v>3.4630000000000001</v>
      </c>
      <c r="AE22" s="321">
        <v>3.7759999999999998</v>
      </c>
      <c r="AF22" s="317" t="s">
        <v>298</v>
      </c>
      <c r="AG22" s="321">
        <v>2.9020000000000001</v>
      </c>
      <c r="AH22" s="322">
        <v>3.0579999999999998</v>
      </c>
      <c r="AI22" s="321">
        <v>3.2749999999999999</v>
      </c>
      <c r="AJ22" s="322">
        <v>3.7530000000000001</v>
      </c>
      <c r="AK22" s="315" t="s">
        <v>298</v>
      </c>
      <c r="AL22" s="317" t="s">
        <v>298</v>
      </c>
      <c r="AM22" s="321">
        <v>3.3639999999999999</v>
      </c>
      <c r="AN22" s="322">
        <v>3.4510000000000001</v>
      </c>
      <c r="AO22" s="321">
        <v>3.7389999999999999</v>
      </c>
      <c r="AP22" s="317" t="s">
        <v>298</v>
      </c>
      <c r="AQ22" s="321">
        <v>3.0019999999999998</v>
      </c>
      <c r="AR22" s="322">
        <v>3.2240000000000002</v>
      </c>
      <c r="AS22" s="321">
        <v>3.206</v>
      </c>
      <c r="AT22" s="322">
        <v>3.4630000000000001</v>
      </c>
      <c r="AU22" s="321">
        <v>3.4540000000000002</v>
      </c>
      <c r="AV22" s="317" t="s">
        <v>298</v>
      </c>
      <c r="AW22" s="315" t="s">
        <v>298</v>
      </c>
      <c r="AX22" s="317">
        <v>3.0920000000000001</v>
      </c>
      <c r="AY22" s="315">
        <v>3.1829999999999998</v>
      </c>
      <c r="AZ22" s="317">
        <v>3.8180000000000001</v>
      </c>
      <c r="BA22" s="321">
        <v>2.6029999999999998</v>
      </c>
      <c r="BB22" s="325">
        <v>2.6349999999999998</v>
      </c>
      <c r="BC22" s="322">
        <v>2.7</v>
      </c>
      <c r="BD22" s="321">
        <v>2.7570000000000001</v>
      </c>
      <c r="BE22" s="322">
        <v>2.8319999999999999</v>
      </c>
      <c r="BF22" s="321">
        <v>3.06</v>
      </c>
      <c r="BG22" s="322">
        <v>3.194</v>
      </c>
      <c r="BH22" s="321">
        <v>3.8149999999999999</v>
      </c>
      <c r="BI22" s="317" t="s">
        <v>298</v>
      </c>
      <c r="BJ22" s="317" t="s">
        <v>298</v>
      </c>
      <c r="BK22" s="315" t="s">
        <v>298</v>
      </c>
      <c r="BL22" s="317" t="s">
        <v>298</v>
      </c>
      <c r="BM22" s="321">
        <v>2.9329999999999998</v>
      </c>
      <c r="BN22" s="322">
        <v>3.3559999999999999</v>
      </c>
      <c r="BO22" s="321" t="s">
        <v>298</v>
      </c>
      <c r="BP22" s="317" t="s">
        <v>298</v>
      </c>
      <c r="BQ22" s="321">
        <v>2.5910000000000002</v>
      </c>
      <c r="BR22" s="317" t="s">
        <v>298</v>
      </c>
      <c r="BS22" s="315" t="s">
        <v>298</v>
      </c>
      <c r="BT22" s="317" t="s">
        <v>298</v>
      </c>
      <c r="BU22" s="321">
        <v>2.8849999999999998</v>
      </c>
      <c r="BV22" s="322">
        <v>3.3279999999999998</v>
      </c>
      <c r="BW22" s="333">
        <v>3.5089999999999999</v>
      </c>
      <c r="BX22" s="322">
        <v>3.657</v>
      </c>
      <c r="BY22" s="321">
        <v>3.7930000000000001</v>
      </c>
      <c r="BZ22" s="322">
        <v>4.2119999999999997</v>
      </c>
      <c r="CA22" s="315" t="s">
        <v>298</v>
      </c>
      <c r="CB22" s="322">
        <v>3.097</v>
      </c>
      <c r="CC22" s="321">
        <v>3.57</v>
      </c>
      <c r="CD22" s="322">
        <v>3.1160000000000001</v>
      </c>
      <c r="CE22" s="333">
        <v>3.5230000000000001</v>
      </c>
      <c r="CF22" s="333">
        <v>3.5129999999999999</v>
      </c>
      <c r="CG22" s="333">
        <v>4.2960000000000003</v>
      </c>
    </row>
    <row r="23" spans="1:85" x14ac:dyDescent="0.3">
      <c r="A23" s="70">
        <v>42599</v>
      </c>
      <c r="B23" s="272" t="s">
        <v>298</v>
      </c>
      <c r="C23" s="272" t="s">
        <v>298</v>
      </c>
      <c r="D23" s="272" t="s">
        <v>298</v>
      </c>
      <c r="E23" s="272" t="s">
        <v>298</v>
      </c>
      <c r="F23" s="310">
        <v>1.8420000000000001</v>
      </c>
      <c r="G23" s="310">
        <v>1.8340000000000001</v>
      </c>
      <c r="H23" s="310">
        <v>1.81</v>
      </c>
      <c r="I23" s="310">
        <v>1.7949999999999999</v>
      </c>
      <c r="J23" s="310">
        <v>1.7890000000000001</v>
      </c>
      <c r="K23" s="310">
        <v>1.798</v>
      </c>
      <c r="L23" s="310">
        <v>1.895</v>
      </c>
      <c r="M23" s="310">
        <v>2.0619999999999998</v>
      </c>
      <c r="N23" s="310">
        <v>2.2010000000000001</v>
      </c>
      <c r="O23" s="311">
        <v>2.528</v>
      </c>
      <c r="P23" s="75"/>
      <c r="Q23" s="74"/>
      <c r="R23" s="75">
        <v>42599</v>
      </c>
      <c r="S23" s="276" t="s">
        <v>298</v>
      </c>
      <c r="T23" s="317" t="s">
        <v>298</v>
      </c>
      <c r="U23" s="321">
        <v>2.7080000000000002</v>
      </c>
      <c r="V23" s="322">
        <v>2.5869999999999997</v>
      </c>
      <c r="W23" s="321">
        <v>2.8069999999999999</v>
      </c>
      <c r="X23" s="322">
        <v>3.0569999999999999</v>
      </c>
      <c r="Y23" s="321">
        <v>3.3079999999999998</v>
      </c>
      <c r="Z23" s="317" t="s">
        <v>298</v>
      </c>
      <c r="AA23" s="321">
        <v>2.7359999999999998</v>
      </c>
      <c r="AB23" s="322">
        <v>3.1840000000000002</v>
      </c>
      <c r="AC23" s="321">
        <v>3.26</v>
      </c>
      <c r="AD23" s="322">
        <v>3.4620000000000002</v>
      </c>
      <c r="AE23" s="321">
        <v>3.778</v>
      </c>
      <c r="AF23" s="317" t="s">
        <v>298</v>
      </c>
      <c r="AG23" s="321">
        <v>2.9050000000000002</v>
      </c>
      <c r="AH23" s="322">
        <v>3.06</v>
      </c>
      <c r="AI23" s="321">
        <v>3.2749999999999999</v>
      </c>
      <c r="AJ23" s="322">
        <v>3.7640000000000002</v>
      </c>
      <c r="AK23" s="315" t="s">
        <v>298</v>
      </c>
      <c r="AL23" s="317" t="s">
        <v>298</v>
      </c>
      <c r="AM23" s="321">
        <v>3.3650000000000002</v>
      </c>
      <c r="AN23" s="322">
        <v>3.4580000000000002</v>
      </c>
      <c r="AO23" s="321">
        <v>3.75</v>
      </c>
      <c r="AP23" s="317" t="s">
        <v>298</v>
      </c>
      <c r="AQ23" s="321">
        <v>3.0019999999999998</v>
      </c>
      <c r="AR23" s="322">
        <v>3.2229999999999999</v>
      </c>
      <c r="AS23" s="321">
        <v>3.2040000000000002</v>
      </c>
      <c r="AT23" s="322">
        <v>3.4630000000000001</v>
      </c>
      <c r="AU23" s="321">
        <v>3.4609999999999999</v>
      </c>
      <c r="AV23" s="317" t="s">
        <v>298</v>
      </c>
      <c r="AW23" s="315" t="s">
        <v>298</v>
      </c>
      <c r="AX23" s="317">
        <v>3.09</v>
      </c>
      <c r="AY23" s="315">
        <v>3.1850000000000001</v>
      </c>
      <c r="AZ23" s="317">
        <v>3.827</v>
      </c>
      <c r="BA23" s="321">
        <v>2.6080000000000001</v>
      </c>
      <c r="BB23" s="325">
        <v>2.6379999999999999</v>
      </c>
      <c r="BC23" s="322">
        <v>2.7029999999999998</v>
      </c>
      <c r="BD23" s="321">
        <v>2.76</v>
      </c>
      <c r="BE23" s="322">
        <v>2.835</v>
      </c>
      <c r="BF23" s="321">
        <v>3.0670000000000002</v>
      </c>
      <c r="BG23" s="322">
        <v>3.2040000000000002</v>
      </c>
      <c r="BH23" s="321">
        <v>3.8250000000000002</v>
      </c>
      <c r="BI23" s="317" t="s">
        <v>298</v>
      </c>
      <c r="BJ23" s="317" t="s">
        <v>298</v>
      </c>
      <c r="BK23" s="315" t="s">
        <v>298</v>
      </c>
      <c r="BL23" s="317" t="s">
        <v>298</v>
      </c>
      <c r="BM23" s="321">
        <v>2.9370000000000003</v>
      </c>
      <c r="BN23" s="322">
        <v>3.3650000000000002</v>
      </c>
      <c r="BO23" s="321" t="s">
        <v>298</v>
      </c>
      <c r="BP23" s="317" t="s">
        <v>298</v>
      </c>
      <c r="BQ23" s="321">
        <v>2.59</v>
      </c>
      <c r="BR23" s="317" t="s">
        <v>298</v>
      </c>
      <c r="BS23" s="315" t="s">
        <v>298</v>
      </c>
      <c r="BT23" s="317" t="s">
        <v>298</v>
      </c>
      <c r="BU23" s="321">
        <v>2.8679999999999999</v>
      </c>
      <c r="BV23" s="322">
        <v>3.3239999999999998</v>
      </c>
      <c r="BW23" s="333">
        <v>3.4779999999999998</v>
      </c>
      <c r="BX23" s="322">
        <v>3.645</v>
      </c>
      <c r="BY23" s="321">
        <v>3.7890000000000001</v>
      </c>
      <c r="BZ23" s="322">
        <v>4.218</v>
      </c>
      <c r="CA23" s="315" t="s">
        <v>298</v>
      </c>
      <c r="CB23" s="322">
        <v>3.097</v>
      </c>
      <c r="CC23" s="321">
        <v>3.5590000000000002</v>
      </c>
      <c r="CD23" s="322">
        <v>3.1150000000000002</v>
      </c>
      <c r="CE23" s="333">
        <v>3.528</v>
      </c>
      <c r="CF23" s="333">
        <v>3.5220000000000002</v>
      </c>
      <c r="CG23" s="333">
        <v>4.3010000000000002</v>
      </c>
    </row>
    <row r="24" spans="1:85" x14ac:dyDescent="0.3">
      <c r="A24" s="70">
        <v>42600</v>
      </c>
      <c r="B24" s="272" t="s">
        <v>298</v>
      </c>
      <c r="C24" s="272" t="s">
        <v>298</v>
      </c>
      <c r="D24" s="272" t="s">
        <v>298</v>
      </c>
      <c r="E24" s="272" t="s">
        <v>298</v>
      </c>
      <c r="F24" s="310">
        <v>1.833</v>
      </c>
      <c r="G24" s="310">
        <v>1.8239999999999998</v>
      </c>
      <c r="H24" s="310">
        <v>1.7949999999999999</v>
      </c>
      <c r="I24" s="310">
        <v>1.7770000000000001</v>
      </c>
      <c r="J24" s="310">
        <v>1.7709999999999999</v>
      </c>
      <c r="K24" s="310">
        <v>1.7829999999999999</v>
      </c>
      <c r="L24" s="310">
        <v>1.8940000000000001</v>
      </c>
      <c r="M24" s="310">
        <v>2.0449999999999999</v>
      </c>
      <c r="N24" s="310">
        <v>2.169</v>
      </c>
      <c r="O24" s="311">
        <v>2.5099999999999998</v>
      </c>
      <c r="P24" s="75"/>
      <c r="Q24" s="74"/>
      <c r="R24" s="75">
        <v>42600</v>
      </c>
      <c r="S24" s="276" t="s">
        <v>298</v>
      </c>
      <c r="T24" s="317" t="s">
        <v>298</v>
      </c>
      <c r="U24" s="321">
        <v>2.7109999999999999</v>
      </c>
      <c r="V24" s="322">
        <v>2.5830000000000002</v>
      </c>
      <c r="W24" s="321">
        <v>2.7949999999999999</v>
      </c>
      <c r="X24" s="322">
        <v>3.048</v>
      </c>
      <c r="Y24" s="321">
        <v>3.2989999999999999</v>
      </c>
      <c r="Z24" s="317" t="s">
        <v>298</v>
      </c>
      <c r="AA24" s="321">
        <v>2.7330000000000001</v>
      </c>
      <c r="AB24" s="322">
        <v>3.1709999999999998</v>
      </c>
      <c r="AC24" s="321">
        <v>3.2480000000000002</v>
      </c>
      <c r="AD24" s="322">
        <v>3.4529999999999998</v>
      </c>
      <c r="AE24" s="321">
        <v>3.7690000000000001</v>
      </c>
      <c r="AF24" s="317" t="s">
        <v>298</v>
      </c>
      <c r="AG24" s="321">
        <v>2.9050000000000002</v>
      </c>
      <c r="AH24" s="322">
        <v>3.0459999999999998</v>
      </c>
      <c r="AI24" s="321">
        <v>3.2640000000000002</v>
      </c>
      <c r="AJ24" s="322">
        <v>3.754</v>
      </c>
      <c r="AK24" s="315" t="s">
        <v>298</v>
      </c>
      <c r="AL24" s="317" t="s">
        <v>298</v>
      </c>
      <c r="AM24" s="321">
        <v>3.355</v>
      </c>
      <c r="AN24" s="322">
        <v>3.4489999999999998</v>
      </c>
      <c r="AO24" s="321">
        <v>3.74</v>
      </c>
      <c r="AP24" s="317" t="s">
        <v>298</v>
      </c>
      <c r="AQ24" s="321">
        <v>2.9590000000000001</v>
      </c>
      <c r="AR24" s="322">
        <v>3.1669999999999998</v>
      </c>
      <c r="AS24" s="321">
        <v>3.1859999999999999</v>
      </c>
      <c r="AT24" s="322">
        <v>3.4529999999999998</v>
      </c>
      <c r="AU24" s="321">
        <v>3.4510000000000001</v>
      </c>
      <c r="AV24" s="317" t="s">
        <v>298</v>
      </c>
      <c r="AW24" s="315" t="s">
        <v>298</v>
      </c>
      <c r="AX24" s="317">
        <v>3.0880000000000001</v>
      </c>
      <c r="AY24" s="315">
        <v>3.169</v>
      </c>
      <c r="AZ24" s="317">
        <v>3.8170000000000002</v>
      </c>
      <c r="BA24" s="321">
        <v>2.6109999999999998</v>
      </c>
      <c r="BB24" s="325">
        <v>2.621</v>
      </c>
      <c r="BC24" s="322">
        <v>2.6890000000000001</v>
      </c>
      <c r="BD24" s="321">
        <v>2.7480000000000002</v>
      </c>
      <c r="BE24" s="322">
        <v>2.8239999999999998</v>
      </c>
      <c r="BF24" s="321">
        <v>3.0590000000000002</v>
      </c>
      <c r="BG24" s="322">
        <v>3.1949999999999998</v>
      </c>
      <c r="BH24" s="321">
        <v>3.81</v>
      </c>
      <c r="BI24" s="317" t="s">
        <v>298</v>
      </c>
      <c r="BJ24" s="317" t="s">
        <v>298</v>
      </c>
      <c r="BK24" s="315" t="s">
        <v>298</v>
      </c>
      <c r="BL24" s="317" t="s">
        <v>298</v>
      </c>
      <c r="BM24" s="321">
        <v>2.9220000000000002</v>
      </c>
      <c r="BN24" s="322">
        <v>3.3580000000000001</v>
      </c>
      <c r="BO24" s="321" t="s">
        <v>298</v>
      </c>
      <c r="BP24" s="317" t="s">
        <v>298</v>
      </c>
      <c r="BQ24" s="321">
        <v>2.593</v>
      </c>
      <c r="BR24" s="317" t="s">
        <v>298</v>
      </c>
      <c r="BS24" s="315" t="s">
        <v>298</v>
      </c>
      <c r="BT24" s="317" t="s">
        <v>298</v>
      </c>
      <c r="BU24" s="321">
        <v>2.8650000000000002</v>
      </c>
      <c r="BV24" s="322">
        <v>3.3130000000000002</v>
      </c>
      <c r="BW24" s="333">
        <v>3.4670000000000001</v>
      </c>
      <c r="BX24" s="322">
        <v>3.637</v>
      </c>
      <c r="BY24" s="321">
        <v>3.7800000000000002</v>
      </c>
      <c r="BZ24" s="322">
        <v>4.2009999999999996</v>
      </c>
      <c r="CA24" s="315" t="s">
        <v>298</v>
      </c>
      <c r="CB24" s="322">
        <v>3.101</v>
      </c>
      <c r="CC24" s="321">
        <v>3.5449999999999999</v>
      </c>
      <c r="CD24" s="322">
        <v>3.1030000000000002</v>
      </c>
      <c r="CE24" s="333">
        <v>3.5190000000000001</v>
      </c>
      <c r="CF24" s="333">
        <v>3.5129999999999999</v>
      </c>
      <c r="CG24" s="333">
        <v>4.298</v>
      </c>
    </row>
    <row r="25" spans="1:85" x14ac:dyDescent="0.3">
      <c r="A25" s="70">
        <v>42601</v>
      </c>
      <c r="B25" s="272" t="s">
        <v>298</v>
      </c>
      <c r="C25" s="272" t="s">
        <v>298</v>
      </c>
      <c r="D25" s="272" t="s">
        <v>298</v>
      </c>
      <c r="E25" s="272" t="s">
        <v>298</v>
      </c>
      <c r="F25" s="310">
        <v>1.8359999999999999</v>
      </c>
      <c r="G25" s="310">
        <v>1.831</v>
      </c>
      <c r="H25" s="310">
        <v>1.8129999999999999</v>
      </c>
      <c r="I25" s="310">
        <v>1.7949999999999999</v>
      </c>
      <c r="J25" s="310">
        <v>1.7930000000000001</v>
      </c>
      <c r="K25" s="310">
        <v>1.8</v>
      </c>
      <c r="L25" s="310">
        <v>1.9260000000000002</v>
      </c>
      <c r="M25" s="310">
        <v>2.1</v>
      </c>
      <c r="N25" s="310">
        <v>2.238</v>
      </c>
      <c r="O25" s="311">
        <v>2.5979999999999999</v>
      </c>
      <c r="P25" s="75"/>
      <c r="Q25" s="74"/>
      <c r="R25" s="75">
        <v>42601</v>
      </c>
      <c r="S25" s="276" t="s">
        <v>298</v>
      </c>
      <c r="T25" s="317" t="s">
        <v>298</v>
      </c>
      <c r="U25" s="321">
        <v>2.7050000000000001</v>
      </c>
      <c r="V25" s="322">
        <v>2.62</v>
      </c>
      <c r="W25" s="321">
        <v>2.8209999999999997</v>
      </c>
      <c r="X25" s="322">
        <v>3.073</v>
      </c>
      <c r="Y25" s="321">
        <v>3.3260000000000001</v>
      </c>
      <c r="Z25" s="317" t="s">
        <v>298</v>
      </c>
      <c r="AA25" s="321">
        <v>2.7069999999999999</v>
      </c>
      <c r="AB25" s="322">
        <v>3.1960000000000002</v>
      </c>
      <c r="AC25" s="321">
        <v>3.2730000000000001</v>
      </c>
      <c r="AD25" s="322">
        <v>3.4790000000000001</v>
      </c>
      <c r="AE25" s="321">
        <v>3.798</v>
      </c>
      <c r="AF25" s="317" t="s">
        <v>298</v>
      </c>
      <c r="AG25" s="321">
        <v>2.8980000000000001</v>
      </c>
      <c r="AH25" s="322">
        <v>3.0739999999999998</v>
      </c>
      <c r="AI25" s="321">
        <v>3.2890000000000001</v>
      </c>
      <c r="AJ25" s="322">
        <v>3.782</v>
      </c>
      <c r="AK25" s="315" t="s">
        <v>298</v>
      </c>
      <c r="AL25" s="317" t="s">
        <v>298</v>
      </c>
      <c r="AM25" s="321">
        <v>3.38</v>
      </c>
      <c r="AN25" s="322">
        <v>3.4740000000000002</v>
      </c>
      <c r="AO25" s="321">
        <v>3.762</v>
      </c>
      <c r="AP25" s="317" t="s">
        <v>298</v>
      </c>
      <c r="AQ25" s="321">
        <v>2.9619999999999997</v>
      </c>
      <c r="AR25" s="322">
        <v>3.2570000000000001</v>
      </c>
      <c r="AS25" s="321">
        <v>3.2029999999999998</v>
      </c>
      <c r="AT25" s="322">
        <v>3.4779999999999998</v>
      </c>
      <c r="AU25" s="321">
        <v>3.4769999999999999</v>
      </c>
      <c r="AV25" s="317" t="s">
        <v>298</v>
      </c>
      <c r="AW25" s="315" t="s">
        <v>298</v>
      </c>
      <c r="AX25" s="317">
        <v>3.109</v>
      </c>
      <c r="AY25" s="315">
        <v>3.198</v>
      </c>
      <c r="AZ25" s="317">
        <v>3.8439999999999999</v>
      </c>
      <c r="BA25" s="321">
        <v>2.6150000000000002</v>
      </c>
      <c r="BB25" s="325">
        <v>2.65</v>
      </c>
      <c r="BC25" s="322">
        <v>2.7149999999999999</v>
      </c>
      <c r="BD25" s="321">
        <v>2.774</v>
      </c>
      <c r="BE25" s="322">
        <v>2.8490000000000002</v>
      </c>
      <c r="BF25" s="321">
        <v>3.0859999999999999</v>
      </c>
      <c r="BG25" s="322">
        <v>3.222</v>
      </c>
      <c r="BH25" s="321">
        <v>3.8479999999999999</v>
      </c>
      <c r="BI25" s="317" t="s">
        <v>298</v>
      </c>
      <c r="BJ25" s="317" t="s">
        <v>298</v>
      </c>
      <c r="BK25" s="315" t="s">
        <v>298</v>
      </c>
      <c r="BL25" s="317" t="s">
        <v>298</v>
      </c>
      <c r="BM25" s="321">
        <v>2.948</v>
      </c>
      <c r="BN25" s="322">
        <v>3.3849999999999998</v>
      </c>
      <c r="BO25" s="321" t="s">
        <v>298</v>
      </c>
      <c r="BP25" s="317" t="s">
        <v>298</v>
      </c>
      <c r="BQ25" s="321">
        <v>2.609</v>
      </c>
      <c r="BR25" s="317" t="s">
        <v>298</v>
      </c>
      <c r="BS25" s="315" t="s">
        <v>298</v>
      </c>
      <c r="BT25" s="317" t="s">
        <v>298</v>
      </c>
      <c r="BU25" s="321">
        <v>2.8839999999999999</v>
      </c>
      <c r="BV25" s="322">
        <v>3.3359999999999999</v>
      </c>
      <c r="BW25" s="333">
        <v>3.49</v>
      </c>
      <c r="BX25" s="322">
        <v>3.6640000000000001</v>
      </c>
      <c r="BY25" s="321">
        <v>3.8040000000000003</v>
      </c>
      <c r="BZ25" s="322">
        <v>4.2329999999999997</v>
      </c>
      <c r="CA25" s="315" t="s">
        <v>298</v>
      </c>
      <c r="CB25" s="322">
        <v>3.1080000000000001</v>
      </c>
      <c r="CC25" s="321">
        <v>3.57</v>
      </c>
      <c r="CD25" s="322">
        <v>3.129</v>
      </c>
      <c r="CE25" s="333">
        <v>3.5449999999999999</v>
      </c>
      <c r="CF25" s="333">
        <v>3.5380000000000003</v>
      </c>
      <c r="CG25" s="333">
        <v>4.3090000000000002</v>
      </c>
    </row>
    <row r="26" spans="1:85" x14ac:dyDescent="0.3">
      <c r="A26" s="70">
        <v>42604</v>
      </c>
      <c r="B26" s="272" t="s">
        <v>298</v>
      </c>
      <c r="C26" s="272" t="s">
        <v>298</v>
      </c>
      <c r="D26" s="272" t="s">
        <v>298</v>
      </c>
      <c r="E26" s="272" t="s">
        <v>298</v>
      </c>
      <c r="F26" s="310">
        <v>1.8359999999999999</v>
      </c>
      <c r="G26" s="310">
        <v>1.8380000000000001</v>
      </c>
      <c r="H26" s="310">
        <v>1.8220000000000001</v>
      </c>
      <c r="I26" s="310">
        <v>1.821</v>
      </c>
      <c r="J26" s="310">
        <v>1.8180000000000001</v>
      </c>
      <c r="K26" s="310">
        <v>1.831</v>
      </c>
      <c r="L26" s="310">
        <v>1.988</v>
      </c>
      <c r="M26" s="310">
        <v>2.1659999999999999</v>
      </c>
      <c r="N26" s="310">
        <v>2.3109999999999999</v>
      </c>
      <c r="O26" s="311">
        <v>2.6850000000000001</v>
      </c>
      <c r="P26" s="75"/>
      <c r="Q26" s="74"/>
      <c r="R26" s="75">
        <v>42604</v>
      </c>
      <c r="S26" s="276" t="s">
        <v>298</v>
      </c>
      <c r="T26" s="317" t="s">
        <v>298</v>
      </c>
      <c r="U26" s="321">
        <v>2.7080000000000002</v>
      </c>
      <c r="V26" s="322">
        <v>2.6160000000000001</v>
      </c>
      <c r="W26" s="321">
        <v>2.8580000000000001</v>
      </c>
      <c r="X26" s="322">
        <v>3.1150000000000002</v>
      </c>
      <c r="Y26" s="321">
        <v>3.3740000000000001</v>
      </c>
      <c r="Z26" s="317" t="s">
        <v>298</v>
      </c>
      <c r="AA26" s="321">
        <v>2.7410000000000001</v>
      </c>
      <c r="AB26" s="322">
        <v>3.2320000000000002</v>
      </c>
      <c r="AC26" s="321">
        <v>3.3090000000000002</v>
      </c>
      <c r="AD26" s="322">
        <v>3.5310000000000001</v>
      </c>
      <c r="AE26" s="321">
        <v>3.8439999999999999</v>
      </c>
      <c r="AF26" s="317" t="s">
        <v>298</v>
      </c>
      <c r="AG26" s="321">
        <v>2.9050000000000002</v>
      </c>
      <c r="AH26" s="322">
        <v>3.105</v>
      </c>
      <c r="AI26" s="321">
        <v>3.3239999999999998</v>
      </c>
      <c r="AJ26" s="322">
        <v>3.8289999999999997</v>
      </c>
      <c r="AK26" s="315" t="s">
        <v>298</v>
      </c>
      <c r="AL26" s="317" t="s">
        <v>298</v>
      </c>
      <c r="AM26" s="321">
        <v>3.4159999999999999</v>
      </c>
      <c r="AN26" s="322">
        <v>3.5140000000000002</v>
      </c>
      <c r="AO26" s="321">
        <v>3.8090000000000002</v>
      </c>
      <c r="AP26" s="317" t="s">
        <v>298</v>
      </c>
      <c r="AQ26" s="321">
        <v>2.9609999999999999</v>
      </c>
      <c r="AR26" s="322">
        <v>3.2800000000000002</v>
      </c>
      <c r="AS26" s="321">
        <v>3.2309999999999999</v>
      </c>
      <c r="AT26" s="322">
        <v>3.5140000000000002</v>
      </c>
      <c r="AU26" s="321">
        <v>3.5179999999999998</v>
      </c>
      <c r="AV26" s="317" t="s">
        <v>298</v>
      </c>
      <c r="AW26" s="315" t="s">
        <v>298</v>
      </c>
      <c r="AX26" s="317">
        <v>3.1189999999999998</v>
      </c>
      <c r="AY26" s="315">
        <v>3.23</v>
      </c>
      <c r="AZ26" s="317">
        <v>3.8919999999999999</v>
      </c>
      <c r="BA26" s="321">
        <v>2.6080000000000001</v>
      </c>
      <c r="BB26" s="325">
        <v>2.6779999999999999</v>
      </c>
      <c r="BC26" s="322">
        <v>2.7490000000000001</v>
      </c>
      <c r="BD26" s="321">
        <v>2.8090000000000002</v>
      </c>
      <c r="BE26" s="322">
        <v>2.8849999999999998</v>
      </c>
      <c r="BF26" s="321">
        <v>3.1310000000000002</v>
      </c>
      <c r="BG26" s="322">
        <v>3.27</v>
      </c>
      <c r="BH26" s="321">
        <v>3.8959999999999999</v>
      </c>
      <c r="BI26" s="317" t="s">
        <v>298</v>
      </c>
      <c r="BJ26" s="317" t="s">
        <v>298</v>
      </c>
      <c r="BK26" s="315" t="s">
        <v>298</v>
      </c>
      <c r="BL26" s="317" t="s">
        <v>298</v>
      </c>
      <c r="BM26" s="321">
        <v>2.98</v>
      </c>
      <c r="BN26" s="322">
        <v>3.4279999999999999</v>
      </c>
      <c r="BO26" s="321" t="s">
        <v>298</v>
      </c>
      <c r="BP26" s="317" t="s">
        <v>298</v>
      </c>
      <c r="BQ26" s="321">
        <v>2.6139999999999999</v>
      </c>
      <c r="BR26" s="317" t="s">
        <v>298</v>
      </c>
      <c r="BS26" s="315" t="s">
        <v>298</v>
      </c>
      <c r="BT26" s="317" t="s">
        <v>298</v>
      </c>
      <c r="BU26" s="321">
        <v>2.8919999999999999</v>
      </c>
      <c r="BV26" s="322">
        <v>3.37</v>
      </c>
      <c r="BW26" s="333">
        <v>3.5300000000000002</v>
      </c>
      <c r="BX26" s="322">
        <v>3.706</v>
      </c>
      <c r="BY26" s="321">
        <v>3.8540000000000001</v>
      </c>
      <c r="BZ26" s="322">
        <v>4.28</v>
      </c>
      <c r="CA26" s="315" t="s">
        <v>298</v>
      </c>
      <c r="CB26" s="322">
        <v>3.1030000000000002</v>
      </c>
      <c r="CC26" s="321">
        <v>3.6</v>
      </c>
      <c r="CD26" s="322">
        <v>3.1659999999999999</v>
      </c>
      <c r="CE26" s="333">
        <v>3.585</v>
      </c>
      <c r="CF26" s="333">
        <v>3.5720000000000001</v>
      </c>
      <c r="CG26" s="333">
        <v>4.3120000000000003</v>
      </c>
    </row>
    <row r="27" spans="1:85" x14ac:dyDescent="0.3">
      <c r="A27" s="70">
        <v>42605</v>
      </c>
      <c r="B27" s="272" t="s">
        <v>298</v>
      </c>
      <c r="C27" s="272" t="s">
        <v>298</v>
      </c>
      <c r="D27" s="272" t="s">
        <v>298</v>
      </c>
      <c r="E27" s="272" t="s">
        <v>298</v>
      </c>
      <c r="F27" s="310">
        <v>1.833</v>
      </c>
      <c r="G27" s="310">
        <v>1.829</v>
      </c>
      <c r="H27" s="310">
        <v>1.8120000000000001</v>
      </c>
      <c r="I27" s="310">
        <v>1.8</v>
      </c>
      <c r="J27" s="310">
        <v>1.7930000000000001</v>
      </c>
      <c r="K27" s="310">
        <v>1.802</v>
      </c>
      <c r="L27" s="310">
        <v>1.9590000000000001</v>
      </c>
      <c r="M27" s="310">
        <v>2.14</v>
      </c>
      <c r="N27" s="310">
        <v>2.2800000000000002</v>
      </c>
      <c r="O27" s="311">
        <v>2.6419999999999999</v>
      </c>
      <c r="P27" s="75"/>
      <c r="Q27" s="74"/>
      <c r="R27" s="75">
        <v>42605</v>
      </c>
      <c r="S27" s="276" t="s">
        <v>298</v>
      </c>
      <c r="T27" s="317" t="s">
        <v>298</v>
      </c>
      <c r="U27" s="321">
        <v>2.7090000000000001</v>
      </c>
      <c r="V27" s="322">
        <v>2.6139999999999999</v>
      </c>
      <c r="W27" s="321">
        <v>2.8369999999999997</v>
      </c>
      <c r="X27" s="322">
        <v>3.0870000000000002</v>
      </c>
      <c r="Y27" s="321">
        <v>3.343</v>
      </c>
      <c r="Z27" s="317" t="s">
        <v>298</v>
      </c>
      <c r="AA27" s="321">
        <v>2.7189999999999999</v>
      </c>
      <c r="AB27" s="322">
        <v>3.214</v>
      </c>
      <c r="AC27" s="321">
        <v>3.2890000000000001</v>
      </c>
      <c r="AD27" s="322">
        <v>3.5</v>
      </c>
      <c r="AE27" s="321">
        <v>3.8129999999999997</v>
      </c>
      <c r="AF27" s="317" t="s">
        <v>298</v>
      </c>
      <c r="AG27" s="321">
        <v>2.9039999999999999</v>
      </c>
      <c r="AH27" s="322">
        <v>3.0910000000000002</v>
      </c>
      <c r="AI27" s="321">
        <v>3.3050000000000002</v>
      </c>
      <c r="AJ27" s="322">
        <v>3.8</v>
      </c>
      <c r="AK27" s="315" t="s">
        <v>298</v>
      </c>
      <c r="AL27" s="317" t="s">
        <v>298</v>
      </c>
      <c r="AM27" s="321">
        <v>3.3940000000000001</v>
      </c>
      <c r="AN27" s="322">
        <v>3.488</v>
      </c>
      <c r="AO27" s="321">
        <v>3.7770000000000001</v>
      </c>
      <c r="AP27" s="317" t="s">
        <v>298</v>
      </c>
      <c r="AQ27" s="321">
        <v>2.9769999999999999</v>
      </c>
      <c r="AR27" s="322">
        <v>3.27</v>
      </c>
      <c r="AS27" s="321">
        <v>3.218</v>
      </c>
      <c r="AT27" s="322">
        <v>3.4929999999999999</v>
      </c>
      <c r="AU27" s="321">
        <v>3.49</v>
      </c>
      <c r="AV27" s="317" t="s">
        <v>298</v>
      </c>
      <c r="AW27" s="315" t="s">
        <v>298</v>
      </c>
      <c r="AX27" s="317">
        <v>3.117</v>
      </c>
      <c r="AY27" s="315">
        <v>3.214</v>
      </c>
      <c r="AZ27" s="317">
        <v>3.8759999999999999</v>
      </c>
      <c r="BA27" s="321">
        <v>2.6070000000000002</v>
      </c>
      <c r="BB27" s="325">
        <v>2.6579999999999999</v>
      </c>
      <c r="BC27" s="322">
        <v>2.7269999999999999</v>
      </c>
      <c r="BD27" s="321">
        <v>2.79</v>
      </c>
      <c r="BE27" s="322">
        <v>2.8639999999999999</v>
      </c>
      <c r="BF27" s="321">
        <v>3.1019999999999999</v>
      </c>
      <c r="BG27" s="322">
        <v>3.2389999999999999</v>
      </c>
      <c r="BH27" s="321">
        <v>3.8639999999999999</v>
      </c>
      <c r="BI27" s="317" t="s">
        <v>298</v>
      </c>
      <c r="BJ27" s="317" t="s">
        <v>298</v>
      </c>
      <c r="BK27" s="315" t="s">
        <v>298</v>
      </c>
      <c r="BL27" s="317" t="s">
        <v>298</v>
      </c>
      <c r="BM27" s="321">
        <v>2.964</v>
      </c>
      <c r="BN27" s="322">
        <v>3.4</v>
      </c>
      <c r="BO27" s="321" t="s">
        <v>298</v>
      </c>
      <c r="BP27" s="317" t="s">
        <v>298</v>
      </c>
      <c r="BQ27" s="321">
        <v>2.6120000000000001</v>
      </c>
      <c r="BR27" s="317" t="s">
        <v>298</v>
      </c>
      <c r="BS27" s="315" t="s">
        <v>298</v>
      </c>
      <c r="BT27" s="317" t="s">
        <v>298</v>
      </c>
      <c r="BU27" s="321">
        <v>2.895</v>
      </c>
      <c r="BV27" s="322">
        <v>3.3519999999999999</v>
      </c>
      <c r="BW27" s="333">
        <v>3.5030000000000001</v>
      </c>
      <c r="BX27" s="322">
        <v>3.6790000000000003</v>
      </c>
      <c r="BY27" s="321">
        <v>3.823</v>
      </c>
      <c r="BZ27" s="322">
        <v>4.2480000000000002</v>
      </c>
      <c r="CA27" s="315" t="s">
        <v>298</v>
      </c>
      <c r="CB27" s="322">
        <v>3.1</v>
      </c>
      <c r="CC27" s="321">
        <v>3.57</v>
      </c>
      <c r="CD27" s="322">
        <v>3.145</v>
      </c>
      <c r="CE27" s="333">
        <v>3.5590000000000002</v>
      </c>
      <c r="CF27" s="333">
        <v>3.56</v>
      </c>
      <c r="CG27" s="333">
        <v>4.3010000000000002</v>
      </c>
    </row>
    <row r="28" spans="1:85" x14ac:dyDescent="0.3">
      <c r="A28" s="70">
        <v>42606</v>
      </c>
      <c r="B28" s="272" t="s">
        <v>298</v>
      </c>
      <c r="C28" s="272" t="s">
        <v>298</v>
      </c>
      <c r="D28" s="272" t="s">
        <v>298</v>
      </c>
      <c r="E28" s="272" t="s">
        <v>298</v>
      </c>
      <c r="F28" s="310">
        <v>1.83</v>
      </c>
      <c r="G28" s="310">
        <v>1.827</v>
      </c>
      <c r="H28" s="310">
        <v>1.8120000000000001</v>
      </c>
      <c r="I28" s="310">
        <v>1.7989999999999999</v>
      </c>
      <c r="J28" s="310">
        <v>1.7949999999999999</v>
      </c>
      <c r="K28" s="310">
        <v>1.8029999999999999</v>
      </c>
      <c r="L28" s="310">
        <v>1.9630000000000001</v>
      </c>
      <c r="M28" s="310">
        <v>2.149</v>
      </c>
      <c r="N28" s="310">
        <v>2.282</v>
      </c>
      <c r="O28" s="311">
        <v>2.6480000000000001</v>
      </c>
      <c r="P28" s="75"/>
      <c r="Q28" s="74"/>
      <c r="R28" s="75">
        <v>42606</v>
      </c>
      <c r="S28" s="276" t="s">
        <v>298</v>
      </c>
      <c r="T28" s="317" t="s">
        <v>298</v>
      </c>
      <c r="U28" s="321">
        <v>2.706</v>
      </c>
      <c r="V28" s="322">
        <v>2.609</v>
      </c>
      <c r="W28" s="321">
        <v>2.8289999999999997</v>
      </c>
      <c r="X28" s="322">
        <v>3.0720000000000001</v>
      </c>
      <c r="Y28" s="321">
        <v>3.3279999999999998</v>
      </c>
      <c r="Z28" s="317" t="s">
        <v>298</v>
      </c>
      <c r="AA28" s="321">
        <v>2.714</v>
      </c>
      <c r="AB28" s="322">
        <v>3.202</v>
      </c>
      <c r="AC28" s="321">
        <v>3.2749999999999999</v>
      </c>
      <c r="AD28" s="322">
        <v>3.484</v>
      </c>
      <c r="AE28" s="321">
        <v>3.794</v>
      </c>
      <c r="AF28" s="317" t="s">
        <v>298</v>
      </c>
      <c r="AG28" s="321">
        <v>2.9220000000000002</v>
      </c>
      <c r="AH28" s="322">
        <v>3.0830000000000002</v>
      </c>
      <c r="AI28" s="321">
        <v>3.2919999999999998</v>
      </c>
      <c r="AJ28" s="322">
        <v>3.7800000000000002</v>
      </c>
      <c r="AK28" s="315" t="s">
        <v>298</v>
      </c>
      <c r="AL28" s="317" t="s">
        <v>298</v>
      </c>
      <c r="AM28" s="321">
        <v>3.3769999999999998</v>
      </c>
      <c r="AN28" s="322">
        <v>3.472</v>
      </c>
      <c r="AO28" s="321">
        <v>3.7709999999999999</v>
      </c>
      <c r="AP28" s="317" t="s">
        <v>298</v>
      </c>
      <c r="AQ28" s="321">
        <v>2.9670000000000001</v>
      </c>
      <c r="AR28" s="322">
        <v>3.202</v>
      </c>
      <c r="AS28" s="321">
        <v>3.2080000000000002</v>
      </c>
      <c r="AT28" s="322">
        <v>3.4750000000000001</v>
      </c>
      <c r="AU28" s="321">
        <v>3.472</v>
      </c>
      <c r="AV28" s="317" t="s">
        <v>298</v>
      </c>
      <c r="AW28" s="315" t="s">
        <v>298</v>
      </c>
      <c r="AX28" s="317">
        <v>3.1160000000000001</v>
      </c>
      <c r="AY28" s="315">
        <v>3.2069999999999999</v>
      </c>
      <c r="AZ28" s="317">
        <v>3.8559999999999999</v>
      </c>
      <c r="BA28" s="321">
        <v>2.6150000000000002</v>
      </c>
      <c r="BB28" s="325">
        <v>2.6520000000000001</v>
      </c>
      <c r="BC28" s="322">
        <v>2.718</v>
      </c>
      <c r="BD28" s="321">
        <v>2.7810000000000001</v>
      </c>
      <c r="BE28" s="322">
        <v>2.8519999999999999</v>
      </c>
      <c r="BF28" s="321">
        <v>3.0859999999999999</v>
      </c>
      <c r="BG28" s="322">
        <v>3.2250000000000001</v>
      </c>
      <c r="BH28" s="321">
        <v>3.8449999999999998</v>
      </c>
      <c r="BI28" s="317" t="s">
        <v>298</v>
      </c>
      <c r="BJ28" s="317" t="s">
        <v>298</v>
      </c>
      <c r="BK28" s="315" t="s">
        <v>298</v>
      </c>
      <c r="BL28" s="317" t="s">
        <v>298</v>
      </c>
      <c r="BM28" s="321">
        <v>2.9449999999999998</v>
      </c>
      <c r="BN28" s="322">
        <v>3.3810000000000002</v>
      </c>
      <c r="BO28" s="321" t="s">
        <v>298</v>
      </c>
      <c r="BP28" s="317" t="s">
        <v>298</v>
      </c>
      <c r="BQ28" s="321">
        <v>2.6150000000000002</v>
      </c>
      <c r="BR28" s="317" t="s">
        <v>298</v>
      </c>
      <c r="BS28" s="315" t="s">
        <v>298</v>
      </c>
      <c r="BT28" s="317" t="s">
        <v>298</v>
      </c>
      <c r="BU28" s="321">
        <v>2.89</v>
      </c>
      <c r="BV28" s="322">
        <v>3.339</v>
      </c>
      <c r="BW28" s="333">
        <v>3.49</v>
      </c>
      <c r="BX28" s="322">
        <v>3.6630000000000003</v>
      </c>
      <c r="BY28" s="321">
        <v>3.8029999999999999</v>
      </c>
      <c r="BZ28" s="322">
        <v>4.2379999999999995</v>
      </c>
      <c r="CA28" s="315" t="s">
        <v>298</v>
      </c>
      <c r="CB28" s="322">
        <v>3.11</v>
      </c>
      <c r="CC28" s="321">
        <v>3.552</v>
      </c>
      <c r="CD28" s="322">
        <v>3.137</v>
      </c>
      <c r="CE28" s="333">
        <v>3.5419999999999998</v>
      </c>
      <c r="CF28" s="333">
        <v>3.5430000000000001</v>
      </c>
      <c r="CG28" s="333">
        <v>4.2949999999999999</v>
      </c>
    </row>
    <row r="29" spans="1:85" x14ac:dyDescent="0.3">
      <c r="A29" s="70">
        <v>42607</v>
      </c>
      <c r="B29" s="272" t="s">
        <v>298</v>
      </c>
      <c r="C29" s="272" t="s">
        <v>298</v>
      </c>
      <c r="D29" s="272" t="s">
        <v>298</v>
      </c>
      <c r="E29" s="272" t="s">
        <v>298</v>
      </c>
      <c r="F29" s="310">
        <v>1.831</v>
      </c>
      <c r="G29" s="310">
        <v>1.827</v>
      </c>
      <c r="H29" s="310">
        <v>1.8080000000000001</v>
      </c>
      <c r="I29" s="310">
        <v>1.8069999999999999</v>
      </c>
      <c r="J29" s="310">
        <v>1.8129999999999999</v>
      </c>
      <c r="K29" s="310">
        <v>1.8279999999999998</v>
      </c>
      <c r="L29" s="310">
        <v>1.9670000000000001</v>
      </c>
      <c r="M29" s="310">
        <v>2.1560000000000001</v>
      </c>
      <c r="N29" s="310">
        <v>2.2829999999999999</v>
      </c>
      <c r="O29" s="311">
        <v>2.6259999999999999</v>
      </c>
      <c r="P29" s="75"/>
      <c r="Q29" s="74"/>
      <c r="R29" s="75">
        <v>42607</v>
      </c>
      <c r="S29" s="276" t="s">
        <v>298</v>
      </c>
      <c r="T29" s="317" t="s">
        <v>298</v>
      </c>
      <c r="U29" s="321">
        <v>2.6920000000000002</v>
      </c>
      <c r="V29" s="322">
        <v>2.609</v>
      </c>
      <c r="W29" s="321">
        <v>2.8120000000000003</v>
      </c>
      <c r="X29" s="322">
        <v>3.0550000000000002</v>
      </c>
      <c r="Y29" s="321">
        <v>3.3130000000000002</v>
      </c>
      <c r="Z29" s="317" t="s">
        <v>298</v>
      </c>
      <c r="AA29" s="321">
        <v>2.7290000000000001</v>
      </c>
      <c r="AB29" s="322">
        <v>3.1909999999999998</v>
      </c>
      <c r="AC29" s="321">
        <v>3.26</v>
      </c>
      <c r="AD29" s="322">
        <v>3.4590000000000001</v>
      </c>
      <c r="AE29" s="321">
        <v>3.778</v>
      </c>
      <c r="AF29" s="317" t="s">
        <v>298</v>
      </c>
      <c r="AG29" s="321">
        <v>2.93</v>
      </c>
      <c r="AH29" s="322">
        <v>3.069</v>
      </c>
      <c r="AI29" s="321">
        <v>3.2800000000000002</v>
      </c>
      <c r="AJ29" s="322">
        <v>3.758</v>
      </c>
      <c r="AK29" s="315" t="s">
        <v>298</v>
      </c>
      <c r="AL29" s="317" t="s">
        <v>298</v>
      </c>
      <c r="AM29" s="321">
        <v>3.37</v>
      </c>
      <c r="AN29" s="322">
        <v>3.4489999999999998</v>
      </c>
      <c r="AO29" s="321">
        <v>3.7429999999999999</v>
      </c>
      <c r="AP29" s="317" t="s">
        <v>298</v>
      </c>
      <c r="AQ29" s="321">
        <v>2.98</v>
      </c>
      <c r="AR29" s="322">
        <v>3.1920000000000002</v>
      </c>
      <c r="AS29" s="321">
        <v>3.19</v>
      </c>
      <c r="AT29" s="322">
        <v>3.4699999999999998</v>
      </c>
      <c r="AU29" s="321">
        <v>3.448</v>
      </c>
      <c r="AV29" s="317" t="s">
        <v>298</v>
      </c>
      <c r="AW29" s="315" t="s">
        <v>298</v>
      </c>
      <c r="AX29" s="317">
        <v>3.113</v>
      </c>
      <c r="AY29" s="315">
        <v>3.1920000000000002</v>
      </c>
      <c r="AZ29" s="317">
        <v>3.8359999999999999</v>
      </c>
      <c r="BA29" s="321">
        <v>2.5869999999999997</v>
      </c>
      <c r="BB29" s="325">
        <v>2.6349999999999998</v>
      </c>
      <c r="BC29" s="322">
        <v>2.702</v>
      </c>
      <c r="BD29" s="321">
        <v>2.766</v>
      </c>
      <c r="BE29" s="322">
        <v>2.8369999999999997</v>
      </c>
      <c r="BF29" s="321">
        <v>3.0710000000000002</v>
      </c>
      <c r="BG29" s="322">
        <v>3.2040000000000002</v>
      </c>
      <c r="BH29" s="321">
        <v>3.8260000000000001</v>
      </c>
      <c r="BI29" s="317" t="s">
        <v>298</v>
      </c>
      <c r="BJ29" s="317" t="s">
        <v>298</v>
      </c>
      <c r="BK29" s="315" t="s">
        <v>298</v>
      </c>
      <c r="BL29" s="317" t="s">
        <v>298</v>
      </c>
      <c r="BM29" s="321">
        <v>2.9319999999999999</v>
      </c>
      <c r="BN29" s="322">
        <v>3.36</v>
      </c>
      <c r="BO29" s="321" t="s">
        <v>298</v>
      </c>
      <c r="BP29" s="317" t="s">
        <v>298</v>
      </c>
      <c r="BQ29" s="321">
        <v>2.597</v>
      </c>
      <c r="BR29" s="317" t="s">
        <v>298</v>
      </c>
      <c r="BS29" s="315" t="s">
        <v>298</v>
      </c>
      <c r="BT29" s="317" t="s">
        <v>298</v>
      </c>
      <c r="BU29" s="321">
        <v>2.88</v>
      </c>
      <c r="BV29" s="322">
        <v>3.327</v>
      </c>
      <c r="BW29" s="333">
        <v>3.44</v>
      </c>
      <c r="BX29" s="322">
        <v>3.641</v>
      </c>
      <c r="BY29" s="321">
        <v>3.7839999999999998</v>
      </c>
      <c r="BZ29" s="322">
        <v>4.218</v>
      </c>
      <c r="CA29" s="315" t="s">
        <v>298</v>
      </c>
      <c r="CB29" s="322">
        <v>3.0830000000000002</v>
      </c>
      <c r="CC29" s="321">
        <v>3.5289999999999999</v>
      </c>
      <c r="CD29" s="322">
        <v>3.1179999999999999</v>
      </c>
      <c r="CE29" s="333">
        <v>3.516</v>
      </c>
      <c r="CF29" s="333">
        <v>3.524</v>
      </c>
      <c r="CG29" s="333">
        <v>4.2889999999999997</v>
      </c>
    </row>
    <row r="30" spans="1:85" x14ac:dyDescent="0.3">
      <c r="A30" s="70">
        <v>42608</v>
      </c>
      <c r="B30" s="272" t="s">
        <v>298</v>
      </c>
      <c r="C30" s="272" t="s">
        <v>298</v>
      </c>
      <c r="D30" s="272" t="s">
        <v>298</v>
      </c>
      <c r="E30" s="272" t="s">
        <v>298</v>
      </c>
      <c r="F30" s="310">
        <v>1.8399999999999999</v>
      </c>
      <c r="G30" s="310">
        <v>1.835</v>
      </c>
      <c r="H30" s="310">
        <v>1.8129999999999999</v>
      </c>
      <c r="I30" s="310">
        <v>1.8129999999999999</v>
      </c>
      <c r="J30" s="310">
        <v>1.821</v>
      </c>
      <c r="K30" s="310">
        <v>1.8380000000000001</v>
      </c>
      <c r="L30" s="310">
        <v>1.974</v>
      </c>
      <c r="M30" s="310">
        <v>2.1629999999999998</v>
      </c>
      <c r="N30" s="310">
        <v>2.2810000000000001</v>
      </c>
      <c r="O30" s="311">
        <v>2.613</v>
      </c>
      <c r="P30" s="74"/>
      <c r="Q30" s="74"/>
      <c r="R30" s="75">
        <v>42608</v>
      </c>
      <c r="S30" s="276" t="s">
        <v>298</v>
      </c>
      <c r="T30" s="317" t="s">
        <v>298</v>
      </c>
      <c r="U30" s="321">
        <v>2.7080000000000002</v>
      </c>
      <c r="V30" s="322">
        <v>2.5920000000000001</v>
      </c>
      <c r="W30" s="321">
        <v>2.8140000000000001</v>
      </c>
      <c r="X30" s="322">
        <v>3.0550000000000002</v>
      </c>
      <c r="Y30" s="321">
        <v>3.3109999999999999</v>
      </c>
      <c r="Z30" s="317" t="s">
        <v>298</v>
      </c>
      <c r="AA30" s="321">
        <v>2.702</v>
      </c>
      <c r="AB30" s="322">
        <v>3.19</v>
      </c>
      <c r="AC30" s="321">
        <v>3.2629999999999999</v>
      </c>
      <c r="AD30" s="322">
        <v>3.46</v>
      </c>
      <c r="AE30" s="321">
        <v>3.7749999999999999</v>
      </c>
      <c r="AF30" s="317" t="s">
        <v>298</v>
      </c>
      <c r="AG30" s="321">
        <v>2.899</v>
      </c>
      <c r="AH30" s="322">
        <v>3.069</v>
      </c>
      <c r="AI30" s="321">
        <v>3.282</v>
      </c>
      <c r="AJ30" s="322">
        <v>3.76</v>
      </c>
      <c r="AK30" s="315" t="s">
        <v>298</v>
      </c>
      <c r="AL30" s="317" t="s">
        <v>298</v>
      </c>
      <c r="AM30" s="321">
        <v>3.37</v>
      </c>
      <c r="AN30" s="322">
        <v>3.4529999999999998</v>
      </c>
      <c r="AO30" s="321">
        <v>3.746</v>
      </c>
      <c r="AP30" s="317" t="s">
        <v>298</v>
      </c>
      <c r="AQ30" s="321">
        <v>2.9630000000000001</v>
      </c>
      <c r="AR30" s="322">
        <v>3.1920000000000002</v>
      </c>
      <c r="AS30" s="321">
        <v>3.1909999999999998</v>
      </c>
      <c r="AT30" s="322">
        <v>3.4699999999999998</v>
      </c>
      <c r="AU30" s="321">
        <v>3.4550000000000001</v>
      </c>
      <c r="AV30" s="317" t="s">
        <v>298</v>
      </c>
      <c r="AW30" s="315" t="s">
        <v>298</v>
      </c>
      <c r="AX30" s="317">
        <v>3.1040000000000001</v>
      </c>
      <c r="AY30" s="315">
        <v>3.1920000000000002</v>
      </c>
      <c r="AZ30" s="317">
        <v>3.8369999999999997</v>
      </c>
      <c r="BA30" s="321">
        <v>2.5880000000000001</v>
      </c>
      <c r="BB30" s="325">
        <v>2.6349999999999998</v>
      </c>
      <c r="BC30" s="322">
        <v>2.7039999999999997</v>
      </c>
      <c r="BD30" s="321">
        <v>2.7679999999999998</v>
      </c>
      <c r="BE30" s="322">
        <v>2.839</v>
      </c>
      <c r="BF30" s="321">
        <v>3.07</v>
      </c>
      <c r="BG30" s="322">
        <v>3.2050000000000001</v>
      </c>
      <c r="BH30" s="321">
        <v>3.8250000000000002</v>
      </c>
      <c r="BI30" s="317" t="s">
        <v>298</v>
      </c>
      <c r="BJ30" s="317" t="s">
        <v>298</v>
      </c>
      <c r="BK30" s="315" t="s">
        <v>298</v>
      </c>
      <c r="BL30" s="317" t="s">
        <v>298</v>
      </c>
      <c r="BM30" s="321">
        <v>2.9340000000000002</v>
      </c>
      <c r="BN30" s="322">
        <v>3.3620000000000001</v>
      </c>
      <c r="BO30" s="321" t="s">
        <v>298</v>
      </c>
      <c r="BP30" s="317" t="s">
        <v>298</v>
      </c>
      <c r="BQ30" s="321">
        <v>2.601</v>
      </c>
      <c r="BR30" s="317" t="s">
        <v>298</v>
      </c>
      <c r="BS30" s="315" t="s">
        <v>298</v>
      </c>
      <c r="BT30" s="317" t="s">
        <v>298</v>
      </c>
      <c r="BU30" s="321">
        <v>2.8839999999999999</v>
      </c>
      <c r="BV30" s="322">
        <v>3.3290000000000002</v>
      </c>
      <c r="BW30" s="333">
        <v>3.4409999999999998</v>
      </c>
      <c r="BX30" s="322">
        <v>3.6440000000000001</v>
      </c>
      <c r="BY30" s="321">
        <v>3.782</v>
      </c>
      <c r="BZ30" s="322">
        <v>4.2169999999999996</v>
      </c>
      <c r="CA30" s="315" t="s">
        <v>298</v>
      </c>
      <c r="CB30" s="322">
        <v>3.0880000000000001</v>
      </c>
      <c r="CC30" s="321">
        <v>3.5300000000000002</v>
      </c>
      <c r="CD30" s="322">
        <v>3.12</v>
      </c>
      <c r="CE30" s="333">
        <v>3.5209999999999999</v>
      </c>
      <c r="CF30" s="333">
        <v>3.528</v>
      </c>
      <c r="CG30" s="333">
        <v>4.2880000000000003</v>
      </c>
    </row>
    <row r="31" spans="1:85" x14ac:dyDescent="0.3">
      <c r="A31" s="70">
        <v>42611</v>
      </c>
      <c r="B31" s="272" t="s">
        <v>298</v>
      </c>
      <c r="C31" s="272" t="s">
        <v>298</v>
      </c>
      <c r="D31" s="272" t="s">
        <v>298</v>
      </c>
      <c r="E31" s="272" t="s">
        <v>298</v>
      </c>
      <c r="F31" s="310">
        <v>1.8580000000000001</v>
      </c>
      <c r="G31" s="310">
        <v>1.849</v>
      </c>
      <c r="H31" s="310">
        <v>1.8220000000000001</v>
      </c>
      <c r="I31" s="310">
        <v>1.825</v>
      </c>
      <c r="J31" s="310">
        <v>1.833</v>
      </c>
      <c r="K31" s="310">
        <v>1.855</v>
      </c>
      <c r="L31" s="310">
        <v>1.9870000000000001</v>
      </c>
      <c r="M31" s="310">
        <v>2.177</v>
      </c>
      <c r="N31" s="310">
        <v>2.298</v>
      </c>
      <c r="O31" s="311">
        <v>2.6240000000000001</v>
      </c>
      <c r="P31" s="74"/>
      <c r="Q31" s="74"/>
      <c r="R31" s="75">
        <v>42611</v>
      </c>
      <c r="S31" s="276" t="s">
        <v>298</v>
      </c>
      <c r="T31" s="317" t="s">
        <v>298</v>
      </c>
      <c r="U31" s="321">
        <v>2.7170000000000001</v>
      </c>
      <c r="V31" s="322">
        <v>2.6070000000000002</v>
      </c>
      <c r="W31" s="321">
        <v>2.82</v>
      </c>
      <c r="X31" s="322">
        <v>3.0670000000000002</v>
      </c>
      <c r="Y31" s="321">
        <v>3.3239999999999998</v>
      </c>
      <c r="Z31" s="317" t="s">
        <v>298</v>
      </c>
      <c r="AA31" s="321">
        <v>2.669</v>
      </c>
      <c r="AB31" s="322">
        <v>3.198</v>
      </c>
      <c r="AC31" s="321">
        <v>3.2709999999999999</v>
      </c>
      <c r="AD31" s="322">
        <v>3.4740000000000002</v>
      </c>
      <c r="AE31" s="321">
        <v>3.7890000000000001</v>
      </c>
      <c r="AF31" s="317" t="s">
        <v>298</v>
      </c>
      <c r="AG31" s="321">
        <v>2.8929999999999998</v>
      </c>
      <c r="AH31" s="322">
        <v>3.0739999999999998</v>
      </c>
      <c r="AI31" s="321">
        <v>3.2890000000000001</v>
      </c>
      <c r="AJ31" s="322">
        <v>3.7749999999999999</v>
      </c>
      <c r="AK31" s="315" t="s">
        <v>298</v>
      </c>
      <c r="AL31" s="317" t="s">
        <v>298</v>
      </c>
      <c r="AM31" s="321">
        <v>3.3780000000000001</v>
      </c>
      <c r="AN31" s="322">
        <v>3.4649999999999999</v>
      </c>
      <c r="AO31" s="321">
        <v>3.7610000000000001</v>
      </c>
      <c r="AP31" s="317" t="s">
        <v>298</v>
      </c>
      <c r="AQ31" s="321">
        <v>2.9830000000000001</v>
      </c>
      <c r="AR31" s="322">
        <v>3.2610000000000001</v>
      </c>
      <c r="AS31" s="321">
        <v>3.1960000000000002</v>
      </c>
      <c r="AT31" s="322">
        <v>3.476</v>
      </c>
      <c r="AU31" s="321">
        <v>3.4699999999999998</v>
      </c>
      <c r="AV31" s="317" t="s">
        <v>298</v>
      </c>
      <c r="AW31" s="315" t="s">
        <v>298</v>
      </c>
      <c r="AX31" s="317">
        <v>3.1179999999999999</v>
      </c>
      <c r="AY31" s="315">
        <v>3.1970000000000001</v>
      </c>
      <c r="AZ31" s="317">
        <v>3.851</v>
      </c>
      <c r="BA31" s="321">
        <v>2.6070000000000002</v>
      </c>
      <c r="BB31" s="325">
        <v>2.64</v>
      </c>
      <c r="BC31" s="322">
        <v>2.7109999999999999</v>
      </c>
      <c r="BD31" s="321">
        <v>2.774</v>
      </c>
      <c r="BE31" s="322">
        <v>2.847</v>
      </c>
      <c r="BF31" s="321">
        <v>3.0830000000000002</v>
      </c>
      <c r="BG31" s="322">
        <v>3.22</v>
      </c>
      <c r="BH31" s="321">
        <v>3.85</v>
      </c>
      <c r="BI31" s="317" t="s">
        <v>298</v>
      </c>
      <c r="BJ31" s="317" t="s">
        <v>298</v>
      </c>
      <c r="BK31" s="315" t="s">
        <v>298</v>
      </c>
      <c r="BL31" s="317" t="s">
        <v>298</v>
      </c>
      <c r="BM31" s="321">
        <v>2.9290000000000003</v>
      </c>
      <c r="BN31" s="322">
        <v>3.3660000000000001</v>
      </c>
      <c r="BO31" s="321" t="s">
        <v>298</v>
      </c>
      <c r="BP31" s="317" t="s">
        <v>298</v>
      </c>
      <c r="BQ31" s="321">
        <v>2.617</v>
      </c>
      <c r="BR31" s="317" t="s">
        <v>298</v>
      </c>
      <c r="BS31" s="315" t="s">
        <v>298</v>
      </c>
      <c r="BT31" s="317" t="s">
        <v>298</v>
      </c>
      <c r="BU31" s="321">
        <v>2.899</v>
      </c>
      <c r="BV31" s="322">
        <v>3.335</v>
      </c>
      <c r="BW31" s="333">
        <v>3.456</v>
      </c>
      <c r="BX31" s="322">
        <v>3.6579999999999999</v>
      </c>
      <c r="BY31" s="321">
        <v>3.7960000000000003</v>
      </c>
      <c r="BZ31" s="322">
        <v>4.2379999999999995</v>
      </c>
      <c r="CA31" s="315" t="s">
        <v>298</v>
      </c>
      <c r="CB31" s="322">
        <v>3.1070000000000002</v>
      </c>
      <c r="CC31" s="321">
        <v>3.5460000000000003</v>
      </c>
      <c r="CD31" s="322">
        <v>3.1269999999999998</v>
      </c>
      <c r="CE31" s="333">
        <v>3.5350000000000001</v>
      </c>
      <c r="CF31" s="333">
        <v>3.54</v>
      </c>
      <c r="CG31" s="333">
        <v>4.2939999999999996</v>
      </c>
    </row>
    <row r="32" spans="1:85" x14ac:dyDescent="0.3">
      <c r="A32" s="70">
        <v>42612</v>
      </c>
      <c r="B32" s="272" t="s">
        <v>298</v>
      </c>
      <c r="C32" s="272" t="s">
        <v>298</v>
      </c>
      <c r="D32" s="272" t="s">
        <v>298</v>
      </c>
      <c r="E32" s="272" t="s">
        <v>298</v>
      </c>
      <c r="F32" s="310">
        <v>1.8660000000000001</v>
      </c>
      <c r="G32" s="310">
        <v>1.8540000000000001</v>
      </c>
      <c r="H32" s="310">
        <v>1.8169999999999999</v>
      </c>
      <c r="I32" s="310">
        <v>1.8340000000000001</v>
      </c>
      <c r="J32" s="310">
        <v>1.8340000000000001</v>
      </c>
      <c r="K32" s="310">
        <v>1.849</v>
      </c>
      <c r="L32" s="310">
        <v>1.966</v>
      </c>
      <c r="M32" s="310">
        <v>2.1440000000000001</v>
      </c>
      <c r="N32" s="310">
        <v>2.2589999999999999</v>
      </c>
      <c r="O32" s="311">
        <v>2.5750000000000002</v>
      </c>
      <c r="P32" s="74"/>
      <c r="Q32" s="74"/>
      <c r="R32" s="75">
        <v>42612</v>
      </c>
      <c r="S32" s="276" t="s">
        <v>298</v>
      </c>
      <c r="T32" s="317" t="s">
        <v>298</v>
      </c>
      <c r="U32" s="321">
        <v>2.7269999999999999</v>
      </c>
      <c r="V32" s="322">
        <v>2.6120000000000001</v>
      </c>
      <c r="W32" s="321">
        <v>2.8159999999999998</v>
      </c>
      <c r="X32" s="322">
        <v>3.0569999999999999</v>
      </c>
      <c r="Y32" s="321">
        <v>3.3090000000000002</v>
      </c>
      <c r="Z32" s="317" t="s">
        <v>298</v>
      </c>
      <c r="AA32" s="321">
        <v>2.6659999999999999</v>
      </c>
      <c r="AB32" s="322">
        <v>3.1960000000000002</v>
      </c>
      <c r="AC32" s="321">
        <v>3.2669999999999999</v>
      </c>
      <c r="AD32" s="322">
        <v>3.476</v>
      </c>
      <c r="AE32" s="321">
        <v>3.7679999999999998</v>
      </c>
      <c r="AF32" s="317" t="s">
        <v>298</v>
      </c>
      <c r="AG32" s="321">
        <v>2.911</v>
      </c>
      <c r="AH32" s="322">
        <v>3.0760000000000001</v>
      </c>
      <c r="AI32" s="321">
        <v>3.286</v>
      </c>
      <c r="AJ32" s="322">
        <v>3.754</v>
      </c>
      <c r="AK32" s="315" t="s">
        <v>298</v>
      </c>
      <c r="AL32" s="317" t="s">
        <v>298</v>
      </c>
      <c r="AM32" s="321">
        <v>3.3679999999999999</v>
      </c>
      <c r="AN32" s="322">
        <v>3.4590000000000001</v>
      </c>
      <c r="AO32" s="321">
        <v>3.7490000000000001</v>
      </c>
      <c r="AP32" s="317" t="s">
        <v>298</v>
      </c>
      <c r="AQ32" s="321">
        <v>2.98</v>
      </c>
      <c r="AR32" s="322">
        <v>3.2040000000000002</v>
      </c>
      <c r="AS32" s="321">
        <v>3.1989999999999998</v>
      </c>
      <c r="AT32" s="322">
        <v>3.4729999999999999</v>
      </c>
      <c r="AU32" s="321">
        <v>3.4580000000000002</v>
      </c>
      <c r="AV32" s="317" t="s">
        <v>298</v>
      </c>
      <c r="AW32" s="315" t="s">
        <v>298</v>
      </c>
      <c r="AX32" s="317">
        <v>3.1269999999999998</v>
      </c>
      <c r="AY32" s="315">
        <v>3.1989999999999998</v>
      </c>
      <c r="AZ32" s="317">
        <v>3.8330000000000002</v>
      </c>
      <c r="BA32" s="321">
        <v>2.621</v>
      </c>
      <c r="BB32" s="325">
        <v>2.6429999999999998</v>
      </c>
      <c r="BC32" s="322">
        <v>2.71</v>
      </c>
      <c r="BD32" s="321">
        <v>2.7720000000000002</v>
      </c>
      <c r="BE32" s="322">
        <v>2.843</v>
      </c>
      <c r="BF32" s="321">
        <v>3.0649999999999999</v>
      </c>
      <c r="BG32" s="322">
        <v>3.2029999999999998</v>
      </c>
      <c r="BH32" s="321">
        <v>3.8170000000000002</v>
      </c>
      <c r="BI32" s="317" t="s">
        <v>298</v>
      </c>
      <c r="BJ32" s="317" t="s">
        <v>298</v>
      </c>
      <c r="BK32" s="315" t="s">
        <v>298</v>
      </c>
      <c r="BL32" s="317" t="s">
        <v>298</v>
      </c>
      <c r="BM32" s="321">
        <v>2.9279999999999999</v>
      </c>
      <c r="BN32" s="322">
        <v>3.3570000000000002</v>
      </c>
      <c r="BO32" s="321" t="s">
        <v>298</v>
      </c>
      <c r="BP32" s="317" t="s">
        <v>298</v>
      </c>
      <c r="BQ32" s="321">
        <v>2.6269999999999998</v>
      </c>
      <c r="BR32" s="317" t="s">
        <v>298</v>
      </c>
      <c r="BS32" s="315" t="s">
        <v>298</v>
      </c>
      <c r="BT32" s="317" t="s">
        <v>298</v>
      </c>
      <c r="BU32" s="321">
        <v>2.9039999999999999</v>
      </c>
      <c r="BV32" s="322">
        <v>3.3319999999999999</v>
      </c>
      <c r="BW32" s="333">
        <v>3.4449999999999998</v>
      </c>
      <c r="BX32" s="322">
        <v>3.6440000000000001</v>
      </c>
      <c r="BY32" s="321">
        <v>3.7749999999999999</v>
      </c>
      <c r="BZ32" s="322">
        <v>4.2009999999999996</v>
      </c>
      <c r="CA32" s="315" t="s">
        <v>298</v>
      </c>
      <c r="CB32" s="322">
        <v>3.1259999999999999</v>
      </c>
      <c r="CC32" s="321">
        <v>3.524</v>
      </c>
      <c r="CD32" s="322">
        <v>3.1240000000000001</v>
      </c>
      <c r="CE32" s="333">
        <v>3.5270000000000001</v>
      </c>
      <c r="CF32" s="333">
        <v>3.5489999999999999</v>
      </c>
      <c r="CG32" s="333">
        <v>4.2949999999999999</v>
      </c>
    </row>
    <row r="33" spans="1:85" x14ac:dyDescent="0.3">
      <c r="A33" s="70">
        <v>42613</v>
      </c>
      <c r="B33" s="274" t="s">
        <v>298</v>
      </c>
      <c r="C33" s="274" t="s">
        <v>298</v>
      </c>
      <c r="D33" s="274" t="s">
        <v>298</v>
      </c>
      <c r="E33" s="274" t="s">
        <v>298</v>
      </c>
      <c r="F33" s="312">
        <v>1.875</v>
      </c>
      <c r="G33" s="312">
        <v>1.8599999999999999</v>
      </c>
      <c r="H33" s="312">
        <v>1.823</v>
      </c>
      <c r="I33" s="312">
        <v>1.837</v>
      </c>
      <c r="J33" s="312">
        <v>1.831</v>
      </c>
      <c r="K33" s="312">
        <v>1.843</v>
      </c>
      <c r="L33" s="312">
        <v>1.962</v>
      </c>
      <c r="M33" s="312">
        <v>2.141</v>
      </c>
      <c r="N33" s="312">
        <v>2.2570000000000001</v>
      </c>
      <c r="O33" s="313">
        <v>2.577</v>
      </c>
      <c r="P33" s="74"/>
      <c r="Q33" s="74"/>
      <c r="R33" s="75">
        <v>42613</v>
      </c>
      <c r="S33" s="277" t="s">
        <v>298</v>
      </c>
      <c r="T33" s="318" t="s">
        <v>298</v>
      </c>
      <c r="U33" s="334">
        <v>2.7370000000000001</v>
      </c>
      <c r="V33" s="323">
        <v>2.6310000000000002</v>
      </c>
      <c r="W33" s="334">
        <v>2.8279999999999998</v>
      </c>
      <c r="X33" s="323">
        <v>3.0640000000000001</v>
      </c>
      <c r="Y33" s="334">
        <v>3.3159999999999998</v>
      </c>
      <c r="Z33" s="318" t="s">
        <v>298</v>
      </c>
      <c r="AA33" s="334">
        <v>2.669</v>
      </c>
      <c r="AB33" s="323">
        <v>3.2080000000000002</v>
      </c>
      <c r="AC33" s="334">
        <v>3.2770000000000001</v>
      </c>
      <c r="AD33" s="323">
        <v>3.4809999999999999</v>
      </c>
      <c r="AE33" s="334">
        <v>3.7770000000000001</v>
      </c>
      <c r="AF33" s="318" t="s">
        <v>298</v>
      </c>
      <c r="AG33" s="334">
        <v>2.9370000000000003</v>
      </c>
      <c r="AH33" s="323">
        <v>3.089</v>
      </c>
      <c r="AI33" s="334">
        <v>3.298</v>
      </c>
      <c r="AJ33" s="323">
        <v>3.7629999999999999</v>
      </c>
      <c r="AK33" s="335" t="s">
        <v>298</v>
      </c>
      <c r="AL33" s="318" t="s">
        <v>298</v>
      </c>
      <c r="AM33" s="334">
        <v>3.3769999999999998</v>
      </c>
      <c r="AN33" s="323">
        <v>3.4809999999999999</v>
      </c>
      <c r="AO33" s="334">
        <v>3.7519999999999998</v>
      </c>
      <c r="AP33" s="318" t="s">
        <v>298</v>
      </c>
      <c r="AQ33" s="334">
        <v>2.9939999999999998</v>
      </c>
      <c r="AR33" s="323">
        <v>3.2189999999999999</v>
      </c>
      <c r="AS33" s="334">
        <v>3.21</v>
      </c>
      <c r="AT33" s="323">
        <v>3.4830000000000001</v>
      </c>
      <c r="AU33" s="334">
        <v>3.4630000000000001</v>
      </c>
      <c r="AV33" s="318" t="s">
        <v>298</v>
      </c>
      <c r="AW33" s="335" t="s">
        <v>298</v>
      </c>
      <c r="AX33" s="318">
        <v>3.1440000000000001</v>
      </c>
      <c r="AY33" s="335">
        <v>3.21</v>
      </c>
      <c r="AZ33" s="318">
        <v>3.839</v>
      </c>
      <c r="BA33" s="334">
        <v>2.637</v>
      </c>
      <c r="BB33" s="326">
        <v>2.6560000000000001</v>
      </c>
      <c r="BC33" s="323">
        <v>2.7199999999999998</v>
      </c>
      <c r="BD33" s="334">
        <v>2.7890000000000001</v>
      </c>
      <c r="BE33" s="323">
        <v>2.855</v>
      </c>
      <c r="BF33" s="334">
        <v>3.073</v>
      </c>
      <c r="BG33" s="323">
        <v>3.214</v>
      </c>
      <c r="BH33" s="334">
        <v>3.83</v>
      </c>
      <c r="BI33" s="318" t="s">
        <v>298</v>
      </c>
      <c r="BJ33" s="318" t="s">
        <v>298</v>
      </c>
      <c r="BK33" s="335" t="s">
        <v>298</v>
      </c>
      <c r="BL33" s="318" t="s">
        <v>298</v>
      </c>
      <c r="BM33" s="334">
        <v>2.9409999999999998</v>
      </c>
      <c r="BN33" s="323">
        <v>3.363</v>
      </c>
      <c r="BO33" s="334" t="s">
        <v>298</v>
      </c>
      <c r="BP33" s="318" t="s">
        <v>298</v>
      </c>
      <c r="BQ33" s="334">
        <v>2.633</v>
      </c>
      <c r="BR33" s="318" t="s">
        <v>298</v>
      </c>
      <c r="BS33" s="335" t="s">
        <v>298</v>
      </c>
      <c r="BT33" s="318" t="s">
        <v>298</v>
      </c>
      <c r="BU33" s="334">
        <v>2.9390000000000001</v>
      </c>
      <c r="BV33" s="323">
        <v>3.3460000000000001</v>
      </c>
      <c r="BW33" s="336">
        <v>3.4470000000000001</v>
      </c>
      <c r="BX33" s="323">
        <v>3.65</v>
      </c>
      <c r="BY33" s="334">
        <v>3.7829999999999999</v>
      </c>
      <c r="BZ33" s="323">
        <v>4.2110000000000003</v>
      </c>
      <c r="CA33" s="335" t="s">
        <v>298</v>
      </c>
      <c r="CB33" s="323">
        <v>3.14</v>
      </c>
      <c r="CC33" s="334">
        <v>3.5329999999999999</v>
      </c>
      <c r="CD33" s="323">
        <v>3.137</v>
      </c>
      <c r="CE33" s="336">
        <v>3.5390000000000001</v>
      </c>
      <c r="CF33" s="336">
        <v>3.5550000000000002</v>
      </c>
      <c r="CG33" s="336">
        <v>4.298</v>
      </c>
    </row>
    <row r="34" spans="1:85" x14ac:dyDescent="0.3">
      <c r="B34" s="80"/>
      <c r="D34" s="33"/>
      <c r="E34" s="33"/>
      <c r="F34" s="33"/>
      <c r="G34" s="33"/>
      <c r="H34" s="81"/>
      <c r="I34" s="21"/>
      <c r="J34" s="21"/>
      <c r="P34" s="2"/>
    </row>
    <row r="35" spans="1:85" x14ac:dyDescent="0.3">
      <c r="B35" s="378" t="s">
        <v>15</v>
      </c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80"/>
      <c r="P35" s="34"/>
      <c r="Q35" s="35"/>
      <c r="S35" s="372" t="s">
        <v>15</v>
      </c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373"/>
      <c r="BC35" s="373"/>
      <c r="BD35" s="373"/>
      <c r="BE35" s="373"/>
      <c r="BF35" s="373"/>
      <c r="BG35" s="373"/>
      <c r="BH35" s="373"/>
      <c r="BI35" s="373"/>
      <c r="BJ35" s="373"/>
      <c r="BK35" s="373"/>
      <c r="BL35" s="373"/>
      <c r="BM35" s="373"/>
      <c r="BN35" s="373"/>
      <c r="BO35" s="373"/>
      <c r="BP35" s="373"/>
      <c r="BQ35" s="373"/>
      <c r="BR35" s="373"/>
      <c r="BS35" s="373"/>
      <c r="BT35" s="373"/>
      <c r="BU35" s="373"/>
      <c r="BV35" s="373"/>
      <c r="BW35" s="373"/>
      <c r="BX35" s="373"/>
      <c r="BY35" s="373"/>
      <c r="BZ35" s="373"/>
      <c r="CA35" s="373"/>
      <c r="CB35" s="373"/>
      <c r="CC35" s="373"/>
      <c r="CD35" s="373"/>
      <c r="CE35" s="373"/>
      <c r="CF35" s="373"/>
      <c r="CG35" s="374"/>
    </row>
    <row r="36" spans="1:85" x14ac:dyDescent="0.3">
      <c r="B36" s="381" t="s">
        <v>207</v>
      </c>
      <c r="C36" s="382"/>
      <c r="D36" s="382"/>
      <c r="E36" s="383"/>
      <c r="F36" s="383"/>
      <c r="G36" s="382"/>
      <c r="H36" s="382"/>
      <c r="I36" s="382"/>
      <c r="J36" s="382"/>
      <c r="K36" s="382"/>
      <c r="L36" s="382"/>
      <c r="M36" s="382"/>
      <c r="N36" s="382"/>
      <c r="O36" s="384"/>
      <c r="P36" s="36"/>
      <c r="Q36" s="37"/>
      <c r="S36" s="375" t="s">
        <v>208</v>
      </c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76"/>
      <c r="AM36" s="376"/>
      <c r="AN36" s="376"/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6"/>
      <c r="BF36" s="376"/>
      <c r="BG36" s="376"/>
      <c r="BH36" s="376"/>
      <c r="BI36" s="376"/>
      <c r="BJ36" s="376"/>
      <c r="BK36" s="376"/>
      <c r="BL36" s="376"/>
      <c r="BM36" s="376"/>
      <c r="BN36" s="376"/>
      <c r="BO36" s="376"/>
      <c r="BP36" s="376"/>
      <c r="BQ36" s="376"/>
      <c r="BR36" s="376"/>
      <c r="BS36" s="376"/>
      <c r="BT36" s="376"/>
      <c r="BU36" s="376"/>
      <c r="BV36" s="376"/>
      <c r="BW36" s="376"/>
      <c r="BX36" s="376"/>
      <c r="BY36" s="376"/>
      <c r="BZ36" s="376"/>
      <c r="CA36" s="376"/>
      <c r="CB36" s="376"/>
      <c r="CC36" s="376"/>
      <c r="CD36" s="376"/>
      <c r="CE36" s="376"/>
      <c r="CF36" s="376"/>
      <c r="CG36" s="377"/>
    </row>
    <row r="37" spans="1:85" x14ac:dyDescent="0.3">
      <c r="A37" s="166" t="str">
        <f>A7</f>
        <v>Security name</v>
      </c>
      <c r="B37" s="266" t="str">
        <f>B7</f>
        <v>NZGB 6 11/15/11</v>
      </c>
      <c r="C37" s="278" t="str">
        <f t="shared" ref="C37:N37" si="0">C7</f>
        <v>NZGB 6 1/2 04/15/13</v>
      </c>
      <c r="D37" s="266" t="str">
        <f t="shared" si="0"/>
        <v>NZGB 6 04/15/15</v>
      </c>
      <c r="E37" s="266" t="str">
        <f>E7</f>
        <v>NZTB 0 03/02/16</v>
      </c>
      <c r="F37" s="68" t="str">
        <f t="shared" ref="F37:G37" si="1">F7</f>
        <v>NZTB 0 09/14/16</v>
      </c>
      <c r="G37" s="68" t="str">
        <f t="shared" si="1"/>
        <v>NZTB 0 07/19/17</v>
      </c>
      <c r="H37" s="82" t="str">
        <f t="shared" si="0"/>
        <v>NZGB 6 12/15/17</v>
      </c>
      <c r="I37" s="98" t="str">
        <f t="shared" si="0"/>
        <v>NZGB 5 03/15/19</v>
      </c>
      <c r="J37" s="68" t="str">
        <f t="shared" si="0"/>
        <v>NZGB 3 04/15/20</v>
      </c>
      <c r="K37" s="121" t="str">
        <f t="shared" si="0"/>
        <v>NZGB 6 05/15/21</v>
      </c>
      <c r="L37" s="121" t="str">
        <f t="shared" si="0"/>
        <v>NZGB 5 1/2 04/15/23</v>
      </c>
      <c r="M37" s="121" t="str">
        <f t="shared" si="0"/>
        <v>NZGB 2 3/4 04/15/25</v>
      </c>
      <c r="N37" s="121" t="str">
        <f t="shared" si="0"/>
        <v>NZGB 4 1/2 04/15/27</v>
      </c>
      <c r="O37" s="121" t="str">
        <f t="shared" ref="O37" si="2">O7</f>
        <v>NZGB 3 1/2 04/14/33</v>
      </c>
      <c r="P37" s="65"/>
      <c r="Q37" s="65"/>
      <c r="R37" s="165" t="str">
        <f t="shared" ref="R37:S37" si="3">R7</f>
        <v>Security name</v>
      </c>
      <c r="S37" s="265" t="str">
        <f t="shared" si="3"/>
        <v>AIANZ 7 1/4 11/07/15</v>
      </c>
      <c r="T37" s="265" t="str">
        <f t="shared" ref="T37:CE37" si="4">T7</f>
        <v>AIANZ 8 08/10/16</v>
      </c>
      <c r="U37" s="98" t="str">
        <f t="shared" si="4"/>
        <v>AIANZ 8 11/15/16</v>
      </c>
      <c r="V37" s="98" t="str">
        <f t="shared" si="4"/>
        <v>AIANZ 5.47 10/17/17</v>
      </c>
      <c r="W37" s="98" t="str">
        <f t="shared" si="4"/>
        <v>AIANZ 4.73 12/13/19</v>
      </c>
      <c r="X37" s="98" t="str">
        <f t="shared" si="4"/>
        <v>AIANZ 5.52 05/28/21</v>
      </c>
      <c r="Y37" s="98" t="str">
        <f t="shared" ref="Y37" si="5">Y7</f>
        <v>AIANZ 4.28 11/09/22</v>
      </c>
      <c r="Z37" s="265" t="str">
        <f t="shared" si="4"/>
        <v>GENEPO 7.65 03/15/16</v>
      </c>
      <c r="AA37" s="98" t="str">
        <f t="shared" si="4"/>
        <v>GENEPO 7.185 09/15/16</v>
      </c>
      <c r="AB37" s="98" t="str">
        <f t="shared" si="4"/>
        <v>GENEPO 5.205 11/01/19</v>
      </c>
      <c r="AC37" s="98" t="str">
        <f t="shared" si="4"/>
        <v>GENEPO 8.3 06/23/20</v>
      </c>
      <c r="AD37" s="98" t="str">
        <f t="shared" ref="AD37" si="6">AD7</f>
        <v>GENEPO 4.14 03/18/22</v>
      </c>
      <c r="AE37" s="98" t="str">
        <f t="shared" si="4"/>
        <v>GENEPO 5.81 03/08/23</v>
      </c>
      <c r="AF37" s="265" t="str">
        <f t="shared" si="4"/>
        <v>MRPNZ 8.36 05/15/13</v>
      </c>
      <c r="AG37" s="98" t="str">
        <f t="shared" si="4"/>
        <v>MRPNZ 7.55 10/12/16</v>
      </c>
      <c r="AH37" s="98" t="str">
        <f t="shared" si="4"/>
        <v>MRPNZ 5.029 03/06/19</v>
      </c>
      <c r="AI37" s="98" t="str">
        <f t="shared" si="4"/>
        <v>MRPNZ 8.21 02/11/20</v>
      </c>
      <c r="AJ37" s="98" t="str">
        <f t="shared" si="4"/>
        <v>MRPNZ 5.793 03/06/23</v>
      </c>
      <c r="AK37" s="265" t="str">
        <f t="shared" si="4"/>
        <v>VCTNZ 7.8 10/15/14</v>
      </c>
      <c r="AL37" s="265" t="str">
        <f t="shared" si="4"/>
        <v>WIANZ 7 1/2 11/15/13</v>
      </c>
      <c r="AM37" s="98" t="str">
        <f t="shared" si="4"/>
        <v>WIANZ 5.27 06/11/20</v>
      </c>
      <c r="AN37" s="98" t="str">
        <f t="shared" si="4"/>
        <v>WIANZ 6 1/4 05/15/21</v>
      </c>
      <c r="AO37" s="98" t="str">
        <f t="shared" ref="AO37" si="7">AO7</f>
        <v>WIANZ 4 1/4 05/12/23</v>
      </c>
      <c r="AP37" s="265" t="str">
        <f t="shared" si="4"/>
        <v>CENNZ 8 05/15/14</v>
      </c>
      <c r="AQ37" s="98" t="str">
        <f t="shared" si="4"/>
        <v>CENNZ 7.855 04/13/17</v>
      </c>
      <c r="AR37" s="98" t="str">
        <f t="shared" si="4"/>
        <v>CENNZ 4.8 05/24/18</v>
      </c>
      <c r="AS37" s="98" t="str">
        <f t="shared" si="4"/>
        <v>CENNZ 5.8 05/15/19</v>
      </c>
      <c r="AT37" s="68" t="str">
        <f t="shared" si="4"/>
        <v>CENNZ 5.277 05/27/20</v>
      </c>
      <c r="AU37" s="68" t="str">
        <f t="shared" ref="AU37" si="8">AU7</f>
        <v>CENNZ 4.4 11/15/21</v>
      </c>
      <c r="AV37" s="265" t="str">
        <f t="shared" si="4"/>
        <v>PIFAU 6.39 03/29/13</v>
      </c>
      <c r="AW37" s="265" t="str">
        <f t="shared" si="4"/>
        <v>PIFAU 6.53 06/29/15</v>
      </c>
      <c r="AX37" s="292" t="str">
        <f t="shared" si="4"/>
        <v>PIFAU 6.74 09/28/17</v>
      </c>
      <c r="AY37" s="292" t="str">
        <f t="shared" si="4"/>
        <v>PIFAU 6.31 12/20/18</v>
      </c>
      <c r="AZ37" s="292" t="str">
        <f t="shared" ref="AZ37" si="9">AZ7</f>
        <v>PIFAU 4.76 09/28/22</v>
      </c>
      <c r="BA37" s="98" t="str">
        <f t="shared" si="4"/>
        <v>TPNZ 6.595 02/15/17</v>
      </c>
      <c r="BB37" s="98" t="str">
        <f t="shared" si="4"/>
        <v>TPNZ 5.14 11/30/18</v>
      </c>
      <c r="BC37" s="98" t="str">
        <f t="shared" si="4"/>
        <v>TPNZ 4.65 09/06/19</v>
      </c>
      <c r="BD37" s="98" t="str">
        <f t="shared" si="4"/>
        <v>TPNZ 7.19 11/12/19</v>
      </c>
      <c r="BE37" s="98" t="str">
        <f t="shared" si="4"/>
        <v>TPNZ 6.95 06/10/20</v>
      </c>
      <c r="BF37" s="98" t="str">
        <f t="shared" ref="BF37" si="10">BF7</f>
        <v>TPNZ 4.3 06/30/22</v>
      </c>
      <c r="BG37" s="98" t="str">
        <f t="shared" si="4"/>
        <v>TPNZ 5.448 03/15/23</v>
      </c>
      <c r="BH37" s="98" t="str">
        <f t="shared" ref="BH37" si="11">BH7</f>
        <v>TPNZ 5.893 03/15/28</v>
      </c>
      <c r="BI37" s="265" t="str">
        <f t="shared" si="4"/>
        <v>SPKNZ 6.92 03/22/13</v>
      </c>
      <c r="BJ37" s="265" t="str">
        <f t="shared" si="4"/>
        <v>SPKNZ 8.65 06/15/15</v>
      </c>
      <c r="BK37" s="265" t="str">
        <f t="shared" si="4"/>
        <v>SPKNZ 8.35 06/15/15</v>
      </c>
      <c r="BL37" s="265" t="str">
        <f t="shared" si="4"/>
        <v>SPKNZ 7.04 03/22/16</v>
      </c>
      <c r="BM37" s="98" t="str">
        <f t="shared" si="4"/>
        <v>SPKNZ 5 1/4 10/25/19</v>
      </c>
      <c r="BN37" s="98" t="str">
        <f t="shared" ref="BN37" si="12">BN7</f>
        <v>SPKNZ 4 1/2 03/25/22</v>
      </c>
      <c r="BO37" s="68" t="str">
        <f>BO7</f>
        <v>SPKNZ 3.94 09/07/26</v>
      </c>
      <c r="BP37" s="278" t="str">
        <f t="shared" si="4"/>
        <v>TLSAU 7.15 11/24/14</v>
      </c>
      <c r="BQ37" s="98" t="str">
        <f t="shared" si="4"/>
        <v>TLSAU 7.515 07/11/17</v>
      </c>
      <c r="BR37" s="265" t="str">
        <f t="shared" si="4"/>
        <v>FCGNZ 6.86 04/21/14</v>
      </c>
      <c r="BS37" s="265" t="str">
        <f t="shared" si="4"/>
        <v>FCGNZ 7 3/4 03/10/15</v>
      </c>
      <c r="BT37" s="265" t="str">
        <f t="shared" si="4"/>
        <v>FCGNZ 6.83 03/04/16</v>
      </c>
      <c r="BU37" s="98" t="str">
        <f t="shared" si="4"/>
        <v>FCGNZ 4.6 10/24/17</v>
      </c>
      <c r="BV37" s="98" t="str">
        <f t="shared" si="4"/>
        <v>FCGNZ 5.52 02/25/20</v>
      </c>
      <c r="BW37" s="98" t="str">
        <f t="shared" si="4"/>
        <v>FCGNZ 4.33 10/20/21</v>
      </c>
      <c r="BX37" s="98" t="str">
        <f t="shared" si="4"/>
        <v>FCGNZ 5.9 02/25/22</v>
      </c>
      <c r="BY37" s="98" t="str">
        <f t="shared" si="4"/>
        <v>FCGNZ 4.42 03/07/23</v>
      </c>
      <c r="BZ37" s="98" t="str">
        <f t="shared" ref="BZ37" si="13">BZ7</f>
        <v>FCGNZ 5.08 06/19/25</v>
      </c>
      <c r="CA37" s="265" t="str">
        <f t="shared" si="4"/>
        <v>MERINZ 7.15 03/16/15</v>
      </c>
      <c r="CB37" s="98" t="str">
        <f t="shared" si="4"/>
        <v>MERINZ 7.55 03/16/17</v>
      </c>
      <c r="CC37" s="98" t="str">
        <f t="shared" ref="CC37" si="14">CC7</f>
        <v>MERINZ 4.53 03/14/23</v>
      </c>
      <c r="CD37" s="98" t="str">
        <f t="shared" si="4"/>
        <v>CHRINT 5.15 12/06/19</v>
      </c>
      <c r="CE37" s="68" t="str">
        <f t="shared" si="4"/>
        <v>CHRINT 6 1/4 10/04/21</v>
      </c>
      <c r="CF37" s="68" t="str">
        <f t="shared" ref="CF37:CG37" si="15">CF7</f>
        <v>CNUNZ 4.12 05/06/21</v>
      </c>
      <c r="CG37" s="68" t="str">
        <f t="shared" si="15"/>
        <v>SKCNZ 4.65 09/28/22</v>
      </c>
    </row>
    <row r="38" spans="1:85" x14ac:dyDescent="0.3">
      <c r="A38" s="166" t="str">
        <f>A8</f>
        <v>Bond credit rating</v>
      </c>
      <c r="B38" s="268" t="str">
        <f t="shared" ref="B38:N39" si="16">B8</f>
        <v>NR</v>
      </c>
      <c r="C38" s="279" t="str">
        <f t="shared" si="16"/>
        <v>NR</v>
      </c>
      <c r="D38" s="268" t="str">
        <f t="shared" si="16"/>
        <v>NR</v>
      </c>
      <c r="E38" s="268" t="str">
        <f t="shared" si="16"/>
        <v>NR</v>
      </c>
      <c r="F38" s="66" t="str">
        <f t="shared" ref="F38:G38" si="17">F8</f>
        <v>A-1+</v>
      </c>
      <c r="G38" s="66" t="str">
        <f t="shared" si="17"/>
        <v>A-1+</v>
      </c>
      <c r="H38" s="65" t="str">
        <f t="shared" si="16"/>
        <v>AA+</v>
      </c>
      <c r="I38" s="67" t="str">
        <f t="shared" si="16"/>
        <v>AA+</v>
      </c>
      <c r="J38" s="66" t="str">
        <f t="shared" si="16"/>
        <v>AA+</v>
      </c>
      <c r="K38" s="151" t="str">
        <f t="shared" si="16"/>
        <v>AA+</v>
      </c>
      <c r="L38" s="151" t="str">
        <f t="shared" si="16"/>
        <v>AA+</v>
      </c>
      <c r="M38" s="151" t="str">
        <f t="shared" ref="M38" si="18">M8</f>
        <v>AA+</v>
      </c>
      <c r="N38" s="151" t="str">
        <f t="shared" si="16"/>
        <v>AA+</v>
      </c>
      <c r="O38" s="151" t="str">
        <f t="shared" ref="O38" si="19">O8</f>
        <v>AA+</v>
      </c>
      <c r="P38" s="65"/>
      <c r="Q38" s="65"/>
      <c r="R38" s="165" t="str">
        <f>R8</f>
        <v>Bond credit rating</v>
      </c>
      <c r="S38" s="267" t="str">
        <f>S8</f>
        <v>NR</v>
      </c>
      <c r="T38" s="267" t="str">
        <f t="shared" ref="T38:CE39" si="20">T8</f>
        <v>A-</v>
      </c>
      <c r="U38" s="67" t="str">
        <f t="shared" si="20"/>
        <v>A-</v>
      </c>
      <c r="V38" s="67" t="str">
        <f t="shared" si="20"/>
        <v>A-</v>
      </c>
      <c r="W38" s="67" t="str">
        <f t="shared" si="20"/>
        <v>A-</v>
      </c>
      <c r="X38" s="67" t="str">
        <f t="shared" si="20"/>
        <v>A-</v>
      </c>
      <c r="Y38" s="67" t="str">
        <f t="shared" ref="Y38" si="21">Y8</f>
        <v>A-</v>
      </c>
      <c r="Z38" s="267" t="str">
        <f t="shared" si="20"/>
        <v>NR</v>
      </c>
      <c r="AA38" s="67" t="str">
        <f t="shared" si="20"/>
        <v>BBB+</v>
      </c>
      <c r="AB38" s="67" t="str">
        <f t="shared" si="20"/>
        <v>#N/A N/A</v>
      </c>
      <c r="AC38" s="67" t="str">
        <f t="shared" si="20"/>
        <v>BBB+</v>
      </c>
      <c r="AD38" s="67" t="str">
        <f t="shared" ref="AD38" si="22">AD8</f>
        <v>BBB+</v>
      </c>
      <c r="AE38" s="67" t="str">
        <f t="shared" si="20"/>
        <v>BBB+</v>
      </c>
      <c r="AF38" s="267" t="str">
        <f t="shared" si="20"/>
        <v>NR</v>
      </c>
      <c r="AG38" s="67" t="str">
        <f t="shared" si="20"/>
        <v>BBB+</v>
      </c>
      <c r="AH38" s="67" t="str">
        <f t="shared" si="20"/>
        <v>BBB+</v>
      </c>
      <c r="AI38" s="67" t="str">
        <f t="shared" si="20"/>
        <v>BBB+</v>
      </c>
      <c r="AJ38" s="67" t="str">
        <f t="shared" si="20"/>
        <v>BBB+</v>
      </c>
      <c r="AK38" s="267" t="str">
        <f t="shared" si="20"/>
        <v>NR</v>
      </c>
      <c r="AL38" s="267" t="str">
        <f t="shared" si="20"/>
        <v>NR</v>
      </c>
      <c r="AM38" s="67" t="str">
        <f t="shared" si="20"/>
        <v>BBB+</v>
      </c>
      <c r="AN38" s="67" t="str">
        <f t="shared" si="20"/>
        <v>#N/A N/A</v>
      </c>
      <c r="AO38" s="67" t="str">
        <f t="shared" ref="AO38" si="23">AO8</f>
        <v>#N/A N/A</v>
      </c>
      <c r="AP38" s="267" t="str">
        <f t="shared" si="20"/>
        <v>NR</v>
      </c>
      <c r="AQ38" s="67" t="str">
        <f t="shared" si="20"/>
        <v>BBB</v>
      </c>
      <c r="AR38" s="67" t="str">
        <f t="shared" si="20"/>
        <v>BBB</v>
      </c>
      <c r="AS38" s="67" t="str">
        <f t="shared" si="20"/>
        <v>BBB</v>
      </c>
      <c r="AT38" s="66" t="str">
        <f t="shared" si="20"/>
        <v>BBB</v>
      </c>
      <c r="AU38" s="66" t="str">
        <f t="shared" ref="AU38" si="24">AU8</f>
        <v>BBB</v>
      </c>
      <c r="AV38" s="267" t="str">
        <f t="shared" si="20"/>
        <v>NR</v>
      </c>
      <c r="AW38" s="267" t="str">
        <f t="shared" si="20"/>
        <v>NR</v>
      </c>
      <c r="AX38" s="293" t="str">
        <f t="shared" si="20"/>
        <v>BBB</v>
      </c>
      <c r="AY38" s="293" t="str">
        <f t="shared" si="20"/>
        <v>BBB</v>
      </c>
      <c r="AZ38" s="293" t="str">
        <f t="shared" ref="AZ38" si="25">AZ8</f>
        <v>BBB</v>
      </c>
      <c r="BA38" s="67" t="str">
        <f t="shared" si="20"/>
        <v>AA-</v>
      </c>
      <c r="BB38" s="67" t="str">
        <f t="shared" si="20"/>
        <v>AA-</v>
      </c>
      <c r="BC38" s="67" t="str">
        <f t="shared" si="20"/>
        <v>AA-</v>
      </c>
      <c r="BD38" s="67" t="str">
        <f t="shared" si="20"/>
        <v>AA-</v>
      </c>
      <c r="BE38" s="67" t="str">
        <f t="shared" si="20"/>
        <v>AA-</v>
      </c>
      <c r="BF38" s="67" t="str">
        <f t="shared" ref="BF38" si="26">BF8</f>
        <v>AA-</v>
      </c>
      <c r="BG38" s="67" t="str">
        <f t="shared" si="20"/>
        <v>AA-</v>
      </c>
      <c r="BH38" s="67" t="str">
        <f t="shared" ref="BH38" si="27">BH8</f>
        <v>AA-</v>
      </c>
      <c r="BI38" s="267" t="str">
        <f t="shared" si="20"/>
        <v>NR</v>
      </c>
      <c r="BJ38" s="267" t="str">
        <f t="shared" si="20"/>
        <v>#N/A N/A</v>
      </c>
      <c r="BK38" s="267" t="str">
        <f t="shared" si="20"/>
        <v>#N/A N/A</v>
      </c>
      <c r="BL38" s="267" t="str">
        <f t="shared" si="20"/>
        <v>NR</v>
      </c>
      <c r="BM38" s="67" t="str">
        <f t="shared" si="20"/>
        <v>A-</v>
      </c>
      <c r="BN38" s="67" t="str">
        <f t="shared" ref="BN38:BO38" si="28">BN8</f>
        <v>A-</v>
      </c>
      <c r="BO38" s="66" t="str">
        <f t="shared" si="28"/>
        <v>A-</v>
      </c>
      <c r="BP38" s="279" t="str">
        <f t="shared" si="20"/>
        <v>NR</v>
      </c>
      <c r="BQ38" s="67" t="str">
        <f t="shared" si="20"/>
        <v>A</v>
      </c>
      <c r="BR38" s="267" t="str">
        <f t="shared" si="20"/>
        <v>NR</v>
      </c>
      <c r="BS38" s="267" t="str">
        <f t="shared" si="20"/>
        <v>NR</v>
      </c>
      <c r="BT38" s="267" t="str">
        <f t="shared" si="20"/>
        <v>NR</v>
      </c>
      <c r="BU38" s="67" t="str">
        <f t="shared" si="20"/>
        <v>A-</v>
      </c>
      <c r="BV38" s="67" t="str">
        <f t="shared" si="20"/>
        <v>A-</v>
      </c>
      <c r="BW38" s="67" t="str">
        <f t="shared" si="20"/>
        <v>A-</v>
      </c>
      <c r="BX38" s="67" t="str">
        <f t="shared" si="20"/>
        <v>A-</v>
      </c>
      <c r="BY38" s="67" t="str">
        <f t="shared" si="20"/>
        <v>A-</v>
      </c>
      <c r="BZ38" s="67" t="str">
        <f t="shared" ref="BZ38" si="29">BZ8</f>
        <v>A-</v>
      </c>
      <c r="CA38" s="267" t="str">
        <f t="shared" si="20"/>
        <v>NR</v>
      </c>
      <c r="CB38" s="67" t="str">
        <f t="shared" si="20"/>
        <v>BBB+</v>
      </c>
      <c r="CC38" s="67" t="str">
        <f t="shared" ref="CC38" si="30">CC8</f>
        <v>BBB+</v>
      </c>
      <c r="CD38" s="67" t="str">
        <f t="shared" si="20"/>
        <v>BBB+</v>
      </c>
      <c r="CE38" s="66" t="str">
        <f t="shared" si="20"/>
        <v>BBB+</v>
      </c>
      <c r="CF38" s="66" t="str">
        <f t="shared" ref="CF38:CG38" si="31">CF8</f>
        <v>BBB</v>
      </c>
      <c r="CG38" s="66" t="str">
        <f t="shared" si="31"/>
        <v>BBB-</v>
      </c>
    </row>
    <row r="39" spans="1:85" x14ac:dyDescent="0.3">
      <c r="A39" s="166" t="str">
        <f>A9</f>
        <v>Coupon frequency</v>
      </c>
      <c r="B39" s="268" t="str">
        <f t="shared" si="16"/>
        <v>S/A</v>
      </c>
      <c r="C39" s="279" t="str">
        <f t="shared" si="16"/>
        <v>S/A</v>
      </c>
      <c r="D39" s="268" t="str">
        <f t="shared" si="16"/>
        <v>S/A</v>
      </c>
      <c r="E39" s="268" t="str">
        <f>E9</f>
        <v>N/A</v>
      </c>
      <c r="F39" s="250" t="str">
        <f t="shared" ref="F39:G39" si="32">F9</f>
        <v>N/A</v>
      </c>
      <c r="G39" s="250" t="str">
        <f t="shared" si="32"/>
        <v>N/A</v>
      </c>
      <c r="H39" s="65" t="str">
        <f t="shared" si="16"/>
        <v>S/A</v>
      </c>
      <c r="I39" s="67" t="str">
        <f t="shared" si="16"/>
        <v>S/A</v>
      </c>
      <c r="J39" s="66" t="str">
        <f t="shared" si="16"/>
        <v>S/A</v>
      </c>
      <c r="K39" s="151" t="str">
        <f t="shared" si="16"/>
        <v>S/A</v>
      </c>
      <c r="L39" s="151" t="str">
        <f t="shared" si="16"/>
        <v>S/A</v>
      </c>
      <c r="M39" s="151" t="str">
        <f t="shared" ref="M39" si="33">M9</f>
        <v>S/A</v>
      </c>
      <c r="N39" s="151" t="str">
        <f t="shared" si="16"/>
        <v>S/A</v>
      </c>
      <c r="O39" s="151" t="str">
        <f t="shared" ref="O39" si="34">O9</f>
        <v>S/A</v>
      </c>
      <c r="P39" s="65"/>
      <c r="Q39" s="65"/>
      <c r="R39" s="165" t="str">
        <f>R9</f>
        <v>Coupon frequency</v>
      </c>
      <c r="S39" s="267" t="str">
        <f>S9</f>
        <v>#N/A N/A</v>
      </c>
      <c r="T39" s="267" t="str">
        <f t="shared" si="20"/>
        <v>S/A</v>
      </c>
      <c r="U39" s="67" t="str">
        <f t="shared" si="20"/>
        <v>S/A</v>
      </c>
      <c r="V39" s="67" t="str">
        <f t="shared" si="20"/>
        <v>S/A</v>
      </c>
      <c r="W39" s="67" t="str">
        <f t="shared" si="20"/>
        <v>S/A</v>
      </c>
      <c r="X39" s="67" t="str">
        <f t="shared" si="20"/>
        <v>S/A</v>
      </c>
      <c r="Y39" s="67" t="str">
        <f t="shared" ref="Y39" si="35">Y9</f>
        <v>S/A</v>
      </c>
      <c r="Z39" s="267" t="str">
        <f t="shared" si="20"/>
        <v>S/A</v>
      </c>
      <c r="AA39" s="67" t="str">
        <f t="shared" si="20"/>
        <v>S/A</v>
      </c>
      <c r="AB39" s="67" t="str">
        <f t="shared" si="20"/>
        <v>S/A</v>
      </c>
      <c r="AC39" s="67" t="str">
        <f t="shared" si="20"/>
        <v>S/A</v>
      </c>
      <c r="AD39" s="67" t="str">
        <f t="shared" ref="AD39" si="36">AD9</f>
        <v>S/A</v>
      </c>
      <c r="AE39" s="67" t="str">
        <f t="shared" si="20"/>
        <v>S/A</v>
      </c>
      <c r="AF39" s="267" t="str">
        <f t="shared" si="20"/>
        <v>#N/A N/A</v>
      </c>
      <c r="AG39" s="67" t="str">
        <f t="shared" si="20"/>
        <v>S/A</v>
      </c>
      <c r="AH39" s="67" t="str">
        <f t="shared" si="20"/>
        <v>S/A</v>
      </c>
      <c r="AI39" s="67" t="str">
        <f t="shared" si="20"/>
        <v>S/A</v>
      </c>
      <c r="AJ39" s="67" t="str">
        <f t="shared" si="20"/>
        <v>S/A</v>
      </c>
      <c r="AK39" s="267" t="str">
        <f t="shared" si="20"/>
        <v>#N/A N/A</v>
      </c>
      <c r="AL39" s="267" t="str">
        <f t="shared" si="20"/>
        <v>#N/A N/A</v>
      </c>
      <c r="AM39" s="67" t="str">
        <f t="shared" si="20"/>
        <v>S/A</v>
      </c>
      <c r="AN39" s="67" t="str">
        <f t="shared" si="20"/>
        <v>S/A</v>
      </c>
      <c r="AO39" s="67" t="str">
        <f t="shared" ref="AO39" si="37">AO9</f>
        <v>S/A</v>
      </c>
      <c r="AP39" s="267" t="str">
        <f t="shared" si="20"/>
        <v>#N/A N/A</v>
      </c>
      <c r="AQ39" s="67" t="str">
        <f t="shared" si="20"/>
        <v>S/A</v>
      </c>
      <c r="AR39" s="67" t="str">
        <f t="shared" si="20"/>
        <v>S/A</v>
      </c>
      <c r="AS39" s="67" t="str">
        <f t="shared" si="20"/>
        <v>Qtrly</v>
      </c>
      <c r="AT39" s="66" t="str">
        <f t="shared" si="20"/>
        <v>S/A</v>
      </c>
      <c r="AU39" s="66" t="str">
        <f t="shared" ref="AU39" si="38">AU9</f>
        <v>Qtrly</v>
      </c>
      <c r="AV39" s="267" t="str">
        <f t="shared" si="20"/>
        <v>#N/A N/A</v>
      </c>
      <c r="AW39" s="267" t="str">
        <f t="shared" si="20"/>
        <v>#N/A N/A</v>
      </c>
      <c r="AX39" s="293" t="str">
        <f t="shared" si="20"/>
        <v>Qtrly</v>
      </c>
      <c r="AY39" s="293" t="str">
        <f t="shared" si="20"/>
        <v>S/A</v>
      </c>
      <c r="AZ39" s="293" t="str">
        <f t="shared" ref="AZ39" si="39">AZ9</f>
        <v>S/A</v>
      </c>
      <c r="BA39" s="67" t="str">
        <f t="shared" si="20"/>
        <v>S/A</v>
      </c>
      <c r="BB39" s="67" t="str">
        <f t="shared" si="20"/>
        <v>S/A</v>
      </c>
      <c r="BC39" s="67" t="str">
        <f t="shared" si="20"/>
        <v>S/A</v>
      </c>
      <c r="BD39" s="67" t="str">
        <f t="shared" si="20"/>
        <v>S/A</v>
      </c>
      <c r="BE39" s="67" t="str">
        <f t="shared" si="20"/>
        <v>S/A</v>
      </c>
      <c r="BF39" s="67" t="str">
        <f t="shared" ref="BF39" si="40">BF9</f>
        <v>S/A</v>
      </c>
      <c r="BG39" s="67" t="str">
        <f t="shared" si="20"/>
        <v>S/A</v>
      </c>
      <c r="BH39" s="67" t="str">
        <f t="shared" ref="BH39" si="41">BH9</f>
        <v>S/A</v>
      </c>
      <c r="BI39" s="267" t="str">
        <f t="shared" si="20"/>
        <v>#N/A N/A</v>
      </c>
      <c r="BJ39" s="267" t="str">
        <f t="shared" si="20"/>
        <v>#N/A N/A</v>
      </c>
      <c r="BK39" s="267" t="str">
        <f t="shared" si="20"/>
        <v>#N/A N/A</v>
      </c>
      <c r="BL39" s="267" t="str">
        <f t="shared" si="20"/>
        <v>S/A</v>
      </c>
      <c r="BM39" s="67" t="str">
        <f t="shared" si="20"/>
        <v>S/A</v>
      </c>
      <c r="BN39" s="67" t="str">
        <f t="shared" ref="BN39:BO39" si="42">BN9</f>
        <v>S/A</v>
      </c>
      <c r="BO39" s="66" t="str">
        <f t="shared" si="42"/>
        <v>Qtrly</v>
      </c>
      <c r="BP39" s="279" t="str">
        <f t="shared" si="20"/>
        <v>#N/A N/A</v>
      </c>
      <c r="BQ39" s="67" t="str">
        <f t="shared" si="20"/>
        <v>S/A</v>
      </c>
      <c r="BR39" s="267" t="str">
        <f t="shared" si="20"/>
        <v>#N/A N/A</v>
      </c>
      <c r="BS39" s="267" t="str">
        <f t="shared" si="20"/>
        <v>#N/A N/A</v>
      </c>
      <c r="BT39" s="267" t="str">
        <f t="shared" si="20"/>
        <v>S/A</v>
      </c>
      <c r="BU39" s="67" t="str">
        <f t="shared" si="20"/>
        <v>S/A</v>
      </c>
      <c r="BV39" s="67" t="str">
        <f t="shared" si="20"/>
        <v>S/A</v>
      </c>
      <c r="BW39" s="67" t="str">
        <f t="shared" si="20"/>
        <v>S/A</v>
      </c>
      <c r="BX39" s="67" t="str">
        <f t="shared" si="20"/>
        <v>S/A</v>
      </c>
      <c r="BY39" s="67" t="str">
        <f t="shared" si="20"/>
        <v>S/A</v>
      </c>
      <c r="BZ39" s="67" t="str">
        <f t="shared" ref="BZ39" si="43">BZ9</f>
        <v>S/A</v>
      </c>
      <c r="CA39" s="267" t="str">
        <f t="shared" si="20"/>
        <v>#N/A N/A</v>
      </c>
      <c r="CB39" s="67" t="str">
        <f t="shared" si="20"/>
        <v>S/A</v>
      </c>
      <c r="CC39" s="67" t="str">
        <f t="shared" ref="CC39" si="44">CC9</f>
        <v>S/A</v>
      </c>
      <c r="CD39" s="67" t="str">
        <f t="shared" si="20"/>
        <v>S/A</v>
      </c>
      <c r="CE39" s="66" t="str">
        <f t="shared" si="20"/>
        <v>S/A</v>
      </c>
      <c r="CF39" s="66" t="str">
        <f t="shared" ref="CF39:CG39" si="45">CF9</f>
        <v>Qtrly</v>
      </c>
      <c r="CG39" s="66" t="str">
        <f t="shared" si="45"/>
        <v>Qtrly</v>
      </c>
    </row>
    <row r="40" spans="1:85" x14ac:dyDescent="0.3">
      <c r="A40" s="166" t="str">
        <f t="shared" ref="A40" si="46">A10</f>
        <v>Maturity date</v>
      </c>
      <c r="B40" s="271" t="str">
        <f t="shared" ref="B40:N40" si="47">B10</f>
        <v>15/11/2011</v>
      </c>
      <c r="C40" s="305" t="str">
        <f t="shared" si="47"/>
        <v>15/04/2013</v>
      </c>
      <c r="D40" s="271" t="str">
        <f t="shared" si="47"/>
        <v>15/04/2015</v>
      </c>
      <c r="E40" s="305" t="str">
        <f t="shared" si="47"/>
        <v>2/03/2016</v>
      </c>
      <c r="F40" s="72" t="str">
        <f t="shared" ref="F40:G40" si="48">F10</f>
        <v>14/09/2016</v>
      </c>
      <c r="G40" s="72" t="str">
        <f t="shared" si="48"/>
        <v>19/07/2017</v>
      </c>
      <c r="H40" s="158" t="str">
        <f t="shared" si="47"/>
        <v>15/12/2017</v>
      </c>
      <c r="I40" s="157" t="str">
        <f t="shared" si="47"/>
        <v>15/03/2019</v>
      </c>
      <c r="J40" s="160" t="str">
        <f t="shared" si="47"/>
        <v>15/04/2020</v>
      </c>
      <c r="K40" s="159" t="str">
        <f t="shared" si="47"/>
        <v>15/05/2021</v>
      </c>
      <c r="L40" s="159" t="str">
        <f t="shared" si="47"/>
        <v>15/04/2023</v>
      </c>
      <c r="M40" s="159" t="str">
        <f t="shared" ref="M40" si="49">M10</f>
        <v>15/04/2025</v>
      </c>
      <c r="N40" s="160" t="str">
        <f t="shared" si="47"/>
        <v>15/04/2027</v>
      </c>
      <c r="O40" s="71">
        <v>48652</v>
      </c>
      <c r="P40" s="65"/>
      <c r="Q40" s="69"/>
      <c r="R40" s="165" t="str">
        <f t="shared" ref="R40:S40" si="50">R10</f>
        <v>Maturity date</v>
      </c>
      <c r="S40" s="271" t="str">
        <f t="shared" si="50"/>
        <v>7/11/2015</v>
      </c>
      <c r="T40" s="303" t="str">
        <f t="shared" ref="T40:CE40" si="51">T10</f>
        <v>10/08/2016</v>
      </c>
      <c r="U40" s="157" t="str">
        <f t="shared" si="51"/>
        <v>15/11/2016</v>
      </c>
      <c r="V40" s="157" t="str">
        <f t="shared" si="51"/>
        <v>17/10/2017</v>
      </c>
      <c r="W40" s="157" t="str">
        <f t="shared" si="51"/>
        <v>13/12/2019</v>
      </c>
      <c r="X40" s="157" t="str">
        <f t="shared" si="51"/>
        <v>28/05/2021</v>
      </c>
      <c r="Y40" s="157" t="str">
        <f t="shared" ref="Y40" si="52">Y10</f>
        <v>9/11/2022</v>
      </c>
      <c r="Z40" s="303" t="str">
        <f t="shared" si="51"/>
        <v>15/03/2016</v>
      </c>
      <c r="AA40" s="157" t="str">
        <f t="shared" si="51"/>
        <v>15/09/2016</v>
      </c>
      <c r="AB40" s="157" t="str">
        <f t="shared" si="51"/>
        <v>1/11/2019</v>
      </c>
      <c r="AC40" s="157" t="str">
        <f t="shared" si="51"/>
        <v>23/06/2020</v>
      </c>
      <c r="AD40" s="157" t="str">
        <f t="shared" ref="AD40" si="53">AD10</f>
        <v>18/03/2022</v>
      </c>
      <c r="AE40" s="157" t="str">
        <f t="shared" si="51"/>
        <v>8/03/2023</v>
      </c>
      <c r="AF40" s="271" t="str">
        <f t="shared" si="51"/>
        <v>15/05/2013</v>
      </c>
      <c r="AG40" s="157" t="str">
        <f t="shared" si="51"/>
        <v>12/10/2016</v>
      </c>
      <c r="AH40" s="157" t="str">
        <f t="shared" si="51"/>
        <v>6/03/2019</v>
      </c>
      <c r="AI40" s="157" t="str">
        <f t="shared" si="51"/>
        <v>11/02/2020</v>
      </c>
      <c r="AJ40" s="157" t="str">
        <f t="shared" si="51"/>
        <v>6/03/2023</v>
      </c>
      <c r="AK40" s="303" t="str">
        <f t="shared" si="51"/>
        <v>15/10/2014</v>
      </c>
      <c r="AL40" s="303" t="str">
        <f t="shared" si="51"/>
        <v>15/11/2013</v>
      </c>
      <c r="AM40" s="157" t="str">
        <f t="shared" si="51"/>
        <v>11/06/2020</v>
      </c>
      <c r="AN40" s="157" t="str">
        <f t="shared" si="51"/>
        <v>15/05/2021</v>
      </c>
      <c r="AO40" s="157" t="str">
        <f t="shared" ref="AO40" si="54">AO10</f>
        <v>12/05/2023</v>
      </c>
      <c r="AP40" s="303" t="str">
        <f t="shared" si="51"/>
        <v>15/05/2014</v>
      </c>
      <c r="AQ40" s="157" t="str">
        <f t="shared" si="51"/>
        <v>13/04/2017</v>
      </c>
      <c r="AR40" s="157" t="str">
        <f t="shared" si="51"/>
        <v>24/05/2018</v>
      </c>
      <c r="AS40" s="157" t="str">
        <f t="shared" si="51"/>
        <v>15/05/2019</v>
      </c>
      <c r="AT40" s="160" t="str">
        <f t="shared" si="51"/>
        <v>27/05/2020</v>
      </c>
      <c r="AU40" s="72" t="str">
        <f t="shared" ref="AU40" si="55">AU10</f>
        <v>15/11/2021</v>
      </c>
      <c r="AV40" s="303" t="str">
        <f t="shared" si="51"/>
        <v>29/03/2013</v>
      </c>
      <c r="AW40" s="303" t="str">
        <f t="shared" si="51"/>
        <v>29/06/2015</v>
      </c>
      <c r="AX40" s="294" t="str">
        <f t="shared" si="51"/>
        <v>28/09/2017</v>
      </c>
      <c r="AY40" s="294" t="str">
        <f t="shared" si="51"/>
        <v>20/12/2018</v>
      </c>
      <c r="AZ40" s="294" t="str">
        <f t="shared" ref="AZ40" si="56">AZ10</f>
        <v>28/09/2022</v>
      </c>
      <c r="BA40" s="157" t="str">
        <f t="shared" si="51"/>
        <v>15/02/2017</v>
      </c>
      <c r="BB40" s="157" t="str">
        <f t="shared" si="51"/>
        <v>30/11/2018</v>
      </c>
      <c r="BC40" s="157" t="str">
        <f t="shared" si="51"/>
        <v>6/09/2019</v>
      </c>
      <c r="BD40" s="157" t="str">
        <f t="shared" si="51"/>
        <v>12/11/2019</v>
      </c>
      <c r="BE40" s="157" t="str">
        <f t="shared" si="51"/>
        <v>10/06/2020</v>
      </c>
      <c r="BF40" s="157" t="str">
        <f t="shared" ref="BF40" si="57">BF10</f>
        <v>30/06/2022</v>
      </c>
      <c r="BG40" s="157" t="str">
        <f t="shared" si="51"/>
        <v>15/03/2023</v>
      </c>
      <c r="BH40" s="157" t="str">
        <f t="shared" ref="BH40" si="58">BH10</f>
        <v>15/03/2028</v>
      </c>
      <c r="BI40" s="303" t="str">
        <f t="shared" si="51"/>
        <v>22/03/2013</v>
      </c>
      <c r="BJ40" s="303" t="str">
        <f t="shared" si="51"/>
        <v>15/06/2015</v>
      </c>
      <c r="BK40" s="303" t="str">
        <f t="shared" si="51"/>
        <v>15/06/2015</v>
      </c>
      <c r="BL40" s="303" t="str">
        <f t="shared" si="51"/>
        <v>22/03/2016</v>
      </c>
      <c r="BM40" s="157" t="str">
        <f t="shared" si="51"/>
        <v>25/10/2019</v>
      </c>
      <c r="BN40" s="157" t="str">
        <f t="shared" ref="BN40:BO40" si="59">BN10</f>
        <v>25/03/2022</v>
      </c>
      <c r="BO40" s="160" t="str">
        <f t="shared" si="59"/>
        <v>7/09/2026</v>
      </c>
      <c r="BP40" s="305" t="str">
        <f t="shared" si="51"/>
        <v>24/11/2014</v>
      </c>
      <c r="BQ40" s="157" t="str">
        <f t="shared" si="51"/>
        <v>11/07/2017</v>
      </c>
      <c r="BR40" s="303" t="str">
        <f t="shared" si="51"/>
        <v>21/04/2014</v>
      </c>
      <c r="BS40" s="303" t="str">
        <f t="shared" si="51"/>
        <v>10/03/2015</v>
      </c>
      <c r="BT40" s="303" t="str">
        <f t="shared" si="51"/>
        <v>4/03/2016</v>
      </c>
      <c r="BU40" s="157" t="str">
        <f t="shared" si="51"/>
        <v>24/10/2017</v>
      </c>
      <c r="BV40" s="157" t="str">
        <f t="shared" si="51"/>
        <v>25/02/2020</v>
      </c>
      <c r="BW40" s="157" t="str">
        <f t="shared" si="51"/>
        <v>20/10/2021</v>
      </c>
      <c r="BX40" s="157" t="str">
        <f t="shared" si="51"/>
        <v>25/02/2022</v>
      </c>
      <c r="BY40" s="157" t="str">
        <f t="shared" si="51"/>
        <v>7/03/2023</v>
      </c>
      <c r="BZ40" s="157" t="str">
        <f t="shared" ref="BZ40" si="60">BZ10</f>
        <v>19/06/2025</v>
      </c>
      <c r="CA40" s="303" t="str">
        <f t="shared" si="51"/>
        <v>16/03/2015</v>
      </c>
      <c r="CB40" s="157" t="str">
        <f t="shared" si="51"/>
        <v>16/03/2017</v>
      </c>
      <c r="CC40" s="157" t="str">
        <f t="shared" ref="CC40" si="61">CC10</f>
        <v>14/03/2023</v>
      </c>
      <c r="CD40" s="157" t="str">
        <f t="shared" si="51"/>
        <v>6/12/2019</v>
      </c>
      <c r="CE40" s="160" t="str">
        <f t="shared" si="51"/>
        <v>4/10/2021</v>
      </c>
      <c r="CF40" s="160" t="str">
        <f t="shared" ref="CF40:CG40" si="62">CF10</f>
        <v>6/05/2021</v>
      </c>
      <c r="CG40" s="160" t="str">
        <f t="shared" si="62"/>
        <v>28/09/2022</v>
      </c>
    </row>
    <row r="41" spans="1:85" x14ac:dyDescent="0.3">
      <c r="A41" s="70">
        <f t="shared" ref="A41:A63" si="63">A11</f>
        <v>42583</v>
      </c>
      <c r="B41" s="306" t="str">
        <f>IFERROR(IF(AND(B$39="S/A", B11&gt;0), ((1+B11/200)^2-1)*100, IF(AND(B$39="Qtrly", B11&gt;0), ((1+B11/400)^4-1)*100, "")),"")</f>
        <v/>
      </c>
      <c r="C41" s="306" t="str">
        <f>IFERROR(IF(AND(C$39="S/A", C11&gt;0), ((1+C11/200)^2-1)*100, IF(AND(C$39="Qtrly", C11&gt;0), ((1+C11/400)^4-1)*100, "")),"")</f>
        <v/>
      </c>
      <c r="D41" s="306" t="str">
        <f>IFERROR(IF(AND(D$39="S/A", D11&gt;0), ((1+D11/200)^2-1)*100, IF(AND(D$39="Qtrly", D11&gt;0), ((1+D11/400)^4-1)*100, "")),"")</f>
        <v/>
      </c>
      <c r="E41" s="306"/>
      <c r="F41" s="340">
        <f>((1+F11/1200)^12-1)*100</f>
        <v>1.8739043647858278</v>
      </c>
      <c r="G41" s="340">
        <f>((1+G11/110)^1.1-1)*100</f>
        <v>1.8515478947950248</v>
      </c>
      <c r="H41" s="340">
        <f t="shared" ref="H41:O41" si="64">IFERROR(IF(AND(H$39="S/A", H11&gt;0), ((1+H11/200)^2-1)*100, IF(AND(H$39="Qtrly", H11&gt;0), ((1+H11/400)^4-1)*100, "")),"")</f>
        <v>1.8292901024999919</v>
      </c>
      <c r="I41" s="340">
        <f t="shared" si="64"/>
        <v>1.8262628100000011</v>
      </c>
      <c r="J41" s="340">
        <f t="shared" si="64"/>
        <v>1.8545192900000229</v>
      </c>
      <c r="K41" s="340">
        <f t="shared" si="64"/>
        <v>1.8666304100000142</v>
      </c>
      <c r="L41" s="341">
        <f t="shared" si="64"/>
        <v>1.9554672900000014</v>
      </c>
      <c r="M41" s="341">
        <f t="shared" si="64"/>
        <v>2.0776812225000052</v>
      </c>
      <c r="N41" s="341">
        <f t="shared" si="64"/>
        <v>2.1979464900000245</v>
      </c>
      <c r="O41" s="341">
        <f t="shared" si="64"/>
        <v>2.525750250000014</v>
      </c>
      <c r="P41" s="74"/>
      <c r="Q41" s="74"/>
      <c r="R41" s="75">
        <f t="shared" ref="R41:R63" si="65">A11</f>
        <v>42583</v>
      </c>
      <c r="S41" s="307" t="str">
        <f t="shared" ref="S41:AX41" si="66">IFERROR(IF(AND(S$39="S/A", S11&gt;0), ((1+S11/200)^2-1)*100, IF(AND(S$39="Qtrly", S11&gt;0), ((1+S11/400)^4-1)*100, "")),"")</f>
        <v/>
      </c>
      <c r="T41" s="307">
        <f t="shared" si="66"/>
        <v>2.9250830400000094</v>
      </c>
      <c r="U41" s="341">
        <f t="shared" si="66"/>
        <v>2.7668787600000133</v>
      </c>
      <c r="V41" s="341">
        <f t="shared" si="66"/>
        <v>2.6807289224999975</v>
      </c>
      <c r="W41" s="341">
        <f t="shared" si="66"/>
        <v>2.9260975624999741</v>
      </c>
      <c r="X41" s="341">
        <f t="shared" si="66"/>
        <v>3.1544922499999961</v>
      </c>
      <c r="Y41" s="341">
        <f t="shared" si="66"/>
        <v>3.4044934400000004</v>
      </c>
      <c r="Z41" s="307" t="str">
        <f t="shared" si="66"/>
        <v/>
      </c>
      <c r="AA41" s="341">
        <f t="shared" si="66"/>
        <v>2.8956640625000141</v>
      </c>
      <c r="AB41" s="341">
        <f t="shared" si="66"/>
        <v>3.3160438025000127</v>
      </c>
      <c r="AC41" s="341">
        <f t="shared" si="66"/>
        <v>3.4095779024999828</v>
      </c>
      <c r="AD41" s="341">
        <f t="shared" si="66"/>
        <v>3.6038979600000021</v>
      </c>
      <c r="AE41" s="341">
        <f t="shared" si="66"/>
        <v>4.0910062500000288</v>
      </c>
      <c r="AF41" s="307" t="str">
        <f t="shared" si="66"/>
        <v/>
      </c>
      <c r="AG41" s="341">
        <f t="shared" si="66"/>
        <v>3.0123502499999955</v>
      </c>
      <c r="AH41" s="341">
        <f t="shared" si="66"/>
        <v>3.1798850625000208</v>
      </c>
      <c r="AI41" s="341">
        <f t="shared" si="66"/>
        <v>3.3922912400000227</v>
      </c>
      <c r="AJ41" s="341">
        <f t="shared" si="66"/>
        <v>3.9176360000000132</v>
      </c>
      <c r="AK41" s="307" t="str">
        <f t="shared" si="66"/>
        <v/>
      </c>
      <c r="AL41" s="307" t="str">
        <f t="shared" si="66"/>
        <v/>
      </c>
      <c r="AM41" s="341">
        <f t="shared" si="66"/>
        <v>3.4767045224999737</v>
      </c>
      <c r="AN41" s="341">
        <f t="shared" si="66"/>
        <v>3.5621699025000009</v>
      </c>
      <c r="AO41" s="341">
        <f t="shared" si="66"/>
        <v>3.8605574400000009</v>
      </c>
      <c r="AP41" s="307" t="str">
        <f t="shared" si="66"/>
        <v/>
      </c>
      <c r="AQ41" s="341">
        <f t="shared" si="66"/>
        <v>3.0722410024999869</v>
      </c>
      <c r="AR41" s="341">
        <f t="shared" si="66"/>
        <v>3.3567056025000097</v>
      </c>
      <c r="AS41" s="341">
        <f t="shared" si="66"/>
        <v>3.3605380859539791</v>
      </c>
      <c r="AT41" s="341">
        <f t="shared" si="66"/>
        <v>3.6385080899999922</v>
      </c>
      <c r="AU41" s="341">
        <f t="shared" si="66"/>
        <v>3.735207671497176</v>
      </c>
      <c r="AV41" s="307" t="str">
        <f t="shared" si="66"/>
        <v/>
      </c>
      <c r="AW41" s="307" t="str">
        <f t="shared" si="66"/>
        <v/>
      </c>
      <c r="AX41" s="342">
        <f t="shared" si="66"/>
        <v>3.2232431792027727</v>
      </c>
      <c r="AY41" s="342">
        <f t="shared" ref="AY41:CE41" si="67">IFERROR(IF(AND(AY$39="S/A", AY11&gt;0), ((1+AY11/200)^2-1)*100, IF(AND(AY$39="Qtrly", AY11&gt;0), ((1+AY11/400)^4-1)*100, "")),"")</f>
        <v>3.3150273600000002</v>
      </c>
      <c r="AZ41" s="342">
        <f t="shared" si="67"/>
        <v>4.0002238025000247</v>
      </c>
      <c r="BA41" s="341">
        <f t="shared" si="67"/>
        <v>2.6493185600000135</v>
      </c>
      <c r="BB41" s="341">
        <f t="shared" si="67"/>
        <v>2.7577553024999979</v>
      </c>
      <c r="BC41" s="341">
        <f t="shared" si="67"/>
        <v>2.8104742024999796</v>
      </c>
      <c r="BD41" s="341">
        <f t="shared" si="67"/>
        <v>2.8763918400000144</v>
      </c>
      <c r="BE41" s="341">
        <f t="shared" si="67"/>
        <v>2.9453744400000259</v>
      </c>
      <c r="BF41" s="341">
        <f t="shared" si="67"/>
        <v>3.1646490000000194</v>
      </c>
      <c r="BG41" s="341">
        <f t="shared" si="67"/>
        <v>3.2967322500000229</v>
      </c>
      <c r="BH41" s="341">
        <f t="shared" si="67"/>
        <v>3.9196748099999956</v>
      </c>
      <c r="BI41" s="307" t="str">
        <f t="shared" si="67"/>
        <v/>
      </c>
      <c r="BJ41" s="307" t="str">
        <f t="shared" si="67"/>
        <v/>
      </c>
      <c r="BK41" s="307" t="str">
        <f t="shared" si="67"/>
        <v/>
      </c>
      <c r="BL41" s="307" t="str">
        <f t="shared" si="67"/>
        <v/>
      </c>
      <c r="BM41" s="341">
        <f t="shared" si="67"/>
        <v>3.041785902500016</v>
      </c>
      <c r="BN41" s="341">
        <f t="shared" si="67"/>
        <v>3.456360822499982</v>
      </c>
      <c r="BO41" s="341" t="str">
        <f t="shared" si="67"/>
        <v/>
      </c>
      <c r="BP41" s="307" t="str">
        <f t="shared" si="67"/>
        <v/>
      </c>
      <c r="BQ41" s="341">
        <f t="shared" si="67"/>
        <v>2.6716092899999877</v>
      </c>
      <c r="BR41" s="307" t="str">
        <f t="shared" si="67"/>
        <v/>
      </c>
      <c r="BS41" s="307" t="str">
        <f t="shared" si="67"/>
        <v/>
      </c>
      <c r="BT41" s="307" t="str">
        <f t="shared" si="67"/>
        <v/>
      </c>
      <c r="BU41" s="341">
        <f t="shared" si="67"/>
        <v>2.990022559999983</v>
      </c>
      <c r="BV41" s="341">
        <f t="shared" si="67"/>
        <v>3.502136960000013</v>
      </c>
      <c r="BW41" s="341">
        <f t="shared" si="67"/>
        <v>3.6568334399999847</v>
      </c>
      <c r="BX41" s="341">
        <f t="shared" si="67"/>
        <v>3.7882125224999896</v>
      </c>
      <c r="BY41" s="341">
        <f t="shared" si="67"/>
        <v>3.943122562500001</v>
      </c>
      <c r="BZ41" s="341">
        <f t="shared" si="67"/>
        <v>4.4003715225000128</v>
      </c>
      <c r="CA41" s="307" t="str">
        <f t="shared" si="67"/>
        <v/>
      </c>
      <c r="CB41" s="341">
        <f t="shared" si="67"/>
        <v>3.1402736399999798</v>
      </c>
      <c r="CC41" s="341">
        <f t="shared" si="67"/>
        <v>3.6537791024999988</v>
      </c>
      <c r="CD41" s="341">
        <f t="shared" si="67"/>
        <v>3.2235680099999886</v>
      </c>
      <c r="CE41" s="341">
        <f t="shared" si="67"/>
        <v>3.6344360100000195</v>
      </c>
      <c r="CF41" s="341">
        <f>IFERROR(IF(AND(CF$39="S/A", CF11&gt;0), ((1+CF11/200)^2-1)*100, IF(AND(CF$39="Qtrly", CF11&gt;0), ((1+CF11/400)^4-1)*100, "")),"")</f>
        <v>3.6807404807962962</v>
      </c>
      <c r="CG41" s="341">
        <f>IFERROR(IF(AND(CG$39="S/A", CG11&gt;0), ((1+CG11/200)^2-1)*100, IF(AND(CG$39="Qtrly", CG11&gt;0), ((1+CG11/400)^4-1)*100, "")),"")</f>
        <v>4.3688031601203825</v>
      </c>
    </row>
    <row r="42" spans="1:85" x14ac:dyDescent="0.3">
      <c r="A42" s="70">
        <f t="shared" si="63"/>
        <v>42584</v>
      </c>
      <c r="B42" s="272" t="str">
        <f t="shared" ref="B42:C63" si="68">IFERROR(IF(AND(B$39="S/A", B12&gt;0), ((1+B12/200)^2-1)*100, IF(AND(B$39="Qtrly", B12&gt;0), ((1+B12/400)^4-1)*100, "")),"")</f>
        <v/>
      </c>
      <c r="C42" s="272" t="str">
        <f t="shared" si="68"/>
        <v/>
      </c>
      <c r="D42" s="272" t="str">
        <f t="shared" ref="D42:D63" si="69">IFERROR(IF(AND(D$39="S/A", D12&gt;0), ((1+D12/200)^2-1)*100, IF(AND(D$39="Qtrly", D12&gt;0), ((1+D12/400)^4-1)*100, "")),"")</f>
        <v/>
      </c>
      <c r="E42" s="272"/>
      <c r="F42" s="73">
        <f t="shared" ref="F42:F63" si="70">((1+F12/1200)^12-1)*100</f>
        <v>1.8810247418168613</v>
      </c>
      <c r="G42" s="73">
        <f t="shared" ref="G42:G63" si="71">((1+G12/110)^1.1-1)*100</f>
        <v>1.860562954078171</v>
      </c>
      <c r="H42" s="73">
        <f t="shared" ref="H42:O63" si="72">IFERROR(IF(AND(H$39="S/A", H12&gt;0), ((1+H12/200)^2-1)*100, IF(AND(H$39="Qtrly", H12&gt;0), ((1+H12/400)^4-1)*100, "")),"")</f>
        <v>1.8464456100000026</v>
      </c>
      <c r="I42" s="73">
        <f t="shared" si="72"/>
        <v>1.8403905600000048</v>
      </c>
      <c r="J42" s="73">
        <f t="shared" si="72"/>
        <v>1.8605747600000111</v>
      </c>
      <c r="K42" s="73">
        <f t="shared" si="72"/>
        <v>1.8757142225000134</v>
      </c>
      <c r="L42" s="76">
        <f t="shared" si="72"/>
        <v>1.9544575624999894</v>
      </c>
      <c r="M42" s="76">
        <f t="shared" si="72"/>
        <v>2.0736399225000257</v>
      </c>
      <c r="N42" s="76">
        <f t="shared" si="72"/>
        <v>2.190870102500031</v>
      </c>
      <c r="O42" s="76">
        <f t="shared" si="72"/>
        <v>2.5166375024999965</v>
      </c>
      <c r="P42" s="74"/>
      <c r="Q42" s="74"/>
      <c r="R42" s="75">
        <f t="shared" si="65"/>
        <v>42584</v>
      </c>
      <c r="S42" s="273" t="str">
        <f t="shared" ref="S42:AD63" si="73">IFERROR(IF(AND(S$39="S/A", S12&gt;0), ((1+S12/200)^2-1)*100, IF(AND(S$39="Qtrly", S12&gt;0), ((1+S12/400)^4-1)*100, "")),"")</f>
        <v/>
      </c>
      <c r="T42" s="273">
        <f t="shared" si="73"/>
        <v>2.9189960099999857</v>
      </c>
      <c r="U42" s="76">
        <f t="shared" si="73"/>
        <v>2.7760026224999956</v>
      </c>
      <c r="V42" s="76">
        <f t="shared" si="73"/>
        <v>2.6837688900000156</v>
      </c>
      <c r="W42" s="76">
        <f t="shared" si="73"/>
        <v>2.9027648100000025</v>
      </c>
      <c r="X42" s="76">
        <f t="shared" si="73"/>
        <v>3.1483984399999887</v>
      </c>
      <c r="Y42" s="76">
        <f t="shared" si="73"/>
        <v>3.3994091025000062</v>
      </c>
      <c r="Z42" s="273" t="str">
        <f t="shared" si="73"/>
        <v/>
      </c>
      <c r="AA42" s="76">
        <f t="shared" si="73"/>
        <v>2.8936353224999989</v>
      </c>
      <c r="AB42" s="76">
        <f t="shared" si="73"/>
        <v>3.3099452225000103</v>
      </c>
      <c r="AC42" s="76">
        <f t="shared" si="73"/>
        <v>3.3821232899999831</v>
      </c>
      <c r="AD42" s="76">
        <f t="shared" si="73"/>
        <v>3.5988087225000021</v>
      </c>
      <c r="AE42" s="76">
        <f t="shared" ref="AE42:AP63" si="74">IFERROR(IF(AND(AE$39="S/A", AE12&gt;0), ((1+AE12/200)^2-1)*100, IF(AND(AE$39="Qtrly", AE12&gt;0), ((1+AE12/400)^4-1)*100, "")),"")</f>
        <v>4.0899860025000123</v>
      </c>
      <c r="AF42" s="273" t="str">
        <f t="shared" si="74"/>
        <v/>
      </c>
      <c r="AG42" s="76">
        <f t="shared" si="74"/>
        <v>3.017425062500001</v>
      </c>
      <c r="AH42" s="76">
        <f t="shared" si="74"/>
        <v>3.177853522499996</v>
      </c>
      <c r="AI42" s="76">
        <f t="shared" si="74"/>
        <v>3.3861904100000118</v>
      </c>
      <c r="AJ42" s="76">
        <f t="shared" si="74"/>
        <v>3.9094809600000113</v>
      </c>
      <c r="AK42" s="273" t="str">
        <f t="shared" si="74"/>
        <v/>
      </c>
      <c r="AL42" s="273" t="str">
        <f t="shared" si="74"/>
        <v/>
      </c>
      <c r="AM42" s="76">
        <f t="shared" si="74"/>
        <v>3.4706012024999788</v>
      </c>
      <c r="AN42" s="76">
        <f t="shared" si="74"/>
        <v>3.5570816899999969</v>
      </c>
      <c r="AO42" s="76">
        <f t="shared" si="74"/>
        <v>3.842214090000029</v>
      </c>
      <c r="AP42" s="273" t="str">
        <f t="shared" si="74"/>
        <v/>
      </c>
      <c r="AQ42" s="76">
        <f t="shared" ref="AQ42:BB63" si="75">IFERROR(IF(AND(AQ$39="S/A", AQ12&gt;0), ((1+AQ12/200)^2-1)*100, IF(AND(AQ$39="Qtrly", AQ12&gt;0), ((1+AQ12/400)^4-1)*100, "")),"")</f>
        <v>3.0773172899999812</v>
      </c>
      <c r="AR42" s="76">
        <f t="shared" si="75"/>
        <v>3.3587389025000247</v>
      </c>
      <c r="AS42" s="76">
        <f t="shared" si="75"/>
        <v>3.3636134191168843</v>
      </c>
      <c r="AT42" s="76">
        <f t="shared" si="75"/>
        <v>3.6313820024999943</v>
      </c>
      <c r="AU42" s="76">
        <f t="shared" si="75"/>
        <v>3.7259570135816267</v>
      </c>
      <c r="AV42" s="273" t="str">
        <f t="shared" si="75"/>
        <v/>
      </c>
      <c r="AW42" s="273" t="str">
        <f t="shared" si="75"/>
        <v/>
      </c>
      <c r="AX42" s="295">
        <f t="shared" si="75"/>
        <v>3.2242672612217582</v>
      </c>
      <c r="AY42" s="295">
        <f t="shared" si="75"/>
        <v>3.3129944899999986</v>
      </c>
      <c r="AZ42" s="295">
        <f t="shared" si="75"/>
        <v>3.9930852900000202</v>
      </c>
      <c r="BA42" s="76">
        <f t="shared" si="75"/>
        <v>2.6574240000000193</v>
      </c>
      <c r="BB42" s="76">
        <f t="shared" si="75"/>
        <v>2.7567416099999908</v>
      </c>
      <c r="BC42" s="76">
        <f t="shared" ref="BC42:BN63" si="76">IFERROR(IF(AND(BC$39="S/A", BC12&gt;0), ((1+BC12/200)^2-1)*100, IF(AND(BC$39="Qtrly", BC12&gt;0), ((1+BC12/400)^4-1)*100, "")),"")</f>
        <v>2.8064184225000011</v>
      </c>
      <c r="BD42" s="76">
        <f t="shared" si="76"/>
        <v>2.8723347599999949</v>
      </c>
      <c r="BE42" s="76">
        <f t="shared" si="76"/>
        <v>2.9403014024999896</v>
      </c>
      <c r="BF42" s="76">
        <f t="shared" si="76"/>
        <v>3.1595705625000248</v>
      </c>
      <c r="BG42" s="76">
        <f t="shared" si="76"/>
        <v>3.2926668899999845</v>
      </c>
      <c r="BH42" s="76">
        <f t="shared" si="76"/>
        <v>3.9166166025000004</v>
      </c>
      <c r="BI42" s="273" t="str">
        <f t="shared" si="76"/>
        <v/>
      </c>
      <c r="BJ42" s="273" t="str">
        <f t="shared" si="76"/>
        <v/>
      </c>
      <c r="BK42" s="273" t="str">
        <f t="shared" si="76"/>
        <v/>
      </c>
      <c r="BL42" s="273" t="str">
        <f t="shared" si="76"/>
        <v/>
      </c>
      <c r="BM42" s="76">
        <f t="shared" si="76"/>
        <v>3.0377255624999933</v>
      </c>
      <c r="BN42" s="76">
        <f t="shared" si="76"/>
        <v>3.4512752099999933</v>
      </c>
      <c r="BO42" s="76" t="str">
        <f t="shared" ref="BO42:BZ63" si="77">IFERROR(IF(AND(BO$39="S/A", BO12&gt;0), ((1+BO12/200)^2-1)*100, IF(AND(BO$39="Qtrly", BO12&gt;0), ((1+BO12/400)^4-1)*100, "")),"")</f>
        <v/>
      </c>
      <c r="BP42" s="273" t="str">
        <f t="shared" si="77"/>
        <v/>
      </c>
      <c r="BQ42" s="76">
        <f t="shared" si="77"/>
        <v>2.6776890000000275</v>
      </c>
      <c r="BR42" s="273" t="str">
        <f t="shared" si="77"/>
        <v/>
      </c>
      <c r="BS42" s="273" t="str">
        <f t="shared" si="77"/>
        <v/>
      </c>
      <c r="BT42" s="273" t="str">
        <f t="shared" si="77"/>
        <v/>
      </c>
      <c r="BU42" s="76">
        <f t="shared" si="77"/>
        <v>2.9950968224999874</v>
      </c>
      <c r="BV42" s="76">
        <f t="shared" si="77"/>
        <v>3.4980675599999733</v>
      </c>
      <c r="BW42" s="76">
        <f t="shared" si="77"/>
        <v>3.6517429024999881</v>
      </c>
      <c r="BX42" s="76">
        <f t="shared" si="77"/>
        <v>3.7821000224999901</v>
      </c>
      <c r="BY42" s="76">
        <f t="shared" si="77"/>
        <v>3.9370055025000017</v>
      </c>
      <c r="BZ42" s="76">
        <f t="shared" si="77"/>
        <v>4.3942410225000117</v>
      </c>
      <c r="CA42" s="273" t="str">
        <f t="shared" ref="CA42:CE63" si="78">IFERROR(IF(AND(CA$39="S/A", CA12&gt;0), ((1+CA12/200)^2-1)*100, IF(AND(CA$39="Qtrly", CA12&gt;0), ((1+CA12/400)^4-1)*100, "")),"")</f>
        <v/>
      </c>
      <c r="CB42" s="76">
        <f t="shared" si="78"/>
        <v>3.1494140625</v>
      </c>
      <c r="CC42" s="76">
        <f t="shared" si="78"/>
        <v>3.6486886400000085</v>
      </c>
      <c r="CD42" s="76">
        <f t="shared" si="78"/>
        <v>3.2195040900000027</v>
      </c>
      <c r="CE42" s="76">
        <f t="shared" si="78"/>
        <v>3.6293460224999796</v>
      </c>
      <c r="CF42" s="76">
        <f t="shared" ref="CF42:CG42" si="79">IFERROR(IF(AND(CF$39="S/A", CF12&gt;0), ((1+CF12/200)^2-1)*100, IF(AND(CF$39="Qtrly", CF12&gt;0), ((1+CF12/400)^4-1)*100, "")),"")</f>
        <v>3.6735483047381612</v>
      </c>
      <c r="CG42" s="76">
        <f t="shared" si="79"/>
        <v>4.3688031601203825</v>
      </c>
    </row>
    <row r="43" spans="1:85" x14ac:dyDescent="0.3">
      <c r="A43" s="70">
        <f t="shared" si="63"/>
        <v>42585</v>
      </c>
      <c r="B43" s="272" t="str">
        <f t="shared" si="68"/>
        <v/>
      </c>
      <c r="C43" s="272" t="str">
        <f t="shared" si="68"/>
        <v/>
      </c>
      <c r="D43" s="272" t="str">
        <f t="shared" si="69"/>
        <v/>
      </c>
      <c r="E43" s="272"/>
      <c r="F43" s="73">
        <f t="shared" si="70"/>
        <v>1.8891628741759314</v>
      </c>
      <c r="G43" s="73">
        <f t="shared" si="71"/>
        <v>1.8695780858953848</v>
      </c>
      <c r="H43" s="73">
        <f t="shared" si="72"/>
        <v>1.8514916225000011</v>
      </c>
      <c r="I43" s="73">
        <f t="shared" si="72"/>
        <v>1.8424088899999802</v>
      </c>
      <c r="J43" s="73">
        <f t="shared" si="72"/>
        <v>1.8625932899999809</v>
      </c>
      <c r="K43" s="73">
        <f t="shared" si="72"/>
        <v>1.8777329024999956</v>
      </c>
      <c r="L43" s="76">
        <f t="shared" si="72"/>
        <v>1.9635452900000017</v>
      </c>
      <c r="M43" s="76">
        <f t="shared" si="72"/>
        <v>2.1009202500000157</v>
      </c>
      <c r="N43" s="76">
        <f t="shared" si="72"/>
        <v>2.2211992024999905</v>
      </c>
      <c r="O43" s="76">
        <f t="shared" si="72"/>
        <v>2.543976959999994</v>
      </c>
      <c r="P43" s="74"/>
      <c r="Q43" s="74"/>
      <c r="R43" s="75">
        <f t="shared" si="65"/>
        <v>42585</v>
      </c>
      <c r="S43" s="273" t="str">
        <f t="shared" si="73"/>
        <v/>
      </c>
      <c r="T43" s="273">
        <f t="shared" si="73"/>
        <v>2.9240685225000007</v>
      </c>
      <c r="U43" s="76">
        <f t="shared" si="73"/>
        <v>2.8054044899999964</v>
      </c>
      <c r="V43" s="76">
        <f t="shared" si="73"/>
        <v>2.6776890000000275</v>
      </c>
      <c r="W43" s="76">
        <f t="shared" si="73"/>
        <v>2.9017504025000029</v>
      </c>
      <c r="X43" s="76">
        <f t="shared" si="73"/>
        <v>3.1483984399999887</v>
      </c>
      <c r="Y43" s="76">
        <f t="shared" si="73"/>
        <v>3.4105948099999894</v>
      </c>
      <c r="Z43" s="273" t="str">
        <f t="shared" si="73"/>
        <v/>
      </c>
      <c r="AA43" s="76">
        <f t="shared" si="73"/>
        <v>2.8905922500000125</v>
      </c>
      <c r="AB43" s="76">
        <f t="shared" si="73"/>
        <v>3.3079124024999906</v>
      </c>
      <c r="AC43" s="76">
        <f t="shared" si="73"/>
        <v>3.3811065224999881</v>
      </c>
      <c r="AD43" s="76">
        <f t="shared" si="73"/>
        <v>3.6018622499999875</v>
      </c>
      <c r="AE43" s="76">
        <f t="shared" si="74"/>
        <v>4.1073308899999939</v>
      </c>
      <c r="AF43" s="273" t="str">
        <f t="shared" si="74"/>
        <v/>
      </c>
      <c r="AG43" s="76">
        <f t="shared" si="74"/>
        <v>3.0153951224999753</v>
      </c>
      <c r="AH43" s="76">
        <f t="shared" si="74"/>
        <v>3.1748062499999952</v>
      </c>
      <c r="AI43" s="76">
        <f t="shared" si="74"/>
        <v>3.3851736225000151</v>
      </c>
      <c r="AJ43" s="76">
        <f t="shared" si="74"/>
        <v>3.9237524900000098</v>
      </c>
      <c r="AK43" s="273" t="str">
        <f t="shared" si="74"/>
        <v/>
      </c>
      <c r="AL43" s="273" t="str">
        <f t="shared" si="74"/>
        <v/>
      </c>
      <c r="AM43" s="76">
        <f t="shared" si="74"/>
        <v>3.4695840000000144</v>
      </c>
      <c r="AN43" s="76">
        <f t="shared" si="74"/>
        <v>3.5591169600000194</v>
      </c>
      <c r="AO43" s="76">
        <f t="shared" si="74"/>
        <v>3.8585192099999999</v>
      </c>
      <c r="AP43" s="273" t="str">
        <f t="shared" si="74"/>
        <v/>
      </c>
      <c r="AQ43" s="76">
        <f t="shared" si="75"/>
        <v>3.0742715025000145</v>
      </c>
      <c r="AR43" s="76">
        <f t="shared" si="75"/>
        <v>3.350605822500019</v>
      </c>
      <c r="AS43" s="76">
        <f t="shared" si="75"/>
        <v>3.3636134191168843</v>
      </c>
      <c r="AT43" s="76">
        <f t="shared" si="75"/>
        <v>3.6293460224999796</v>
      </c>
      <c r="AU43" s="76">
        <f t="shared" si="75"/>
        <v>3.7290404974728242</v>
      </c>
      <c r="AV43" s="273" t="str">
        <f t="shared" si="75"/>
        <v/>
      </c>
      <c r="AW43" s="273" t="str">
        <f t="shared" si="75"/>
        <v/>
      </c>
      <c r="AX43" s="295">
        <f t="shared" si="75"/>
        <v>3.2201709788649779</v>
      </c>
      <c r="AY43" s="295">
        <f t="shared" si="75"/>
        <v>3.3099452225000103</v>
      </c>
      <c r="AZ43" s="295">
        <f t="shared" si="75"/>
        <v>4.001243610000027</v>
      </c>
      <c r="BA43" s="76">
        <f t="shared" si="75"/>
        <v>2.6564108025000088</v>
      </c>
      <c r="BB43" s="76">
        <f t="shared" si="75"/>
        <v>2.7506595600000017</v>
      </c>
      <c r="BC43" s="76">
        <f t="shared" si="76"/>
        <v>2.8043905624999921</v>
      </c>
      <c r="BD43" s="76">
        <f t="shared" si="76"/>
        <v>2.8713205024999855</v>
      </c>
      <c r="BE43" s="76">
        <f t="shared" si="76"/>
        <v>2.9392868100000191</v>
      </c>
      <c r="BF43" s="76">
        <f t="shared" si="76"/>
        <v>3.1697275625000021</v>
      </c>
      <c r="BG43" s="76">
        <f t="shared" si="76"/>
        <v>3.3272250000000003</v>
      </c>
      <c r="BH43" s="76">
        <f t="shared" si="76"/>
        <v>3.957396402500013</v>
      </c>
      <c r="BI43" s="273" t="str">
        <f t="shared" si="76"/>
        <v/>
      </c>
      <c r="BJ43" s="273" t="str">
        <f t="shared" si="76"/>
        <v/>
      </c>
      <c r="BK43" s="273" t="str">
        <f t="shared" si="76"/>
        <v/>
      </c>
      <c r="BL43" s="273" t="str">
        <f t="shared" si="76"/>
        <v/>
      </c>
      <c r="BM43" s="76">
        <f t="shared" si="76"/>
        <v>3.0356954225000177</v>
      </c>
      <c r="BN43" s="76">
        <f t="shared" si="76"/>
        <v>3.4594122499999935</v>
      </c>
      <c r="BO43" s="76" t="str">
        <f t="shared" si="77"/>
        <v/>
      </c>
      <c r="BP43" s="273" t="str">
        <f t="shared" si="77"/>
        <v/>
      </c>
      <c r="BQ43" s="76">
        <f t="shared" si="77"/>
        <v>2.6716092899999877</v>
      </c>
      <c r="BR43" s="273" t="str">
        <f t="shared" si="77"/>
        <v/>
      </c>
      <c r="BS43" s="273" t="str">
        <f t="shared" si="77"/>
        <v/>
      </c>
      <c r="BT43" s="273" t="str">
        <f t="shared" si="77"/>
        <v/>
      </c>
      <c r="BU43" s="76">
        <f t="shared" si="77"/>
        <v>2.986978062500012</v>
      </c>
      <c r="BV43" s="76">
        <f t="shared" si="77"/>
        <v>3.49705022250002</v>
      </c>
      <c r="BW43" s="76">
        <f t="shared" si="77"/>
        <v>3.6588696899999995</v>
      </c>
      <c r="BX43" s="76">
        <f t="shared" si="77"/>
        <v>3.7892312899999947</v>
      </c>
      <c r="BY43" s="76">
        <f t="shared" si="77"/>
        <v>3.9533180624999886</v>
      </c>
      <c r="BZ43" s="76">
        <f t="shared" si="77"/>
        <v>4.4310267224999755</v>
      </c>
      <c r="CA43" s="273" t="str">
        <f t="shared" si="78"/>
        <v/>
      </c>
      <c r="CB43" s="76">
        <f t="shared" si="78"/>
        <v>3.1443360000000142</v>
      </c>
      <c r="CC43" s="76">
        <f t="shared" si="78"/>
        <v>3.6659967224999868</v>
      </c>
      <c r="CD43" s="76">
        <f t="shared" si="78"/>
        <v>3.21747215999999</v>
      </c>
      <c r="CE43" s="76">
        <f t="shared" si="78"/>
        <v>3.6334180025000107</v>
      </c>
      <c r="CF43" s="76">
        <f t="shared" ref="CF43:CG43" si="80">IFERROR(IF(AND(CF$39="S/A", CF13&gt;0), ((1+CF13/200)^2-1)*100, IF(AND(CF$39="Qtrly", CF13&gt;0), ((1+CF13/400)^4-1)*100, "")),"")</f>
        <v>3.6756031740001971</v>
      </c>
      <c r="CG43" s="76">
        <f t="shared" si="80"/>
        <v>4.374998839645361</v>
      </c>
    </row>
    <row r="44" spans="1:85" x14ac:dyDescent="0.3">
      <c r="A44" s="70">
        <f t="shared" si="63"/>
        <v>42586</v>
      </c>
      <c r="B44" s="272" t="str">
        <f t="shared" si="68"/>
        <v/>
      </c>
      <c r="C44" s="272" t="str">
        <f t="shared" si="68"/>
        <v/>
      </c>
      <c r="D44" s="272" t="str">
        <f t="shared" si="69"/>
        <v/>
      </c>
      <c r="E44" s="272"/>
      <c r="F44" s="73">
        <f t="shared" si="70"/>
        <v>1.8800075171682806</v>
      </c>
      <c r="G44" s="73">
        <f t="shared" si="71"/>
        <v>1.860562954078171</v>
      </c>
      <c r="H44" s="73">
        <f t="shared" si="72"/>
        <v>1.8424088899999802</v>
      </c>
      <c r="I44" s="73">
        <f t="shared" si="72"/>
        <v>1.833326562500015</v>
      </c>
      <c r="J44" s="73">
        <f t="shared" si="72"/>
        <v>1.8545192900000229</v>
      </c>
      <c r="K44" s="73">
        <f t="shared" si="72"/>
        <v>1.876723559999971</v>
      </c>
      <c r="L44" s="76">
        <f t="shared" si="72"/>
        <v>1.9665746224999836</v>
      </c>
      <c r="M44" s="76">
        <f t="shared" si="72"/>
        <v>2.116077562499985</v>
      </c>
      <c r="N44" s="76">
        <f t="shared" si="72"/>
        <v>2.238387690000021</v>
      </c>
      <c r="O44" s="76">
        <f t="shared" si="72"/>
        <v>2.5622052899999748</v>
      </c>
      <c r="P44" s="74"/>
      <c r="Q44" s="74"/>
      <c r="R44" s="75">
        <f t="shared" si="65"/>
        <v>42586</v>
      </c>
      <c r="S44" s="273" t="str">
        <f t="shared" si="73"/>
        <v/>
      </c>
      <c r="T44" s="273">
        <f t="shared" si="73"/>
        <v>2.9210249999999993</v>
      </c>
      <c r="U44" s="76">
        <f t="shared" si="73"/>
        <v>2.8419092100000043</v>
      </c>
      <c r="V44" s="76">
        <f t="shared" si="73"/>
        <v>2.6594504099999972</v>
      </c>
      <c r="W44" s="76">
        <f t="shared" si="73"/>
        <v>2.8834919225000144</v>
      </c>
      <c r="X44" s="76">
        <f t="shared" si="73"/>
        <v>3.1230095025000182</v>
      </c>
      <c r="Y44" s="76">
        <f t="shared" si="73"/>
        <v>3.3851736225000151</v>
      </c>
      <c r="Z44" s="273" t="str">
        <f t="shared" si="73"/>
        <v/>
      </c>
      <c r="AA44" s="76">
        <f t="shared" si="73"/>
        <v>2.9727710025000187</v>
      </c>
      <c r="AB44" s="76">
        <f t="shared" si="73"/>
        <v>3.2845364099999719</v>
      </c>
      <c r="AC44" s="76">
        <f t="shared" si="73"/>
        <v>3.3567056025000097</v>
      </c>
      <c r="AD44" s="76">
        <f t="shared" si="73"/>
        <v>3.5743821224999861</v>
      </c>
      <c r="AE44" s="76">
        <f t="shared" si="74"/>
        <v>4.0859050624999949</v>
      </c>
      <c r="AF44" s="273" t="str">
        <f t="shared" si="74"/>
        <v/>
      </c>
      <c r="AG44" s="76">
        <f t="shared" si="74"/>
        <v>3.0072755625000225</v>
      </c>
      <c r="AH44" s="76">
        <f t="shared" si="74"/>
        <v>3.1504296900000117</v>
      </c>
      <c r="AI44" s="76">
        <f t="shared" si="74"/>
        <v>3.3597555599999884</v>
      </c>
      <c r="AJ44" s="76">
        <f t="shared" si="74"/>
        <v>3.8952104100000051</v>
      </c>
      <c r="AK44" s="273" t="str">
        <f t="shared" si="74"/>
        <v/>
      </c>
      <c r="AL44" s="273" t="str">
        <f t="shared" si="74"/>
        <v/>
      </c>
      <c r="AM44" s="76">
        <f t="shared" si="74"/>
        <v>3.4411043600000246</v>
      </c>
      <c r="AN44" s="76">
        <f t="shared" si="74"/>
        <v>3.5357125625000041</v>
      </c>
      <c r="AO44" s="76">
        <f t="shared" si="74"/>
        <v>3.8269292025000068</v>
      </c>
      <c r="AP44" s="273" t="str">
        <f t="shared" si="74"/>
        <v/>
      </c>
      <c r="AQ44" s="76">
        <f t="shared" si="75"/>
        <v>3.0610736100000091</v>
      </c>
      <c r="AR44" s="76">
        <f t="shared" si="75"/>
        <v>3.3251920099999888</v>
      </c>
      <c r="AS44" s="76">
        <f t="shared" si="75"/>
        <v>3.3400376185634961</v>
      </c>
      <c r="AT44" s="76">
        <f t="shared" si="75"/>
        <v>3.6038979600000021</v>
      </c>
      <c r="AU44" s="76">
        <f t="shared" si="75"/>
        <v>3.7002639878477073</v>
      </c>
      <c r="AV44" s="273" t="str">
        <f t="shared" si="75"/>
        <v/>
      </c>
      <c r="AW44" s="273" t="str">
        <f t="shared" si="75"/>
        <v/>
      </c>
      <c r="AX44" s="295">
        <f t="shared" si="75"/>
        <v>3.2037870685817982</v>
      </c>
      <c r="AY44" s="295">
        <f t="shared" si="75"/>
        <v>3.2865689999999947</v>
      </c>
      <c r="AZ44" s="295">
        <f t="shared" si="75"/>
        <v>3.972690890000008</v>
      </c>
      <c r="BA44" s="76">
        <f t="shared" si="75"/>
        <v>2.6493185600000135</v>
      </c>
      <c r="BB44" s="76">
        <f t="shared" si="75"/>
        <v>2.7263331600000162</v>
      </c>
      <c r="BC44" s="76">
        <f t="shared" si="76"/>
        <v>2.7841130624999932</v>
      </c>
      <c r="BD44" s="76">
        <f t="shared" si="76"/>
        <v>2.847993960000017</v>
      </c>
      <c r="BE44" s="76">
        <f t="shared" si="76"/>
        <v>2.9159525625000127</v>
      </c>
      <c r="BF44" s="76">
        <f t="shared" si="76"/>
        <v>3.1443360000000142</v>
      </c>
      <c r="BG44" s="76">
        <f t="shared" si="76"/>
        <v>3.3099452225000103</v>
      </c>
      <c r="BH44" s="76">
        <f t="shared" si="76"/>
        <v>3.9370055025000017</v>
      </c>
      <c r="BI44" s="273" t="str">
        <f t="shared" si="76"/>
        <v/>
      </c>
      <c r="BJ44" s="273" t="str">
        <f t="shared" si="76"/>
        <v/>
      </c>
      <c r="BK44" s="273" t="str">
        <f t="shared" si="76"/>
        <v/>
      </c>
      <c r="BL44" s="273" t="str">
        <f t="shared" si="76"/>
        <v/>
      </c>
      <c r="BM44" s="76">
        <f t="shared" si="76"/>
        <v>3.0113353024999956</v>
      </c>
      <c r="BN44" s="76">
        <f t="shared" si="76"/>
        <v>3.4339850625000112</v>
      </c>
      <c r="BO44" s="76" t="str">
        <f t="shared" si="77"/>
        <v/>
      </c>
      <c r="BP44" s="273" t="str">
        <f t="shared" si="77"/>
        <v/>
      </c>
      <c r="BQ44" s="76">
        <f t="shared" si="77"/>
        <v>2.6574240000000193</v>
      </c>
      <c r="BR44" s="273" t="str">
        <f t="shared" si="77"/>
        <v/>
      </c>
      <c r="BS44" s="273" t="str">
        <f t="shared" si="77"/>
        <v/>
      </c>
      <c r="BT44" s="273" t="str">
        <f t="shared" si="77"/>
        <v/>
      </c>
      <c r="BU44" s="76">
        <f t="shared" si="77"/>
        <v>2.9636384100000024</v>
      </c>
      <c r="BV44" s="76">
        <f t="shared" si="77"/>
        <v>3.4838252899999755</v>
      </c>
      <c r="BW44" s="76">
        <f t="shared" si="77"/>
        <v>3.6334180025000107</v>
      </c>
      <c r="BX44" s="76">
        <f t="shared" si="77"/>
        <v>3.7566332099999933</v>
      </c>
      <c r="BY44" s="76">
        <f t="shared" si="77"/>
        <v>3.9155972100000103</v>
      </c>
      <c r="BZ44" s="76">
        <f t="shared" si="77"/>
        <v>4.3952627600000183</v>
      </c>
      <c r="CA44" s="273" t="str">
        <f t="shared" si="78"/>
        <v/>
      </c>
      <c r="CB44" s="76">
        <f t="shared" si="78"/>
        <v>3.1494140625</v>
      </c>
      <c r="CC44" s="76">
        <f t="shared" si="78"/>
        <v>3.6374900624999817</v>
      </c>
      <c r="CD44" s="76">
        <f t="shared" si="78"/>
        <v>3.1961381024999902</v>
      </c>
      <c r="CE44" s="76">
        <f t="shared" si="78"/>
        <v>3.6089873224999902</v>
      </c>
      <c r="CF44" s="76">
        <f t="shared" ref="CF44:CG44" si="81">IFERROR(IF(AND(CF$39="S/A", CF14&gt;0), ((1+CF14/200)^2-1)*100, IF(AND(CF$39="Qtrly", CF14&gt;0), ((1+CF14/400)^4-1)*100, "")),"")</f>
        <v>3.6530012921012434</v>
      </c>
      <c r="CG44" s="76">
        <f t="shared" si="81"/>
        <v>4.367770573683738</v>
      </c>
    </row>
    <row r="45" spans="1:85" x14ac:dyDescent="0.3">
      <c r="A45" s="70">
        <f t="shared" si="63"/>
        <v>42587</v>
      </c>
      <c r="B45" s="272" t="str">
        <f t="shared" si="68"/>
        <v/>
      </c>
      <c r="C45" s="272" t="str">
        <f t="shared" si="68"/>
        <v/>
      </c>
      <c r="D45" s="272" t="str">
        <f t="shared" si="69"/>
        <v/>
      </c>
      <c r="E45" s="272"/>
      <c r="F45" s="73">
        <f t="shared" si="70"/>
        <v>1.8749215335751801</v>
      </c>
      <c r="G45" s="73">
        <f t="shared" si="71"/>
        <v>1.8515478947950248</v>
      </c>
      <c r="H45" s="73">
        <f t="shared" si="72"/>
        <v>1.8313083225000026</v>
      </c>
      <c r="I45" s="73">
        <f t="shared" si="72"/>
        <v>1.8131450625000101</v>
      </c>
      <c r="J45" s="73">
        <f t="shared" si="72"/>
        <v>1.8313083225000026</v>
      </c>
      <c r="K45" s="73">
        <f t="shared" si="72"/>
        <v>1.8525008399999932</v>
      </c>
      <c r="L45" s="76">
        <f t="shared" si="72"/>
        <v>1.9383026024999861</v>
      </c>
      <c r="M45" s="76">
        <f t="shared" si="72"/>
        <v>2.0756605624999924</v>
      </c>
      <c r="N45" s="76">
        <f t="shared" si="72"/>
        <v>2.1979464900000245</v>
      </c>
      <c r="O45" s="76">
        <f t="shared" si="72"/>
        <v>2.525750250000014</v>
      </c>
      <c r="P45" s="74"/>
      <c r="Q45" s="74"/>
      <c r="R45" s="75">
        <f t="shared" si="65"/>
        <v>42587</v>
      </c>
      <c r="S45" s="273" t="str">
        <f t="shared" si="73"/>
        <v/>
      </c>
      <c r="T45" s="273">
        <f t="shared" si="73"/>
        <v>8.1849614399999826</v>
      </c>
      <c r="U45" s="76">
        <f t="shared" si="73"/>
        <v>2.7699200024999815</v>
      </c>
      <c r="V45" s="76">
        <f t="shared" si="73"/>
        <v>2.6513448899999847</v>
      </c>
      <c r="W45" s="76">
        <f t="shared" si="73"/>
        <v>2.8723347599999949</v>
      </c>
      <c r="X45" s="76">
        <f t="shared" si="73"/>
        <v>3.1159011600000008</v>
      </c>
      <c r="Y45" s="76">
        <f t="shared" si="73"/>
        <v>3.3689057024999913</v>
      </c>
      <c r="Z45" s="273" t="str">
        <f t="shared" si="73"/>
        <v/>
      </c>
      <c r="AA45" s="76">
        <f t="shared" si="73"/>
        <v>2.8652350624999823</v>
      </c>
      <c r="AB45" s="76">
        <f t="shared" si="73"/>
        <v>3.2784387599999798</v>
      </c>
      <c r="AC45" s="76">
        <f t="shared" si="73"/>
        <v>3.3495892099999924</v>
      </c>
      <c r="AD45" s="76">
        <f t="shared" si="73"/>
        <v>3.5601346024999758</v>
      </c>
      <c r="AE45" s="76">
        <f t="shared" si="74"/>
        <v>4.0563206400000107</v>
      </c>
      <c r="AF45" s="273" t="str">
        <f t="shared" si="74"/>
        <v/>
      </c>
      <c r="AG45" s="76">
        <f t="shared" si="74"/>
        <v>2.9920522500000102</v>
      </c>
      <c r="AH45" s="76">
        <f t="shared" si="74"/>
        <v>3.143320402500005</v>
      </c>
      <c r="AI45" s="76">
        <f t="shared" si="74"/>
        <v>3.3536556899999903</v>
      </c>
      <c r="AJ45" s="76">
        <f t="shared" si="74"/>
        <v>3.8799216224999933</v>
      </c>
      <c r="AK45" s="273" t="str">
        <f t="shared" si="74"/>
        <v/>
      </c>
      <c r="AL45" s="273" t="str">
        <f t="shared" si="74"/>
        <v/>
      </c>
      <c r="AM45" s="76">
        <f t="shared" si="74"/>
        <v>3.4360191224999781</v>
      </c>
      <c r="AN45" s="76">
        <f t="shared" si="74"/>
        <v>3.5255375624999807</v>
      </c>
      <c r="AO45" s="76">
        <f t="shared" si="74"/>
        <v>3.8024757224999872</v>
      </c>
      <c r="AP45" s="273" t="str">
        <f t="shared" si="74"/>
        <v/>
      </c>
      <c r="AQ45" s="76">
        <f t="shared" si="75"/>
        <v>3.054982560000008</v>
      </c>
      <c r="AR45" s="76">
        <f t="shared" si="75"/>
        <v>3.3180767025000169</v>
      </c>
      <c r="AS45" s="76">
        <f t="shared" si="75"/>
        <v>3.3308134032169034</v>
      </c>
      <c r="AT45" s="76">
        <f t="shared" si="75"/>
        <v>3.5988087225000021</v>
      </c>
      <c r="AU45" s="76">
        <f t="shared" si="75"/>
        <v>3.6982087520093021</v>
      </c>
      <c r="AV45" s="273" t="str">
        <f t="shared" si="75"/>
        <v/>
      </c>
      <c r="AW45" s="273" t="str">
        <f t="shared" si="75"/>
        <v/>
      </c>
      <c r="AX45" s="295">
        <f t="shared" si="75"/>
        <v>3.1915004159025928</v>
      </c>
      <c r="AY45" s="295">
        <f t="shared" si="75"/>
        <v>3.2794550224999997</v>
      </c>
      <c r="AZ45" s="295">
        <f t="shared" si="75"/>
        <v>3.9594356025000277</v>
      </c>
      <c r="BA45" s="76">
        <f t="shared" si="75"/>
        <v>2.6442528224999817</v>
      </c>
      <c r="BB45" s="76">
        <f t="shared" si="75"/>
        <v>2.7091037024999931</v>
      </c>
      <c r="BC45" s="76">
        <f t="shared" si="76"/>
        <v>2.7760026224999956</v>
      </c>
      <c r="BD45" s="76">
        <f t="shared" si="76"/>
        <v>2.8368387224999791</v>
      </c>
      <c r="BE45" s="76">
        <f t="shared" si="76"/>
        <v>2.9088513600000088</v>
      </c>
      <c r="BF45" s="76">
        <f t="shared" si="76"/>
        <v>3.1280870400000049</v>
      </c>
      <c r="BG45" s="76">
        <f t="shared" si="76"/>
        <v>3.2652278024999815</v>
      </c>
      <c r="BH45" s="76">
        <f t="shared" si="76"/>
        <v>3.9105003225000212</v>
      </c>
      <c r="BI45" s="273" t="str">
        <f t="shared" si="76"/>
        <v/>
      </c>
      <c r="BJ45" s="273" t="str">
        <f t="shared" si="76"/>
        <v/>
      </c>
      <c r="BK45" s="273" t="str">
        <f t="shared" si="76"/>
        <v/>
      </c>
      <c r="BL45" s="273" t="str">
        <f t="shared" si="76"/>
        <v/>
      </c>
      <c r="BM45" s="76">
        <f t="shared" si="76"/>
        <v>3.0052457225000051</v>
      </c>
      <c r="BN45" s="76">
        <f t="shared" si="76"/>
        <v>3.4187302500000127</v>
      </c>
      <c r="BO45" s="76" t="str">
        <f t="shared" si="77"/>
        <v/>
      </c>
      <c r="BP45" s="273" t="str">
        <f t="shared" si="77"/>
        <v/>
      </c>
      <c r="BQ45" s="76">
        <f t="shared" si="77"/>
        <v>2.6493185600000135</v>
      </c>
      <c r="BR45" s="273" t="str">
        <f t="shared" si="77"/>
        <v/>
      </c>
      <c r="BS45" s="273" t="str">
        <f t="shared" si="77"/>
        <v/>
      </c>
      <c r="BT45" s="273" t="str">
        <f t="shared" si="77"/>
        <v/>
      </c>
      <c r="BU45" s="76">
        <f t="shared" si="77"/>
        <v>2.9534915599999767</v>
      </c>
      <c r="BV45" s="76">
        <f t="shared" si="77"/>
        <v>3.4573779599999854</v>
      </c>
      <c r="BW45" s="76">
        <f t="shared" si="77"/>
        <v>3.6140768100000109</v>
      </c>
      <c r="BX45" s="76">
        <f t="shared" si="77"/>
        <v>3.7423731599999899</v>
      </c>
      <c r="BY45" s="76">
        <f t="shared" si="77"/>
        <v>3.8982683024999742</v>
      </c>
      <c r="BZ45" s="76">
        <f t="shared" si="77"/>
        <v>4.3666560000000132</v>
      </c>
      <c r="CA45" s="273" t="str">
        <f t="shared" si="78"/>
        <v/>
      </c>
      <c r="CB45" s="76">
        <f t="shared" si="78"/>
        <v>3.143320402500005</v>
      </c>
      <c r="CC45" s="76">
        <f t="shared" si="78"/>
        <v>3.6140768100000109</v>
      </c>
      <c r="CD45" s="76">
        <f t="shared" si="78"/>
        <v>3.1859798025000163</v>
      </c>
      <c r="CE45" s="76">
        <f t="shared" si="78"/>
        <v>3.5977908900000077</v>
      </c>
      <c r="CF45" s="76">
        <f t="shared" ref="CF45:CG45" si="82">IFERROR(IF(AND(CF$39="S/A", CF15&gt;0), ((1+CF15/200)^2-1)*100, IF(AND(CF$39="Qtrly", CF15&gt;0), ((1+CF15/400)^4-1)*100, "")),"")</f>
        <v>3.6283489085910281</v>
      </c>
      <c r="CG45" s="76">
        <f t="shared" si="82"/>
        <v>4.3584776405410253</v>
      </c>
    </row>
    <row r="46" spans="1:85" x14ac:dyDescent="0.3">
      <c r="A46" s="70">
        <f t="shared" si="63"/>
        <v>42590</v>
      </c>
      <c r="B46" s="272" t="str">
        <f t="shared" si="68"/>
        <v/>
      </c>
      <c r="C46" s="272" t="str">
        <f t="shared" si="68"/>
        <v/>
      </c>
      <c r="D46" s="272" t="str">
        <f t="shared" si="69"/>
        <v/>
      </c>
      <c r="E46" s="272"/>
      <c r="F46" s="73">
        <f t="shared" si="70"/>
        <v>1.8505120519214824</v>
      </c>
      <c r="G46" s="73">
        <f t="shared" si="71"/>
        <v>1.8395279285906563</v>
      </c>
      <c r="H46" s="73">
        <f t="shared" si="72"/>
        <v>1.827271902500005</v>
      </c>
      <c r="I46" s="73">
        <f t="shared" si="72"/>
        <v>1.8242446399999945</v>
      </c>
      <c r="J46" s="73">
        <f t="shared" si="72"/>
        <v>1.8444272400000017</v>
      </c>
      <c r="K46" s="73">
        <f t="shared" si="72"/>
        <v>1.8646118399999967</v>
      </c>
      <c r="L46" s="76">
        <f t="shared" si="72"/>
        <v>1.9625355225000085</v>
      </c>
      <c r="M46" s="76">
        <f t="shared" si="72"/>
        <v>2.1251724899999935</v>
      </c>
      <c r="N46" s="76">
        <f t="shared" si="72"/>
        <v>2.2525440000000119</v>
      </c>
      <c r="O46" s="76">
        <f t="shared" si="72"/>
        <v>2.5784096099999987</v>
      </c>
      <c r="P46" s="74"/>
      <c r="Q46" s="74"/>
      <c r="R46" s="75">
        <f t="shared" si="65"/>
        <v>42590</v>
      </c>
      <c r="S46" s="273" t="str">
        <f t="shared" si="73"/>
        <v/>
      </c>
      <c r="T46" s="273">
        <f t="shared" si="73"/>
        <v>8.1849614399999826</v>
      </c>
      <c r="U46" s="76">
        <f t="shared" si="73"/>
        <v>2.7567416099999908</v>
      </c>
      <c r="V46" s="76">
        <f t="shared" si="73"/>
        <v>2.641213440000012</v>
      </c>
      <c r="W46" s="76">
        <f t="shared" si="73"/>
        <v>2.8905922500000125</v>
      </c>
      <c r="X46" s="76">
        <f t="shared" si="73"/>
        <v>3.1494140625</v>
      </c>
      <c r="Y46" s="76">
        <f t="shared" si="73"/>
        <v>3.4126286400000039</v>
      </c>
      <c r="Z46" s="273" t="str">
        <f t="shared" si="73"/>
        <v/>
      </c>
      <c r="AA46" s="76">
        <f t="shared" si="73"/>
        <v>2.8510364024999735</v>
      </c>
      <c r="AB46" s="76">
        <f t="shared" si="73"/>
        <v>3.294699560000014</v>
      </c>
      <c r="AC46" s="76">
        <f t="shared" si="73"/>
        <v>3.3739892899999901</v>
      </c>
      <c r="AD46" s="76">
        <f t="shared" si="73"/>
        <v>3.5977908900000077</v>
      </c>
      <c r="AE46" s="76">
        <f t="shared" si="74"/>
        <v>4.0451000624999844</v>
      </c>
      <c r="AF46" s="273" t="str">
        <f t="shared" si="74"/>
        <v/>
      </c>
      <c r="AG46" s="76">
        <f t="shared" si="74"/>
        <v>2.9839336100000002</v>
      </c>
      <c r="AH46" s="76">
        <f t="shared" si="74"/>
        <v>3.1544922499999961</v>
      </c>
      <c r="AI46" s="76">
        <f t="shared" si="74"/>
        <v>3.3739892899999901</v>
      </c>
      <c r="AJ46" s="76">
        <f t="shared" si="74"/>
        <v>3.9268108024999915</v>
      </c>
      <c r="AK46" s="273" t="str">
        <f t="shared" si="74"/>
        <v/>
      </c>
      <c r="AL46" s="273" t="str">
        <f t="shared" si="74"/>
        <v/>
      </c>
      <c r="AM46" s="76">
        <f t="shared" si="74"/>
        <v>3.4594122499999935</v>
      </c>
      <c r="AN46" s="76">
        <f t="shared" si="74"/>
        <v>3.558099322500019</v>
      </c>
      <c r="AO46" s="76">
        <f t="shared" si="74"/>
        <v>3.8503664899999901</v>
      </c>
      <c r="AP46" s="273" t="str">
        <f t="shared" si="74"/>
        <v/>
      </c>
      <c r="AQ46" s="76">
        <f t="shared" si="75"/>
        <v>3.0387406400000039</v>
      </c>
      <c r="AR46" s="76">
        <f t="shared" si="75"/>
        <v>3.3190931599999862</v>
      </c>
      <c r="AS46" s="76">
        <f t="shared" si="75"/>
        <v>3.3420875280615325</v>
      </c>
      <c r="AT46" s="76">
        <f t="shared" si="75"/>
        <v>3.6222202499999856</v>
      </c>
      <c r="AU46" s="76">
        <f t="shared" si="75"/>
        <v>3.730068340713566</v>
      </c>
      <c r="AV46" s="273" t="str">
        <f t="shared" si="75"/>
        <v/>
      </c>
      <c r="AW46" s="273" t="str">
        <f t="shared" si="75"/>
        <v/>
      </c>
      <c r="AX46" s="295">
        <f t="shared" si="75"/>
        <v>3.1771673743832274</v>
      </c>
      <c r="AY46" s="295">
        <f t="shared" si="75"/>
        <v>3.2886016100000193</v>
      </c>
      <c r="AZ46" s="295">
        <f t="shared" si="75"/>
        <v>4.0032832399999885</v>
      </c>
      <c r="BA46" s="76">
        <f t="shared" si="75"/>
        <v>2.629056360000015</v>
      </c>
      <c r="BB46" s="76">
        <f t="shared" si="75"/>
        <v>2.7172115025000165</v>
      </c>
      <c r="BC46" s="76">
        <f t="shared" si="76"/>
        <v>2.7912099599999962</v>
      </c>
      <c r="BD46" s="76">
        <f t="shared" si="76"/>
        <v>2.8550930625000026</v>
      </c>
      <c r="BE46" s="76">
        <f t="shared" si="76"/>
        <v>2.9321848025000152</v>
      </c>
      <c r="BF46" s="76">
        <f t="shared" si="76"/>
        <v>3.1687118399999825</v>
      </c>
      <c r="BG46" s="76">
        <f t="shared" si="76"/>
        <v>3.3119780624999873</v>
      </c>
      <c r="BH46" s="76">
        <f t="shared" si="76"/>
        <v>3.9737105625000213</v>
      </c>
      <c r="BI46" s="273" t="str">
        <f t="shared" si="76"/>
        <v/>
      </c>
      <c r="BJ46" s="273" t="str">
        <f t="shared" si="76"/>
        <v/>
      </c>
      <c r="BK46" s="273" t="str">
        <f t="shared" si="76"/>
        <v/>
      </c>
      <c r="BL46" s="273" t="str">
        <f t="shared" si="76"/>
        <v/>
      </c>
      <c r="BM46" s="76">
        <f t="shared" si="76"/>
        <v>3.0214850025000128</v>
      </c>
      <c r="BN46" s="76">
        <f t="shared" si="76"/>
        <v>3.4583951024999893</v>
      </c>
      <c r="BO46" s="76" t="str">
        <f t="shared" si="77"/>
        <v/>
      </c>
      <c r="BP46" s="273" t="str">
        <f t="shared" si="77"/>
        <v/>
      </c>
      <c r="BQ46" s="76">
        <f t="shared" si="77"/>
        <v>2.632095562499992</v>
      </c>
      <c r="BR46" s="273" t="str">
        <f t="shared" si="77"/>
        <v/>
      </c>
      <c r="BS46" s="273" t="str">
        <f t="shared" si="77"/>
        <v/>
      </c>
      <c r="BT46" s="273" t="str">
        <f t="shared" si="77"/>
        <v/>
      </c>
      <c r="BU46" s="76">
        <f t="shared" si="77"/>
        <v>2.9362430624999991</v>
      </c>
      <c r="BV46" s="76">
        <f t="shared" si="77"/>
        <v>3.4726356224999977</v>
      </c>
      <c r="BW46" s="76">
        <f t="shared" si="77"/>
        <v>3.644616359999997</v>
      </c>
      <c r="BX46" s="76">
        <f t="shared" si="77"/>
        <v>3.7933064100000191</v>
      </c>
      <c r="BY46" s="76">
        <f t="shared" si="77"/>
        <v>3.9380250000000228</v>
      </c>
      <c r="BZ46" s="76">
        <f t="shared" si="77"/>
        <v>4.4208078225000058</v>
      </c>
      <c r="CA46" s="273" t="str">
        <f t="shared" si="78"/>
        <v/>
      </c>
      <c r="CB46" s="76">
        <f t="shared" si="78"/>
        <v>3.1250405025000205</v>
      </c>
      <c r="CC46" s="76">
        <f t="shared" si="78"/>
        <v>3.6619241025000138</v>
      </c>
      <c r="CD46" s="76">
        <f t="shared" si="78"/>
        <v>3.2042651025000035</v>
      </c>
      <c r="CE46" s="76">
        <f t="shared" si="78"/>
        <v>3.6334180025000107</v>
      </c>
      <c r="CF46" s="76">
        <f t="shared" ref="CF46:CG46" si="83">IFERROR(IF(AND(CF$39="S/A", CF16&gt;0), ((1+CF16/200)^2-1)*100, IF(AND(CF$39="Qtrly", CF16&gt;0), ((1+CF16/400)^4-1)*100, "")),"")</f>
        <v>3.6612197306226557</v>
      </c>
      <c r="CG46" s="76">
        <f t="shared" si="83"/>
        <v>4.374998839645361</v>
      </c>
    </row>
    <row r="47" spans="1:85" x14ac:dyDescent="0.3">
      <c r="A47" s="70">
        <f t="shared" si="63"/>
        <v>42591</v>
      </c>
      <c r="B47" s="272" t="str">
        <f t="shared" si="68"/>
        <v/>
      </c>
      <c r="C47" s="272" t="str">
        <f t="shared" si="68"/>
        <v/>
      </c>
      <c r="D47" s="272" t="str">
        <f t="shared" si="69"/>
        <v/>
      </c>
      <c r="E47" s="272"/>
      <c r="F47" s="73">
        <f t="shared" si="70"/>
        <v>1.8149245011963799</v>
      </c>
      <c r="G47" s="73">
        <f t="shared" si="71"/>
        <v>1.8044704305317572</v>
      </c>
      <c r="H47" s="73">
        <f t="shared" si="72"/>
        <v>1.7889299024999916</v>
      </c>
      <c r="I47" s="73">
        <f t="shared" si="72"/>
        <v>1.7838854400000104</v>
      </c>
      <c r="J47" s="73">
        <f t="shared" si="72"/>
        <v>1.7980102499999928</v>
      </c>
      <c r="K47" s="73">
        <f t="shared" si="72"/>
        <v>1.8232355624999919</v>
      </c>
      <c r="L47" s="76">
        <f t="shared" si="72"/>
        <v>1.9251776399999754</v>
      </c>
      <c r="M47" s="76">
        <f t="shared" si="72"/>
        <v>2.0968784899999982</v>
      </c>
      <c r="N47" s="76">
        <f t="shared" si="72"/>
        <v>2.2272655624999915</v>
      </c>
      <c r="O47" s="76">
        <f t="shared" si="72"/>
        <v>2.5460022500000123</v>
      </c>
      <c r="P47" s="74"/>
      <c r="Q47" s="74"/>
      <c r="R47" s="75">
        <f t="shared" si="65"/>
        <v>42591</v>
      </c>
      <c r="S47" s="273" t="str">
        <f t="shared" si="73"/>
        <v/>
      </c>
      <c r="T47" s="273">
        <f t="shared" si="73"/>
        <v>8.1849614399999826</v>
      </c>
      <c r="U47" s="76">
        <f t="shared" si="73"/>
        <v>2.7810716100000299</v>
      </c>
      <c r="V47" s="76">
        <f t="shared" si="73"/>
        <v>2.6067702500000012</v>
      </c>
      <c r="W47" s="76">
        <f t="shared" si="73"/>
        <v>2.8490081025000169</v>
      </c>
      <c r="X47" s="76">
        <f t="shared" si="73"/>
        <v>3.1098084900000211</v>
      </c>
      <c r="Y47" s="76">
        <f t="shared" si="73"/>
        <v>3.3811065224999881</v>
      </c>
      <c r="Z47" s="273" t="str">
        <f t="shared" si="73"/>
        <v/>
      </c>
      <c r="AA47" s="76">
        <f t="shared" si="73"/>
        <v>2.9139236224999809</v>
      </c>
      <c r="AB47" s="76">
        <f t="shared" si="73"/>
        <v>3.2520176899999864</v>
      </c>
      <c r="AC47" s="76">
        <f t="shared" si="73"/>
        <v>3.3333240899999783</v>
      </c>
      <c r="AD47" s="76">
        <f t="shared" si="73"/>
        <v>3.5631875600000029</v>
      </c>
      <c r="AE47" s="76">
        <f t="shared" si="74"/>
        <v>3.9359860100000033</v>
      </c>
      <c r="AF47" s="273" t="str">
        <f t="shared" si="74"/>
        <v/>
      </c>
      <c r="AG47" s="76">
        <f t="shared" si="74"/>
        <v>3.0275750625000208</v>
      </c>
      <c r="AH47" s="76">
        <f t="shared" si="74"/>
        <v>3.1108239225000167</v>
      </c>
      <c r="AI47" s="76">
        <f t="shared" si="74"/>
        <v>3.3333240899999783</v>
      </c>
      <c r="AJ47" s="76">
        <f t="shared" si="74"/>
        <v>3.8972490000000137</v>
      </c>
      <c r="AK47" s="273" t="str">
        <f t="shared" si="74"/>
        <v/>
      </c>
      <c r="AL47" s="273" t="str">
        <f t="shared" si="74"/>
        <v/>
      </c>
      <c r="AM47" s="76">
        <f t="shared" si="74"/>
        <v>3.4187302500000127</v>
      </c>
      <c r="AN47" s="76">
        <f t="shared" si="74"/>
        <v>3.5194328024999777</v>
      </c>
      <c r="AO47" s="76">
        <f t="shared" si="74"/>
        <v>3.820815562500024</v>
      </c>
      <c r="AP47" s="273" t="str">
        <f t="shared" si="74"/>
        <v/>
      </c>
      <c r="AQ47" s="76">
        <f t="shared" si="75"/>
        <v>3.0062606400000025</v>
      </c>
      <c r="AR47" s="76">
        <f t="shared" si="75"/>
        <v>3.2764062500000302</v>
      </c>
      <c r="AS47" s="76">
        <f t="shared" si="75"/>
        <v>3.299045832547387</v>
      </c>
      <c r="AT47" s="76">
        <f t="shared" si="75"/>
        <v>3.58048850249999</v>
      </c>
      <c r="AU47" s="76">
        <f t="shared" si="75"/>
        <v>3.6940983719812692</v>
      </c>
      <c r="AV47" s="273" t="str">
        <f t="shared" si="75"/>
        <v/>
      </c>
      <c r="AW47" s="273" t="str">
        <f t="shared" si="75"/>
        <v/>
      </c>
      <c r="AX47" s="295">
        <f t="shared" si="75"/>
        <v>3.1433882556825665</v>
      </c>
      <c r="AY47" s="295">
        <f t="shared" si="75"/>
        <v>3.2438888099999952</v>
      </c>
      <c r="AZ47" s="295">
        <f t="shared" si="75"/>
        <v>3.9706515600000047</v>
      </c>
      <c r="BA47" s="76">
        <f t="shared" si="75"/>
        <v>2.6006926400000019</v>
      </c>
      <c r="BB47" s="76">
        <f t="shared" si="75"/>
        <v>2.6726225624999822</v>
      </c>
      <c r="BC47" s="76">
        <f t="shared" si="76"/>
        <v>2.7496459024999975</v>
      </c>
      <c r="BD47" s="76">
        <f t="shared" si="76"/>
        <v>2.8135160900000011</v>
      </c>
      <c r="BE47" s="76">
        <f t="shared" si="76"/>
        <v>2.8916066024999854</v>
      </c>
      <c r="BF47" s="76">
        <f t="shared" si="76"/>
        <v>3.1362113599999963</v>
      </c>
      <c r="BG47" s="76">
        <f t="shared" si="76"/>
        <v>3.2825038400000173</v>
      </c>
      <c r="BH47" s="76">
        <f t="shared" si="76"/>
        <v>3.9400640099999773</v>
      </c>
      <c r="BI47" s="273" t="str">
        <f t="shared" si="76"/>
        <v/>
      </c>
      <c r="BJ47" s="273" t="str">
        <f t="shared" si="76"/>
        <v/>
      </c>
      <c r="BK47" s="273" t="str">
        <f t="shared" si="76"/>
        <v/>
      </c>
      <c r="BL47" s="273" t="str">
        <f t="shared" si="76"/>
        <v/>
      </c>
      <c r="BM47" s="76">
        <f t="shared" si="76"/>
        <v>2.9798744100000274</v>
      </c>
      <c r="BN47" s="76">
        <f t="shared" si="76"/>
        <v>3.4238150625000019</v>
      </c>
      <c r="BO47" s="76" t="str">
        <f t="shared" si="77"/>
        <v/>
      </c>
      <c r="BP47" s="273" t="str">
        <f t="shared" si="77"/>
        <v/>
      </c>
      <c r="BQ47" s="76">
        <f t="shared" si="77"/>
        <v>2.5996797224999924</v>
      </c>
      <c r="BR47" s="273" t="str">
        <f t="shared" si="77"/>
        <v/>
      </c>
      <c r="BS47" s="273" t="str">
        <f t="shared" si="77"/>
        <v/>
      </c>
      <c r="BT47" s="273" t="str">
        <f t="shared" si="77"/>
        <v/>
      </c>
      <c r="BU47" s="76">
        <f t="shared" si="77"/>
        <v>2.9017504025000029</v>
      </c>
      <c r="BV47" s="76">
        <f t="shared" si="77"/>
        <v>3.4136455625000117</v>
      </c>
      <c r="BW47" s="76">
        <f t="shared" si="77"/>
        <v>3.6059336900000183</v>
      </c>
      <c r="BX47" s="76">
        <f t="shared" si="77"/>
        <v>3.7484844900000036</v>
      </c>
      <c r="BY47" s="76">
        <f t="shared" si="77"/>
        <v>3.9064229024999841</v>
      </c>
      <c r="BZ47" s="76">
        <f t="shared" si="77"/>
        <v>4.3932192900000056</v>
      </c>
      <c r="CA47" s="273" t="str">
        <f t="shared" si="78"/>
        <v/>
      </c>
      <c r="CB47" s="76">
        <f t="shared" si="78"/>
        <v>3.0915315599999715</v>
      </c>
      <c r="CC47" s="76">
        <f t="shared" si="78"/>
        <v>3.6324000000000023</v>
      </c>
      <c r="CD47" s="76">
        <f t="shared" si="78"/>
        <v>3.162617610000007</v>
      </c>
      <c r="CE47" s="76">
        <f t="shared" si="78"/>
        <v>3.5957552399999981</v>
      </c>
      <c r="CF47" s="76">
        <f t="shared" ref="CF47:CG47" si="84">IFERROR(IF(AND(CF$39="S/A", CF17&gt;0), ((1+CF17/200)^2-1)*100, IF(AND(CF$39="Qtrly", CF17&gt;0), ((1+CF17/400)^4-1)*100, "")),"")</f>
        <v>3.6119164294354578</v>
      </c>
      <c r="CG47" s="76">
        <f t="shared" si="84"/>
        <v>4.3636403045570704</v>
      </c>
    </row>
    <row r="48" spans="1:85" x14ac:dyDescent="0.3">
      <c r="A48" s="70">
        <f t="shared" si="63"/>
        <v>42592</v>
      </c>
      <c r="B48" s="272" t="str">
        <f t="shared" si="68"/>
        <v/>
      </c>
      <c r="C48" s="272" t="str">
        <f t="shared" si="68"/>
        <v/>
      </c>
      <c r="D48" s="272" t="str">
        <f t="shared" si="69"/>
        <v/>
      </c>
      <c r="E48" s="272"/>
      <c r="F48" s="73">
        <f t="shared" si="70"/>
        <v>1.7905281974810006</v>
      </c>
      <c r="G48" s="73">
        <f t="shared" si="71"/>
        <v>1.7764252222410404</v>
      </c>
      <c r="H48" s="73">
        <f t="shared" si="72"/>
        <v>1.7566475024999972</v>
      </c>
      <c r="I48" s="73">
        <f t="shared" si="72"/>
        <v>1.7546300224999811</v>
      </c>
      <c r="J48" s="73">
        <f t="shared" si="72"/>
        <v>1.7687528024999954</v>
      </c>
      <c r="K48" s="73">
        <f t="shared" si="72"/>
        <v>1.7889299024999916</v>
      </c>
      <c r="L48" s="76">
        <f t="shared" si="72"/>
        <v>1.8868172099999914</v>
      </c>
      <c r="M48" s="76">
        <f t="shared" si="72"/>
        <v>2.0463632400000265</v>
      </c>
      <c r="N48" s="76">
        <f t="shared" si="72"/>
        <v>2.1797505599999933</v>
      </c>
      <c r="O48" s="76">
        <f t="shared" si="72"/>
        <v>2.5055002500000256</v>
      </c>
      <c r="P48" s="74"/>
      <c r="Q48" s="74"/>
      <c r="R48" s="75">
        <f t="shared" si="65"/>
        <v>42592</v>
      </c>
      <c r="S48" s="273" t="str">
        <f t="shared" si="73"/>
        <v/>
      </c>
      <c r="T48" s="273" t="str">
        <f t="shared" si="73"/>
        <v/>
      </c>
      <c r="U48" s="76">
        <f t="shared" si="73"/>
        <v>2.7476186024999905</v>
      </c>
      <c r="V48" s="76">
        <f t="shared" si="73"/>
        <v>2.6098091224999731</v>
      </c>
      <c r="W48" s="76">
        <f t="shared" si="73"/>
        <v>2.8378528099999967</v>
      </c>
      <c r="X48" s="76">
        <f t="shared" si="73"/>
        <v>3.0915315599999715</v>
      </c>
      <c r="Y48" s="76">
        <f t="shared" si="73"/>
        <v>3.3516224400000239</v>
      </c>
      <c r="Z48" s="273" t="str">
        <f t="shared" si="73"/>
        <v/>
      </c>
      <c r="AA48" s="76">
        <f t="shared" si="73"/>
        <v>2.7780302025000037</v>
      </c>
      <c r="AB48" s="76">
        <f t="shared" si="73"/>
        <v>3.2428727224999898</v>
      </c>
      <c r="AC48" s="76">
        <f t="shared" si="73"/>
        <v>3.3190931599999862</v>
      </c>
      <c r="AD48" s="76">
        <f t="shared" si="73"/>
        <v>3.5408002499999869</v>
      </c>
      <c r="AE48" s="76">
        <f t="shared" si="74"/>
        <v>3.9675926024999919</v>
      </c>
      <c r="AF48" s="273" t="str">
        <f t="shared" si="74"/>
        <v/>
      </c>
      <c r="AG48" s="76">
        <f t="shared" si="74"/>
        <v>2.9616089999999762</v>
      </c>
      <c r="AH48" s="76">
        <f t="shared" si="74"/>
        <v>3.1067622224999925</v>
      </c>
      <c r="AI48" s="76">
        <f t="shared" si="74"/>
        <v>3.3201096225000004</v>
      </c>
      <c r="AJ48" s="76">
        <f t="shared" si="74"/>
        <v>3.8625956900000258</v>
      </c>
      <c r="AK48" s="273" t="str">
        <f t="shared" si="74"/>
        <v/>
      </c>
      <c r="AL48" s="273" t="str">
        <f t="shared" si="74"/>
        <v/>
      </c>
      <c r="AM48" s="76">
        <f t="shared" si="74"/>
        <v>3.4065272100000099</v>
      </c>
      <c r="AN48" s="76">
        <f t="shared" si="74"/>
        <v>3.5001022499999923</v>
      </c>
      <c r="AO48" s="76">
        <f t="shared" si="74"/>
        <v>3.787193759999985</v>
      </c>
      <c r="AP48" s="273" t="str">
        <f t="shared" si="74"/>
        <v/>
      </c>
      <c r="AQ48" s="76">
        <f t="shared" si="75"/>
        <v>3.0082904900000207</v>
      </c>
      <c r="AR48" s="76">
        <f t="shared" si="75"/>
        <v>3.2784387599999798</v>
      </c>
      <c r="AS48" s="76">
        <f t="shared" si="75"/>
        <v>3.2847015889501119</v>
      </c>
      <c r="AT48" s="76">
        <f t="shared" si="75"/>
        <v>3.5631875600000029</v>
      </c>
      <c r="AU48" s="76">
        <f t="shared" si="75"/>
        <v>3.5092577071923481</v>
      </c>
      <c r="AV48" s="273" t="str">
        <f t="shared" si="75"/>
        <v/>
      </c>
      <c r="AW48" s="273" t="str">
        <f t="shared" si="75"/>
        <v/>
      </c>
      <c r="AX48" s="295">
        <f t="shared" si="75"/>
        <v>3.1464587418715828</v>
      </c>
      <c r="AY48" s="295">
        <f t="shared" si="75"/>
        <v>3.2418566400000293</v>
      </c>
      <c r="AZ48" s="295">
        <f t="shared" si="75"/>
        <v>3.943122562500001</v>
      </c>
      <c r="BA48" s="76">
        <f t="shared" si="75"/>
        <v>2.5986668100000054</v>
      </c>
      <c r="BB48" s="76">
        <f t="shared" si="75"/>
        <v>2.6716092899999877</v>
      </c>
      <c r="BC48" s="76">
        <f t="shared" si="76"/>
        <v>2.7395096025000232</v>
      </c>
      <c r="BD48" s="76">
        <f t="shared" si="76"/>
        <v>2.8023627224999847</v>
      </c>
      <c r="BE48" s="76">
        <f t="shared" si="76"/>
        <v>2.8753775625000033</v>
      </c>
      <c r="BF48" s="76">
        <f t="shared" si="76"/>
        <v>3.1118393599999683</v>
      </c>
      <c r="BG48" s="76">
        <f t="shared" si="76"/>
        <v>3.2459210000000072</v>
      </c>
      <c r="BH48" s="76">
        <f t="shared" si="76"/>
        <v>3.8819600625000117</v>
      </c>
      <c r="BI48" s="273" t="str">
        <f t="shared" si="76"/>
        <v/>
      </c>
      <c r="BJ48" s="273" t="str">
        <f t="shared" si="76"/>
        <v/>
      </c>
      <c r="BK48" s="273" t="str">
        <f t="shared" si="76"/>
        <v/>
      </c>
      <c r="BL48" s="273" t="str">
        <f t="shared" si="76"/>
        <v/>
      </c>
      <c r="BM48" s="76">
        <f t="shared" si="76"/>
        <v>2.9687120224999974</v>
      </c>
      <c r="BN48" s="76">
        <f t="shared" si="76"/>
        <v>3.4014428224999893</v>
      </c>
      <c r="BO48" s="76" t="str">
        <f t="shared" si="77"/>
        <v/>
      </c>
      <c r="BP48" s="273" t="str">
        <f t="shared" si="77"/>
        <v/>
      </c>
      <c r="BQ48" s="76">
        <f t="shared" si="77"/>
        <v>2.6017055625000118</v>
      </c>
      <c r="BR48" s="273" t="str">
        <f t="shared" si="77"/>
        <v/>
      </c>
      <c r="BS48" s="273" t="str">
        <f t="shared" si="77"/>
        <v/>
      </c>
      <c r="BT48" s="273" t="str">
        <f t="shared" si="77"/>
        <v/>
      </c>
      <c r="BU48" s="76">
        <f t="shared" si="77"/>
        <v>2.9037792225000025</v>
      </c>
      <c r="BV48" s="76">
        <f t="shared" si="77"/>
        <v>3.3861904100000118</v>
      </c>
      <c r="BW48" s="76">
        <f t="shared" si="77"/>
        <v>3.5662405625000115</v>
      </c>
      <c r="BX48" s="76">
        <f t="shared" si="77"/>
        <v>3.7138560000000043</v>
      </c>
      <c r="BY48" s="76">
        <f t="shared" si="77"/>
        <v>3.8666722499999917</v>
      </c>
      <c r="BZ48" s="76">
        <f t="shared" si="77"/>
        <v>4.3370317024999938</v>
      </c>
      <c r="CA48" s="273" t="str">
        <f t="shared" si="78"/>
        <v/>
      </c>
      <c r="CB48" s="76">
        <f t="shared" si="78"/>
        <v>3.0925469024999819</v>
      </c>
      <c r="CC48" s="76">
        <f t="shared" si="78"/>
        <v>3.5977908900000077</v>
      </c>
      <c r="CD48" s="76">
        <f t="shared" si="78"/>
        <v>3.1504296900000117</v>
      </c>
      <c r="CE48" s="76">
        <f t="shared" si="78"/>
        <v>3.5753998399999931</v>
      </c>
      <c r="CF48" s="76">
        <f t="shared" ref="CF48:CG48" si="85">IFERROR(IF(AND(CF$39="S/A", CF18&gt;0), ((1+CF18/200)^2-1)*100, IF(AND(CF$39="Qtrly", CF18&gt;0), ((1+CF18/400)^4-1)*100, "")),"")</f>
        <v>3.5882981645687151</v>
      </c>
      <c r="CG48" s="76">
        <f t="shared" si="85"/>
        <v>4.3533151680674509</v>
      </c>
    </row>
    <row r="49" spans="1:85" x14ac:dyDescent="0.3">
      <c r="A49" s="70">
        <f t="shared" si="63"/>
        <v>42593</v>
      </c>
      <c r="B49" s="272" t="str">
        <f t="shared" si="68"/>
        <v/>
      </c>
      <c r="C49" s="272" t="str">
        <f t="shared" si="68"/>
        <v/>
      </c>
      <c r="D49" s="272" t="str">
        <f t="shared" si="69"/>
        <v/>
      </c>
      <c r="E49" s="272"/>
      <c r="F49" s="73">
        <f t="shared" si="70"/>
        <v>1.8433936297174824</v>
      </c>
      <c r="G49" s="73">
        <f t="shared" si="71"/>
        <v>1.8114818423566437</v>
      </c>
      <c r="H49" s="73">
        <f t="shared" si="72"/>
        <v>1.7818676899999941</v>
      </c>
      <c r="I49" s="73">
        <f t="shared" si="72"/>
        <v>1.7758145599999997</v>
      </c>
      <c r="J49" s="73">
        <f t="shared" si="72"/>
        <v>1.7909477224999915</v>
      </c>
      <c r="K49" s="73">
        <f t="shared" si="72"/>
        <v>1.7869121025000156</v>
      </c>
      <c r="L49" s="76">
        <f t="shared" si="72"/>
        <v>1.8757142225000134</v>
      </c>
      <c r="M49" s="76">
        <f t="shared" si="72"/>
        <v>2.0291909024999999</v>
      </c>
      <c r="N49" s="76">
        <f t="shared" si="72"/>
        <v>2.1504383024999907</v>
      </c>
      <c r="O49" s="76">
        <f t="shared" si="72"/>
        <v>2.4812028900000005</v>
      </c>
      <c r="P49" s="74"/>
      <c r="Q49" s="74"/>
      <c r="R49" s="75">
        <f t="shared" si="65"/>
        <v>42593</v>
      </c>
      <c r="S49" s="273" t="str">
        <f t="shared" si="73"/>
        <v/>
      </c>
      <c r="T49" s="273" t="str">
        <f t="shared" si="73"/>
        <v/>
      </c>
      <c r="U49" s="76">
        <f t="shared" si="73"/>
        <v>2.7810716100000299</v>
      </c>
      <c r="V49" s="76">
        <f t="shared" si="73"/>
        <v>2.629056360000015</v>
      </c>
      <c r="W49" s="76">
        <f t="shared" si="73"/>
        <v>2.8510364024999735</v>
      </c>
      <c r="X49" s="76">
        <f t="shared" si="73"/>
        <v>3.0996544399999992</v>
      </c>
      <c r="Y49" s="76">
        <f t="shared" si="73"/>
        <v>3.350605822500019</v>
      </c>
      <c r="Z49" s="273" t="str">
        <f t="shared" si="73"/>
        <v/>
      </c>
      <c r="AA49" s="76">
        <f t="shared" si="73"/>
        <v>2.9250830400000094</v>
      </c>
      <c r="AB49" s="76">
        <f t="shared" si="73"/>
        <v>3.2418566400000293</v>
      </c>
      <c r="AC49" s="76">
        <f t="shared" si="73"/>
        <v>3.3170602500000257</v>
      </c>
      <c r="AD49" s="76">
        <f t="shared" si="73"/>
        <v>3.5316425025000209</v>
      </c>
      <c r="AE49" s="76">
        <f t="shared" si="74"/>
        <v>3.9217136400000019</v>
      </c>
      <c r="AF49" s="273" t="str">
        <f t="shared" si="74"/>
        <v/>
      </c>
      <c r="AG49" s="76">
        <f t="shared" si="74"/>
        <v>2.964653122500005</v>
      </c>
      <c r="AH49" s="76">
        <f t="shared" si="74"/>
        <v>3.1118393599999683</v>
      </c>
      <c r="AI49" s="76">
        <f t="shared" si="74"/>
        <v>3.3211260899999928</v>
      </c>
      <c r="AJ49" s="76">
        <f t="shared" si="74"/>
        <v>3.842214090000029</v>
      </c>
      <c r="AK49" s="273" t="str">
        <f t="shared" si="74"/>
        <v/>
      </c>
      <c r="AL49" s="273" t="str">
        <f t="shared" si="74"/>
        <v/>
      </c>
      <c r="AM49" s="76">
        <f t="shared" si="74"/>
        <v>3.4187302500000127</v>
      </c>
      <c r="AN49" s="76">
        <f t="shared" si="74"/>
        <v>3.4868771224999984</v>
      </c>
      <c r="AO49" s="76">
        <f t="shared" si="74"/>
        <v>3.787193759999985</v>
      </c>
      <c r="AP49" s="273" t="str">
        <f t="shared" si="74"/>
        <v/>
      </c>
      <c r="AQ49" s="76">
        <f t="shared" si="75"/>
        <v>3.0367104899999831</v>
      </c>
      <c r="AR49" s="76">
        <f t="shared" si="75"/>
        <v>3.2855527024999942</v>
      </c>
      <c r="AS49" s="76">
        <f t="shared" si="75"/>
        <v>3.2918735239988006</v>
      </c>
      <c r="AT49" s="76">
        <f t="shared" si="75"/>
        <v>3.5692936100000017</v>
      </c>
      <c r="AU49" s="76">
        <f t="shared" si="75"/>
        <v>3.5051529456906705</v>
      </c>
      <c r="AV49" s="273" t="str">
        <f t="shared" si="75"/>
        <v/>
      </c>
      <c r="AW49" s="273" t="str">
        <f t="shared" si="75"/>
        <v/>
      </c>
      <c r="AX49" s="295">
        <f t="shared" si="75"/>
        <v>3.1556706117646716</v>
      </c>
      <c r="AY49" s="295">
        <f t="shared" si="75"/>
        <v>3.2479532100000208</v>
      </c>
      <c r="AZ49" s="295">
        <f t="shared" si="75"/>
        <v>3.9349665225000052</v>
      </c>
      <c r="BA49" s="76">
        <f t="shared" si="75"/>
        <v>2.6310824899999918</v>
      </c>
      <c r="BB49" s="76">
        <f t="shared" si="75"/>
        <v>2.6787023024999801</v>
      </c>
      <c r="BC49" s="76">
        <f t="shared" si="76"/>
        <v>2.7455913225000073</v>
      </c>
      <c r="BD49" s="76">
        <f t="shared" si="76"/>
        <v>2.8094602499999732</v>
      </c>
      <c r="BE49" s="76">
        <f t="shared" si="76"/>
        <v>2.880448999999996</v>
      </c>
      <c r="BF49" s="76">
        <f t="shared" si="76"/>
        <v>3.0895008900000187</v>
      </c>
      <c r="BG49" s="76">
        <f t="shared" si="76"/>
        <v>3.254049960000005</v>
      </c>
      <c r="BH49" s="76">
        <f t="shared" si="76"/>
        <v>3.8564809999999783</v>
      </c>
      <c r="BI49" s="273" t="str">
        <f t="shared" si="76"/>
        <v/>
      </c>
      <c r="BJ49" s="273" t="str">
        <f t="shared" si="76"/>
        <v/>
      </c>
      <c r="BK49" s="273" t="str">
        <f t="shared" si="76"/>
        <v/>
      </c>
      <c r="BL49" s="273" t="str">
        <f t="shared" si="76"/>
        <v/>
      </c>
      <c r="BM49" s="76">
        <f t="shared" si="76"/>
        <v>2.9778448400000102</v>
      </c>
      <c r="BN49" s="76">
        <f t="shared" si="76"/>
        <v>3.4065272100000099</v>
      </c>
      <c r="BO49" s="76" t="str">
        <f t="shared" si="77"/>
        <v/>
      </c>
      <c r="BP49" s="273" t="str">
        <f t="shared" si="77"/>
        <v/>
      </c>
      <c r="BQ49" s="76">
        <f t="shared" si="77"/>
        <v>2.6280433025000161</v>
      </c>
      <c r="BR49" s="273" t="str">
        <f t="shared" si="77"/>
        <v/>
      </c>
      <c r="BS49" s="273" t="str">
        <f t="shared" si="77"/>
        <v/>
      </c>
      <c r="BT49" s="273" t="str">
        <f t="shared" si="77"/>
        <v/>
      </c>
      <c r="BU49" s="76">
        <f t="shared" si="77"/>
        <v>2.9189960099999857</v>
      </c>
      <c r="BV49" s="76">
        <f t="shared" si="77"/>
        <v>3.3800897600000157</v>
      </c>
      <c r="BW49" s="76">
        <f t="shared" si="77"/>
        <v>3.5591169600000194</v>
      </c>
      <c r="BX49" s="76">
        <f t="shared" si="77"/>
        <v>3.7046906024999826</v>
      </c>
      <c r="BY49" s="76">
        <f t="shared" si="77"/>
        <v>3.8595383224999891</v>
      </c>
      <c r="BZ49" s="76">
        <f t="shared" si="77"/>
        <v>4.3114968900000106</v>
      </c>
      <c r="CA49" s="273" t="str">
        <f t="shared" si="78"/>
        <v/>
      </c>
      <c r="CB49" s="76">
        <f t="shared" si="78"/>
        <v>3.1179320900000196</v>
      </c>
      <c r="CC49" s="76">
        <f t="shared" si="78"/>
        <v>3.5916840000000061</v>
      </c>
      <c r="CD49" s="76">
        <f t="shared" si="78"/>
        <v>3.162617610000007</v>
      </c>
      <c r="CE49" s="76">
        <f t="shared" si="78"/>
        <v>3.5855772900000193</v>
      </c>
      <c r="CF49" s="76">
        <f t="shared" ref="CF49:CG49" si="86">IFERROR(IF(AND(CF$39="S/A", CF19&gt;0), ((1+CF19/200)^2-1)*100, IF(AND(CF$39="Qtrly", CF19&gt;0), ((1+CF19/400)^4-1)*100, "")),"")</f>
        <v>3.5934322264567387</v>
      </c>
      <c r="CG49" s="76">
        <f t="shared" si="86"/>
        <v>4.3553801340721066</v>
      </c>
    </row>
    <row r="50" spans="1:85" x14ac:dyDescent="0.3">
      <c r="A50" s="70">
        <f t="shared" si="63"/>
        <v>42594</v>
      </c>
      <c r="B50" s="272" t="str">
        <f t="shared" si="68"/>
        <v/>
      </c>
      <c r="C50" s="272" t="str">
        <f t="shared" si="68"/>
        <v/>
      </c>
      <c r="D50" s="272" t="str">
        <f t="shared" si="69"/>
        <v/>
      </c>
      <c r="E50" s="272"/>
      <c r="F50" s="73">
        <f t="shared" si="70"/>
        <v>1.8311916812383977</v>
      </c>
      <c r="G50" s="73">
        <f t="shared" si="71"/>
        <v>1.8094785773559385</v>
      </c>
      <c r="H50" s="73">
        <f t="shared" si="72"/>
        <v>1.7919566400000031</v>
      </c>
      <c r="I50" s="73">
        <f t="shared" si="72"/>
        <v>1.7737968899999679</v>
      </c>
      <c r="J50" s="73">
        <f t="shared" si="72"/>
        <v>1.7758145599999997</v>
      </c>
      <c r="K50" s="73">
        <f t="shared" si="72"/>
        <v>1.7879209999999812</v>
      </c>
      <c r="L50" s="76">
        <f t="shared" si="72"/>
        <v>1.8807609600000053</v>
      </c>
      <c r="M50" s="76">
        <f t="shared" si="72"/>
        <v>2.041312402499984</v>
      </c>
      <c r="N50" s="76">
        <f t="shared" si="72"/>
        <v>2.176718062500016</v>
      </c>
      <c r="O50" s="76">
        <f t="shared" si="72"/>
        <v>2.4994256400000303</v>
      </c>
      <c r="P50" s="74"/>
      <c r="Q50" s="74"/>
      <c r="R50" s="75">
        <f t="shared" si="65"/>
        <v>42594</v>
      </c>
      <c r="S50" s="273" t="str">
        <f t="shared" si="73"/>
        <v/>
      </c>
      <c r="T50" s="273" t="str">
        <f t="shared" si="73"/>
        <v/>
      </c>
      <c r="U50" s="76">
        <f t="shared" si="73"/>
        <v>2.7445776900000052</v>
      </c>
      <c r="V50" s="76">
        <f t="shared" si="73"/>
        <v>2.6310824899999918</v>
      </c>
      <c r="W50" s="76">
        <f t="shared" si="73"/>
        <v>2.8429233225000239</v>
      </c>
      <c r="X50" s="76">
        <f t="shared" si="73"/>
        <v>3.0996544399999992</v>
      </c>
      <c r="Y50" s="76">
        <f t="shared" si="73"/>
        <v>3.3546723224999964</v>
      </c>
      <c r="Z50" s="273" t="str">
        <f t="shared" si="73"/>
        <v/>
      </c>
      <c r="AA50" s="76">
        <f t="shared" si="73"/>
        <v>2.7922238224999951</v>
      </c>
      <c r="AB50" s="76">
        <f t="shared" si="73"/>
        <v>3.2337281600000045</v>
      </c>
      <c r="AC50" s="76">
        <f t="shared" si="73"/>
        <v>3.3160438025000127</v>
      </c>
      <c r="AD50" s="76">
        <f t="shared" si="73"/>
        <v>3.5265550399999901</v>
      </c>
      <c r="AE50" s="76">
        <f t="shared" si="74"/>
        <v>3.9125390624999756</v>
      </c>
      <c r="AF50" s="273" t="str">
        <f t="shared" si="74"/>
        <v/>
      </c>
      <c r="AG50" s="76">
        <f t="shared" si="74"/>
        <v>2.9433452099999924</v>
      </c>
      <c r="AH50" s="76">
        <f t="shared" si="74"/>
        <v>3.0976236900000176</v>
      </c>
      <c r="AI50" s="76">
        <f t="shared" si="74"/>
        <v>3.3180767025000169</v>
      </c>
      <c r="AJ50" s="76">
        <f t="shared" si="74"/>
        <v>3.8218344899999757</v>
      </c>
      <c r="AK50" s="273" t="str">
        <f t="shared" si="74"/>
        <v/>
      </c>
      <c r="AL50" s="273" t="str">
        <f t="shared" si="74"/>
        <v/>
      </c>
      <c r="AM50" s="76">
        <f t="shared" si="74"/>
        <v>3.4177133025000028</v>
      </c>
      <c r="AN50" s="76">
        <f t="shared" si="74"/>
        <v>3.4797562499999879</v>
      </c>
      <c r="AO50" s="76">
        <f t="shared" si="74"/>
        <v>3.7922876225000124</v>
      </c>
      <c r="AP50" s="273" t="str">
        <f t="shared" si="74"/>
        <v/>
      </c>
      <c r="AQ50" s="76">
        <f t="shared" si="75"/>
        <v>3.0397557224999927</v>
      </c>
      <c r="AR50" s="76">
        <f t="shared" si="75"/>
        <v>3.2774225024999826</v>
      </c>
      <c r="AS50" s="76">
        <f t="shared" si="75"/>
        <v>3.2816280168341594</v>
      </c>
      <c r="AT50" s="76">
        <f t="shared" si="75"/>
        <v>3.567258239999993</v>
      </c>
      <c r="AU50" s="76">
        <f t="shared" si="75"/>
        <v>3.5010483062738462</v>
      </c>
      <c r="AV50" s="273" t="str">
        <f t="shared" si="75"/>
        <v/>
      </c>
      <c r="AW50" s="273" t="str">
        <f t="shared" si="75"/>
        <v/>
      </c>
      <c r="AX50" s="295">
        <f t="shared" si="75"/>
        <v>3.1566941909505708</v>
      </c>
      <c r="AY50" s="295">
        <f t="shared" si="75"/>
        <v>3.235760249999986</v>
      </c>
      <c r="AZ50" s="295">
        <f t="shared" si="75"/>
        <v>3.9410835224999996</v>
      </c>
      <c r="BA50" s="76">
        <f t="shared" si="75"/>
        <v>2.6351348100000171</v>
      </c>
      <c r="BB50" s="76">
        <f t="shared" si="75"/>
        <v>2.6675562499999916</v>
      </c>
      <c r="BC50" s="76">
        <f t="shared" si="76"/>
        <v>2.7374824025000022</v>
      </c>
      <c r="BD50" s="76">
        <f t="shared" si="76"/>
        <v>2.8013488100000261</v>
      </c>
      <c r="BE50" s="76">
        <f t="shared" si="76"/>
        <v>2.880448999999996</v>
      </c>
      <c r="BF50" s="76">
        <f t="shared" si="76"/>
        <v>3.1169166225000211</v>
      </c>
      <c r="BG50" s="76">
        <f t="shared" si="76"/>
        <v>3.2479532100000208</v>
      </c>
      <c r="BH50" s="76">
        <f t="shared" si="76"/>
        <v>3.8809408400000134</v>
      </c>
      <c r="BI50" s="273" t="str">
        <f t="shared" si="76"/>
        <v/>
      </c>
      <c r="BJ50" s="273" t="str">
        <f t="shared" si="76"/>
        <v/>
      </c>
      <c r="BK50" s="273" t="str">
        <f t="shared" si="76"/>
        <v/>
      </c>
      <c r="BL50" s="273" t="str">
        <f t="shared" si="76"/>
        <v/>
      </c>
      <c r="BM50" s="76">
        <f t="shared" si="76"/>
        <v>2.9687120224999974</v>
      </c>
      <c r="BN50" s="76">
        <f t="shared" si="76"/>
        <v>3.4085609999999766</v>
      </c>
      <c r="BO50" s="76" t="str">
        <f t="shared" si="77"/>
        <v/>
      </c>
      <c r="BP50" s="273" t="str">
        <f t="shared" si="77"/>
        <v/>
      </c>
      <c r="BQ50" s="76">
        <f t="shared" si="77"/>
        <v>2.6341217224999935</v>
      </c>
      <c r="BR50" s="273" t="str">
        <f t="shared" si="77"/>
        <v/>
      </c>
      <c r="BS50" s="273" t="str">
        <f t="shared" si="77"/>
        <v/>
      </c>
      <c r="BT50" s="273" t="str">
        <f t="shared" si="77"/>
        <v/>
      </c>
      <c r="BU50" s="76">
        <f t="shared" si="77"/>
        <v>2.9118947025000175</v>
      </c>
      <c r="BV50" s="76">
        <f t="shared" si="77"/>
        <v>3.3729725625000206</v>
      </c>
      <c r="BW50" s="76">
        <f t="shared" si="77"/>
        <v>3.5662405625000115</v>
      </c>
      <c r="BX50" s="76">
        <f t="shared" si="77"/>
        <v>3.701635560000005</v>
      </c>
      <c r="BY50" s="76">
        <f t="shared" si="77"/>
        <v>3.8666722499999917</v>
      </c>
      <c r="BZ50" s="76">
        <f t="shared" si="77"/>
        <v>4.3206890624999827</v>
      </c>
      <c r="CA50" s="273" t="str">
        <f t="shared" si="78"/>
        <v/>
      </c>
      <c r="CB50" s="76">
        <f t="shared" si="78"/>
        <v>3.1250405025000205</v>
      </c>
      <c r="CC50" s="76">
        <f t="shared" si="78"/>
        <v>3.5957552399999981</v>
      </c>
      <c r="CD50" s="76">
        <f t="shared" si="78"/>
        <v>3.1555079024999877</v>
      </c>
      <c r="CE50" s="76">
        <f t="shared" si="78"/>
        <v>3.5865950625000087</v>
      </c>
      <c r="CF50" s="76">
        <f t="shared" ref="CF50:CG50" si="87">IFERROR(IF(AND(CF$39="S/A", CF20&gt;0), ((1+CF20/200)^2-1)*100, IF(AND(CF$39="Qtrly", CF20&gt;0), ((1+CF20/400)^4-1)*100, "")),"")</f>
        <v>3.605754753620638</v>
      </c>
      <c r="CG50" s="76">
        <f t="shared" si="87"/>
        <v>4.370868355979951</v>
      </c>
    </row>
    <row r="51" spans="1:85" x14ac:dyDescent="0.3">
      <c r="A51" s="70">
        <f t="shared" si="63"/>
        <v>42597</v>
      </c>
      <c r="B51" s="272" t="str">
        <f t="shared" si="68"/>
        <v/>
      </c>
      <c r="C51" s="272" t="str">
        <f t="shared" si="68"/>
        <v/>
      </c>
      <c r="D51" s="272" t="str">
        <f t="shared" si="69"/>
        <v/>
      </c>
      <c r="E51" s="272"/>
      <c r="F51" s="73">
        <f t="shared" si="70"/>
        <v>1.8342420427174488</v>
      </c>
      <c r="G51" s="73">
        <f t="shared" si="71"/>
        <v>1.8104802094083716</v>
      </c>
      <c r="H51" s="73">
        <f t="shared" si="72"/>
        <v>1.7929655625000152</v>
      </c>
      <c r="I51" s="73">
        <f t="shared" si="72"/>
        <v>1.769761609999998</v>
      </c>
      <c r="J51" s="73">
        <f t="shared" si="72"/>
        <v>1.7647176225000116</v>
      </c>
      <c r="K51" s="73">
        <f t="shared" si="72"/>
        <v>1.769761609999998</v>
      </c>
      <c r="L51" s="76">
        <f t="shared" si="72"/>
        <v>1.8625932899999809</v>
      </c>
      <c r="M51" s="76">
        <f t="shared" si="72"/>
        <v>2.0261606400000076</v>
      </c>
      <c r="N51" s="76">
        <f t="shared" si="72"/>
        <v>2.1575132899999794</v>
      </c>
      <c r="O51" s="76">
        <f t="shared" si="72"/>
        <v>2.4791782400000129</v>
      </c>
      <c r="P51" s="74"/>
      <c r="Q51" s="74"/>
      <c r="R51" s="75">
        <f t="shared" si="65"/>
        <v>42597</v>
      </c>
      <c r="S51" s="273" t="str">
        <f t="shared" si="73"/>
        <v/>
      </c>
      <c r="T51" s="273" t="str">
        <f t="shared" si="73"/>
        <v/>
      </c>
      <c r="U51" s="76">
        <f t="shared" si="73"/>
        <v>2.754714239999978</v>
      </c>
      <c r="V51" s="76">
        <f t="shared" si="73"/>
        <v>2.6047443599999998</v>
      </c>
      <c r="W51" s="76">
        <f t="shared" si="73"/>
        <v>2.8236560399999888</v>
      </c>
      <c r="X51" s="76">
        <f t="shared" si="73"/>
        <v>3.0793478399999907</v>
      </c>
      <c r="Y51" s="76">
        <f t="shared" si="73"/>
        <v>3.3282415024999956</v>
      </c>
      <c r="Z51" s="273" t="str">
        <f t="shared" si="73"/>
        <v/>
      </c>
      <c r="AA51" s="76">
        <f t="shared" si="73"/>
        <v>2.7800578025000133</v>
      </c>
      <c r="AB51" s="76">
        <f t="shared" si="73"/>
        <v>3.2123924224999989</v>
      </c>
      <c r="AC51" s="76">
        <f t="shared" si="73"/>
        <v>3.2916505624999814</v>
      </c>
      <c r="AD51" s="76">
        <f t="shared" si="73"/>
        <v>3.5001022499999923</v>
      </c>
      <c r="AE51" s="76">
        <f t="shared" si="74"/>
        <v>3.8799216224999933</v>
      </c>
      <c r="AF51" s="273" t="str">
        <f t="shared" si="74"/>
        <v/>
      </c>
      <c r="AG51" s="76">
        <f t="shared" si="74"/>
        <v>2.9484183224999905</v>
      </c>
      <c r="AH51" s="76">
        <f t="shared" si="74"/>
        <v>3.0823937025000081</v>
      </c>
      <c r="AI51" s="76">
        <f t="shared" si="74"/>
        <v>3.294699560000014</v>
      </c>
      <c r="AJ51" s="76">
        <f t="shared" si="74"/>
        <v>3.7953439999999894</v>
      </c>
      <c r="AK51" s="273" t="str">
        <f t="shared" si="74"/>
        <v/>
      </c>
      <c r="AL51" s="273" t="str">
        <f t="shared" si="74"/>
        <v/>
      </c>
      <c r="AM51" s="76">
        <f t="shared" si="74"/>
        <v>3.3963585600000012</v>
      </c>
      <c r="AN51" s="76">
        <f t="shared" si="74"/>
        <v>3.4767045224999737</v>
      </c>
      <c r="AO51" s="76">
        <f t="shared" si="74"/>
        <v>3.7688568899999941</v>
      </c>
      <c r="AP51" s="273" t="str">
        <f t="shared" si="74"/>
        <v/>
      </c>
      <c r="AQ51" s="76">
        <f t="shared" si="75"/>
        <v>3.0265600400000148</v>
      </c>
      <c r="AR51" s="76">
        <f t="shared" si="75"/>
        <v>3.2621792400000071</v>
      </c>
      <c r="AS51" s="76">
        <f t="shared" si="75"/>
        <v>3.2642124038984699</v>
      </c>
      <c r="AT51" s="76">
        <f t="shared" si="75"/>
        <v>3.5367300900000176</v>
      </c>
      <c r="AU51" s="76">
        <f t="shared" si="75"/>
        <v>3.4764230334222379</v>
      </c>
      <c r="AV51" s="273" t="str">
        <f t="shared" si="75"/>
        <v/>
      </c>
      <c r="AW51" s="273" t="str">
        <f t="shared" si="75"/>
        <v/>
      </c>
      <c r="AX51" s="295">
        <f t="shared" si="75"/>
        <v>3.132130392821697</v>
      </c>
      <c r="AY51" s="295">
        <f t="shared" si="75"/>
        <v>3.2205200625000208</v>
      </c>
      <c r="AZ51" s="295">
        <f t="shared" si="75"/>
        <v>3.9145778224999983</v>
      </c>
      <c r="BA51" s="76">
        <f t="shared" si="75"/>
        <v>2.6331086399999926</v>
      </c>
      <c r="BB51" s="76">
        <f t="shared" si="75"/>
        <v>2.6493185600000135</v>
      </c>
      <c r="BC51" s="76">
        <f t="shared" si="76"/>
        <v>2.7172115025000165</v>
      </c>
      <c r="BD51" s="76">
        <f t="shared" si="76"/>
        <v>2.7830992399999976</v>
      </c>
      <c r="BE51" s="76">
        <f t="shared" si="76"/>
        <v>2.8561072400000276</v>
      </c>
      <c r="BF51" s="76">
        <f t="shared" si="76"/>
        <v>3.0915315599999715</v>
      </c>
      <c r="BG51" s="76">
        <f t="shared" si="76"/>
        <v>3.221536040000017</v>
      </c>
      <c r="BH51" s="76">
        <f t="shared" si="76"/>
        <v>3.8442521599999946</v>
      </c>
      <c r="BI51" s="273" t="str">
        <f t="shared" si="76"/>
        <v/>
      </c>
      <c r="BJ51" s="273" t="str">
        <f t="shared" si="76"/>
        <v/>
      </c>
      <c r="BK51" s="273" t="str">
        <f t="shared" si="76"/>
        <v/>
      </c>
      <c r="BL51" s="273" t="str">
        <f t="shared" si="76"/>
        <v/>
      </c>
      <c r="BM51" s="76">
        <f t="shared" si="76"/>
        <v>2.9494329599999869</v>
      </c>
      <c r="BN51" s="76">
        <f t="shared" si="76"/>
        <v>3.3831400625000008</v>
      </c>
      <c r="BO51" s="76" t="str">
        <f t="shared" si="77"/>
        <v/>
      </c>
      <c r="BP51" s="273" t="str">
        <f t="shared" si="77"/>
        <v/>
      </c>
      <c r="BQ51" s="76">
        <f t="shared" si="77"/>
        <v>2.6087961600000265</v>
      </c>
      <c r="BR51" s="273" t="str">
        <f t="shared" si="77"/>
        <v/>
      </c>
      <c r="BS51" s="273" t="str">
        <f t="shared" si="77"/>
        <v/>
      </c>
      <c r="BT51" s="273" t="str">
        <f t="shared" si="77"/>
        <v/>
      </c>
      <c r="BU51" s="76">
        <f t="shared" si="77"/>
        <v>2.8845062400000288</v>
      </c>
      <c r="BV51" s="76">
        <f t="shared" si="77"/>
        <v>3.3455228100000234</v>
      </c>
      <c r="BW51" s="76">
        <f t="shared" si="77"/>
        <v>3.5367300900000176</v>
      </c>
      <c r="BX51" s="76">
        <f t="shared" si="77"/>
        <v>3.672105802499992</v>
      </c>
      <c r="BY51" s="76">
        <f t="shared" si="77"/>
        <v>3.8320240400000039</v>
      </c>
      <c r="BZ51" s="76">
        <f t="shared" si="77"/>
        <v>4.2798380624999854</v>
      </c>
      <c r="CA51" s="273" t="str">
        <f t="shared" si="78"/>
        <v/>
      </c>
      <c r="CB51" s="76">
        <f t="shared" si="78"/>
        <v>3.1250405025000205</v>
      </c>
      <c r="CC51" s="76">
        <f t="shared" si="78"/>
        <v>3.5825240024999871</v>
      </c>
      <c r="CD51" s="76">
        <f t="shared" si="78"/>
        <v>3.1362113599999963</v>
      </c>
      <c r="CE51" s="76">
        <f t="shared" si="78"/>
        <v>3.5631875600000029</v>
      </c>
      <c r="CF51" s="76">
        <f t="shared" ref="CF51:CG51" si="88">IFERROR(IF(AND(CF$39="S/A", CF21&gt;0), ((1+CF21/200)^2-1)*100, IF(AND(CF$39="Qtrly", CF21&gt;0), ((1+CF21/400)^4-1)*100, "")),"")</f>
        <v>3.5698171218466079</v>
      </c>
      <c r="CG51" s="76">
        <f t="shared" si="88"/>
        <v>4.3615752159652299</v>
      </c>
    </row>
    <row r="52" spans="1:85" x14ac:dyDescent="0.3">
      <c r="A52" s="70">
        <f t="shared" si="63"/>
        <v>42598</v>
      </c>
      <c r="B52" s="272" t="str">
        <f t="shared" si="68"/>
        <v/>
      </c>
      <c r="C52" s="272" t="str">
        <f t="shared" si="68"/>
        <v/>
      </c>
      <c r="D52" s="272" t="str">
        <f t="shared" si="69"/>
        <v/>
      </c>
      <c r="E52" s="272"/>
      <c r="F52" s="73">
        <f t="shared" si="70"/>
        <v>1.8372924879555219</v>
      </c>
      <c r="G52" s="73">
        <f t="shared" si="71"/>
        <v>1.81749165885845</v>
      </c>
      <c r="H52" s="73">
        <f t="shared" si="72"/>
        <v>1.8030550624999808</v>
      </c>
      <c r="I52" s="73">
        <f t="shared" si="72"/>
        <v>1.7838854400000104</v>
      </c>
      <c r="J52" s="73">
        <f t="shared" si="72"/>
        <v>1.7818676899999941</v>
      </c>
      <c r="K52" s="73">
        <f t="shared" si="72"/>
        <v>1.7859032100000061</v>
      </c>
      <c r="L52" s="76">
        <f t="shared" si="72"/>
        <v>1.8827796900000138</v>
      </c>
      <c r="M52" s="76">
        <f t="shared" si="72"/>
        <v>2.0443428899999949</v>
      </c>
      <c r="N52" s="76">
        <f t="shared" si="72"/>
        <v>2.1807614025000088</v>
      </c>
      <c r="O52" s="76">
        <f t="shared" si="72"/>
        <v>2.5166375024999965</v>
      </c>
      <c r="P52" s="74"/>
      <c r="Q52" s="74"/>
      <c r="R52" s="75">
        <f t="shared" si="65"/>
        <v>42598</v>
      </c>
      <c r="S52" s="273" t="str">
        <f t="shared" si="73"/>
        <v/>
      </c>
      <c r="T52" s="273" t="str">
        <f t="shared" si="73"/>
        <v/>
      </c>
      <c r="U52" s="76">
        <f t="shared" si="73"/>
        <v>2.7597827025000132</v>
      </c>
      <c r="V52" s="76">
        <f t="shared" si="73"/>
        <v>2.6017055625000118</v>
      </c>
      <c r="W52" s="76">
        <f t="shared" si="73"/>
        <v>2.8256840899999913</v>
      </c>
      <c r="X52" s="76">
        <f t="shared" si="73"/>
        <v>3.0752867600000178</v>
      </c>
      <c r="Y52" s="76">
        <f t="shared" si="73"/>
        <v>3.3272250000000003</v>
      </c>
      <c r="Z52" s="273" t="str">
        <f t="shared" si="73"/>
        <v/>
      </c>
      <c r="AA52" s="76">
        <f t="shared" si="73"/>
        <v>2.7455913225000073</v>
      </c>
      <c r="AB52" s="76">
        <f t="shared" si="73"/>
        <v>3.210360562499992</v>
      </c>
      <c r="AC52" s="76">
        <f t="shared" si="73"/>
        <v>3.2916505624999814</v>
      </c>
      <c r="AD52" s="76">
        <f t="shared" si="73"/>
        <v>3.4929809224999886</v>
      </c>
      <c r="AE52" s="76">
        <f t="shared" si="74"/>
        <v>3.811645440000011</v>
      </c>
      <c r="AF52" s="273" t="str">
        <f t="shared" si="74"/>
        <v/>
      </c>
      <c r="AG52" s="76">
        <f t="shared" si="74"/>
        <v>2.9230540100000146</v>
      </c>
      <c r="AH52" s="76">
        <f t="shared" si="74"/>
        <v>3.0813784100000019</v>
      </c>
      <c r="AI52" s="76">
        <f t="shared" si="74"/>
        <v>3.3018140625000081</v>
      </c>
      <c r="AJ52" s="76">
        <f t="shared" si="74"/>
        <v>3.7882125224999896</v>
      </c>
      <c r="AK52" s="273" t="str">
        <f t="shared" si="74"/>
        <v/>
      </c>
      <c r="AL52" s="273" t="str">
        <f t="shared" si="74"/>
        <v/>
      </c>
      <c r="AM52" s="76">
        <f t="shared" si="74"/>
        <v>3.3922912400000227</v>
      </c>
      <c r="AN52" s="76">
        <f t="shared" si="74"/>
        <v>3.4807735025000008</v>
      </c>
      <c r="AO52" s="76">
        <f t="shared" si="74"/>
        <v>3.7739503024999843</v>
      </c>
      <c r="AP52" s="273" t="str">
        <f t="shared" si="74"/>
        <v/>
      </c>
      <c r="AQ52" s="76">
        <f t="shared" si="75"/>
        <v>3.0245300100000039</v>
      </c>
      <c r="AR52" s="76">
        <f t="shared" si="75"/>
        <v>3.2499854399999917</v>
      </c>
      <c r="AS52" s="76">
        <f t="shared" si="75"/>
        <v>3.2447505018420308</v>
      </c>
      <c r="AT52" s="76">
        <f t="shared" si="75"/>
        <v>3.4929809224999886</v>
      </c>
      <c r="AU52" s="76">
        <f t="shared" si="75"/>
        <v>3.4989960323466018</v>
      </c>
      <c r="AV52" s="273" t="str">
        <f t="shared" si="75"/>
        <v/>
      </c>
      <c r="AW52" s="273" t="str">
        <f t="shared" si="75"/>
        <v/>
      </c>
      <c r="AX52" s="295">
        <f t="shared" si="75"/>
        <v>3.1280368530076874</v>
      </c>
      <c r="AY52" s="295">
        <f t="shared" si="75"/>
        <v>3.2083287224999868</v>
      </c>
      <c r="AZ52" s="295">
        <f t="shared" si="75"/>
        <v>3.8544428100000028</v>
      </c>
      <c r="BA52" s="76">
        <f t="shared" si="75"/>
        <v>2.6199390224999952</v>
      </c>
      <c r="BB52" s="76">
        <f t="shared" si="75"/>
        <v>2.6523580624999932</v>
      </c>
      <c r="BC52" s="76">
        <f t="shared" si="76"/>
        <v>2.7182250000000074</v>
      </c>
      <c r="BD52" s="76">
        <f t="shared" si="76"/>
        <v>2.7760026224999956</v>
      </c>
      <c r="BE52" s="76">
        <f t="shared" si="76"/>
        <v>2.8520505599999968</v>
      </c>
      <c r="BF52" s="76">
        <f t="shared" si="76"/>
        <v>3.0834090000000147</v>
      </c>
      <c r="BG52" s="76">
        <f t="shared" si="76"/>
        <v>3.2195040900000027</v>
      </c>
      <c r="BH52" s="76">
        <f t="shared" si="76"/>
        <v>3.8513855624999982</v>
      </c>
      <c r="BI52" s="273" t="str">
        <f t="shared" si="76"/>
        <v/>
      </c>
      <c r="BJ52" s="273" t="str">
        <f t="shared" si="76"/>
        <v/>
      </c>
      <c r="BK52" s="273" t="str">
        <f t="shared" si="76"/>
        <v/>
      </c>
      <c r="BL52" s="273" t="str">
        <f t="shared" si="76"/>
        <v/>
      </c>
      <c r="BM52" s="76">
        <f t="shared" si="76"/>
        <v>2.9545062224999752</v>
      </c>
      <c r="BN52" s="76">
        <f t="shared" si="76"/>
        <v>3.3841568399999966</v>
      </c>
      <c r="BO52" s="76" t="str">
        <f t="shared" si="77"/>
        <v/>
      </c>
      <c r="BP52" s="273" t="str">
        <f t="shared" si="77"/>
        <v/>
      </c>
      <c r="BQ52" s="76">
        <f t="shared" si="77"/>
        <v>2.6077832025000136</v>
      </c>
      <c r="BR52" s="273" t="str">
        <f t="shared" si="77"/>
        <v/>
      </c>
      <c r="BS52" s="273" t="str">
        <f t="shared" si="77"/>
        <v/>
      </c>
      <c r="BT52" s="273" t="str">
        <f t="shared" si="77"/>
        <v/>
      </c>
      <c r="BU52" s="76">
        <f t="shared" si="77"/>
        <v>2.9058080624999816</v>
      </c>
      <c r="BV52" s="76">
        <f t="shared" si="77"/>
        <v>3.3556889600000028</v>
      </c>
      <c r="BW52" s="76">
        <f t="shared" si="77"/>
        <v>3.5397827024999939</v>
      </c>
      <c r="BX52" s="76">
        <f t="shared" si="77"/>
        <v>3.6904341225000303</v>
      </c>
      <c r="BY52" s="76">
        <f t="shared" si="77"/>
        <v>3.8289671224999822</v>
      </c>
      <c r="BZ52" s="76">
        <f t="shared" si="77"/>
        <v>4.2563523600000153</v>
      </c>
      <c r="CA52" s="273" t="str">
        <f t="shared" si="78"/>
        <v/>
      </c>
      <c r="CB52" s="76">
        <f t="shared" si="78"/>
        <v>3.1209785224999953</v>
      </c>
      <c r="CC52" s="76">
        <f t="shared" si="78"/>
        <v>3.6018622499999875</v>
      </c>
      <c r="CD52" s="76">
        <f t="shared" si="78"/>
        <v>3.1402736399999798</v>
      </c>
      <c r="CE52" s="76">
        <f t="shared" si="78"/>
        <v>3.5540288224999772</v>
      </c>
      <c r="CF52" s="76">
        <f t="shared" ref="CF52:CG52" si="89">IFERROR(IF(AND(CF$39="S/A", CF22&gt;0), ((1+CF22/200)^2-1)*100, IF(AND(CF$39="Qtrly", CF22&gt;0), ((1+CF22/400)^4-1)*100, "")),"")</f>
        <v>3.5595509444811047</v>
      </c>
      <c r="CG52" s="76">
        <f t="shared" si="89"/>
        <v>4.3657054237964621</v>
      </c>
    </row>
    <row r="53" spans="1:85" x14ac:dyDescent="0.3">
      <c r="A53" s="70">
        <f t="shared" si="63"/>
        <v>42599</v>
      </c>
      <c r="B53" s="272" t="str">
        <f t="shared" si="68"/>
        <v/>
      </c>
      <c r="C53" s="272" t="str">
        <f t="shared" si="68"/>
        <v/>
      </c>
      <c r="D53" s="272" t="str">
        <f t="shared" si="69"/>
        <v/>
      </c>
      <c r="E53" s="272"/>
      <c r="F53" s="73">
        <f t="shared" si="70"/>
        <v>1.8576309302083649</v>
      </c>
      <c r="G53" s="73">
        <f t="shared" si="71"/>
        <v>1.8355213018488081</v>
      </c>
      <c r="H53" s="73">
        <f t="shared" si="72"/>
        <v>1.8181902500000069</v>
      </c>
      <c r="I53" s="73">
        <f t="shared" si="72"/>
        <v>1.8030550624999808</v>
      </c>
      <c r="J53" s="73">
        <f t="shared" si="72"/>
        <v>1.7970013025000009</v>
      </c>
      <c r="K53" s="73">
        <f t="shared" si="72"/>
        <v>1.8060820100000097</v>
      </c>
      <c r="L53" s="76">
        <f t="shared" si="72"/>
        <v>1.9039775624999811</v>
      </c>
      <c r="M53" s="76">
        <f t="shared" si="72"/>
        <v>2.0726296100000097</v>
      </c>
      <c r="N53" s="76">
        <f t="shared" si="72"/>
        <v>2.21311100249999</v>
      </c>
      <c r="O53" s="76">
        <f t="shared" si="72"/>
        <v>2.543976959999994</v>
      </c>
      <c r="P53" s="74"/>
      <c r="Q53" s="74"/>
      <c r="R53" s="75">
        <f t="shared" si="65"/>
        <v>42599</v>
      </c>
      <c r="S53" s="273" t="str">
        <f t="shared" si="73"/>
        <v/>
      </c>
      <c r="T53" s="273" t="str">
        <f t="shared" si="73"/>
        <v/>
      </c>
      <c r="U53" s="76">
        <f t="shared" si="73"/>
        <v>2.7263331600000162</v>
      </c>
      <c r="V53" s="76">
        <f t="shared" si="73"/>
        <v>2.6037314224999886</v>
      </c>
      <c r="W53" s="76">
        <f t="shared" si="73"/>
        <v>2.8266981225000043</v>
      </c>
      <c r="X53" s="76">
        <f t="shared" si="73"/>
        <v>3.0803631224999961</v>
      </c>
      <c r="Y53" s="76">
        <f t="shared" si="73"/>
        <v>3.3353571599999965</v>
      </c>
      <c r="Z53" s="273" t="str">
        <f t="shared" si="73"/>
        <v/>
      </c>
      <c r="AA53" s="76">
        <f t="shared" si="73"/>
        <v>2.754714239999978</v>
      </c>
      <c r="AB53" s="76">
        <f t="shared" si="73"/>
        <v>3.2093446399999781</v>
      </c>
      <c r="AC53" s="76">
        <f t="shared" si="73"/>
        <v>3.2865689999999947</v>
      </c>
      <c r="AD53" s="76">
        <f t="shared" si="73"/>
        <v>3.4919636099999929</v>
      </c>
      <c r="AE53" s="76">
        <f t="shared" si="74"/>
        <v>3.8136832100000184</v>
      </c>
      <c r="AF53" s="273" t="str">
        <f t="shared" si="74"/>
        <v/>
      </c>
      <c r="AG53" s="76">
        <f t="shared" si="74"/>
        <v>2.9260975624999741</v>
      </c>
      <c r="AH53" s="76">
        <f t="shared" si="74"/>
        <v>3.0834090000000147</v>
      </c>
      <c r="AI53" s="76">
        <f t="shared" si="74"/>
        <v>3.3018140625000081</v>
      </c>
      <c r="AJ53" s="76">
        <f t="shared" si="74"/>
        <v>3.7994192400000015</v>
      </c>
      <c r="AK53" s="273" t="str">
        <f t="shared" si="74"/>
        <v/>
      </c>
      <c r="AL53" s="273" t="str">
        <f t="shared" si="74"/>
        <v/>
      </c>
      <c r="AM53" s="76">
        <f t="shared" si="74"/>
        <v>3.3933080625000223</v>
      </c>
      <c r="AN53" s="76">
        <f t="shared" si="74"/>
        <v>3.4878944100000142</v>
      </c>
      <c r="AO53" s="76">
        <f t="shared" si="74"/>
        <v>3.7851562499999991</v>
      </c>
      <c r="AP53" s="273" t="str">
        <f t="shared" si="74"/>
        <v/>
      </c>
      <c r="AQ53" s="76">
        <f t="shared" si="75"/>
        <v>3.0245300100000039</v>
      </c>
      <c r="AR53" s="76">
        <f t="shared" si="75"/>
        <v>3.2489693225000282</v>
      </c>
      <c r="AS53" s="76">
        <f t="shared" si="75"/>
        <v>3.2427020406122775</v>
      </c>
      <c r="AT53" s="76">
        <f t="shared" si="75"/>
        <v>3.4929809224999886</v>
      </c>
      <c r="AU53" s="76">
        <f t="shared" si="75"/>
        <v>3.506179124620501</v>
      </c>
      <c r="AV53" s="273" t="str">
        <f t="shared" si="75"/>
        <v/>
      </c>
      <c r="AW53" s="273" t="str">
        <f t="shared" si="75"/>
        <v/>
      </c>
      <c r="AX53" s="295">
        <f t="shared" si="75"/>
        <v>3.1259901287992609</v>
      </c>
      <c r="AY53" s="295">
        <f t="shared" si="75"/>
        <v>3.210360562499992</v>
      </c>
      <c r="AZ53" s="295">
        <f t="shared" si="75"/>
        <v>3.8636148224999722</v>
      </c>
      <c r="BA53" s="76">
        <f t="shared" si="75"/>
        <v>2.6250041599999774</v>
      </c>
      <c r="BB53" s="76">
        <f t="shared" si="75"/>
        <v>2.6553976099999987</v>
      </c>
      <c r="BC53" s="76">
        <f t="shared" si="76"/>
        <v>2.7212655224999827</v>
      </c>
      <c r="BD53" s="76">
        <f t="shared" si="76"/>
        <v>2.7790439999999972</v>
      </c>
      <c r="BE53" s="76">
        <f t="shared" si="76"/>
        <v>2.8550930625000026</v>
      </c>
      <c r="BF53" s="76">
        <f t="shared" si="76"/>
        <v>3.0905162225000282</v>
      </c>
      <c r="BG53" s="76">
        <f t="shared" si="76"/>
        <v>3.2296640399999799</v>
      </c>
      <c r="BH53" s="76">
        <f t="shared" si="76"/>
        <v>3.8615765625000131</v>
      </c>
      <c r="BI53" s="273" t="str">
        <f t="shared" si="76"/>
        <v/>
      </c>
      <c r="BJ53" s="273" t="str">
        <f t="shared" si="76"/>
        <v/>
      </c>
      <c r="BK53" s="273" t="str">
        <f t="shared" si="76"/>
        <v/>
      </c>
      <c r="BL53" s="273" t="str">
        <f t="shared" si="76"/>
        <v/>
      </c>
      <c r="BM53" s="76">
        <f t="shared" si="76"/>
        <v>2.9585649225000177</v>
      </c>
      <c r="BN53" s="76">
        <f t="shared" si="76"/>
        <v>3.3933080625000223</v>
      </c>
      <c r="BO53" s="76" t="str">
        <f t="shared" si="77"/>
        <v/>
      </c>
      <c r="BP53" s="273" t="str">
        <f t="shared" si="77"/>
        <v/>
      </c>
      <c r="BQ53" s="76">
        <f t="shared" si="77"/>
        <v>2.6067702500000012</v>
      </c>
      <c r="BR53" s="273" t="str">
        <f t="shared" si="77"/>
        <v/>
      </c>
      <c r="BS53" s="273" t="str">
        <f t="shared" si="77"/>
        <v/>
      </c>
      <c r="BT53" s="273" t="str">
        <f t="shared" si="77"/>
        <v/>
      </c>
      <c r="BU53" s="76">
        <f t="shared" si="77"/>
        <v>2.8885635600000015</v>
      </c>
      <c r="BV53" s="76">
        <f t="shared" si="77"/>
        <v>3.3516224400000239</v>
      </c>
      <c r="BW53" s="76">
        <f t="shared" si="77"/>
        <v>3.508241209999996</v>
      </c>
      <c r="BX53" s="76">
        <f t="shared" si="77"/>
        <v>3.6782150624999899</v>
      </c>
      <c r="BY53" s="76">
        <f t="shared" si="77"/>
        <v>3.8248913024999887</v>
      </c>
      <c r="BZ53" s="76">
        <f t="shared" si="77"/>
        <v>4.2624788100000144</v>
      </c>
      <c r="CA53" s="273" t="str">
        <f t="shared" si="78"/>
        <v/>
      </c>
      <c r="CB53" s="76">
        <f t="shared" si="78"/>
        <v>3.1209785224999953</v>
      </c>
      <c r="CC53" s="76">
        <f t="shared" si="78"/>
        <v>3.5906662024999925</v>
      </c>
      <c r="CD53" s="76">
        <f t="shared" si="78"/>
        <v>3.1392580624999722</v>
      </c>
      <c r="CE53" s="76">
        <f t="shared" si="78"/>
        <v>3.5591169600000194</v>
      </c>
      <c r="CF53" s="76">
        <f t="shared" ref="CF53:CG53" si="90">IFERROR(IF(AND(CF$39="S/A", CF23&gt;0), ((1+CF23/200)^2-1)*100, IF(AND(CF$39="Qtrly", CF23&gt;0), ((1+CF23/400)^4-1)*100, "")),"")</f>
        <v>3.5687904697635053</v>
      </c>
      <c r="CG53" s="76">
        <f t="shared" si="90"/>
        <v>4.370868355979951</v>
      </c>
    </row>
    <row r="54" spans="1:85" x14ac:dyDescent="0.3">
      <c r="A54" s="70">
        <f t="shared" si="63"/>
        <v>42600</v>
      </c>
      <c r="B54" s="272" t="str">
        <f t="shared" si="68"/>
        <v/>
      </c>
      <c r="C54" s="272" t="str">
        <f t="shared" si="68"/>
        <v/>
      </c>
      <c r="D54" s="272" t="str">
        <f t="shared" si="69"/>
        <v/>
      </c>
      <c r="E54" s="272"/>
      <c r="F54" s="73">
        <f t="shared" si="70"/>
        <v>1.8484781704681374</v>
      </c>
      <c r="G54" s="73">
        <f t="shared" si="71"/>
        <v>1.8255047976916794</v>
      </c>
      <c r="H54" s="73">
        <f t="shared" si="72"/>
        <v>1.8030550624999808</v>
      </c>
      <c r="I54" s="73">
        <f t="shared" si="72"/>
        <v>1.7848943224999969</v>
      </c>
      <c r="J54" s="73">
        <f t="shared" si="72"/>
        <v>1.7788411025000173</v>
      </c>
      <c r="K54" s="73">
        <f t="shared" si="72"/>
        <v>1.7909477224999915</v>
      </c>
      <c r="L54" s="76">
        <f t="shared" si="72"/>
        <v>1.9029680900000123</v>
      </c>
      <c r="M54" s="76">
        <f t="shared" si="72"/>
        <v>2.0554550624999779</v>
      </c>
      <c r="N54" s="76">
        <f t="shared" si="72"/>
        <v>2.1807614025000088</v>
      </c>
      <c r="O54" s="76">
        <f t="shared" si="72"/>
        <v>2.525750250000014</v>
      </c>
      <c r="P54" s="74"/>
      <c r="Q54" s="74"/>
      <c r="R54" s="75">
        <f t="shared" si="65"/>
        <v>42600</v>
      </c>
      <c r="S54" s="273" t="str">
        <f t="shared" si="73"/>
        <v/>
      </c>
      <c r="T54" s="273" t="str">
        <f t="shared" si="73"/>
        <v/>
      </c>
      <c r="U54" s="76">
        <f t="shared" si="73"/>
        <v>2.7293738025000014</v>
      </c>
      <c r="V54" s="76">
        <f t="shared" si="73"/>
        <v>2.5996797224999924</v>
      </c>
      <c r="W54" s="76">
        <f t="shared" si="73"/>
        <v>2.8145300625000091</v>
      </c>
      <c r="X54" s="76">
        <f t="shared" si="73"/>
        <v>3.0712257599999848</v>
      </c>
      <c r="Y54" s="76">
        <f t="shared" si="73"/>
        <v>3.3262085024999832</v>
      </c>
      <c r="Z54" s="273" t="str">
        <f t="shared" si="73"/>
        <v/>
      </c>
      <c r="AA54" s="76">
        <f t="shared" si="73"/>
        <v>2.7516732225000062</v>
      </c>
      <c r="AB54" s="76">
        <f t="shared" si="73"/>
        <v>3.1961381024999902</v>
      </c>
      <c r="AC54" s="76">
        <f t="shared" si="73"/>
        <v>3.2743737600000156</v>
      </c>
      <c r="AD54" s="76">
        <f t="shared" si="73"/>
        <v>3.482808022500028</v>
      </c>
      <c r="AE54" s="76">
        <f t="shared" si="74"/>
        <v>3.8045134025000094</v>
      </c>
      <c r="AF54" s="273" t="str">
        <f t="shared" si="74"/>
        <v/>
      </c>
      <c r="AG54" s="76">
        <f t="shared" si="74"/>
        <v>2.9260975624999741</v>
      </c>
      <c r="AH54" s="76">
        <f t="shared" si="74"/>
        <v>3.0691952900000263</v>
      </c>
      <c r="AI54" s="76">
        <f t="shared" si="74"/>
        <v>3.2906342399999788</v>
      </c>
      <c r="AJ54" s="76">
        <f t="shared" si="74"/>
        <v>3.7892312899999947</v>
      </c>
      <c r="AK54" s="273" t="str">
        <f t="shared" si="74"/>
        <v/>
      </c>
      <c r="AL54" s="273" t="str">
        <f t="shared" si="74"/>
        <v/>
      </c>
      <c r="AM54" s="76">
        <f t="shared" si="74"/>
        <v>3.3831400625000008</v>
      </c>
      <c r="AN54" s="76">
        <f t="shared" si="74"/>
        <v>3.4787390024999976</v>
      </c>
      <c r="AO54" s="76">
        <f t="shared" si="74"/>
        <v>3.7749689999999836</v>
      </c>
      <c r="AP54" s="273" t="str">
        <f t="shared" si="74"/>
        <v/>
      </c>
      <c r="AQ54" s="76">
        <f t="shared" si="75"/>
        <v>2.98088920249997</v>
      </c>
      <c r="AR54" s="76">
        <f t="shared" si="75"/>
        <v>3.1920747225000046</v>
      </c>
      <c r="AS54" s="76">
        <f t="shared" si="75"/>
        <v>3.2242672612217582</v>
      </c>
      <c r="AT54" s="76">
        <f t="shared" si="75"/>
        <v>3.482808022500028</v>
      </c>
      <c r="AU54" s="76">
        <f t="shared" si="75"/>
        <v>3.4959176786812263</v>
      </c>
      <c r="AV54" s="273" t="str">
        <f t="shared" si="75"/>
        <v/>
      </c>
      <c r="AW54" s="273" t="str">
        <f t="shared" si="75"/>
        <v/>
      </c>
      <c r="AX54" s="295">
        <f t="shared" si="75"/>
        <v>3.1239434350561091</v>
      </c>
      <c r="AY54" s="295">
        <f t="shared" si="75"/>
        <v>3.1941064025000188</v>
      </c>
      <c r="AZ54" s="295">
        <f t="shared" si="75"/>
        <v>3.8534237224999934</v>
      </c>
      <c r="BA54" s="76">
        <f t="shared" si="75"/>
        <v>2.6280433025000161</v>
      </c>
      <c r="BB54" s="76">
        <f t="shared" si="75"/>
        <v>2.6381741024999794</v>
      </c>
      <c r="BC54" s="76">
        <f t="shared" si="76"/>
        <v>2.7070768024999747</v>
      </c>
      <c r="BD54" s="76">
        <f t="shared" si="76"/>
        <v>2.7668787600000133</v>
      </c>
      <c r="BE54" s="76">
        <f t="shared" si="76"/>
        <v>2.8439374399999773</v>
      </c>
      <c r="BF54" s="76">
        <f t="shared" si="76"/>
        <v>3.0823937025000081</v>
      </c>
      <c r="BG54" s="76">
        <f t="shared" si="76"/>
        <v>3.2205200625000208</v>
      </c>
      <c r="BH54" s="76">
        <f t="shared" si="76"/>
        <v>3.8462902500000062</v>
      </c>
      <c r="BI54" s="273" t="str">
        <f t="shared" si="76"/>
        <v/>
      </c>
      <c r="BJ54" s="273" t="str">
        <f t="shared" si="76"/>
        <v/>
      </c>
      <c r="BK54" s="273" t="str">
        <f t="shared" si="76"/>
        <v/>
      </c>
      <c r="BL54" s="273" t="str">
        <f t="shared" si="76"/>
        <v/>
      </c>
      <c r="BM54" s="76">
        <f t="shared" si="76"/>
        <v>2.9433452099999924</v>
      </c>
      <c r="BN54" s="76">
        <f t="shared" si="76"/>
        <v>3.3861904100000118</v>
      </c>
      <c r="BO54" s="76" t="str">
        <f t="shared" si="77"/>
        <v/>
      </c>
      <c r="BP54" s="273" t="str">
        <f t="shared" si="77"/>
        <v/>
      </c>
      <c r="BQ54" s="76">
        <f t="shared" si="77"/>
        <v>2.6098091224999731</v>
      </c>
      <c r="BR54" s="273" t="str">
        <f t="shared" si="77"/>
        <v/>
      </c>
      <c r="BS54" s="273" t="str">
        <f t="shared" si="77"/>
        <v/>
      </c>
      <c r="BT54" s="273" t="str">
        <f t="shared" si="77"/>
        <v/>
      </c>
      <c r="BU54" s="76">
        <f t="shared" si="77"/>
        <v>2.8855205624999769</v>
      </c>
      <c r="BV54" s="76">
        <f t="shared" si="77"/>
        <v>3.3404399224999937</v>
      </c>
      <c r="BW54" s="76">
        <f t="shared" si="77"/>
        <v>3.49705022250002</v>
      </c>
      <c r="BX54" s="76">
        <f t="shared" si="77"/>
        <v>3.6700694224999886</v>
      </c>
      <c r="BY54" s="76">
        <f t="shared" si="77"/>
        <v>3.815720999999983</v>
      </c>
      <c r="BZ54" s="76">
        <f t="shared" si="77"/>
        <v>4.2451210024999853</v>
      </c>
      <c r="CA54" s="273" t="str">
        <f t="shared" si="78"/>
        <v/>
      </c>
      <c r="CB54" s="76">
        <f t="shared" si="78"/>
        <v>3.1250405025000205</v>
      </c>
      <c r="CC54" s="76">
        <f t="shared" si="78"/>
        <v>3.5764175625000005</v>
      </c>
      <c r="CD54" s="76">
        <f t="shared" si="78"/>
        <v>3.1270715224999801</v>
      </c>
      <c r="CE54" s="76">
        <f t="shared" si="78"/>
        <v>3.5499584025000086</v>
      </c>
      <c r="CF54" s="76">
        <f t="shared" ref="CF54:CG54" si="91">IFERROR(IF(AND(CF$39="S/A", CF24&gt;0), ((1+CF24/200)^2-1)*100, IF(AND(CF$39="Qtrly", CF24&gt;0), ((1+CF24/400)^4-1)*100, "")),"")</f>
        <v>3.5595509444811047</v>
      </c>
      <c r="CG54" s="76">
        <f t="shared" si="91"/>
        <v>4.367770573683738</v>
      </c>
    </row>
    <row r="55" spans="1:85" x14ac:dyDescent="0.3">
      <c r="A55" s="70">
        <f t="shared" si="63"/>
        <v>42601</v>
      </c>
      <c r="B55" s="272" t="str">
        <f t="shared" si="68"/>
        <v/>
      </c>
      <c r="C55" s="272" t="str">
        <f t="shared" si="68"/>
        <v/>
      </c>
      <c r="D55" s="272" t="str">
        <f t="shared" si="69"/>
        <v/>
      </c>
      <c r="E55" s="272"/>
      <c r="F55" s="73">
        <f t="shared" si="70"/>
        <v>1.8515290066100087</v>
      </c>
      <c r="G55" s="73">
        <f t="shared" si="71"/>
        <v>1.8325163411968992</v>
      </c>
      <c r="H55" s="73">
        <f t="shared" si="72"/>
        <v>1.82121742250001</v>
      </c>
      <c r="I55" s="73">
        <f t="shared" si="72"/>
        <v>1.8030550624999808</v>
      </c>
      <c r="J55" s="73">
        <f t="shared" si="72"/>
        <v>1.8010371224999711</v>
      </c>
      <c r="K55" s="73">
        <f t="shared" si="72"/>
        <v>1.8080999999999792</v>
      </c>
      <c r="L55" s="76">
        <f t="shared" si="72"/>
        <v>1.9352736899999945</v>
      </c>
      <c r="M55" s="76">
        <f t="shared" si="72"/>
        <v>2.1110249999999997</v>
      </c>
      <c r="N55" s="76">
        <f t="shared" si="72"/>
        <v>2.2505216100000114</v>
      </c>
      <c r="O55" s="76">
        <f t="shared" si="72"/>
        <v>2.6148740100000012</v>
      </c>
      <c r="P55" s="74"/>
      <c r="Q55" s="74"/>
      <c r="R55" s="75">
        <f t="shared" si="65"/>
        <v>42601</v>
      </c>
      <c r="S55" s="273" t="str">
        <f t="shared" si="73"/>
        <v/>
      </c>
      <c r="T55" s="273" t="str">
        <f t="shared" si="73"/>
        <v/>
      </c>
      <c r="U55" s="76">
        <f t="shared" si="73"/>
        <v>2.7232925625000126</v>
      </c>
      <c r="V55" s="76">
        <f t="shared" si="73"/>
        <v>2.6371610000000212</v>
      </c>
      <c r="W55" s="76">
        <f t="shared" si="73"/>
        <v>2.8408951025000073</v>
      </c>
      <c r="X55" s="76">
        <f t="shared" si="73"/>
        <v>3.0966083225000052</v>
      </c>
      <c r="Y55" s="76">
        <f t="shared" si="73"/>
        <v>3.3536556899999903</v>
      </c>
      <c r="Z55" s="273" t="str">
        <f t="shared" si="73"/>
        <v/>
      </c>
      <c r="AA55" s="76">
        <f t="shared" si="73"/>
        <v>2.725319622500022</v>
      </c>
      <c r="AB55" s="76">
        <f t="shared" si="73"/>
        <v>3.221536040000017</v>
      </c>
      <c r="AC55" s="76">
        <f t="shared" si="73"/>
        <v>3.299781322499995</v>
      </c>
      <c r="AD55" s="76">
        <f t="shared" ref="AD55:AD63" si="92">IFERROR(IF(AND(AD$39="S/A", AD25&gt;0), ((1+AD25/200)^2-1)*100, IF(AND(AD$39="Qtrly", AD25&gt;0), ((1+AD25/400)^4-1)*100, "")),"")</f>
        <v>3.5092586025000205</v>
      </c>
      <c r="AE55" s="76">
        <f t="shared" si="74"/>
        <v>3.8340620100000056</v>
      </c>
      <c r="AF55" s="273" t="str">
        <f t="shared" si="74"/>
        <v/>
      </c>
      <c r="AG55" s="76">
        <f t="shared" si="74"/>
        <v>2.9189960099999857</v>
      </c>
      <c r="AH55" s="76">
        <f t="shared" si="74"/>
        <v>3.0976236900000176</v>
      </c>
      <c r="AI55" s="76">
        <f t="shared" si="74"/>
        <v>3.3160438025000127</v>
      </c>
      <c r="AJ55" s="76">
        <f t="shared" si="74"/>
        <v>3.8177588099999937</v>
      </c>
      <c r="AK55" s="273" t="str">
        <f t="shared" si="74"/>
        <v/>
      </c>
      <c r="AL55" s="273" t="str">
        <f t="shared" si="74"/>
        <v/>
      </c>
      <c r="AM55" s="76">
        <f t="shared" si="74"/>
        <v>3.4085609999999766</v>
      </c>
      <c r="AN55" s="76">
        <f t="shared" si="74"/>
        <v>3.5041716900000131</v>
      </c>
      <c r="AO55" s="76">
        <f t="shared" si="74"/>
        <v>3.7973816100000057</v>
      </c>
      <c r="AP55" s="273" t="str">
        <f t="shared" ref="AP55:AP63" si="93">IFERROR(IF(AND(AP$39="S/A", AP25&gt;0), ((1+AP25/200)^2-1)*100, IF(AND(AP$39="Qtrly", AP25&gt;0), ((1+AP25/400)^4-1)*100, "")),"")</f>
        <v/>
      </c>
      <c r="AQ55" s="76">
        <f t="shared" si="75"/>
        <v>2.9839336100000002</v>
      </c>
      <c r="AR55" s="76">
        <f t="shared" si="75"/>
        <v>3.2835201225000166</v>
      </c>
      <c r="AS55" s="76">
        <f t="shared" si="75"/>
        <v>3.2416778214282793</v>
      </c>
      <c r="AT55" s="76">
        <f t="shared" si="75"/>
        <v>3.508241209999996</v>
      </c>
      <c r="AU55" s="76">
        <f t="shared" si="75"/>
        <v>3.5225990252517381</v>
      </c>
      <c r="AV55" s="273" t="str">
        <f t="shared" si="75"/>
        <v/>
      </c>
      <c r="AW55" s="273" t="str">
        <f t="shared" si="75"/>
        <v/>
      </c>
      <c r="AX55" s="295">
        <f t="shared" si="75"/>
        <v>3.1454352388581741</v>
      </c>
      <c r="AY55" s="295">
        <f t="shared" si="75"/>
        <v>3.2235680099999886</v>
      </c>
      <c r="AZ55" s="295">
        <f t="shared" si="75"/>
        <v>3.8809408400000134</v>
      </c>
      <c r="BA55" s="76">
        <f t="shared" si="75"/>
        <v>2.632095562499992</v>
      </c>
      <c r="BB55" s="76">
        <f t="shared" si="75"/>
        <v>2.6675562499999916</v>
      </c>
      <c r="BC55" s="76">
        <f t="shared" si="76"/>
        <v>2.7334280624999874</v>
      </c>
      <c r="BD55" s="76">
        <f t="shared" si="76"/>
        <v>2.7932376900000166</v>
      </c>
      <c r="BE55" s="76">
        <f t="shared" si="76"/>
        <v>2.8692920025000124</v>
      </c>
      <c r="BF55" s="76">
        <f t="shared" si="76"/>
        <v>3.1098084900000211</v>
      </c>
      <c r="BG55" s="76">
        <f t="shared" si="76"/>
        <v>3.2479532100000208</v>
      </c>
      <c r="BH55" s="76">
        <f t="shared" si="76"/>
        <v>3.8850177599999869</v>
      </c>
      <c r="BI55" s="273" t="str">
        <f t="shared" si="76"/>
        <v/>
      </c>
      <c r="BJ55" s="273" t="str">
        <f t="shared" si="76"/>
        <v/>
      </c>
      <c r="BK55" s="273" t="str">
        <f t="shared" si="76"/>
        <v/>
      </c>
      <c r="BL55" s="273" t="str">
        <f t="shared" si="76"/>
        <v/>
      </c>
      <c r="BM55" s="76">
        <f t="shared" si="76"/>
        <v>2.9697267600000021</v>
      </c>
      <c r="BN55" s="76">
        <f t="shared" ref="BN55:BN63" si="94">IFERROR(IF(AND(BN$39="S/A", BN25&gt;0), ((1+BN25/200)^2-1)*100, IF(AND(BN$39="Qtrly", BN25&gt;0), ((1+BN25/400)^4-1)*100, "")),"")</f>
        <v>3.4136455625000117</v>
      </c>
      <c r="BO55" s="76" t="str">
        <f t="shared" si="77"/>
        <v/>
      </c>
      <c r="BP55" s="273" t="str">
        <f t="shared" si="77"/>
        <v/>
      </c>
      <c r="BQ55" s="76">
        <f t="shared" si="77"/>
        <v>2.6260172024999973</v>
      </c>
      <c r="BR55" s="273" t="str">
        <f t="shared" si="77"/>
        <v/>
      </c>
      <c r="BS55" s="273" t="str">
        <f t="shared" si="77"/>
        <v/>
      </c>
      <c r="BT55" s="273" t="str">
        <f t="shared" si="77"/>
        <v/>
      </c>
      <c r="BU55" s="76">
        <f t="shared" si="77"/>
        <v>2.9047936400000252</v>
      </c>
      <c r="BV55" s="76">
        <f t="shared" si="77"/>
        <v>3.3638222400000029</v>
      </c>
      <c r="BW55" s="76">
        <f t="shared" si="77"/>
        <v>3.5204502499999846</v>
      </c>
      <c r="BX55" s="76">
        <f t="shared" si="77"/>
        <v>3.6975622399999741</v>
      </c>
      <c r="BY55" s="76">
        <f t="shared" si="77"/>
        <v>3.8401760399999985</v>
      </c>
      <c r="BZ55" s="76">
        <f t="shared" si="77"/>
        <v>4.2777957225000218</v>
      </c>
      <c r="CA55" s="273" t="str">
        <f t="shared" si="78"/>
        <v/>
      </c>
      <c r="CB55" s="76">
        <f t="shared" si="78"/>
        <v>3.1321491600000195</v>
      </c>
      <c r="CC55" s="76">
        <f t="shared" si="78"/>
        <v>3.6018622499999875</v>
      </c>
      <c r="CD55" s="76">
        <f t="shared" si="78"/>
        <v>3.1534766024999827</v>
      </c>
      <c r="CE55" s="76">
        <f t="shared" si="78"/>
        <v>3.5764175625000005</v>
      </c>
      <c r="CF55" s="76">
        <f t="shared" ref="CF55:CG55" si="95">IFERROR(IF(AND(CF$39="S/A", CF25&gt;0), ((1+CF25/200)^2-1)*100, IF(AND(CF$39="Qtrly", CF25&gt;0), ((1+CF25/400)^4-1)*100, "")),"")</f>
        <v>3.5852178190367345</v>
      </c>
      <c r="CG55" s="76">
        <f t="shared" si="95"/>
        <v>4.3791294459076813</v>
      </c>
    </row>
    <row r="56" spans="1:85" x14ac:dyDescent="0.3">
      <c r="A56" s="70">
        <f t="shared" si="63"/>
        <v>42604</v>
      </c>
      <c r="B56" s="272" t="str">
        <f t="shared" si="68"/>
        <v/>
      </c>
      <c r="C56" s="272" t="str">
        <f t="shared" si="68"/>
        <v/>
      </c>
      <c r="D56" s="272" t="str">
        <f t="shared" si="69"/>
        <v/>
      </c>
      <c r="E56" s="272"/>
      <c r="F56" s="73">
        <f t="shared" si="70"/>
        <v>1.8515290066100087</v>
      </c>
      <c r="G56" s="73">
        <f t="shared" si="71"/>
        <v>1.8395279285906563</v>
      </c>
      <c r="H56" s="73">
        <f t="shared" si="72"/>
        <v>1.8302992099999971</v>
      </c>
      <c r="I56" s="73">
        <f t="shared" si="72"/>
        <v>1.8292901024999919</v>
      </c>
      <c r="J56" s="73">
        <f t="shared" si="72"/>
        <v>1.8262628100000011</v>
      </c>
      <c r="K56" s="73">
        <f t="shared" si="72"/>
        <v>1.8393814024999955</v>
      </c>
      <c r="L56" s="76">
        <f t="shared" si="72"/>
        <v>1.997880360000015</v>
      </c>
      <c r="M56" s="76">
        <f t="shared" si="72"/>
        <v>2.1777288899999858</v>
      </c>
      <c r="N56" s="76">
        <f t="shared" si="72"/>
        <v>2.324351802499991</v>
      </c>
      <c r="O56" s="76">
        <f t="shared" si="72"/>
        <v>2.7030230625000096</v>
      </c>
      <c r="P56" s="74"/>
      <c r="Q56" s="74"/>
      <c r="R56" s="75">
        <f t="shared" si="65"/>
        <v>42604</v>
      </c>
      <c r="S56" s="273" t="str">
        <f t="shared" si="73"/>
        <v/>
      </c>
      <c r="T56" s="273" t="str">
        <f t="shared" si="73"/>
        <v/>
      </c>
      <c r="U56" s="76">
        <f t="shared" si="73"/>
        <v>2.7263331600000162</v>
      </c>
      <c r="V56" s="76">
        <f t="shared" si="73"/>
        <v>2.6331086399999926</v>
      </c>
      <c r="W56" s="76">
        <f t="shared" si="73"/>
        <v>2.8784204099999933</v>
      </c>
      <c r="X56" s="76">
        <f t="shared" si="73"/>
        <v>3.1392580624999722</v>
      </c>
      <c r="Y56" s="76">
        <f t="shared" si="73"/>
        <v>3.4024596899999926</v>
      </c>
      <c r="Z56" s="273" t="str">
        <f t="shared" si="73"/>
        <v/>
      </c>
      <c r="AA56" s="76">
        <f t="shared" si="73"/>
        <v>2.7597827025000132</v>
      </c>
      <c r="AB56" s="76">
        <f t="shared" si="73"/>
        <v>3.2581145599999806</v>
      </c>
      <c r="AC56" s="76">
        <f t="shared" si="73"/>
        <v>3.3363737025000173</v>
      </c>
      <c r="AD56" s="76">
        <f t="shared" si="92"/>
        <v>3.5621699025000009</v>
      </c>
      <c r="AE56" s="76">
        <f t="shared" si="74"/>
        <v>3.8809408400000134</v>
      </c>
      <c r="AF56" s="273" t="str">
        <f t="shared" si="74"/>
        <v/>
      </c>
      <c r="AG56" s="76">
        <f t="shared" si="74"/>
        <v>2.9260975624999741</v>
      </c>
      <c r="AH56" s="76">
        <f t="shared" si="74"/>
        <v>3.129102562500008</v>
      </c>
      <c r="AI56" s="76">
        <f t="shared" si="74"/>
        <v>3.3516224400000239</v>
      </c>
      <c r="AJ56" s="76">
        <f t="shared" si="74"/>
        <v>3.8656531024999996</v>
      </c>
      <c r="AK56" s="273" t="str">
        <f t="shared" si="74"/>
        <v/>
      </c>
      <c r="AL56" s="273" t="str">
        <f t="shared" si="74"/>
        <v/>
      </c>
      <c r="AM56" s="76">
        <f t="shared" si="74"/>
        <v>3.4451726399999938</v>
      </c>
      <c r="AN56" s="76">
        <f t="shared" si="74"/>
        <v>3.5448704900000072</v>
      </c>
      <c r="AO56" s="76">
        <f t="shared" si="74"/>
        <v>3.8452712025000002</v>
      </c>
      <c r="AP56" s="273" t="str">
        <f t="shared" si="93"/>
        <v/>
      </c>
      <c r="AQ56" s="76">
        <f t="shared" si="75"/>
        <v>2.9829188024999898</v>
      </c>
      <c r="AR56" s="76">
        <f t="shared" si="75"/>
        <v>3.3068960000000036</v>
      </c>
      <c r="AS56" s="76">
        <f t="shared" si="75"/>
        <v>3.2703588393003136</v>
      </c>
      <c r="AT56" s="76">
        <f t="shared" si="75"/>
        <v>3.5448704900000072</v>
      </c>
      <c r="AU56" s="76">
        <f t="shared" si="75"/>
        <v>3.5646839377575512</v>
      </c>
      <c r="AV56" s="273" t="str">
        <f t="shared" si="75"/>
        <v/>
      </c>
      <c r="AW56" s="273" t="str">
        <f t="shared" si="75"/>
        <v/>
      </c>
      <c r="AX56" s="295">
        <f t="shared" si="75"/>
        <v>3.1556706117646716</v>
      </c>
      <c r="AY56" s="295">
        <f t="shared" si="75"/>
        <v>3.2560822500000253</v>
      </c>
      <c r="AZ56" s="295">
        <f t="shared" si="75"/>
        <v>3.9298691599999991</v>
      </c>
      <c r="BA56" s="76">
        <f t="shared" si="75"/>
        <v>2.6250041599999774</v>
      </c>
      <c r="BB56" s="76">
        <f t="shared" si="75"/>
        <v>2.6959292099999921</v>
      </c>
      <c r="BC56" s="76">
        <f t="shared" si="76"/>
        <v>2.7678925024999801</v>
      </c>
      <c r="BD56" s="76">
        <f t="shared" si="76"/>
        <v>2.8287262025000093</v>
      </c>
      <c r="BE56" s="76">
        <f t="shared" si="76"/>
        <v>2.9058080624999816</v>
      </c>
      <c r="BF56" s="76">
        <f t="shared" si="76"/>
        <v>3.1555079024999877</v>
      </c>
      <c r="BG56" s="76">
        <f t="shared" si="76"/>
        <v>3.2967322500000229</v>
      </c>
      <c r="BH56" s="76">
        <f t="shared" si="76"/>
        <v>3.9339470399999854</v>
      </c>
      <c r="BI56" s="273" t="str">
        <f t="shared" si="76"/>
        <v/>
      </c>
      <c r="BJ56" s="273" t="str">
        <f t="shared" si="76"/>
        <v/>
      </c>
      <c r="BK56" s="273" t="str">
        <f t="shared" si="76"/>
        <v/>
      </c>
      <c r="BL56" s="273" t="str">
        <f t="shared" si="76"/>
        <v/>
      </c>
      <c r="BM56" s="76">
        <f t="shared" si="76"/>
        <v>3.0022009999999932</v>
      </c>
      <c r="BN56" s="76">
        <f t="shared" si="94"/>
        <v>3.4573779599999854</v>
      </c>
      <c r="BO56" s="76" t="str">
        <f t="shared" si="77"/>
        <v/>
      </c>
      <c r="BP56" s="273" t="str">
        <f t="shared" si="77"/>
        <v/>
      </c>
      <c r="BQ56" s="76">
        <f t="shared" si="77"/>
        <v>2.6310824899999918</v>
      </c>
      <c r="BR56" s="273" t="str">
        <f t="shared" si="77"/>
        <v/>
      </c>
      <c r="BS56" s="273" t="str">
        <f t="shared" si="77"/>
        <v/>
      </c>
      <c r="BT56" s="273" t="str">
        <f t="shared" si="77"/>
        <v/>
      </c>
      <c r="BU56" s="76">
        <f t="shared" si="77"/>
        <v>2.9129091599999768</v>
      </c>
      <c r="BV56" s="76">
        <f t="shared" si="77"/>
        <v>3.3983922500000041</v>
      </c>
      <c r="BW56" s="76">
        <f t="shared" si="77"/>
        <v>3.5611522499999992</v>
      </c>
      <c r="BX56" s="76">
        <f t="shared" si="77"/>
        <v>3.740336089999996</v>
      </c>
      <c r="BY56" s="76">
        <f t="shared" si="77"/>
        <v>3.8911332899999707</v>
      </c>
      <c r="BZ56" s="76">
        <f t="shared" si="77"/>
        <v>4.3257960000000262</v>
      </c>
      <c r="CA56" s="273" t="str">
        <f t="shared" si="78"/>
        <v/>
      </c>
      <c r="CB56" s="76">
        <f t="shared" si="78"/>
        <v>3.1270715224999801</v>
      </c>
      <c r="CC56" s="76">
        <f t="shared" si="78"/>
        <v>3.6324000000000023</v>
      </c>
      <c r="CD56" s="76">
        <f t="shared" si="78"/>
        <v>3.1910588899999981</v>
      </c>
      <c r="CE56" s="76">
        <f t="shared" si="78"/>
        <v>3.6171305624999928</v>
      </c>
      <c r="CF56" s="76">
        <f t="shared" ref="CF56:CG56" si="96">IFERROR(IF(AND(CF$39="S/A", CF26&gt;0), ((1+CF26/200)^2-1)*100, IF(AND(CF$39="Qtrly", CF26&gt;0), ((1+CF26/400)^4-1)*100, "")),"")</f>
        <v>3.620132424707756</v>
      </c>
      <c r="CG56" s="76">
        <f t="shared" si="96"/>
        <v>4.3822274810600081</v>
      </c>
    </row>
    <row r="57" spans="1:85" x14ac:dyDescent="0.3">
      <c r="A57" s="70">
        <f t="shared" si="63"/>
        <v>42605</v>
      </c>
      <c r="B57" s="272" t="str">
        <f t="shared" si="68"/>
        <v/>
      </c>
      <c r="C57" s="272" t="str">
        <f t="shared" si="68"/>
        <v/>
      </c>
      <c r="D57" s="272" t="str">
        <f t="shared" si="69"/>
        <v/>
      </c>
      <c r="E57" s="272"/>
      <c r="F57" s="73">
        <f t="shared" si="70"/>
        <v>1.8484781704681374</v>
      </c>
      <c r="G57" s="73">
        <f t="shared" si="71"/>
        <v>1.830513038574022</v>
      </c>
      <c r="H57" s="73">
        <f t="shared" si="72"/>
        <v>1.8202083600000085</v>
      </c>
      <c r="I57" s="73">
        <f t="shared" si="72"/>
        <v>1.8080999999999792</v>
      </c>
      <c r="J57" s="73">
        <f t="shared" si="72"/>
        <v>1.8010371224999711</v>
      </c>
      <c r="K57" s="73">
        <f t="shared" si="72"/>
        <v>1.8101180099999947</v>
      </c>
      <c r="L57" s="76">
        <f t="shared" si="72"/>
        <v>1.9685942024999958</v>
      </c>
      <c r="M57" s="76">
        <f t="shared" si="72"/>
        <v>2.1514489999999942</v>
      </c>
      <c r="N57" s="76">
        <f t="shared" si="72"/>
        <v>2.2929960000000138</v>
      </c>
      <c r="O57" s="76">
        <f t="shared" si="72"/>
        <v>2.6594504099999972</v>
      </c>
      <c r="P57" s="74"/>
      <c r="Q57" s="74"/>
      <c r="R57" s="75">
        <f t="shared" si="65"/>
        <v>42605</v>
      </c>
      <c r="S57" s="273" t="str">
        <f t="shared" si="73"/>
        <v/>
      </c>
      <c r="T57" s="273" t="str">
        <f t="shared" si="73"/>
        <v/>
      </c>
      <c r="U57" s="76">
        <f t="shared" si="73"/>
        <v>2.7273467024999887</v>
      </c>
      <c r="V57" s="76">
        <f t="shared" si="73"/>
        <v>2.6310824899999918</v>
      </c>
      <c r="W57" s="76">
        <f t="shared" si="73"/>
        <v>2.8571214224999864</v>
      </c>
      <c r="X57" s="76">
        <f t="shared" si="73"/>
        <v>3.1108239225000167</v>
      </c>
      <c r="Y57" s="76">
        <f t="shared" si="73"/>
        <v>3.3709391225000163</v>
      </c>
      <c r="Z57" s="273" t="str">
        <f t="shared" si="73"/>
        <v/>
      </c>
      <c r="AA57" s="76">
        <f t="shared" si="73"/>
        <v>2.7374824025000022</v>
      </c>
      <c r="AB57" s="76">
        <f t="shared" si="73"/>
        <v>3.2398244899999984</v>
      </c>
      <c r="AC57" s="76">
        <f t="shared" si="73"/>
        <v>3.3160438025000127</v>
      </c>
      <c r="AD57" s="76">
        <f t="shared" si="92"/>
        <v>3.5306250000000095</v>
      </c>
      <c r="AE57" s="76">
        <f t="shared" si="74"/>
        <v>3.8493474224999824</v>
      </c>
      <c r="AF57" s="273" t="str">
        <f t="shared" si="74"/>
        <v/>
      </c>
      <c r="AG57" s="76">
        <f t="shared" si="74"/>
        <v>2.9250830400000094</v>
      </c>
      <c r="AH57" s="76">
        <f t="shared" si="74"/>
        <v>3.1148857025000032</v>
      </c>
      <c r="AI57" s="76">
        <f t="shared" si="74"/>
        <v>3.3323075624999809</v>
      </c>
      <c r="AJ57" s="76">
        <f t="shared" si="74"/>
        <v>3.8360999999999867</v>
      </c>
      <c r="AK57" s="273" t="str">
        <f t="shared" si="74"/>
        <v/>
      </c>
      <c r="AL57" s="273" t="str">
        <f t="shared" si="74"/>
        <v/>
      </c>
      <c r="AM57" s="76">
        <f t="shared" si="74"/>
        <v>3.4227980899999899</v>
      </c>
      <c r="AN57" s="76">
        <f t="shared" si="74"/>
        <v>3.5184153599999712</v>
      </c>
      <c r="AO57" s="76">
        <f t="shared" si="74"/>
        <v>3.8126643225000034</v>
      </c>
      <c r="AP57" s="273" t="str">
        <f t="shared" si="93"/>
        <v/>
      </c>
      <c r="AQ57" s="76">
        <f t="shared" si="75"/>
        <v>2.9991563225000073</v>
      </c>
      <c r="AR57" s="76">
        <f t="shared" si="75"/>
        <v>3.2967322500000229</v>
      </c>
      <c r="AS57" s="76">
        <f t="shared" si="75"/>
        <v>3.2570419093705505</v>
      </c>
      <c r="AT57" s="76">
        <f t="shared" si="75"/>
        <v>3.5235026225000077</v>
      </c>
      <c r="AU57" s="76">
        <f t="shared" si="75"/>
        <v>3.5359416329423521</v>
      </c>
      <c r="AV57" s="273" t="str">
        <f t="shared" si="75"/>
        <v/>
      </c>
      <c r="AW57" s="273" t="str">
        <f t="shared" si="75"/>
        <v/>
      </c>
      <c r="AX57" s="295">
        <f t="shared" si="75"/>
        <v>3.1536234762453041</v>
      </c>
      <c r="AY57" s="295">
        <f t="shared" si="75"/>
        <v>3.2398244899999984</v>
      </c>
      <c r="AZ57" s="295">
        <f t="shared" si="75"/>
        <v>3.9135584399999868</v>
      </c>
      <c r="BA57" s="76">
        <f t="shared" si="75"/>
        <v>2.6239911224999801</v>
      </c>
      <c r="BB57" s="76">
        <f t="shared" si="75"/>
        <v>2.6756624100000126</v>
      </c>
      <c r="BC57" s="76">
        <f t="shared" si="76"/>
        <v>2.7455913225000073</v>
      </c>
      <c r="BD57" s="76">
        <f t="shared" si="76"/>
        <v>2.8094602499999732</v>
      </c>
      <c r="BE57" s="76">
        <f t="shared" si="76"/>
        <v>2.8845062400000288</v>
      </c>
      <c r="BF57" s="76">
        <f t="shared" si="76"/>
        <v>3.1260560099999779</v>
      </c>
      <c r="BG57" s="76">
        <f t="shared" si="76"/>
        <v>3.2652278024999815</v>
      </c>
      <c r="BH57" s="76">
        <f t="shared" si="76"/>
        <v>3.9013262399999915</v>
      </c>
      <c r="BI57" s="273" t="str">
        <f t="shared" si="76"/>
        <v/>
      </c>
      <c r="BJ57" s="273" t="str">
        <f t="shared" si="76"/>
        <v/>
      </c>
      <c r="BK57" s="273" t="str">
        <f t="shared" si="76"/>
        <v/>
      </c>
      <c r="BL57" s="273" t="str">
        <f t="shared" si="76"/>
        <v/>
      </c>
      <c r="BM57" s="76">
        <f t="shared" si="76"/>
        <v>2.9859632400000002</v>
      </c>
      <c r="BN57" s="76">
        <f t="shared" si="94"/>
        <v>3.4288999999999792</v>
      </c>
      <c r="BO57" s="76" t="str">
        <f t="shared" si="77"/>
        <v/>
      </c>
      <c r="BP57" s="273" t="str">
        <f t="shared" si="77"/>
        <v/>
      </c>
      <c r="BQ57" s="76">
        <f t="shared" si="77"/>
        <v>2.629056360000015</v>
      </c>
      <c r="BR57" s="273" t="str">
        <f t="shared" si="77"/>
        <v/>
      </c>
      <c r="BS57" s="273" t="str">
        <f t="shared" si="77"/>
        <v/>
      </c>
      <c r="BT57" s="273" t="str">
        <f t="shared" si="77"/>
        <v/>
      </c>
      <c r="BU57" s="76">
        <f t="shared" si="77"/>
        <v>2.9159525625000127</v>
      </c>
      <c r="BV57" s="76">
        <f t="shared" si="77"/>
        <v>3.3800897600000157</v>
      </c>
      <c r="BW57" s="76">
        <f t="shared" si="77"/>
        <v>3.5336775224999784</v>
      </c>
      <c r="BX57" s="76">
        <f t="shared" si="77"/>
        <v>3.7128376024999854</v>
      </c>
      <c r="BY57" s="76">
        <f t="shared" si="77"/>
        <v>3.8595383224999891</v>
      </c>
      <c r="BZ57" s="76">
        <f t="shared" si="77"/>
        <v>4.2931137599999891</v>
      </c>
      <c r="CA57" s="273" t="str">
        <f t="shared" si="78"/>
        <v/>
      </c>
      <c r="CB57" s="76">
        <f t="shared" si="78"/>
        <v>3.1240250000000191</v>
      </c>
      <c r="CC57" s="76">
        <f t="shared" si="78"/>
        <v>3.6018622499999875</v>
      </c>
      <c r="CD57" s="76">
        <f t="shared" si="78"/>
        <v>3.1697275625000021</v>
      </c>
      <c r="CE57" s="76">
        <f t="shared" si="78"/>
        <v>3.5906662024999925</v>
      </c>
      <c r="CF57" s="76">
        <f t="shared" ref="CF57:CG57" si="97">IFERROR(IF(AND(CF$39="S/A", CF27&gt;0), ((1+CF27/200)^2-1)*100, IF(AND(CF$39="Qtrly", CF27&gt;0), ((1+CF27/400)^4-1)*100, "")),"")</f>
        <v>3.6078086150223676</v>
      </c>
      <c r="CG57" s="76">
        <f t="shared" si="97"/>
        <v>4.370868355979951</v>
      </c>
    </row>
    <row r="58" spans="1:85" x14ac:dyDescent="0.3">
      <c r="A58" s="70">
        <f t="shared" si="63"/>
        <v>42606</v>
      </c>
      <c r="B58" s="272" t="str">
        <f t="shared" si="68"/>
        <v/>
      </c>
      <c r="C58" s="272" t="str">
        <f t="shared" si="68"/>
        <v/>
      </c>
      <c r="D58" s="272" t="str">
        <f t="shared" si="69"/>
        <v/>
      </c>
      <c r="E58" s="272"/>
      <c r="F58" s="73">
        <f t="shared" si="70"/>
        <v>1.8454274180954133</v>
      </c>
      <c r="G58" s="73">
        <f t="shared" si="71"/>
        <v>1.8285097395339456</v>
      </c>
      <c r="H58" s="73">
        <f t="shared" si="72"/>
        <v>1.8202083600000085</v>
      </c>
      <c r="I58" s="73">
        <f t="shared" si="72"/>
        <v>1.8070910025000275</v>
      </c>
      <c r="J58" s="73">
        <f t="shared" si="72"/>
        <v>1.8030550624999808</v>
      </c>
      <c r="K58" s="73">
        <f t="shared" si="72"/>
        <v>1.811127022499992</v>
      </c>
      <c r="L58" s="76">
        <f t="shared" si="72"/>
        <v>1.9726334224999809</v>
      </c>
      <c r="M58" s="76">
        <f t="shared" si="72"/>
        <v>2.1605455024999998</v>
      </c>
      <c r="N58" s="76">
        <f t="shared" si="72"/>
        <v>2.2950188099999824</v>
      </c>
      <c r="O58" s="76">
        <f t="shared" si="72"/>
        <v>2.665529759999985</v>
      </c>
      <c r="P58" s="74"/>
      <c r="Q58" s="74"/>
      <c r="R58" s="75">
        <f t="shared" si="65"/>
        <v>42606</v>
      </c>
      <c r="S58" s="273" t="str">
        <f t="shared" si="73"/>
        <v/>
      </c>
      <c r="T58" s="273" t="str">
        <f t="shared" si="73"/>
        <v/>
      </c>
      <c r="U58" s="76">
        <f t="shared" si="73"/>
        <v>2.724306090000006</v>
      </c>
      <c r="V58" s="76">
        <f t="shared" si="73"/>
        <v>2.6260172024999973</v>
      </c>
      <c r="W58" s="76">
        <f t="shared" si="73"/>
        <v>2.8490081025000169</v>
      </c>
      <c r="X58" s="76">
        <f t="shared" si="73"/>
        <v>3.0955929600000154</v>
      </c>
      <c r="Y58" s="76">
        <f t="shared" si="73"/>
        <v>3.3556889600000028</v>
      </c>
      <c r="Z58" s="273" t="str">
        <f t="shared" si="73"/>
        <v/>
      </c>
      <c r="AA58" s="76">
        <f t="shared" si="73"/>
        <v>2.7324144900000125</v>
      </c>
      <c r="AB58" s="76">
        <f t="shared" si="73"/>
        <v>3.2276320100000255</v>
      </c>
      <c r="AC58" s="76">
        <f t="shared" si="73"/>
        <v>3.3018140625000081</v>
      </c>
      <c r="AD58" s="76">
        <f t="shared" si="92"/>
        <v>3.5143456399999939</v>
      </c>
      <c r="AE58" s="76">
        <f t="shared" si="74"/>
        <v>3.8299860899999816</v>
      </c>
      <c r="AF58" s="273" t="str">
        <f t="shared" si="74"/>
        <v/>
      </c>
      <c r="AG58" s="76">
        <f t="shared" si="74"/>
        <v>2.9433452099999924</v>
      </c>
      <c r="AH58" s="76">
        <f t="shared" si="74"/>
        <v>3.1067622224999925</v>
      </c>
      <c r="AI58" s="76">
        <f t="shared" si="74"/>
        <v>3.3190931599999862</v>
      </c>
      <c r="AJ58" s="76">
        <f t="shared" si="74"/>
        <v>3.815720999999983</v>
      </c>
      <c r="AK58" s="273" t="str">
        <f t="shared" si="74"/>
        <v/>
      </c>
      <c r="AL58" s="273" t="str">
        <f t="shared" si="74"/>
        <v/>
      </c>
      <c r="AM58" s="76">
        <f t="shared" si="74"/>
        <v>3.405510322500005</v>
      </c>
      <c r="AN58" s="76">
        <f t="shared" si="74"/>
        <v>3.502136960000013</v>
      </c>
      <c r="AO58" s="76">
        <f t="shared" si="74"/>
        <v>3.8065511025000109</v>
      </c>
      <c r="AP58" s="273" t="str">
        <f t="shared" si="93"/>
        <v/>
      </c>
      <c r="AQ58" s="76">
        <f t="shared" si="75"/>
        <v>2.9890077224999922</v>
      </c>
      <c r="AR58" s="76">
        <f t="shared" si="75"/>
        <v>3.2276320100000255</v>
      </c>
      <c r="AS58" s="76">
        <f t="shared" si="75"/>
        <v>3.2467989935545338</v>
      </c>
      <c r="AT58" s="76">
        <f t="shared" si="75"/>
        <v>3.5051890624999915</v>
      </c>
      <c r="AU58" s="76">
        <f t="shared" si="75"/>
        <v>3.5174675964605218</v>
      </c>
      <c r="AV58" s="273" t="str">
        <f t="shared" si="75"/>
        <v/>
      </c>
      <c r="AW58" s="273" t="str">
        <f t="shared" si="75"/>
        <v/>
      </c>
      <c r="AX58" s="295">
        <f t="shared" si="75"/>
        <v>3.1525999199115695</v>
      </c>
      <c r="AY58" s="295">
        <f t="shared" si="75"/>
        <v>3.2327121225000033</v>
      </c>
      <c r="AZ58" s="295">
        <f t="shared" si="75"/>
        <v>3.8931718399999982</v>
      </c>
      <c r="BA58" s="76">
        <f t="shared" si="75"/>
        <v>2.632095562499992</v>
      </c>
      <c r="BB58" s="76">
        <f t="shared" si="75"/>
        <v>2.6695827599999999</v>
      </c>
      <c r="BC58" s="76">
        <f t="shared" si="76"/>
        <v>2.7364688100000034</v>
      </c>
      <c r="BD58" s="76">
        <f t="shared" si="76"/>
        <v>2.8003349025000013</v>
      </c>
      <c r="BE58" s="76">
        <f t="shared" si="76"/>
        <v>2.8723347599999949</v>
      </c>
      <c r="BF58" s="76">
        <f t="shared" si="76"/>
        <v>3.1098084900000211</v>
      </c>
      <c r="BG58" s="76">
        <f t="shared" si="76"/>
        <v>3.2510015624999777</v>
      </c>
      <c r="BH58" s="76">
        <f t="shared" si="76"/>
        <v>3.8819600625000117</v>
      </c>
      <c r="BI58" s="273" t="str">
        <f t="shared" si="76"/>
        <v/>
      </c>
      <c r="BJ58" s="273" t="str">
        <f t="shared" si="76"/>
        <v/>
      </c>
      <c r="BK58" s="273" t="str">
        <f t="shared" si="76"/>
        <v/>
      </c>
      <c r="BL58" s="273" t="str">
        <f t="shared" si="76"/>
        <v/>
      </c>
      <c r="BM58" s="76">
        <f t="shared" si="76"/>
        <v>2.9666825625000115</v>
      </c>
      <c r="BN58" s="76">
        <f t="shared" si="94"/>
        <v>3.4095779024999828</v>
      </c>
      <c r="BO58" s="76" t="str">
        <f t="shared" si="77"/>
        <v/>
      </c>
      <c r="BP58" s="273" t="str">
        <f t="shared" si="77"/>
        <v/>
      </c>
      <c r="BQ58" s="76">
        <f t="shared" si="77"/>
        <v>2.632095562499992</v>
      </c>
      <c r="BR58" s="273" t="str">
        <f t="shared" si="77"/>
        <v/>
      </c>
      <c r="BS58" s="273" t="str">
        <f t="shared" si="77"/>
        <v/>
      </c>
      <c r="BT58" s="273" t="str">
        <f t="shared" si="77"/>
        <v/>
      </c>
      <c r="BU58" s="76">
        <f t="shared" si="77"/>
        <v>2.9108802500000142</v>
      </c>
      <c r="BV58" s="76">
        <f t="shared" si="77"/>
        <v>3.3668723024999903</v>
      </c>
      <c r="BW58" s="76">
        <f t="shared" si="77"/>
        <v>3.5204502499999846</v>
      </c>
      <c r="BX58" s="76">
        <f t="shared" si="77"/>
        <v>3.6965439225000063</v>
      </c>
      <c r="BY58" s="76">
        <f t="shared" si="77"/>
        <v>3.8391570224999949</v>
      </c>
      <c r="BZ58" s="76">
        <f t="shared" si="77"/>
        <v>4.2829016100000006</v>
      </c>
      <c r="CA58" s="273" t="str">
        <f t="shared" si="78"/>
        <v/>
      </c>
      <c r="CB58" s="76">
        <f t="shared" si="78"/>
        <v>3.1341802499999849</v>
      </c>
      <c r="CC58" s="76">
        <f t="shared" si="78"/>
        <v>3.5835417599999975</v>
      </c>
      <c r="CD58" s="76">
        <f t="shared" si="78"/>
        <v>3.1616019224999903</v>
      </c>
      <c r="CE58" s="76">
        <f t="shared" si="78"/>
        <v>3.5733644099999795</v>
      </c>
      <c r="CF58" s="76">
        <f t="shared" ref="CF58:CG58" si="98">IFERROR(IF(AND(CF$39="S/A", CF28&gt;0), ((1+CF28/200)^2-1)*100, IF(AND(CF$39="Qtrly", CF28&gt;0), ((1+CF28/400)^4-1)*100, "")),"")</f>
        <v>3.5903517664235496</v>
      </c>
      <c r="CG58" s="76">
        <f t="shared" si="98"/>
        <v>4.3646728603458751</v>
      </c>
    </row>
    <row r="59" spans="1:85" x14ac:dyDescent="0.3">
      <c r="A59" s="70">
        <f t="shared" si="63"/>
        <v>42607</v>
      </c>
      <c r="B59" s="272" t="str">
        <f t="shared" si="68"/>
        <v/>
      </c>
      <c r="C59" s="272" t="str">
        <f t="shared" si="68"/>
        <v/>
      </c>
      <c r="D59" s="272" t="str">
        <f t="shared" si="69"/>
        <v/>
      </c>
      <c r="E59" s="272"/>
      <c r="F59" s="73">
        <f t="shared" si="70"/>
        <v>1.8464443262454333</v>
      </c>
      <c r="G59" s="73">
        <f t="shared" si="71"/>
        <v>1.8285097395339456</v>
      </c>
      <c r="H59" s="73">
        <f t="shared" si="72"/>
        <v>1.8161721599999847</v>
      </c>
      <c r="I59" s="73">
        <f t="shared" si="72"/>
        <v>1.8151631224999853</v>
      </c>
      <c r="J59" s="73">
        <f t="shared" si="72"/>
        <v>1.82121742250001</v>
      </c>
      <c r="K59" s="73">
        <f t="shared" si="72"/>
        <v>1.8363539599999923</v>
      </c>
      <c r="L59" s="76">
        <f t="shared" si="72"/>
        <v>1.9766727225000169</v>
      </c>
      <c r="M59" s="76">
        <f t="shared" si="72"/>
        <v>2.1676208399999952</v>
      </c>
      <c r="N59" s="76">
        <f t="shared" si="72"/>
        <v>2.2960302225000007</v>
      </c>
      <c r="O59" s="76">
        <f t="shared" si="72"/>
        <v>2.643239690000021</v>
      </c>
      <c r="P59" s="74"/>
      <c r="Q59" s="74"/>
      <c r="R59" s="75">
        <f t="shared" si="65"/>
        <v>42607</v>
      </c>
      <c r="S59" s="273" t="str">
        <f t="shared" si="73"/>
        <v/>
      </c>
      <c r="T59" s="273" t="str">
        <f t="shared" si="73"/>
        <v/>
      </c>
      <c r="U59" s="76">
        <f t="shared" si="73"/>
        <v>2.7101171600000029</v>
      </c>
      <c r="V59" s="76">
        <f t="shared" si="73"/>
        <v>2.6260172024999973</v>
      </c>
      <c r="W59" s="76">
        <f t="shared" si="73"/>
        <v>2.8317683599999866</v>
      </c>
      <c r="X59" s="76">
        <f t="shared" si="73"/>
        <v>3.0783325624999858</v>
      </c>
      <c r="Y59" s="76">
        <f t="shared" si="73"/>
        <v>3.3404399224999937</v>
      </c>
      <c r="Z59" s="273" t="str">
        <f t="shared" si="73"/>
        <v/>
      </c>
      <c r="AA59" s="76">
        <f t="shared" si="73"/>
        <v>2.7476186024999905</v>
      </c>
      <c r="AB59" s="76">
        <f t="shared" si="73"/>
        <v>3.2164562024999954</v>
      </c>
      <c r="AC59" s="76">
        <f t="shared" si="73"/>
        <v>3.2865689999999947</v>
      </c>
      <c r="AD59" s="76">
        <f t="shared" si="92"/>
        <v>3.4889117025000083</v>
      </c>
      <c r="AE59" s="76">
        <f t="shared" si="74"/>
        <v>3.8136832100000184</v>
      </c>
      <c r="AF59" s="273" t="str">
        <f t="shared" si="74"/>
        <v/>
      </c>
      <c r="AG59" s="76">
        <f t="shared" si="74"/>
        <v>2.9514622500000032</v>
      </c>
      <c r="AH59" s="76">
        <f t="shared" si="74"/>
        <v>3.0925469024999819</v>
      </c>
      <c r="AI59" s="76">
        <f t="shared" si="74"/>
        <v>3.3068960000000036</v>
      </c>
      <c r="AJ59" s="76">
        <f t="shared" si="74"/>
        <v>3.7933064100000191</v>
      </c>
      <c r="AK59" s="273" t="str">
        <f t="shared" si="74"/>
        <v/>
      </c>
      <c r="AL59" s="273" t="str">
        <f t="shared" si="74"/>
        <v/>
      </c>
      <c r="AM59" s="76">
        <f t="shared" si="74"/>
        <v>3.3983922500000041</v>
      </c>
      <c r="AN59" s="76">
        <f t="shared" si="74"/>
        <v>3.4787390024999976</v>
      </c>
      <c r="AO59" s="76">
        <f t="shared" si="74"/>
        <v>3.7780251225000061</v>
      </c>
      <c r="AP59" s="273" t="str">
        <f t="shared" si="93"/>
        <v/>
      </c>
      <c r="AQ59" s="76">
        <f t="shared" si="75"/>
        <v>3.0022009999999932</v>
      </c>
      <c r="AR59" s="76">
        <f t="shared" si="75"/>
        <v>3.21747215999999</v>
      </c>
      <c r="AS59" s="76">
        <f t="shared" si="75"/>
        <v>3.2283636654977466</v>
      </c>
      <c r="AT59" s="76">
        <f t="shared" si="75"/>
        <v>3.5001022499999923</v>
      </c>
      <c r="AU59" s="76">
        <f t="shared" si="75"/>
        <v>3.4928393936856095</v>
      </c>
      <c r="AV59" s="273" t="str">
        <f t="shared" si="75"/>
        <v/>
      </c>
      <c r="AW59" s="273" t="str">
        <f t="shared" si="75"/>
        <v/>
      </c>
      <c r="AX59" s="295">
        <f t="shared" si="75"/>
        <v>3.1495292966142063</v>
      </c>
      <c r="AY59" s="295">
        <f t="shared" si="75"/>
        <v>3.21747215999999</v>
      </c>
      <c r="AZ59" s="295">
        <f t="shared" si="75"/>
        <v>3.8727872399999974</v>
      </c>
      <c r="BA59" s="76">
        <f t="shared" si="75"/>
        <v>2.6037314224999886</v>
      </c>
      <c r="BB59" s="76">
        <f t="shared" ref="BB59:BB63" si="99">IFERROR(IF(AND(BB$39="S/A", BB29&gt;0), ((1+BB29/200)^2-1)*100, IF(AND(BB$39="Qtrly", BB29&gt;0), ((1+BB29/400)^4-1)*100, "")),"")</f>
        <v>2.6523580624999932</v>
      </c>
      <c r="BC59" s="76">
        <f t="shared" si="76"/>
        <v>2.7202520099999905</v>
      </c>
      <c r="BD59" s="76">
        <f t="shared" si="76"/>
        <v>2.7851268900000115</v>
      </c>
      <c r="BE59" s="76">
        <f t="shared" si="76"/>
        <v>2.8571214224999864</v>
      </c>
      <c r="BF59" s="76">
        <f t="shared" si="76"/>
        <v>3.0945776025000038</v>
      </c>
      <c r="BG59" s="76">
        <f t="shared" si="76"/>
        <v>3.2296640399999799</v>
      </c>
      <c r="BH59" s="76">
        <f t="shared" si="76"/>
        <v>3.8625956900000258</v>
      </c>
      <c r="BI59" s="273" t="str">
        <f t="shared" si="76"/>
        <v/>
      </c>
      <c r="BJ59" s="273" t="str">
        <f t="shared" si="76"/>
        <v/>
      </c>
      <c r="BK59" s="273" t="str">
        <f t="shared" si="76"/>
        <v/>
      </c>
      <c r="BL59" s="273" t="str">
        <f t="shared" si="76"/>
        <v/>
      </c>
      <c r="BM59" s="76">
        <f t="shared" si="76"/>
        <v>2.9534915599999767</v>
      </c>
      <c r="BN59" s="76">
        <f t="shared" si="94"/>
        <v>3.3882239999999841</v>
      </c>
      <c r="BO59" s="76" t="str">
        <f t="shared" si="77"/>
        <v/>
      </c>
      <c r="BP59" s="273" t="str">
        <f t="shared" si="77"/>
        <v/>
      </c>
      <c r="BQ59" s="76">
        <f t="shared" si="77"/>
        <v>2.6138610225000081</v>
      </c>
      <c r="BR59" s="273" t="str">
        <f t="shared" si="77"/>
        <v/>
      </c>
      <c r="BS59" s="273" t="str">
        <f t="shared" si="77"/>
        <v/>
      </c>
      <c r="BT59" s="273" t="str">
        <f t="shared" si="77"/>
        <v/>
      </c>
      <c r="BU59" s="76">
        <f t="shared" si="77"/>
        <v>2.9007360000000038</v>
      </c>
      <c r="BV59" s="76">
        <f t="shared" si="77"/>
        <v>3.3546723224999964</v>
      </c>
      <c r="BW59" s="76">
        <f t="shared" si="77"/>
        <v>3.4695840000000144</v>
      </c>
      <c r="BX59" s="76">
        <f t="shared" si="77"/>
        <v>3.674142202499997</v>
      </c>
      <c r="BY59" s="76">
        <f t="shared" si="77"/>
        <v>3.8197966400000061</v>
      </c>
      <c r="BZ59" s="76">
        <f t="shared" si="77"/>
        <v>4.2624788100000144</v>
      </c>
      <c r="CA59" s="273" t="str">
        <f t="shared" si="78"/>
        <v/>
      </c>
      <c r="CB59" s="76">
        <f t="shared" si="78"/>
        <v>3.1067622224999925</v>
      </c>
      <c r="CC59" s="76">
        <f t="shared" si="78"/>
        <v>3.5601346024999758</v>
      </c>
      <c r="CD59" s="76">
        <f t="shared" si="78"/>
        <v>3.1423048099999962</v>
      </c>
      <c r="CE59" s="76">
        <f t="shared" si="78"/>
        <v>3.5469056399999754</v>
      </c>
      <c r="CF59" s="76">
        <f t="shared" ref="CF59:CG59" si="100">IFERROR(IF(AND(CF$39="S/A", CF29&gt;0), ((1+CF29/200)^2-1)*100, IF(AND(CF$39="Qtrly", CF29&gt;0), ((1+CF29/400)^4-1)*100, "")),"")</f>
        <v>3.570843781562294</v>
      </c>
      <c r="CG59" s="76">
        <f t="shared" si="100"/>
        <v>4.3584776405410253</v>
      </c>
    </row>
    <row r="60" spans="1:85" x14ac:dyDescent="0.3">
      <c r="A60" s="70">
        <f t="shared" si="63"/>
        <v>42608</v>
      </c>
      <c r="B60" s="272" t="str">
        <f t="shared" si="68"/>
        <v/>
      </c>
      <c r="C60" s="272" t="str">
        <f t="shared" si="68"/>
        <v/>
      </c>
      <c r="D60" s="272" t="str">
        <f t="shared" si="69"/>
        <v/>
      </c>
      <c r="E60" s="272"/>
      <c r="F60" s="73">
        <f t="shared" si="70"/>
        <v>1.8555969184430143</v>
      </c>
      <c r="G60" s="73">
        <f t="shared" si="71"/>
        <v>1.8365229571908115</v>
      </c>
      <c r="H60" s="73">
        <f t="shared" si="72"/>
        <v>1.82121742250001</v>
      </c>
      <c r="I60" s="73">
        <f t="shared" si="72"/>
        <v>1.82121742250001</v>
      </c>
      <c r="J60" s="73">
        <f t="shared" si="72"/>
        <v>1.8292901024999919</v>
      </c>
      <c r="K60" s="73">
        <f t="shared" si="72"/>
        <v>1.8464456100000026</v>
      </c>
      <c r="L60" s="76">
        <f t="shared" si="72"/>
        <v>1.9837416900000182</v>
      </c>
      <c r="M60" s="76">
        <f t="shared" si="72"/>
        <v>2.1746964225000109</v>
      </c>
      <c r="N60" s="76">
        <f t="shared" si="72"/>
        <v>2.2940074025000312</v>
      </c>
      <c r="O60" s="76">
        <f t="shared" si="72"/>
        <v>2.6300694225000143</v>
      </c>
      <c r="P60" s="74"/>
      <c r="Q60" s="74"/>
      <c r="R60" s="75">
        <f t="shared" si="65"/>
        <v>42608</v>
      </c>
      <c r="S60" s="273" t="str">
        <f t="shared" si="73"/>
        <v/>
      </c>
      <c r="T60" s="273" t="str">
        <f t="shared" si="73"/>
        <v/>
      </c>
      <c r="U60" s="76">
        <f t="shared" si="73"/>
        <v>2.7263331600000162</v>
      </c>
      <c r="V60" s="76">
        <f t="shared" si="73"/>
        <v>2.6087961600000265</v>
      </c>
      <c r="W60" s="76">
        <f t="shared" si="73"/>
        <v>2.8337964899999957</v>
      </c>
      <c r="X60" s="76">
        <f t="shared" si="73"/>
        <v>3.0783325624999858</v>
      </c>
      <c r="Y60" s="76">
        <f t="shared" si="73"/>
        <v>3.3384068025000158</v>
      </c>
      <c r="Z60" s="273" t="str">
        <f t="shared" si="73"/>
        <v/>
      </c>
      <c r="AA60" s="76">
        <f t="shared" si="73"/>
        <v>2.7202520099999905</v>
      </c>
      <c r="AB60" s="76">
        <f t="shared" si="73"/>
        <v>3.215440249999979</v>
      </c>
      <c r="AC60" s="76">
        <f t="shared" si="73"/>
        <v>3.2896179225000211</v>
      </c>
      <c r="AD60" s="76">
        <f t="shared" si="92"/>
        <v>3.4899290000000249</v>
      </c>
      <c r="AE60" s="76">
        <f t="shared" si="74"/>
        <v>3.8106265624999969</v>
      </c>
      <c r="AF60" s="273" t="str">
        <f t="shared" si="74"/>
        <v/>
      </c>
      <c r="AG60" s="76">
        <f t="shared" si="74"/>
        <v>2.9200105024999923</v>
      </c>
      <c r="AH60" s="76">
        <f t="shared" si="74"/>
        <v>3.0925469024999819</v>
      </c>
      <c r="AI60" s="76">
        <f t="shared" si="74"/>
        <v>3.3089288100000003</v>
      </c>
      <c r="AJ60" s="76">
        <f t="shared" si="74"/>
        <v>3.7953439999999894</v>
      </c>
      <c r="AK60" s="273" t="str">
        <f t="shared" si="74"/>
        <v/>
      </c>
      <c r="AL60" s="273" t="str">
        <f t="shared" si="74"/>
        <v/>
      </c>
      <c r="AM60" s="76">
        <f t="shared" si="74"/>
        <v>3.3983922500000041</v>
      </c>
      <c r="AN60" s="76">
        <f t="shared" si="74"/>
        <v>3.482808022500028</v>
      </c>
      <c r="AO60" s="76">
        <f t="shared" si="74"/>
        <v>3.7810812899999879</v>
      </c>
      <c r="AP60" s="273" t="str">
        <f t="shared" si="93"/>
        <v/>
      </c>
      <c r="AQ60" s="76">
        <f t="shared" si="75"/>
        <v>2.9849484225000111</v>
      </c>
      <c r="AR60" s="76">
        <f t="shared" si="75"/>
        <v>3.21747215999999</v>
      </c>
      <c r="AS60" s="76">
        <f t="shared" si="75"/>
        <v>3.2293877856168329</v>
      </c>
      <c r="AT60" s="76">
        <f t="shared" si="75"/>
        <v>3.5001022499999923</v>
      </c>
      <c r="AU60" s="76">
        <f t="shared" si="75"/>
        <v>3.5000221654952091</v>
      </c>
      <c r="AV60" s="273" t="str">
        <f t="shared" si="75"/>
        <v/>
      </c>
      <c r="AW60" s="273" t="str">
        <f t="shared" si="75"/>
        <v/>
      </c>
      <c r="AX60" s="295">
        <f t="shared" si="75"/>
        <v>3.1403178380463137</v>
      </c>
      <c r="AY60" s="295">
        <f t="shared" si="75"/>
        <v>3.21747215999999</v>
      </c>
      <c r="AZ60" s="295">
        <f t="shared" si="75"/>
        <v>3.8738064224999924</v>
      </c>
      <c r="BA60" s="76">
        <f t="shared" si="75"/>
        <v>2.6047443599999998</v>
      </c>
      <c r="BB60" s="76">
        <f t="shared" si="99"/>
        <v>2.6523580624999932</v>
      </c>
      <c r="BC60" s="76">
        <f t="shared" si="76"/>
        <v>2.7222790399999974</v>
      </c>
      <c r="BD60" s="76">
        <f t="shared" si="76"/>
        <v>2.7871545600000047</v>
      </c>
      <c r="BE60" s="76">
        <f t="shared" si="76"/>
        <v>2.859149802499994</v>
      </c>
      <c r="BF60" s="76">
        <f t="shared" si="76"/>
        <v>3.0935622499999926</v>
      </c>
      <c r="BG60" s="76">
        <f t="shared" si="76"/>
        <v>3.2306800625000021</v>
      </c>
      <c r="BH60" s="76">
        <f t="shared" si="76"/>
        <v>3.8615765625000131</v>
      </c>
      <c r="BI60" s="273" t="str">
        <f t="shared" si="76"/>
        <v/>
      </c>
      <c r="BJ60" s="273" t="str">
        <f t="shared" si="76"/>
        <v/>
      </c>
      <c r="BK60" s="273" t="str">
        <f t="shared" si="76"/>
        <v/>
      </c>
      <c r="BL60" s="273" t="str">
        <f t="shared" si="76"/>
        <v/>
      </c>
      <c r="BM60" s="76">
        <f t="shared" si="76"/>
        <v>2.9555208899999963</v>
      </c>
      <c r="BN60" s="76">
        <f t="shared" si="94"/>
        <v>3.3902576100000026</v>
      </c>
      <c r="BO60" s="76" t="str">
        <f t="shared" si="77"/>
        <v/>
      </c>
      <c r="BP60" s="273" t="str">
        <f t="shared" si="77"/>
        <v/>
      </c>
      <c r="BQ60" s="76">
        <f t="shared" si="77"/>
        <v>2.617913002499983</v>
      </c>
      <c r="BR60" s="273" t="str">
        <f t="shared" si="77"/>
        <v/>
      </c>
      <c r="BS60" s="273" t="str">
        <f t="shared" si="77"/>
        <v/>
      </c>
      <c r="BT60" s="273" t="str">
        <f t="shared" si="77"/>
        <v/>
      </c>
      <c r="BU60" s="76">
        <f t="shared" si="77"/>
        <v>2.9047936400000252</v>
      </c>
      <c r="BV60" s="76">
        <f t="shared" si="77"/>
        <v>3.3567056025000097</v>
      </c>
      <c r="BW60" s="76">
        <f t="shared" si="77"/>
        <v>3.4706012024999788</v>
      </c>
      <c r="BX60" s="76">
        <f t="shared" si="77"/>
        <v>3.6771968399999855</v>
      </c>
      <c r="BY60" s="76">
        <f t="shared" si="77"/>
        <v>3.8177588099999937</v>
      </c>
      <c r="BZ60" s="76">
        <f t="shared" si="77"/>
        <v>4.261457722499995</v>
      </c>
      <c r="CA60" s="273" t="str">
        <f t="shared" si="78"/>
        <v/>
      </c>
      <c r="CB60" s="76">
        <f t="shared" si="78"/>
        <v>3.1118393599999683</v>
      </c>
      <c r="CC60" s="76">
        <f t="shared" si="78"/>
        <v>3.5611522499999992</v>
      </c>
      <c r="CD60" s="76">
        <f t="shared" si="78"/>
        <v>3.1443360000000142</v>
      </c>
      <c r="CE60" s="76">
        <f t="shared" si="78"/>
        <v>3.5519936025000254</v>
      </c>
      <c r="CF60" s="76">
        <f t="shared" ref="CF60:CG60" si="101">IFERROR(IF(AND(CF$39="S/A", CF30&gt;0), ((1+CF30/200)^2-1)*100, IF(AND(CF$39="Qtrly", CF30&gt;0), ((1+CF30/400)^4-1)*100, "")),"")</f>
        <v>3.5749504967529599</v>
      </c>
      <c r="CG60" s="76">
        <f t="shared" si="101"/>
        <v>4.3574451307230921</v>
      </c>
    </row>
    <row r="61" spans="1:85" x14ac:dyDescent="0.3">
      <c r="A61" s="70">
        <f t="shared" si="63"/>
        <v>42611</v>
      </c>
      <c r="B61" s="272" t="str">
        <f t="shared" si="68"/>
        <v/>
      </c>
      <c r="C61" s="272" t="str">
        <f t="shared" si="68"/>
        <v/>
      </c>
      <c r="D61" s="272" t="str">
        <f t="shared" si="69"/>
        <v/>
      </c>
      <c r="E61" s="272"/>
      <c r="F61" s="73">
        <f t="shared" si="70"/>
        <v>1.8739043647858278</v>
      </c>
      <c r="G61" s="73">
        <f t="shared" si="71"/>
        <v>1.8505462260189898</v>
      </c>
      <c r="H61" s="73">
        <f t="shared" si="72"/>
        <v>1.8302992099999971</v>
      </c>
      <c r="I61" s="73">
        <f t="shared" si="72"/>
        <v>1.833326562500015</v>
      </c>
      <c r="J61" s="73">
        <f t="shared" si="72"/>
        <v>1.8413997225000145</v>
      </c>
      <c r="K61" s="73">
        <f t="shared" si="72"/>
        <v>1.8636025624999775</v>
      </c>
      <c r="L61" s="76">
        <f t="shared" si="72"/>
        <v>1.9968704225000078</v>
      </c>
      <c r="M61" s="76">
        <f t="shared" si="72"/>
        <v>2.1888483225000144</v>
      </c>
      <c r="N61" s="76">
        <f t="shared" si="72"/>
        <v>2.3112020099999908</v>
      </c>
      <c r="O61" s="76">
        <f t="shared" si="72"/>
        <v>2.641213440000012</v>
      </c>
      <c r="P61" s="74"/>
      <c r="Q61" s="74"/>
      <c r="R61" s="75">
        <f t="shared" si="65"/>
        <v>42611</v>
      </c>
      <c r="S61" s="273" t="str">
        <f t="shared" si="73"/>
        <v/>
      </c>
      <c r="T61" s="273" t="str">
        <f t="shared" si="73"/>
        <v/>
      </c>
      <c r="U61" s="76">
        <f t="shared" si="73"/>
        <v>2.7354552224999829</v>
      </c>
      <c r="V61" s="76">
        <f t="shared" si="73"/>
        <v>2.6239911224999801</v>
      </c>
      <c r="W61" s="76">
        <f t="shared" si="73"/>
        <v>2.8398810000000108</v>
      </c>
      <c r="X61" s="76">
        <f t="shared" si="73"/>
        <v>3.0905162225000282</v>
      </c>
      <c r="Y61" s="76">
        <f t="shared" si="73"/>
        <v>3.3516224400000239</v>
      </c>
      <c r="Z61" s="273" t="str">
        <f t="shared" si="73"/>
        <v/>
      </c>
      <c r="AA61" s="76">
        <f t="shared" si="73"/>
        <v>2.686808902499993</v>
      </c>
      <c r="AB61" s="76">
        <f t="shared" si="73"/>
        <v>3.2235680099999886</v>
      </c>
      <c r="AC61" s="76">
        <f t="shared" si="73"/>
        <v>3.2977486024999836</v>
      </c>
      <c r="AD61" s="76">
        <f t="shared" si="92"/>
        <v>3.5041716900000131</v>
      </c>
      <c r="AE61" s="76">
        <f t="shared" si="74"/>
        <v>3.8248913024999887</v>
      </c>
      <c r="AF61" s="273" t="str">
        <f t="shared" si="74"/>
        <v/>
      </c>
      <c r="AG61" s="76">
        <f t="shared" si="74"/>
        <v>2.9139236224999809</v>
      </c>
      <c r="AH61" s="76">
        <f t="shared" si="74"/>
        <v>3.0976236900000176</v>
      </c>
      <c r="AI61" s="76">
        <f t="shared" si="74"/>
        <v>3.3160438025000127</v>
      </c>
      <c r="AJ61" s="76">
        <f t="shared" si="74"/>
        <v>3.8106265624999969</v>
      </c>
      <c r="AK61" s="273" t="str">
        <f t="shared" si="74"/>
        <v/>
      </c>
      <c r="AL61" s="273" t="str">
        <f t="shared" si="74"/>
        <v/>
      </c>
      <c r="AM61" s="76">
        <f t="shared" si="74"/>
        <v>3.4065272100000099</v>
      </c>
      <c r="AN61" s="76">
        <f t="shared" si="74"/>
        <v>3.4950155625000034</v>
      </c>
      <c r="AO61" s="76">
        <f t="shared" si="74"/>
        <v>3.7963628024999974</v>
      </c>
      <c r="AP61" s="273" t="str">
        <f t="shared" si="93"/>
        <v/>
      </c>
      <c r="AQ61" s="76">
        <f t="shared" si="75"/>
        <v>3.0052457225000051</v>
      </c>
      <c r="AR61" s="76">
        <f t="shared" si="75"/>
        <v>3.2875853024999957</v>
      </c>
      <c r="AS61" s="76">
        <f t="shared" si="75"/>
        <v>3.2345085005154095</v>
      </c>
      <c r="AT61" s="76">
        <f t="shared" si="75"/>
        <v>3.5062064399999926</v>
      </c>
      <c r="AU61" s="76">
        <f t="shared" si="75"/>
        <v>3.5154150783596849</v>
      </c>
      <c r="AV61" s="273" t="str">
        <f t="shared" si="75"/>
        <v/>
      </c>
      <c r="AW61" s="273" t="str">
        <f t="shared" si="75"/>
        <v/>
      </c>
      <c r="AX61" s="295">
        <f t="shared" si="75"/>
        <v>3.1546470401963012</v>
      </c>
      <c r="AY61" s="295">
        <f t="shared" si="75"/>
        <v>3.2225520224999915</v>
      </c>
      <c r="AZ61" s="295">
        <f t="shared" si="75"/>
        <v>3.8880755025000102</v>
      </c>
      <c r="BA61" s="76">
        <f t="shared" si="75"/>
        <v>2.6239911224999801</v>
      </c>
      <c r="BB61" s="76">
        <f t="shared" si="99"/>
        <v>2.6574240000000193</v>
      </c>
      <c r="BC61" s="76">
        <f t="shared" si="76"/>
        <v>2.7293738025000014</v>
      </c>
      <c r="BD61" s="76">
        <f t="shared" si="76"/>
        <v>2.7932376900000166</v>
      </c>
      <c r="BE61" s="76">
        <f t="shared" si="76"/>
        <v>2.8672635224999965</v>
      </c>
      <c r="BF61" s="76">
        <f t="shared" si="76"/>
        <v>3.1067622224999925</v>
      </c>
      <c r="BG61" s="76">
        <f t="shared" si="76"/>
        <v>3.2459210000000072</v>
      </c>
      <c r="BH61" s="76">
        <f t="shared" si="76"/>
        <v>3.8870562499999872</v>
      </c>
      <c r="BI61" s="273" t="str">
        <f t="shared" si="76"/>
        <v/>
      </c>
      <c r="BJ61" s="273" t="str">
        <f t="shared" si="76"/>
        <v/>
      </c>
      <c r="BK61" s="273" t="str">
        <f t="shared" si="76"/>
        <v/>
      </c>
      <c r="BL61" s="273" t="str">
        <f t="shared" si="76"/>
        <v/>
      </c>
      <c r="BM61" s="76">
        <f t="shared" si="76"/>
        <v>2.9504476025000059</v>
      </c>
      <c r="BN61" s="76">
        <f t="shared" si="94"/>
        <v>3.3943248899999778</v>
      </c>
      <c r="BO61" s="76" t="str">
        <f t="shared" si="77"/>
        <v/>
      </c>
      <c r="BP61" s="273" t="str">
        <f t="shared" si="77"/>
        <v/>
      </c>
      <c r="BQ61" s="76">
        <f t="shared" si="77"/>
        <v>2.6341217224999935</v>
      </c>
      <c r="BR61" s="273" t="str">
        <f t="shared" si="77"/>
        <v/>
      </c>
      <c r="BS61" s="273" t="str">
        <f t="shared" si="77"/>
        <v/>
      </c>
      <c r="BT61" s="273" t="str">
        <f t="shared" si="77"/>
        <v/>
      </c>
      <c r="BU61" s="76">
        <f t="shared" si="77"/>
        <v>2.9200105024999923</v>
      </c>
      <c r="BV61" s="76">
        <f t="shared" si="77"/>
        <v>3.3628055624999931</v>
      </c>
      <c r="BW61" s="76">
        <f t="shared" si="77"/>
        <v>3.4858598399999829</v>
      </c>
      <c r="BX61" s="76">
        <f t="shared" si="77"/>
        <v>3.6914524099999735</v>
      </c>
      <c r="BY61" s="76">
        <f t="shared" si="77"/>
        <v>3.8320240400000039</v>
      </c>
      <c r="BZ61" s="76">
        <f t="shared" ref="BZ61:BZ63" si="102">IFERROR(IF(AND(BZ$39="S/A", BZ31&gt;0), ((1+BZ31/200)^2-1)*100, IF(AND(BZ$39="Qtrly", BZ31&gt;0), ((1+BZ31/400)^4-1)*100, "")),"")</f>
        <v>4.2829016100000006</v>
      </c>
      <c r="CA61" s="273" t="str">
        <f t="shared" si="78"/>
        <v/>
      </c>
      <c r="CB61" s="76">
        <f t="shared" si="78"/>
        <v>3.1311336225000153</v>
      </c>
      <c r="CC61" s="76">
        <f t="shared" si="78"/>
        <v>3.5774352900000084</v>
      </c>
      <c r="CD61" s="76">
        <f t="shared" si="78"/>
        <v>3.1514453225000238</v>
      </c>
      <c r="CE61" s="76">
        <f t="shared" si="78"/>
        <v>3.5662405625000115</v>
      </c>
      <c r="CF61" s="76">
        <f t="shared" ref="CF61:CG61" si="103">IFERROR(IF(AND(CF$39="S/A", CF31&gt;0), ((1+CF31/200)^2-1)*100, IF(AND(CF$39="Qtrly", CF31&gt;0), ((1+CF31/400)^4-1)*100, "")),"")</f>
        <v>3.5872713750914276</v>
      </c>
      <c r="CG61" s="76">
        <f t="shared" si="103"/>
        <v>4.3636403045570704</v>
      </c>
    </row>
    <row r="62" spans="1:85" x14ac:dyDescent="0.3">
      <c r="A62" s="70">
        <f t="shared" si="63"/>
        <v>42612</v>
      </c>
      <c r="B62" s="272" t="str">
        <f t="shared" si="68"/>
        <v/>
      </c>
      <c r="C62" s="272" t="str">
        <f t="shared" si="68"/>
        <v/>
      </c>
      <c r="D62" s="272" t="str">
        <f t="shared" si="69"/>
        <v/>
      </c>
      <c r="E62" s="272"/>
      <c r="F62" s="73">
        <f t="shared" si="70"/>
        <v>1.882041975775417</v>
      </c>
      <c r="G62" s="73">
        <f t="shared" si="71"/>
        <v>1.8555545788546013</v>
      </c>
      <c r="H62" s="73">
        <f t="shared" si="72"/>
        <v>1.8252537224999976</v>
      </c>
      <c r="I62" s="73">
        <f t="shared" si="72"/>
        <v>1.8424088899999802</v>
      </c>
      <c r="J62" s="73">
        <f t="shared" si="72"/>
        <v>1.8424088899999802</v>
      </c>
      <c r="K62" s="73">
        <f t="shared" si="72"/>
        <v>1.8575470024999818</v>
      </c>
      <c r="L62" s="76">
        <f t="shared" si="72"/>
        <v>1.9756628899999962</v>
      </c>
      <c r="M62" s="76">
        <f t="shared" si="72"/>
        <v>2.1554918400000123</v>
      </c>
      <c r="N62" s="76">
        <f t="shared" si="72"/>
        <v>2.2717577025000102</v>
      </c>
      <c r="O62" s="76">
        <f t="shared" si="72"/>
        <v>2.5915765624999976</v>
      </c>
      <c r="P62" s="74"/>
      <c r="Q62" s="74"/>
      <c r="R62" s="75">
        <f t="shared" si="65"/>
        <v>42612</v>
      </c>
      <c r="S62" s="273" t="str">
        <f t="shared" si="73"/>
        <v/>
      </c>
      <c r="T62" s="273" t="str">
        <f t="shared" si="73"/>
        <v/>
      </c>
      <c r="U62" s="76">
        <f t="shared" si="73"/>
        <v>2.7455913225000073</v>
      </c>
      <c r="V62" s="76">
        <f t="shared" si="73"/>
        <v>2.629056360000015</v>
      </c>
      <c r="W62" s="76">
        <f t="shared" si="73"/>
        <v>2.8358246400000287</v>
      </c>
      <c r="X62" s="76">
        <f t="shared" si="73"/>
        <v>3.0803631224999961</v>
      </c>
      <c r="Y62" s="76">
        <f t="shared" si="73"/>
        <v>3.3363737025000173</v>
      </c>
      <c r="Z62" s="273" t="str">
        <f t="shared" si="73"/>
        <v/>
      </c>
      <c r="AA62" s="76">
        <f t="shared" si="73"/>
        <v>2.6837688900000156</v>
      </c>
      <c r="AB62" s="76">
        <f t="shared" si="73"/>
        <v>3.221536040000017</v>
      </c>
      <c r="AC62" s="76">
        <f t="shared" si="73"/>
        <v>3.2936832224999879</v>
      </c>
      <c r="AD62" s="76">
        <f t="shared" si="92"/>
        <v>3.5062064399999926</v>
      </c>
      <c r="AE62" s="76">
        <f t="shared" si="74"/>
        <v>3.8034945599999981</v>
      </c>
      <c r="AF62" s="273" t="str">
        <f t="shared" si="74"/>
        <v/>
      </c>
      <c r="AG62" s="76">
        <f t="shared" si="74"/>
        <v>2.9321848025000152</v>
      </c>
      <c r="AH62" s="76">
        <f t="shared" si="74"/>
        <v>3.0996544399999992</v>
      </c>
      <c r="AI62" s="76">
        <f t="shared" si="74"/>
        <v>3.3129944899999986</v>
      </c>
      <c r="AJ62" s="76">
        <f t="shared" si="74"/>
        <v>3.7892312899999947</v>
      </c>
      <c r="AK62" s="273" t="str">
        <f t="shared" si="74"/>
        <v/>
      </c>
      <c r="AL62" s="273" t="str">
        <f t="shared" si="74"/>
        <v/>
      </c>
      <c r="AM62" s="76">
        <f t="shared" si="74"/>
        <v>3.3963585600000012</v>
      </c>
      <c r="AN62" s="76">
        <f t="shared" si="74"/>
        <v>3.4889117025000083</v>
      </c>
      <c r="AO62" s="76">
        <f t="shared" si="74"/>
        <v>3.7841375024999957</v>
      </c>
      <c r="AP62" s="273" t="str">
        <f t="shared" si="93"/>
        <v/>
      </c>
      <c r="AQ62" s="76">
        <f t="shared" si="75"/>
        <v>3.0022009999999932</v>
      </c>
      <c r="AR62" s="76">
        <f t="shared" si="75"/>
        <v>3.2296640399999799</v>
      </c>
      <c r="AS62" s="76">
        <f t="shared" si="75"/>
        <v>3.2375810208982614</v>
      </c>
      <c r="AT62" s="76">
        <f t="shared" si="75"/>
        <v>3.5031543225000128</v>
      </c>
      <c r="AU62" s="76">
        <f t="shared" si="75"/>
        <v>3.5031006107217877</v>
      </c>
      <c r="AV62" s="273" t="str">
        <f t="shared" si="75"/>
        <v/>
      </c>
      <c r="AW62" s="273" t="str">
        <f t="shared" si="75"/>
        <v/>
      </c>
      <c r="AX62" s="295">
        <f t="shared" si="75"/>
        <v>3.163859458542273</v>
      </c>
      <c r="AY62" s="295">
        <f t="shared" si="75"/>
        <v>3.2245840024999861</v>
      </c>
      <c r="AZ62" s="295">
        <f>IFERROR(IF(AND(AZ$39="S/A", AZ32&gt;0), ((1+AZ32/200)^2-1)*100, IF(AND(AZ$39="Qtrly", AZ32&gt;0), ((1+AZ32/400)^4-1)*100, "")),"")</f>
        <v>3.8697297225000149</v>
      </c>
      <c r="BA62" s="76">
        <f t="shared" ref="BA62:BA63" si="104">IFERROR(IF(AND(BA$39="S/A", BA32&gt;0), ((1+BA32/200)^2-1)*100, IF(AND(BA$39="Qtrly", BA32&gt;0), ((1+BA32/400)^4-1)*100, "")),"")</f>
        <v>2.6381741024999794</v>
      </c>
      <c r="BB62" s="76">
        <f t="shared" si="99"/>
        <v>2.6604636224999867</v>
      </c>
      <c r="BC62" s="76">
        <f t="shared" si="76"/>
        <v>2.7283602499999837</v>
      </c>
      <c r="BD62" s="76">
        <f t="shared" si="76"/>
        <v>2.7912099599999962</v>
      </c>
      <c r="BE62" s="76">
        <f t="shared" si="76"/>
        <v>2.8632066225000141</v>
      </c>
      <c r="BF62" s="76">
        <f t="shared" si="76"/>
        <v>3.0884855625000096</v>
      </c>
      <c r="BG62" s="76">
        <f t="shared" si="76"/>
        <v>3.2286480224999803</v>
      </c>
      <c r="BH62" s="76">
        <f t="shared" si="76"/>
        <v>3.8534237224999934</v>
      </c>
      <c r="BI62" s="273" t="str">
        <f t="shared" si="76"/>
        <v/>
      </c>
      <c r="BJ62" s="273" t="str">
        <f t="shared" si="76"/>
        <v/>
      </c>
      <c r="BK62" s="273" t="str">
        <f t="shared" si="76"/>
        <v/>
      </c>
      <c r="BL62" s="273" t="str">
        <f t="shared" si="76"/>
        <v/>
      </c>
      <c r="BM62" s="76">
        <f t="shared" si="76"/>
        <v>2.9494329599999869</v>
      </c>
      <c r="BN62" s="76">
        <f t="shared" si="94"/>
        <v>3.3851736225000151</v>
      </c>
      <c r="BO62" s="76" t="str">
        <f t="shared" si="77"/>
        <v/>
      </c>
      <c r="BP62" s="273" t="str">
        <f t="shared" si="77"/>
        <v/>
      </c>
      <c r="BQ62" s="76">
        <f t="shared" si="77"/>
        <v>2.6442528224999817</v>
      </c>
      <c r="BR62" s="273" t="str">
        <f t="shared" si="77"/>
        <v/>
      </c>
      <c r="BS62" s="273" t="str">
        <f t="shared" si="77"/>
        <v/>
      </c>
      <c r="BT62" s="273" t="str">
        <f t="shared" si="77"/>
        <v/>
      </c>
      <c r="BU62" s="76">
        <f t="shared" si="77"/>
        <v>2.9250830400000094</v>
      </c>
      <c r="BV62" s="76">
        <f t="shared" si="77"/>
        <v>3.3597555599999884</v>
      </c>
      <c r="BW62" s="76">
        <f>IFERROR(IF(AND(BW$39="S/A", BW32&gt;0), ((1+BW32/200)^2-1)*100, IF(AND(BW$39="Qtrly", BW32&gt;0), ((1+BW32/400)^4-1)*100, "")),"")</f>
        <v>3.4746700625000182</v>
      </c>
      <c r="BX62" s="76">
        <f t="shared" ref="BX62:BY63" si="105">IFERROR(IF(AND(BX$39="S/A", BX32&gt;0), ((1+BX32/200)^2-1)*100, IF(AND(BX$39="Qtrly", BX32&gt;0), ((1+BX32/400)^4-1)*100, "")),"")</f>
        <v>3.6771968399999855</v>
      </c>
      <c r="BY62" s="76">
        <f t="shared" si="105"/>
        <v>3.8106265624999969</v>
      </c>
      <c r="BZ62" s="76">
        <f t="shared" si="102"/>
        <v>4.2451210024999853</v>
      </c>
      <c r="CA62" s="273" t="str">
        <f t="shared" si="78"/>
        <v/>
      </c>
      <c r="CB62" s="76">
        <f t="shared" si="78"/>
        <v>3.1504296900000117</v>
      </c>
      <c r="CC62" s="76">
        <f t="shared" si="78"/>
        <v>3.5550464399999981</v>
      </c>
      <c r="CD62" s="76">
        <f t="shared" si="78"/>
        <v>3.1483984399999887</v>
      </c>
      <c r="CE62" s="76">
        <f t="shared" si="78"/>
        <v>3.558099322500019</v>
      </c>
      <c r="CF62" s="76">
        <f t="shared" ref="CF62:CG62" si="106">IFERROR(IF(AND(CF$39="S/A", CF32&gt;0), ((1+CF32/200)^2-1)*100, IF(AND(CF$39="Qtrly", CF32&gt;0), ((1+CF32/400)^4-1)*100, "")),"")</f>
        <v>3.5965127551920828</v>
      </c>
      <c r="CG62" s="76">
        <f t="shared" si="106"/>
        <v>4.3646728603458751</v>
      </c>
    </row>
    <row r="63" spans="1:85" x14ac:dyDescent="0.3">
      <c r="A63" s="70">
        <f t="shared" si="63"/>
        <v>42613</v>
      </c>
      <c r="B63" s="274" t="str">
        <f t="shared" si="68"/>
        <v/>
      </c>
      <c r="C63" s="274" t="str">
        <f t="shared" si="68"/>
        <v/>
      </c>
      <c r="D63" s="274" t="str">
        <f t="shared" si="69"/>
        <v/>
      </c>
      <c r="E63" s="274"/>
      <c r="F63" s="77">
        <f t="shared" si="70"/>
        <v>1.8911975003716996</v>
      </c>
      <c r="G63" s="77">
        <f t="shared" si="71"/>
        <v>1.8615646318093759</v>
      </c>
      <c r="H63" s="77">
        <f t="shared" si="72"/>
        <v>1.8313083225000026</v>
      </c>
      <c r="I63" s="77">
        <f t="shared" si="72"/>
        <v>1.8454364224999908</v>
      </c>
      <c r="J63" s="77">
        <f t="shared" si="72"/>
        <v>1.8393814024999955</v>
      </c>
      <c r="K63" s="77">
        <f t="shared" si="72"/>
        <v>1.8514916225000011</v>
      </c>
      <c r="L63" s="78">
        <f t="shared" si="72"/>
        <v>1.9716236100000284</v>
      </c>
      <c r="M63" s="78">
        <f t="shared" si="72"/>
        <v>2.1524597024999981</v>
      </c>
      <c r="N63" s="78">
        <f t="shared" si="72"/>
        <v>2.269735122499994</v>
      </c>
      <c r="O63" s="78">
        <f t="shared" si="72"/>
        <v>2.5936023225000104</v>
      </c>
      <c r="P63" s="74"/>
      <c r="Q63" s="74"/>
      <c r="R63" s="75">
        <f t="shared" si="65"/>
        <v>42613</v>
      </c>
      <c r="S63" s="304" t="str">
        <f t="shared" si="73"/>
        <v/>
      </c>
      <c r="T63" s="304" t="str">
        <f t="shared" si="73"/>
        <v/>
      </c>
      <c r="U63" s="78">
        <f t="shared" si="73"/>
        <v>2.7557279224999842</v>
      </c>
      <c r="V63" s="78">
        <f t="shared" si="73"/>
        <v>2.6483054025000063</v>
      </c>
      <c r="W63" s="78">
        <f t="shared" si="73"/>
        <v>2.847993960000017</v>
      </c>
      <c r="X63" s="78">
        <f t="shared" si="73"/>
        <v>3.0874702400000009</v>
      </c>
      <c r="Y63" s="78">
        <f t="shared" si="73"/>
        <v>3.3434896399999969</v>
      </c>
      <c r="Z63" s="304" t="str">
        <f t="shared" si="73"/>
        <v/>
      </c>
      <c r="AA63" s="78">
        <f t="shared" si="73"/>
        <v>2.686808902499993</v>
      </c>
      <c r="AB63" s="78">
        <f t="shared" si="73"/>
        <v>3.2337281600000045</v>
      </c>
      <c r="AC63" s="78">
        <f t="shared" si="73"/>
        <v>3.3038468225000228</v>
      </c>
      <c r="AD63" s="78">
        <f t="shared" si="92"/>
        <v>3.511293402499982</v>
      </c>
      <c r="AE63" s="78">
        <f t="shared" si="74"/>
        <v>3.8126643225000034</v>
      </c>
      <c r="AF63" s="304" t="str">
        <f t="shared" si="74"/>
        <v/>
      </c>
      <c r="AG63" s="78">
        <f t="shared" si="74"/>
        <v>2.9585649225000177</v>
      </c>
      <c r="AH63" s="78">
        <f t="shared" si="74"/>
        <v>3.1128548024999869</v>
      </c>
      <c r="AI63" s="78">
        <f t="shared" si="74"/>
        <v>3.3251920099999888</v>
      </c>
      <c r="AJ63" s="78">
        <f t="shared" si="74"/>
        <v>3.7984004225000145</v>
      </c>
      <c r="AK63" s="304" t="str">
        <f t="shared" si="74"/>
        <v/>
      </c>
      <c r="AL63" s="304" t="str">
        <f t="shared" si="74"/>
        <v/>
      </c>
      <c r="AM63" s="78">
        <f t="shared" si="74"/>
        <v>3.405510322500005</v>
      </c>
      <c r="AN63" s="78">
        <f t="shared" si="74"/>
        <v>3.511293402499982</v>
      </c>
      <c r="AO63" s="78">
        <f t="shared" si="74"/>
        <v>3.787193759999985</v>
      </c>
      <c r="AP63" s="304" t="str">
        <f t="shared" si="93"/>
        <v/>
      </c>
      <c r="AQ63" s="78">
        <f t="shared" si="75"/>
        <v>3.0164100899999768</v>
      </c>
      <c r="AR63" s="78">
        <f t="shared" si="75"/>
        <v>3.244904902500001</v>
      </c>
      <c r="AS63" s="78">
        <f t="shared" si="75"/>
        <v>3.2488475157502528</v>
      </c>
      <c r="AT63" s="78">
        <f t="shared" si="75"/>
        <v>3.5133282224999896</v>
      </c>
      <c r="AU63" s="78">
        <f t="shared" si="75"/>
        <v>3.508231505371362</v>
      </c>
      <c r="AV63" s="304" t="str">
        <f t="shared" si="75"/>
        <v/>
      </c>
      <c r="AW63" s="304" t="str">
        <f t="shared" si="75"/>
        <v/>
      </c>
      <c r="AX63" s="296">
        <f t="shared" si="75"/>
        <v>3.181262376734284</v>
      </c>
      <c r="AY63" s="296">
        <f t="shared" si="75"/>
        <v>3.235760249999986</v>
      </c>
      <c r="AZ63" s="296">
        <f t="shared" ref="AZ63" si="107">IFERROR(IF(AND(AZ$39="S/A", AZ33&gt;0), ((1+AZ33/200)^2-1)*100, IF(AND(AZ$39="Qtrly", AZ33&gt;0), ((1+AZ33/400)^4-1)*100, "")),"")</f>
        <v>3.8758448025000058</v>
      </c>
      <c r="BA63" s="78">
        <f t="shared" si="104"/>
        <v>2.6543844225000113</v>
      </c>
      <c r="BB63" s="78">
        <f t="shared" si="99"/>
        <v>2.6736358399999993</v>
      </c>
      <c r="BC63" s="78">
        <f t="shared" si="76"/>
        <v>2.7384960000000014</v>
      </c>
      <c r="BD63" s="78">
        <f t="shared" si="76"/>
        <v>2.8084463025000117</v>
      </c>
      <c r="BE63" s="78">
        <f t="shared" si="76"/>
        <v>2.8753775625000033</v>
      </c>
      <c r="BF63" s="78">
        <f t="shared" si="76"/>
        <v>3.0966083225000052</v>
      </c>
      <c r="BG63" s="78">
        <f t="shared" si="76"/>
        <v>3.2398244899999984</v>
      </c>
      <c r="BH63" s="78">
        <f t="shared" si="76"/>
        <v>3.8666722499999917</v>
      </c>
      <c r="BI63" s="304" t="str">
        <f t="shared" si="76"/>
        <v/>
      </c>
      <c r="BJ63" s="304" t="str">
        <f t="shared" si="76"/>
        <v/>
      </c>
      <c r="BK63" s="304" t="str">
        <f t="shared" si="76"/>
        <v/>
      </c>
      <c r="BL63" s="304" t="str">
        <f t="shared" si="76"/>
        <v/>
      </c>
      <c r="BM63" s="78">
        <f t="shared" si="76"/>
        <v>2.9626237025000002</v>
      </c>
      <c r="BN63" s="78">
        <f t="shared" si="94"/>
        <v>3.3912744225000013</v>
      </c>
      <c r="BO63" s="78" t="str">
        <f t="shared" si="77"/>
        <v/>
      </c>
      <c r="BP63" s="304" t="str">
        <f t="shared" si="77"/>
        <v/>
      </c>
      <c r="BQ63" s="78">
        <f t="shared" si="77"/>
        <v>2.6503317225000211</v>
      </c>
      <c r="BR63" s="304" t="str">
        <f t="shared" si="77"/>
        <v/>
      </c>
      <c r="BS63" s="304" t="str">
        <f t="shared" si="77"/>
        <v/>
      </c>
      <c r="BT63" s="304" t="str">
        <f t="shared" si="77"/>
        <v/>
      </c>
      <c r="BU63" s="78">
        <f t="shared" si="77"/>
        <v>2.9605943024999748</v>
      </c>
      <c r="BV63" s="78">
        <f t="shared" si="77"/>
        <v>3.3739892899999901</v>
      </c>
      <c r="BW63" s="78">
        <f t="shared" ref="BW63" si="108">IFERROR(IF(AND(BW$39="S/A", BW33&gt;0), ((1+BW33/200)^2-1)*100, IF(AND(BW$39="Qtrly", BW33&gt;0), ((1+BW33/400)^4-1)*100, "")),"")</f>
        <v>3.4767045224999737</v>
      </c>
      <c r="BX63" s="78">
        <f t="shared" si="105"/>
        <v>3.683306250000018</v>
      </c>
      <c r="BY63" s="78">
        <f t="shared" si="105"/>
        <v>3.8187777225000108</v>
      </c>
      <c r="BZ63" s="78">
        <f t="shared" si="102"/>
        <v>4.2553313024999984</v>
      </c>
      <c r="CA63" s="304" t="str">
        <f t="shared" si="78"/>
        <v/>
      </c>
      <c r="CB63" s="78">
        <f t="shared" si="78"/>
        <v>3.1646490000000194</v>
      </c>
      <c r="CC63" s="78">
        <f t="shared" si="78"/>
        <v>3.5642052225000054</v>
      </c>
      <c r="CD63" s="78">
        <f t="shared" si="78"/>
        <v>3.1616019224999903</v>
      </c>
      <c r="CE63" s="78">
        <f t="shared" si="78"/>
        <v>3.5703113025000066</v>
      </c>
      <c r="CF63" s="78">
        <f t="shared" ref="CF63:CG63" si="109">IFERROR(IF(AND(CF$39="S/A", CF33&gt;0), ((1+CF33/200)^2-1)*100, IF(AND(CF$39="Qtrly", CF33&gt;0), ((1+CF33/400)^4-1)*100, "")),"")</f>
        <v>3.6026740187729001</v>
      </c>
      <c r="CG63" s="78">
        <f t="shared" si="109"/>
        <v>4.367770573683738</v>
      </c>
    </row>
    <row r="64" spans="1:85" x14ac:dyDescent="0.3">
      <c r="A64" s="81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9"/>
      <c r="P64" s="74"/>
      <c r="Q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</row>
    <row r="65" spans="1:85" ht="15" customHeight="1" x14ac:dyDescent="0.3">
      <c r="A65" s="81"/>
      <c r="B65" s="385" t="s">
        <v>16</v>
      </c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7"/>
      <c r="P65" s="38"/>
      <c r="Q65" s="39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</row>
    <row r="66" spans="1:85" x14ac:dyDescent="0.3">
      <c r="A66" s="84" t="s">
        <v>17</v>
      </c>
      <c r="B66" s="85"/>
      <c r="C66" s="86"/>
      <c r="D66" s="86"/>
      <c r="E66" s="86"/>
      <c r="F66" s="86">
        <f>AVERAGE(F41:F63)</f>
        <v>1.8544940613839673</v>
      </c>
      <c r="G66" s="86">
        <f>AVERAGE(G41:G63)</f>
        <v>1.834258562340364</v>
      </c>
      <c r="H66" s="86">
        <f>AVERAGE(H41:H63)</f>
        <v>1.816568187499999</v>
      </c>
      <c r="I66" s="86">
        <f t="shared" ref="I66:O66" si="110">AVERAGE(I41:I63)</f>
        <v>1.8093300199999967</v>
      </c>
      <c r="J66" s="86">
        <f t="shared" si="110"/>
        <v>1.8160428218478244</v>
      </c>
      <c r="K66" s="86">
        <f t="shared" si="110"/>
        <v>1.8294684385869517</v>
      </c>
      <c r="L66" s="86">
        <f t="shared" si="110"/>
        <v>1.9408967202173915</v>
      </c>
      <c r="M66" s="86">
        <f t="shared" si="110"/>
        <v>2.1052761203260881</v>
      </c>
      <c r="N66" s="86">
        <f t="shared" si="110"/>
        <v>2.2335145322826131</v>
      </c>
      <c r="O66" s="87">
        <f t="shared" si="110"/>
        <v>2.5692601097826144</v>
      </c>
      <c r="P66" s="74"/>
      <c r="Q66" s="74"/>
      <c r="S66" s="21"/>
      <c r="T66" s="21"/>
      <c r="U66" s="21"/>
      <c r="V66" s="21"/>
      <c r="W66" s="21"/>
      <c r="AN66" s="21"/>
      <c r="AO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</row>
    <row r="67" spans="1:85" x14ac:dyDescent="0.3">
      <c r="A67" s="88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9"/>
      <c r="M67" s="79"/>
      <c r="N67" s="79"/>
      <c r="O67" s="86"/>
      <c r="P67" s="74"/>
      <c r="Q67" s="74"/>
      <c r="S67" s="21"/>
      <c r="T67" s="21"/>
      <c r="U67" s="21"/>
      <c r="V67" s="21"/>
      <c r="W67" s="21"/>
      <c r="AN67" s="21"/>
      <c r="AO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</row>
    <row r="68" spans="1:85" x14ac:dyDescent="0.3">
      <c r="A68" s="88"/>
      <c r="B68" s="369" t="s">
        <v>18</v>
      </c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1"/>
      <c r="P68" s="40"/>
      <c r="Q68" s="40"/>
      <c r="S68" s="21"/>
      <c r="T68" s="21"/>
      <c r="U68" s="21"/>
      <c r="V68" s="21"/>
      <c r="W68" s="21"/>
      <c r="AN68" s="21"/>
      <c r="AO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</row>
    <row r="69" spans="1:85" x14ac:dyDescent="0.3">
      <c r="A69" s="88"/>
      <c r="B69" s="225"/>
      <c r="C69" s="226"/>
      <c r="H69" s="226" t="s">
        <v>213</v>
      </c>
      <c r="I69" s="226" t="s">
        <v>32</v>
      </c>
      <c r="J69" s="226"/>
      <c r="K69" s="226"/>
      <c r="L69" s="226"/>
      <c r="M69" s="226"/>
      <c r="N69" s="226"/>
      <c r="O69" s="227"/>
      <c r="P69" s="40"/>
      <c r="Q69" s="40"/>
      <c r="S69" s="21"/>
      <c r="T69" s="21"/>
      <c r="U69" s="21"/>
      <c r="V69" s="21"/>
      <c r="W69" s="21"/>
      <c r="AN69" s="21"/>
      <c r="AO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CB69" s="149"/>
    </row>
    <row r="70" spans="1:85" x14ac:dyDescent="0.3">
      <c r="A70" s="88"/>
      <c r="B70" s="73"/>
      <c r="C70" s="2"/>
      <c r="H70" s="101">
        <v>5</v>
      </c>
      <c r="I70" s="228">
        <f>K66+(L66-K66)/(L10-K10)*($B$3+(365*5+1)-K10)</f>
        <v>1.8468194138694058</v>
      </c>
      <c r="J70" s="74"/>
      <c r="K70" s="299"/>
      <c r="L70" s="41"/>
      <c r="M70" s="41"/>
      <c r="N70" s="41"/>
      <c r="O70" s="42"/>
      <c r="P70" s="41"/>
      <c r="Q70" s="41"/>
      <c r="S70" s="21"/>
      <c r="T70" s="21"/>
      <c r="U70" s="21"/>
      <c r="V70" s="21"/>
      <c r="W70" s="21"/>
      <c r="AN70" s="21"/>
      <c r="AO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</row>
    <row r="71" spans="1:85" x14ac:dyDescent="0.3">
      <c r="A71" s="88"/>
      <c r="B71" s="73"/>
      <c r="C71" s="2"/>
      <c r="H71" s="101">
        <v>4</v>
      </c>
      <c r="I71" s="228">
        <f>J66+(K66-J66)/(K10-J10)*($B$3+(365*4+1)-J10)</f>
        <v>1.8207672793838718</v>
      </c>
      <c r="J71" s="74"/>
      <c r="K71" s="21"/>
      <c r="L71" s="41"/>
      <c r="M71" s="41"/>
      <c r="N71" s="41"/>
      <c r="O71" s="42"/>
      <c r="P71" s="41"/>
      <c r="Q71" s="41"/>
      <c r="S71" s="21"/>
      <c r="T71" s="21"/>
      <c r="U71" s="21"/>
      <c r="V71" s="21"/>
      <c r="W71" s="21"/>
      <c r="AN71" s="21"/>
      <c r="AO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</row>
    <row r="72" spans="1:85" x14ac:dyDescent="0.3">
      <c r="A72" s="88"/>
      <c r="B72" s="89"/>
      <c r="C72" s="79"/>
      <c r="D72" s="18"/>
      <c r="E72" s="18"/>
      <c r="F72" s="18"/>
      <c r="G72" s="18"/>
      <c r="H72" s="218">
        <v>3</v>
      </c>
      <c r="I72" s="234">
        <f>I66+(J66-I66)/(J10-I10)*($B$3+(365*3+1)-I10)</f>
        <v>1.8122214283525875</v>
      </c>
      <c r="J72" s="18"/>
      <c r="K72" s="298"/>
      <c r="L72" s="79"/>
      <c r="M72" s="79"/>
      <c r="N72" s="79"/>
      <c r="O72" s="24"/>
      <c r="P72" s="74"/>
      <c r="Q72" s="74"/>
      <c r="S72" s="21"/>
      <c r="T72" s="21"/>
      <c r="U72" s="21"/>
      <c r="V72" s="288"/>
      <c r="W72" s="21"/>
      <c r="AA72" s="288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</row>
    <row r="73" spans="1:85" x14ac:dyDescent="0.3">
      <c r="A73" s="88"/>
      <c r="L73" s="2"/>
      <c r="M73" s="2"/>
      <c r="N73" s="2"/>
      <c r="S73" s="21"/>
      <c r="T73" s="21"/>
      <c r="U73" s="21"/>
      <c r="V73" s="21"/>
      <c r="W73" s="21"/>
      <c r="AA73" s="149"/>
      <c r="AX73" s="229"/>
      <c r="AY73" s="229"/>
      <c r="AZ73" s="229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</row>
    <row r="74" spans="1:85" x14ac:dyDescent="0.3">
      <c r="A74" s="88"/>
      <c r="B74" s="368" t="s">
        <v>280</v>
      </c>
      <c r="C74" s="367"/>
      <c r="D74" s="366" t="s">
        <v>281</v>
      </c>
      <c r="E74" s="367"/>
      <c r="U74" s="21"/>
      <c r="V74" s="21"/>
      <c r="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</row>
    <row r="75" spans="1:85" x14ac:dyDescent="0.3">
      <c r="A75" s="88"/>
      <c r="B75" s="237">
        <v>5</v>
      </c>
      <c r="C75" s="153" t="s">
        <v>282</v>
      </c>
      <c r="D75" s="343">
        <v>42583</v>
      </c>
      <c r="E75" s="344">
        <v>44409</v>
      </c>
      <c r="S75" s="388" t="s">
        <v>19</v>
      </c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388"/>
      <c r="AE75" s="388"/>
      <c r="AF75" s="388"/>
      <c r="AG75" s="388"/>
      <c r="AH75" s="388"/>
      <c r="AI75" s="388"/>
      <c r="AJ75" s="388"/>
      <c r="AK75" s="388"/>
      <c r="AL75" s="388"/>
      <c r="AM75" s="388"/>
      <c r="AN75" s="388"/>
      <c r="AO75" s="388"/>
      <c r="AP75" s="388"/>
      <c r="AQ75" s="388"/>
      <c r="AR75" s="388"/>
      <c r="AS75" s="388"/>
      <c r="AT75" s="388"/>
      <c r="AU75" s="388"/>
      <c r="AV75" s="388"/>
      <c r="AW75" s="388"/>
      <c r="AX75" s="388"/>
      <c r="AY75" s="388"/>
      <c r="AZ75" s="388"/>
      <c r="BA75" s="388"/>
      <c r="BB75" s="388"/>
      <c r="BC75" s="388"/>
      <c r="BD75" s="388"/>
      <c r="BE75" s="388"/>
      <c r="BF75" s="388"/>
      <c r="BG75" s="388"/>
      <c r="BH75" s="388"/>
      <c r="BI75" s="388"/>
      <c r="BJ75" s="388"/>
      <c r="BK75" s="388"/>
      <c r="BL75" s="388"/>
      <c r="BM75" s="388"/>
      <c r="BN75" s="388"/>
      <c r="BO75" s="388"/>
      <c r="BP75" s="388"/>
      <c r="BQ75" s="388"/>
      <c r="BR75" s="388"/>
      <c r="BS75" s="388"/>
      <c r="BT75" s="388"/>
      <c r="BU75" s="388"/>
      <c r="BV75" s="388"/>
      <c r="BW75" s="388"/>
      <c r="BX75" s="388"/>
      <c r="BY75" s="388"/>
      <c r="BZ75" s="388"/>
      <c r="CA75" s="388"/>
      <c r="CB75" s="388"/>
      <c r="CC75" s="388"/>
      <c r="CD75" s="388"/>
      <c r="CE75" s="388"/>
      <c r="CF75" s="388"/>
      <c r="CG75" s="388"/>
    </row>
    <row r="76" spans="1:85" x14ac:dyDescent="0.3">
      <c r="B76" s="237">
        <v>4</v>
      </c>
      <c r="C76" s="153" t="s">
        <v>282</v>
      </c>
      <c r="D76" s="343">
        <v>42583</v>
      </c>
      <c r="E76" s="344">
        <v>44044</v>
      </c>
      <c r="R76" s="165" t="str">
        <f t="shared" ref="R76:R102" si="111">A7</f>
        <v>Security name</v>
      </c>
      <c r="S76" s="265" t="str">
        <f t="shared" ref="S76" si="112">S7</f>
        <v>AIANZ 7 1/4 11/07/15</v>
      </c>
      <c r="T76" s="98" t="str">
        <f t="shared" ref="T76:CE76" si="113">T7</f>
        <v>AIANZ 8 08/10/16</v>
      </c>
      <c r="U76" s="98" t="str">
        <f t="shared" si="113"/>
        <v>AIANZ 8 11/15/16</v>
      </c>
      <c r="V76" s="98" t="str">
        <f t="shared" si="113"/>
        <v>AIANZ 5.47 10/17/17</v>
      </c>
      <c r="W76" s="98" t="str">
        <f t="shared" si="113"/>
        <v>AIANZ 4.73 12/13/19</v>
      </c>
      <c r="X76" s="98" t="str">
        <f t="shared" si="113"/>
        <v>AIANZ 5.52 05/28/21</v>
      </c>
      <c r="Y76" s="98" t="str">
        <f t="shared" ref="Y76" si="114">Y7</f>
        <v>AIANZ 4.28 11/09/22</v>
      </c>
      <c r="Z76" s="265" t="str">
        <f t="shared" si="113"/>
        <v>GENEPO 7.65 03/15/16</v>
      </c>
      <c r="AA76" s="98" t="str">
        <f t="shared" si="113"/>
        <v>GENEPO 7.185 09/15/16</v>
      </c>
      <c r="AB76" s="98" t="str">
        <f t="shared" si="113"/>
        <v>GENEPO 5.205 11/01/19</v>
      </c>
      <c r="AC76" s="98" t="str">
        <f t="shared" si="113"/>
        <v>GENEPO 8.3 06/23/20</v>
      </c>
      <c r="AD76" s="98" t="str">
        <f t="shared" ref="AD76" si="115">AD7</f>
        <v>GENEPO 4.14 03/18/22</v>
      </c>
      <c r="AE76" s="98" t="str">
        <f t="shared" si="113"/>
        <v>GENEPO 5.81 03/08/23</v>
      </c>
      <c r="AF76" s="265" t="str">
        <f t="shared" si="113"/>
        <v>MRPNZ 8.36 05/15/13</v>
      </c>
      <c r="AG76" s="98" t="str">
        <f t="shared" si="113"/>
        <v>MRPNZ 7.55 10/12/16</v>
      </c>
      <c r="AH76" s="98" t="str">
        <f t="shared" si="113"/>
        <v>MRPNZ 5.029 03/06/19</v>
      </c>
      <c r="AI76" s="98" t="str">
        <f t="shared" si="113"/>
        <v>MRPNZ 8.21 02/11/20</v>
      </c>
      <c r="AJ76" s="98" t="str">
        <f t="shared" si="113"/>
        <v>MRPNZ 5.793 03/06/23</v>
      </c>
      <c r="AK76" s="265" t="str">
        <f t="shared" si="113"/>
        <v>VCTNZ 7.8 10/15/14</v>
      </c>
      <c r="AL76" s="265" t="str">
        <f t="shared" si="113"/>
        <v>WIANZ 7 1/2 11/15/13</v>
      </c>
      <c r="AM76" s="98" t="str">
        <f t="shared" si="113"/>
        <v>WIANZ 5.27 06/11/20</v>
      </c>
      <c r="AN76" s="98" t="str">
        <f t="shared" si="113"/>
        <v>WIANZ 6 1/4 05/15/21</v>
      </c>
      <c r="AO76" s="98" t="str">
        <f t="shared" ref="AO76" si="116">AO7</f>
        <v>WIANZ 4 1/4 05/12/23</v>
      </c>
      <c r="AP76" s="265" t="str">
        <f t="shared" si="113"/>
        <v>CENNZ 8 05/15/14</v>
      </c>
      <c r="AQ76" s="98" t="str">
        <f t="shared" si="113"/>
        <v>CENNZ 7.855 04/13/17</v>
      </c>
      <c r="AR76" s="98" t="str">
        <f t="shared" si="113"/>
        <v>CENNZ 4.8 05/24/18</v>
      </c>
      <c r="AS76" s="98" t="str">
        <f t="shared" si="113"/>
        <v>CENNZ 5.8 05/15/19</v>
      </c>
      <c r="AT76" s="98" t="str">
        <f t="shared" si="113"/>
        <v>CENNZ 5.277 05/27/20</v>
      </c>
      <c r="AU76" s="98" t="str">
        <f t="shared" ref="AU76" si="117">AU7</f>
        <v>CENNZ 4.4 11/15/21</v>
      </c>
      <c r="AV76" s="265" t="str">
        <f t="shared" si="113"/>
        <v>PIFAU 6.39 03/29/13</v>
      </c>
      <c r="AW76" s="265" t="str">
        <f t="shared" si="113"/>
        <v>PIFAU 6.53 06/29/15</v>
      </c>
      <c r="AX76" s="265" t="str">
        <f t="shared" si="113"/>
        <v>PIFAU 6.74 09/28/17</v>
      </c>
      <c r="AY76" s="265" t="str">
        <f t="shared" si="113"/>
        <v>PIFAU 6.31 12/20/18</v>
      </c>
      <c r="AZ76" s="265" t="str">
        <f t="shared" ref="AZ76" si="118">AZ7</f>
        <v>PIFAU 4.76 09/28/22</v>
      </c>
      <c r="BA76" s="68" t="str">
        <f t="shared" si="113"/>
        <v>TPNZ 6.595 02/15/17</v>
      </c>
      <c r="BB76" s="98" t="str">
        <f t="shared" si="113"/>
        <v>TPNZ 5.14 11/30/18</v>
      </c>
      <c r="BC76" s="98" t="str">
        <f t="shared" si="113"/>
        <v>TPNZ 4.65 09/06/19</v>
      </c>
      <c r="BD76" s="98" t="str">
        <f t="shared" si="113"/>
        <v>TPNZ 7.19 11/12/19</v>
      </c>
      <c r="BE76" s="98" t="str">
        <f t="shared" si="113"/>
        <v>TPNZ 6.95 06/10/20</v>
      </c>
      <c r="BF76" s="98" t="str">
        <f t="shared" ref="BF76" si="119">BF7</f>
        <v>TPNZ 4.3 06/30/22</v>
      </c>
      <c r="BG76" s="98" t="str">
        <f t="shared" si="113"/>
        <v>TPNZ 5.448 03/15/23</v>
      </c>
      <c r="BH76" s="98" t="str">
        <f t="shared" ref="BH76" si="120">BH7</f>
        <v>TPNZ 5.893 03/15/28</v>
      </c>
      <c r="BI76" s="265" t="str">
        <f t="shared" si="113"/>
        <v>SPKNZ 6.92 03/22/13</v>
      </c>
      <c r="BJ76" s="265" t="str">
        <f t="shared" si="113"/>
        <v>SPKNZ 8.65 06/15/15</v>
      </c>
      <c r="BK76" s="265" t="str">
        <f t="shared" si="113"/>
        <v>SPKNZ 8.35 06/15/15</v>
      </c>
      <c r="BL76" s="265" t="str">
        <f t="shared" si="113"/>
        <v>SPKNZ 7.04 03/22/16</v>
      </c>
      <c r="BM76" s="98" t="str">
        <f t="shared" si="113"/>
        <v>SPKNZ 5 1/4 10/25/19</v>
      </c>
      <c r="BN76" s="98" t="str">
        <f t="shared" ref="BN76:BO76" si="121">BN7</f>
        <v>SPKNZ 4 1/2 03/25/22</v>
      </c>
      <c r="BO76" s="98" t="str">
        <f t="shared" si="121"/>
        <v>SPKNZ 3.94 09/07/26</v>
      </c>
      <c r="BP76" s="265" t="str">
        <f t="shared" si="113"/>
        <v>TLSAU 7.15 11/24/14</v>
      </c>
      <c r="BQ76" s="98" t="str">
        <f t="shared" si="113"/>
        <v>TLSAU 7.515 07/11/17</v>
      </c>
      <c r="BR76" s="265" t="str">
        <f t="shared" si="113"/>
        <v>FCGNZ 6.86 04/21/14</v>
      </c>
      <c r="BS76" s="265" t="str">
        <f t="shared" si="113"/>
        <v>FCGNZ 7 3/4 03/10/15</v>
      </c>
      <c r="BT76" s="265" t="str">
        <f t="shared" si="113"/>
        <v>FCGNZ 6.83 03/04/16</v>
      </c>
      <c r="BU76" s="98" t="str">
        <f t="shared" si="113"/>
        <v>FCGNZ 4.6 10/24/17</v>
      </c>
      <c r="BV76" s="98" t="str">
        <f t="shared" si="113"/>
        <v>FCGNZ 5.52 02/25/20</v>
      </c>
      <c r="BW76" s="98" t="str">
        <f t="shared" si="113"/>
        <v>FCGNZ 4.33 10/20/21</v>
      </c>
      <c r="BX76" s="98" t="str">
        <f t="shared" si="113"/>
        <v>FCGNZ 5.9 02/25/22</v>
      </c>
      <c r="BY76" s="98" t="str">
        <f t="shared" si="113"/>
        <v>FCGNZ 4.42 03/07/23</v>
      </c>
      <c r="BZ76" s="98" t="str">
        <f t="shared" ref="BZ76" si="122">BZ7</f>
        <v>FCGNZ 5.08 06/19/25</v>
      </c>
      <c r="CA76" s="265" t="str">
        <f t="shared" si="113"/>
        <v>MERINZ 7.15 03/16/15</v>
      </c>
      <c r="CB76" s="98" t="str">
        <f t="shared" si="113"/>
        <v>MERINZ 7.55 03/16/17</v>
      </c>
      <c r="CC76" s="98" t="str">
        <f t="shared" ref="CC76" si="123">CC7</f>
        <v>MERINZ 4.53 03/14/23</v>
      </c>
      <c r="CD76" s="98" t="str">
        <f t="shared" si="113"/>
        <v>CHRINT 5.15 12/06/19</v>
      </c>
      <c r="CE76" s="68" t="str">
        <f t="shared" si="113"/>
        <v>CHRINT 6 1/4 10/04/21</v>
      </c>
      <c r="CF76" s="68" t="str">
        <f t="shared" ref="CF76:CG76" si="124">CF7</f>
        <v>CNUNZ 4.12 05/06/21</v>
      </c>
      <c r="CG76" s="68" t="str">
        <f t="shared" si="124"/>
        <v>SKCNZ 4.65 09/28/22</v>
      </c>
    </row>
    <row r="77" spans="1:85" x14ac:dyDescent="0.3">
      <c r="B77" s="238">
        <v>3</v>
      </c>
      <c r="C77" s="169" t="s">
        <v>282</v>
      </c>
      <c r="D77" s="345">
        <v>42583</v>
      </c>
      <c r="E77" s="346">
        <v>43678</v>
      </c>
      <c r="R77" s="165" t="str">
        <f t="shared" si="111"/>
        <v>Bond credit rating</v>
      </c>
      <c r="S77" s="267" t="str">
        <f t="shared" ref="S77:BG77" si="125">S8</f>
        <v>NR</v>
      </c>
      <c r="T77" s="67" t="str">
        <f t="shared" si="125"/>
        <v>A-</v>
      </c>
      <c r="U77" s="67" t="str">
        <f t="shared" si="125"/>
        <v>A-</v>
      </c>
      <c r="V77" s="67" t="str">
        <f t="shared" si="125"/>
        <v>A-</v>
      </c>
      <c r="W77" s="67" t="str">
        <f t="shared" si="125"/>
        <v>A-</v>
      </c>
      <c r="X77" s="67" t="str">
        <f t="shared" si="125"/>
        <v>A-</v>
      </c>
      <c r="Y77" s="67" t="str">
        <f t="shared" ref="Y77" si="126">Y8</f>
        <v>A-</v>
      </c>
      <c r="Z77" s="267" t="str">
        <f t="shared" si="125"/>
        <v>NR</v>
      </c>
      <c r="AA77" s="67" t="str">
        <f t="shared" si="125"/>
        <v>BBB+</v>
      </c>
      <c r="AB77" s="67" t="str">
        <f t="shared" si="125"/>
        <v>#N/A N/A</v>
      </c>
      <c r="AC77" s="67" t="str">
        <f t="shared" si="125"/>
        <v>BBB+</v>
      </c>
      <c r="AD77" s="67" t="str">
        <f t="shared" ref="AD77" si="127">AD8</f>
        <v>BBB+</v>
      </c>
      <c r="AE77" s="67" t="str">
        <f t="shared" si="125"/>
        <v>BBB+</v>
      </c>
      <c r="AF77" s="267" t="str">
        <f t="shared" si="125"/>
        <v>NR</v>
      </c>
      <c r="AG77" s="67" t="str">
        <f t="shared" si="125"/>
        <v>BBB+</v>
      </c>
      <c r="AH77" s="67" t="str">
        <f t="shared" si="125"/>
        <v>BBB+</v>
      </c>
      <c r="AI77" s="67" t="str">
        <f t="shared" si="125"/>
        <v>BBB+</v>
      </c>
      <c r="AJ77" s="67" t="str">
        <f t="shared" si="125"/>
        <v>BBB+</v>
      </c>
      <c r="AK77" s="267" t="str">
        <f t="shared" si="125"/>
        <v>NR</v>
      </c>
      <c r="AL77" s="267" t="str">
        <f t="shared" si="125"/>
        <v>NR</v>
      </c>
      <c r="AM77" s="67" t="str">
        <f t="shared" si="125"/>
        <v>BBB+</v>
      </c>
      <c r="AN77" s="67" t="str">
        <f t="shared" si="125"/>
        <v>#N/A N/A</v>
      </c>
      <c r="AO77" s="67" t="str">
        <f t="shared" ref="AO77" si="128">AO8</f>
        <v>#N/A N/A</v>
      </c>
      <c r="AP77" s="267" t="str">
        <f t="shared" si="125"/>
        <v>NR</v>
      </c>
      <c r="AQ77" s="67" t="str">
        <f t="shared" si="125"/>
        <v>BBB</v>
      </c>
      <c r="AR77" s="67" t="str">
        <f t="shared" si="125"/>
        <v>BBB</v>
      </c>
      <c r="AS77" s="67" t="str">
        <f t="shared" si="125"/>
        <v>BBB</v>
      </c>
      <c r="AT77" s="67" t="str">
        <f t="shared" si="125"/>
        <v>BBB</v>
      </c>
      <c r="AU77" s="67" t="str">
        <f t="shared" ref="AU77" si="129">AU8</f>
        <v>BBB</v>
      </c>
      <c r="AV77" s="267" t="str">
        <f t="shared" si="125"/>
        <v>NR</v>
      </c>
      <c r="AW77" s="267" t="str">
        <f t="shared" si="125"/>
        <v>NR</v>
      </c>
      <c r="AX77" s="267" t="str">
        <f t="shared" si="125"/>
        <v>BBB</v>
      </c>
      <c r="AY77" s="267" t="str">
        <f t="shared" si="125"/>
        <v>BBB</v>
      </c>
      <c r="AZ77" s="267" t="str">
        <f t="shared" ref="AZ77" si="130">AZ8</f>
        <v>BBB</v>
      </c>
      <c r="BA77" s="66" t="str">
        <f t="shared" si="125"/>
        <v>AA-</v>
      </c>
      <c r="BB77" s="67" t="str">
        <f t="shared" si="125"/>
        <v>AA-</v>
      </c>
      <c r="BC77" s="67" t="str">
        <f t="shared" si="125"/>
        <v>AA-</v>
      </c>
      <c r="BD77" s="67" t="str">
        <f t="shared" si="125"/>
        <v>AA-</v>
      </c>
      <c r="BE77" s="67" t="str">
        <f t="shared" si="125"/>
        <v>AA-</v>
      </c>
      <c r="BF77" s="67" t="str">
        <f t="shared" ref="BF77" si="131">BF8</f>
        <v>AA-</v>
      </c>
      <c r="BG77" s="67" t="str">
        <f t="shared" si="125"/>
        <v>AA-</v>
      </c>
      <c r="BH77" s="67" t="str">
        <f t="shared" ref="BH77" si="132">BH8</f>
        <v>AA-</v>
      </c>
      <c r="BI77" s="267" t="str">
        <f t="shared" ref="BI77:CE77" si="133">BI8</f>
        <v>NR</v>
      </c>
      <c r="BJ77" s="267" t="str">
        <f t="shared" si="133"/>
        <v>#N/A N/A</v>
      </c>
      <c r="BK77" s="267" t="str">
        <f t="shared" si="133"/>
        <v>#N/A N/A</v>
      </c>
      <c r="BL77" s="267" t="str">
        <f t="shared" si="133"/>
        <v>NR</v>
      </c>
      <c r="BM77" s="67" t="str">
        <f t="shared" si="133"/>
        <v>A-</v>
      </c>
      <c r="BN77" s="67" t="str">
        <f t="shared" ref="BN77:BO77" si="134">BN8</f>
        <v>A-</v>
      </c>
      <c r="BO77" s="67" t="str">
        <f t="shared" si="134"/>
        <v>A-</v>
      </c>
      <c r="BP77" s="267" t="str">
        <f t="shared" si="133"/>
        <v>NR</v>
      </c>
      <c r="BQ77" s="67" t="str">
        <f t="shared" si="133"/>
        <v>A</v>
      </c>
      <c r="BR77" s="267" t="str">
        <f t="shared" si="133"/>
        <v>NR</v>
      </c>
      <c r="BS77" s="267" t="str">
        <f t="shared" si="133"/>
        <v>NR</v>
      </c>
      <c r="BT77" s="267" t="str">
        <f t="shared" si="133"/>
        <v>NR</v>
      </c>
      <c r="BU77" s="67" t="str">
        <f t="shared" si="133"/>
        <v>A-</v>
      </c>
      <c r="BV77" s="67" t="str">
        <f t="shared" si="133"/>
        <v>A-</v>
      </c>
      <c r="BW77" s="67" t="str">
        <f t="shared" si="133"/>
        <v>A-</v>
      </c>
      <c r="BX77" s="67" t="str">
        <f t="shared" si="133"/>
        <v>A-</v>
      </c>
      <c r="BY77" s="67" t="str">
        <f t="shared" si="133"/>
        <v>A-</v>
      </c>
      <c r="BZ77" s="67" t="str">
        <f t="shared" ref="BZ77" si="135">BZ8</f>
        <v>A-</v>
      </c>
      <c r="CA77" s="267" t="str">
        <f t="shared" si="133"/>
        <v>NR</v>
      </c>
      <c r="CB77" s="67" t="str">
        <f t="shared" si="133"/>
        <v>BBB+</v>
      </c>
      <c r="CC77" s="67" t="str">
        <f t="shared" ref="CC77" si="136">CC8</f>
        <v>BBB+</v>
      </c>
      <c r="CD77" s="67" t="str">
        <f t="shared" si="133"/>
        <v>BBB+</v>
      </c>
      <c r="CE77" s="66" t="str">
        <f t="shared" si="133"/>
        <v>BBB+</v>
      </c>
      <c r="CF77" s="66" t="str">
        <f t="shared" ref="CF77:CG77" si="137">CF8</f>
        <v>BBB</v>
      </c>
      <c r="CG77" s="66" t="str">
        <f t="shared" si="137"/>
        <v>BBB-</v>
      </c>
    </row>
    <row r="78" spans="1:85" x14ac:dyDescent="0.3">
      <c r="R78" s="165" t="str">
        <f t="shared" si="111"/>
        <v>Coupon frequency</v>
      </c>
      <c r="S78" s="267" t="str">
        <f t="shared" ref="S78:BG78" si="138">S9</f>
        <v>#N/A N/A</v>
      </c>
      <c r="T78" s="67" t="str">
        <f t="shared" si="138"/>
        <v>S/A</v>
      </c>
      <c r="U78" s="67" t="str">
        <f t="shared" si="138"/>
        <v>S/A</v>
      </c>
      <c r="V78" s="67" t="str">
        <f t="shared" si="138"/>
        <v>S/A</v>
      </c>
      <c r="W78" s="67" t="str">
        <f t="shared" si="138"/>
        <v>S/A</v>
      </c>
      <c r="X78" s="67" t="str">
        <f t="shared" si="138"/>
        <v>S/A</v>
      </c>
      <c r="Y78" s="67" t="str">
        <f t="shared" ref="Y78" si="139">Y9</f>
        <v>S/A</v>
      </c>
      <c r="Z78" s="267" t="str">
        <f t="shared" si="138"/>
        <v>S/A</v>
      </c>
      <c r="AA78" s="67" t="str">
        <f t="shared" si="138"/>
        <v>S/A</v>
      </c>
      <c r="AB78" s="67" t="str">
        <f t="shared" si="138"/>
        <v>S/A</v>
      </c>
      <c r="AC78" s="67" t="str">
        <f t="shared" si="138"/>
        <v>S/A</v>
      </c>
      <c r="AD78" s="67" t="str">
        <f t="shared" ref="AD78" si="140">AD9</f>
        <v>S/A</v>
      </c>
      <c r="AE78" s="67" t="str">
        <f t="shared" si="138"/>
        <v>S/A</v>
      </c>
      <c r="AF78" s="267" t="str">
        <f t="shared" si="138"/>
        <v>#N/A N/A</v>
      </c>
      <c r="AG78" s="67" t="str">
        <f t="shared" si="138"/>
        <v>S/A</v>
      </c>
      <c r="AH78" s="67" t="str">
        <f t="shared" si="138"/>
        <v>S/A</v>
      </c>
      <c r="AI78" s="67" t="str">
        <f t="shared" si="138"/>
        <v>S/A</v>
      </c>
      <c r="AJ78" s="67" t="str">
        <f t="shared" si="138"/>
        <v>S/A</v>
      </c>
      <c r="AK78" s="267" t="str">
        <f t="shared" si="138"/>
        <v>#N/A N/A</v>
      </c>
      <c r="AL78" s="267" t="str">
        <f t="shared" si="138"/>
        <v>#N/A N/A</v>
      </c>
      <c r="AM78" s="67" t="str">
        <f t="shared" si="138"/>
        <v>S/A</v>
      </c>
      <c r="AN78" s="67" t="str">
        <f t="shared" si="138"/>
        <v>S/A</v>
      </c>
      <c r="AO78" s="67" t="str">
        <f t="shared" ref="AO78" si="141">AO9</f>
        <v>S/A</v>
      </c>
      <c r="AP78" s="267" t="str">
        <f t="shared" si="138"/>
        <v>#N/A N/A</v>
      </c>
      <c r="AQ78" s="67" t="str">
        <f t="shared" si="138"/>
        <v>S/A</v>
      </c>
      <c r="AR78" s="67" t="str">
        <f t="shared" si="138"/>
        <v>S/A</v>
      </c>
      <c r="AS78" s="67" t="str">
        <f t="shared" si="138"/>
        <v>Qtrly</v>
      </c>
      <c r="AT78" s="67" t="str">
        <f t="shared" si="138"/>
        <v>S/A</v>
      </c>
      <c r="AU78" s="67" t="str">
        <f t="shared" ref="AU78" si="142">AU9</f>
        <v>Qtrly</v>
      </c>
      <c r="AV78" s="267" t="str">
        <f t="shared" si="138"/>
        <v>#N/A N/A</v>
      </c>
      <c r="AW78" s="267" t="str">
        <f t="shared" si="138"/>
        <v>#N/A N/A</v>
      </c>
      <c r="AX78" s="267" t="str">
        <f t="shared" si="138"/>
        <v>Qtrly</v>
      </c>
      <c r="AY78" s="267" t="str">
        <f t="shared" si="138"/>
        <v>S/A</v>
      </c>
      <c r="AZ78" s="267" t="str">
        <f t="shared" ref="AZ78" si="143">AZ9</f>
        <v>S/A</v>
      </c>
      <c r="BA78" s="66" t="str">
        <f t="shared" si="138"/>
        <v>S/A</v>
      </c>
      <c r="BB78" s="67" t="str">
        <f t="shared" si="138"/>
        <v>S/A</v>
      </c>
      <c r="BC78" s="67" t="str">
        <f t="shared" si="138"/>
        <v>S/A</v>
      </c>
      <c r="BD78" s="67" t="str">
        <f t="shared" si="138"/>
        <v>S/A</v>
      </c>
      <c r="BE78" s="67" t="str">
        <f t="shared" si="138"/>
        <v>S/A</v>
      </c>
      <c r="BF78" s="67" t="str">
        <f t="shared" ref="BF78" si="144">BF9</f>
        <v>S/A</v>
      </c>
      <c r="BG78" s="67" t="str">
        <f t="shared" si="138"/>
        <v>S/A</v>
      </c>
      <c r="BH78" s="67" t="str">
        <f t="shared" ref="BH78" si="145">BH9</f>
        <v>S/A</v>
      </c>
      <c r="BI78" s="267" t="str">
        <f t="shared" ref="BI78:CE78" si="146">BI9</f>
        <v>#N/A N/A</v>
      </c>
      <c r="BJ78" s="267" t="str">
        <f t="shared" si="146"/>
        <v>#N/A N/A</v>
      </c>
      <c r="BK78" s="267" t="str">
        <f t="shared" si="146"/>
        <v>#N/A N/A</v>
      </c>
      <c r="BL78" s="267" t="str">
        <f t="shared" si="146"/>
        <v>S/A</v>
      </c>
      <c r="BM78" s="67" t="str">
        <f t="shared" si="146"/>
        <v>S/A</v>
      </c>
      <c r="BN78" s="67" t="str">
        <f t="shared" ref="BN78:BO78" si="147">BN9</f>
        <v>S/A</v>
      </c>
      <c r="BO78" s="67" t="str">
        <f t="shared" si="147"/>
        <v>Qtrly</v>
      </c>
      <c r="BP78" s="267" t="str">
        <f t="shared" si="146"/>
        <v>#N/A N/A</v>
      </c>
      <c r="BQ78" s="67" t="str">
        <f t="shared" si="146"/>
        <v>S/A</v>
      </c>
      <c r="BR78" s="267" t="str">
        <f t="shared" si="146"/>
        <v>#N/A N/A</v>
      </c>
      <c r="BS78" s="267" t="str">
        <f t="shared" si="146"/>
        <v>#N/A N/A</v>
      </c>
      <c r="BT78" s="267" t="str">
        <f t="shared" si="146"/>
        <v>S/A</v>
      </c>
      <c r="BU78" s="67" t="str">
        <f t="shared" si="146"/>
        <v>S/A</v>
      </c>
      <c r="BV78" s="67" t="str">
        <f t="shared" si="146"/>
        <v>S/A</v>
      </c>
      <c r="BW78" s="67" t="str">
        <f t="shared" si="146"/>
        <v>S/A</v>
      </c>
      <c r="BX78" s="67" t="str">
        <f t="shared" si="146"/>
        <v>S/A</v>
      </c>
      <c r="BY78" s="67" t="str">
        <f t="shared" si="146"/>
        <v>S/A</v>
      </c>
      <c r="BZ78" s="67" t="str">
        <f t="shared" ref="BZ78" si="148">BZ9</f>
        <v>S/A</v>
      </c>
      <c r="CA78" s="267" t="str">
        <f t="shared" si="146"/>
        <v>#N/A N/A</v>
      </c>
      <c r="CB78" s="67" t="str">
        <f t="shared" si="146"/>
        <v>S/A</v>
      </c>
      <c r="CC78" s="67" t="str">
        <f t="shared" ref="CC78" si="149">CC9</f>
        <v>S/A</v>
      </c>
      <c r="CD78" s="67" t="str">
        <f t="shared" si="146"/>
        <v>S/A</v>
      </c>
      <c r="CE78" s="66" t="str">
        <f t="shared" si="146"/>
        <v>S/A</v>
      </c>
      <c r="CF78" s="66" t="str">
        <f t="shared" ref="CF78:CG78" si="150">CF9</f>
        <v>Qtrly</v>
      </c>
      <c r="CG78" s="66" t="str">
        <f t="shared" si="150"/>
        <v>Qtrly</v>
      </c>
    </row>
    <row r="79" spans="1:85" x14ac:dyDescent="0.3">
      <c r="B79" s="80"/>
      <c r="K79" s="21"/>
      <c r="L79" s="21"/>
      <c r="M79" s="21"/>
      <c r="N79" s="21"/>
      <c r="O79" s="21"/>
      <c r="P79" s="21"/>
      <c r="Q79" s="21"/>
      <c r="R79" s="165" t="str">
        <f t="shared" si="111"/>
        <v>Maturity date</v>
      </c>
      <c r="S79" s="303" t="str">
        <f t="shared" ref="S79:CE79" si="151">S10</f>
        <v>7/11/2015</v>
      </c>
      <c r="T79" s="157" t="str">
        <f t="shared" si="151"/>
        <v>10/08/2016</v>
      </c>
      <c r="U79" s="157" t="str">
        <f t="shared" si="151"/>
        <v>15/11/2016</v>
      </c>
      <c r="V79" s="157" t="str">
        <f t="shared" si="151"/>
        <v>17/10/2017</v>
      </c>
      <c r="W79" s="157" t="str">
        <f t="shared" si="151"/>
        <v>13/12/2019</v>
      </c>
      <c r="X79" s="157" t="str">
        <f t="shared" si="151"/>
        <v>28/05/2021</v>
      </c>
      <c r="Y79" s="157" t="str">
        <f t="shared" ref="Y79" si="152">Y10</f>
        <v>9/11/2022</v>
      </c>
      <c r="Z79" s="303" t="str">
        <f t="shared" si="151"/>
        <v>15/03/2016</v>
      </c>
      <c r="AA79" s="157" t="str">
        <f t="shared" si="151"/>
        <v>15/09/2016</v>
      </c>
      <c r="AB79" s="157" t="str">
        <f t="shared" si="151"/>
        <v>1/11/2019</v>
      </c>
      <c r="AC79" s="157" t="str">
        <f t="shared" si="151"/>
        <v>23/06/2020</v>
      </c>
      <c r="AD79" s="157" t="str">
        <f t="shared" ref="AD79" si="153">AD10</f>
        <v>18/03/2022</v>
      </c>
      <c r="AE79" s="157" t="str">
        <f t="shared" si="151"/>
        <v>8/03/2023</v>
      </c>
      <c r="AF79" s="303" t="str">
        <f t="shared" si="151"/>
        <v>15/05/2013</v>
      </c>
      <c r="AG79" s="157" t="str">
        <f t="shared" si="151"/>
        <v>12/10/2016</v>
      </c>
      <c r="AH79" s="157" t="str">
        <f t="shared" si="151"/>
        <v>6/03/2019</v>
      </c>
      <c r="AI79" s="157" t="str">
        <f t="shared" si="151"/>
        <v>11/02/2020</v>
      </c>
      <c r="AJ79" s="157" t="str">
        <f t="shared" si="151"/>
        <v>6/03/2023</v>
      </c>
      <c r="AK79" s="303" t="str">
        <f t="shared" si="151"/>
        <v>15/10/2014</v>
      </c>
      <c r="AL79" s="303" t="str">
        <f t="shared" si="151"/>
        <v>15/11/2013</v>
      </c>
      <c r="AM79" s="157" t="str">
        <f t="shared" si="151"/>
        <v>11/06/2020</v>
      </c>
      <c r="AN79" s="157" t="str">
        <f t="shared" si="151"/>
        <v>15/05/2021</v>
      </c>
      <c r="AO79" s="157" t="str">
        <f t="shared" ref="AO79" si="154">AO10</f>
        <v>12/05/2023</v>
      </c>
      <c r="AP79" s="303" t="str">
        <f t="shared" si="151"/>
        <v>15/05/2014</v>
      </c>
      <c r="AQ79" s="157" t="str">
        <f t="shared" si="151"/>
        <v>13/04/2017</v>
      </c>
      <c r="AR79" s="157" t="str">
        <f t="shared" si="151"/>
        <v>24/05/2018</v>
      </c>
      <c r="AS79" s="157" t="str">
        <f t="shared" si="151"/>
        <v>15/05/2019</v>
      </c>
      <c r="AT79" s="157" t="str">
        <f t="shared" si="151"/>
        <v>27/05/2020</v>
      </c>
      <c r="AU79" s="155" t="str">
        <f t="shared" ref="AU79" si="155">AU10</f>
        <v>15/11/2021</v>
      </c>
      <c r="AV79" s="303" t="str">
        <f t="shared" si="151"/>
        <v>29/03/2013</v>
      </c>
      <c r="AW79" s="303" t="str">
        <f t="shared" si="151"/>
        <v>29/06/2015</v>
      </c>
      <c r="AX79" s="303" t="str">
        <f t="shared" si="151"/>
        <v>28/09/2017</v>
      </c>
      <c r="AY79" s="303" t="str">
        <f t="shared" si="151"/>
        <v>20/12/2018</v>
      </c>
      <c r="AZ79" s="303" t="str">
        <f t="shared" ref="AZ79" si="156">AZ10</f>
        <v>28/09/2022</v>
      </c>
      <c r="BA79" s="160" t="str">
        <f t="shared" si="151"/>
        <v>15/02/2017</v>
      </c>
      <c r="BB79" s="157" t="str">
        <f t="shared" si="151"/>
        <v>30/11/2018</v>
      </c>
      <c r="BC79" s="157" t="str">
        <f t="shared" si="151"/>
        <v>6/09/2019</v>
      </c>
      <c r="BD79" s="157" t="str">
        <f t="shared" si="151"/>
        <v>12/11/2019</v>
      </c>
      <c r="BE79" s="157" t="str">
        <f t="shared" si="151"/>
        <v>10/06/2020</v>
      </c>
      <c r="BF79" s="157" t="str">
        <f t="shared" ref="BF79" si="157">BF10</f>
        <v>30/06/2022</v>
      </c>
      <c r="BG79" s="157" t="str">
        <f t="shared" si="151"/>
        <v>15/03/2023</v>
      </c>
      <c r="BH79" s="157" t="str">
        <f t="shared" ref="BH79" si="158">BH10</f>
        <v>15/03/2028</v>
      </c>
      <c r="BI79" s="303" t="str">
        <f t="shared" si="151"/>
        <v>22/03/2013</v>
      </c>
      <c r="BJ79" s="303" t="str">
        <f t="shared" si="151"/>
        <v>15/06/2015</v>
      </c>
      <c r="BK79" s="303" t="str">
        <f t="shared" si="151"/>
        <v>15/06/2015</v>
      </c>
      <c r="BL79" s="303" t="str">
        <f t="shared" si="151"/>
        <v>22/03/2016</v>
      </c>
      <c r="BM79" s="157" t="str">
        <f t="shared" si="151"/>
        <v>25/10/2019</v>
      </c>
      <c r="BN79" s="157" t="str">
        <f t="shared" ref="BN79:BO79" si="159">BN10</f>
        <v>25/03/2022</v>
      </c>
      <c r="BO79" s="157" t="str">
        <f t="shared" si="159"/>
        <v>7/09/2026</v>
      </c>
      <c r="BP79" s="303" t="str">
        <f t="shared" si="151"/>
        <v>24/11/2014</v>
      </c>
      <c r="BQ79" s="157" t="str">
        <f t="shared" si="151"/>
        <v>11/07/2017</v>
      </c>
      <c r="BR79" s="303" t="str">
        <f t="shared" si="151"/>
        <v>21/04/2014</v>
      </c>
      <c r="BS79" s="303" t="str">
        <f t="shared" si="151"/>
        <v>10/03/2015</v>
      </c>
      <c r="BT79" s="303" t="str">
        <f t="shared" si="151"/>
        <v>4/03/2016</v>
      </c>
      <c r="BU79" s="157" t="str">
        <f t="shared" si="151"/>
        <v>24/10/2017</v>
      </c>
      <c r="BV79" s="157" t="str">
        <f t="shared" si="151"/>
        <v>25/02/2020</v>
      </c>
      <c r="BW79" s="157" t="str">
        <f t="shared" si="151"/>
        <v>20/10/2021</v>
      </c>
      <c r="BX79" s="157" t="str">
        <f t="shared" si="151"/>
        <v>25/02/2022</v>
      </c>
      <c r="BY79" s="157" t="str">
        <f t="shared" si="151"/>
        <v>7/03/2023</v>
      </c>
      <c r="BZ79" s="157" t="str">
        <f t="shared" ref="BZ79" si="160">BZ10</f>
        <v>19/06/2025</v>
      </c>
      <c r="CA79" s="303" t="str">
        <f t="shared" si="151"/>
        <v>16/03/2015</v>
      </c>
      <c r="CB79" s="157" t="str">
        <f t="shared" si="151"/>
        <v>16/03/2017</v>
      </c>
      <c r="CC79" s="157" t="str">
        <f t="shared" ref="CC79" si="161">CC10</f>
        <v>14/03/2023</v>
      </c>
      <c r="CD79" s="157" t="str">
        <f t="shared" si="151"/>
        <v>6/12/2019</v>
      </c>
      <c r="CE79" s="160" t="str">
        <f t="shared" si="151"/>
        <v>4/10/2021</v>
      </c>
      <c r="CF79" s="160" t="str">
        <f t="shared" ref="CF79:CG79" si="162">CF10</f>
        <v>6/05/2021</v>
      </c>
      <c r="CG79" s="160" t="str">
        <f t="shared" si="162"/>
        <v>28/09/2022</v>
      </c>
    </row>
    <row r="80" spans="1:85" x14ac:dyDescent="0.3">
      <c r="B80" s="80"/>
      <c r="R80" s="81">
        <f t="shared" si="111"/>
        <v>42583</v>
      </c>
      <c r="S80" s="272" t="str">
        <f t="shared" ref="S80:S102" si="163">IF(S41="","",S41-(D41+(E41-D41)/($E$10-$D$10)*($S$10-$D$10)))</f>
        <v/>
      </c>
      <c r="T80" s="231">
        <f>IF(T41="","",T41-(G41+(H41-G41)/($H$10-$G$10)*($T$10-$G$10)))</f>
        <v>1.0222974085795062</v>
      </c>
      <c r="U80" s="232">
        <f>IF(U41="","",U41-(F41+(G41-F41)/($G$10-$F$10)*($U$10-$F$10)))</f>
        <v>0.89747472358895752</v>
      </c>
      <c r="V80" s="231">
        <f>IF(V41="","",V41-(G41+(H41-G41)/($H$10-$G$10)*($V$10-$G$10)))</f>
        <v>0.8426253317757979</v>
      </c>
      <c r="W80" s="232">
        <f>IF(W41="","",W41-(I41+(J41-I41)/($J$10-$I$10)*($W$10-$I$10)))</f>
        <v>1.0804039740616709</v>
      </c>
      <c r="X80" s="178">
        <f>IF(X41="","",X41-(K41+(L41-K41)/($L$10-$K$10)*($X$10-$K$10)))</f>
        <v>1.2862120122285536</v>
      </c>
      <c r="Y80" s="178">
        <f>IF(Y41="","",Y41-(K41+(L41-K41)/($L$10-$K$10)*($Y$10-$K$10)))</f>
        <v>1.4689509930857105</v>
      </c>
      <c r="Z80" s="347" t="str">
        <f t="shared" ref="Z80:Z97" si="164">IF(Z41="","",Z41-(E41+(G41-E41)/($G$10-$E$10)*($Z$10-$E$10)))</f>
        <v/>
      </c>
      <c r="AA80" s="232">
        <f>IF(AA41="","",AA41-(F41+(G41-F41)/($G$10-$F$10)*($AA$10-$F$10)))</f>
        <v>1.0218322836557148</v>
      </c>
      <c r="AB80" s="178">
        <f>IF(AB41="","",AB41-(I41+(J41-I41)/($J$10-$I$10)*($AB$10-$I$10)))</f>
        <v>1.4733395645906791</v>
      </c>
      <c r="AC80" s="178">
        <f>IF(AC41="","",AC41-(J41+(K41-J41)/($K$10-$J$10)*($AC$10-$J$10)))</f>
        <v>1.5529429991328729</v>
      </c>
      <c r="AD80" s="232">
        <f>IF(AD41="","",AD41-(K41+(L41-K41)/($L$10-$K$10)*($AD$10-$K$10)))</f>
        <v>1.6983062326285649</v>
      </c>
      <c r="AE80" s="232">
        <f t="shared" ref="AE80:AE102" si="165">IF(AE41="","",AE41-(K41+(L41-K41)/($L$10-$K$10)*($AE$10-$K$10)))</f>
        <v>2.1403615334857413</v>
      </c>
      <c r="AF80" s="348" t="str">
        <f t="shared" ref="AF80:AF102" si="166">IF(AF41="","",AF41-(C41+(G41-C41)/($G$10-$C$10)*($AF$10-$C$10)))</f>
        <v/>
      </c>
      <c r="AG80" s="232">
        <f>IF(AG41="","",AG41-(F41+(G41-F41)/($G$10-$F$10)*($AG$10-$F$10)))</f>
        <v>1.140478291576968</v>
      </c>
      <c r="AH80" s="232">
        <f>IF(AH41="","",AH41-(H41+(I41-H41)/($I$10-$H$10)*($AH$10-$H$10)))</f>
        <v>1.3535623719890308</v>
      </c>
      <c r="AI80" s="232">
        <f t="shared" ref="AI80:AI102" si="167">IF(AI41="","",AI41-(I41+(J41-I41)/($J$10-$I$10)*($AI$10-$I$10)))</f>
        <v>1.5423271508060485</v>
      </c>
      <c r="AJ80" s="233">
        <f t="shared" ref="AJ80:AJ102" si="168">IF(AJ41="","",AJ41-(K41+(L41-K41)/($L$10-$K$10)*($AJ$10-$K$10)))</f>
        <v>1.9672451031428682</v>
      </c>
      <c r="AK80" s="273" t="str">
        <f t="shared" ref="AK80:AK102" si="169">IF(AK41="","",AK41-(C41+(D41-C41)/($D$10-$C$10)*($AK$10-$C$10)))</f>
        <v/>
      </c>
      <c r="AL80" s="273" t="str">
        <f t="shared" ref="AL80:AL102" si="170">IF(AL41="","",AL41-(C41+(D41-C41)/($D$10-$C$10)*($AL$10-$C$10)))</f>
        <v/>
      </c>
      <c r="AM80" s="232">
        <f>IF(AM41="","",AM41-(J41+(K41-J41)/($K$10-$J$10)*($AM$10-$J$10)))</f>
        <v>1.6204375518923571</v>
      </c>
      <c r="AN80" s="232">
        <f t="shared" ref="AN80:AN102" si="171">IF(AN41="","",AN41-(K41+(L41-K41)/($L$10-$K$10)*($AN$10-$K$10)))</f>
        <v>1.6955394924999867</v>
      </c>
      <c r="AO80" s="232">
        <f>IF(AO41="","",AO41-(L41+(M41-L41)/($M$10-$L$10)*($AO$10-$L$10)))</f>
        <v>1.900576092301641</v>
      </c>
      <c r="AP80" s="273" t="str">
        <f t="shared" ref="AP80:AP102" si="172">IF(AP41="","",AP41-(C41+(D41-C41)/($D$10-$C$10)*($AP$10-$C$10)))</f>
        <v/>
      </c>
      <c r="AQ80" s="232">
        <f t="shared" ref="AQ80:AQ102" si="173">IF(AQ41="","",AQ41-(G41+(H41-G41)/($H$10-$G$10)*($AQ$10-$G$10)))</f>
        <v>1.2062031355397393</v>
      </c>
      <c r="AR80" s="232">
        <f t="shared" ref="AR80:AR102" si="174">IF(AR41="","",AR41-(H41+(I41-H41)/($I$10-$H$10)*($AR$10-$H$10)))</f>
        <v>1.5284800424175971</v>
      </c>
      <c r="AS80" s="232">
        <f t="shared" ref="AS80:AS102" si="175">IF(AS41="","",AS41-(I41+(J41-I41)/($J$10-$I$10)*($AS$10-$I$10)))</f>
        <v>1.5299336001857127</v>
      </c>
      <c r="AT80" s="253">
        <f t="shared" ref="AT80:AT102" si="176">IF(AT41="","",AT41-(J41+(K41-J41)/($K$10-$J$10)*($AT$10-$J$10)))</f>
        <v>1.7827010353417423</v>
      </c>
      <c r="AU80" s="232">
        <f t="shared" ref="AU80:AU102" si="177">IF(AU41="","",AU41-(K41+(L41-K41)/($L$10-$K$10)*($AU$10-$K$10)))</f>
        <v>1.8452258530400223</v>
      </c>
      <c r="AV80" s="273"/>
      <c r="AW80" s="348" t="str">
        <f t="shared" ref="AW80:AW102" si="178">IF(AW41="","",AW41-(D41+(G41-D41)/($G$10-$D$10)*($AW$10-$D$10)))</f>
        <v/>
      </c>
      <c r="AX80" s="295"/>
      <c r="AY80" s="295"/>
      <c r="AZ80" s="295"/>
      <c r="BA80" s="233">
        <f t="shared" ref="BA80:BA102" si="179">IF(BA41="","",BA41-(G41+(H41-G41)/($H$10-$G$10)*($BA$10-$G$10)))</f>
        <v>0.77476596712824342</v>
      </c>
      <c r="BB80" s="232">
        <f t="shared" ref="BB80:BB102" si="180">IF(BB41="","",BB41-(H41+(I41-H41)/($I$10-$H$10)*($BB$10-$H$10)))</f>
        <v>0.9307938865384604</v>
      </c>
      <c r="BC80" s="233">
        <f t="shared" ref="BC80:BC102" si="181">IF(BC41="","",BC41-(I41+(J41-I41)/($J$10-$I$10)*($BC$10-$I$10)))</f>
        <v>0.97175576529593855</v>
      </c>
      <c r="BD80" s="232">
        <f t="shared" ref="BD80:BD102" si="182">IF(BD41="","",BD41-(I41+(J41-I41)/($J$10-$I$10)*($BD$10-$I$10)))</f>
        <v>1.0329046769521411</v>
      </c>
      <c r="BE80" s="253">
        <f t="shared" ref="BE80:BE102" si="183">IF(BE41="","",BE41-(J41+(K41-J41)/($K$10-$J$10)*($BE$10-$J$10)))</f>
        <v>1.0891381304557004</v>
      </c>
      <c r="BF80" s="253">
        <f t="shared" ref="BF80:BF102" si="184">IF(BF41="","",BF41-(K41+(L41-K41)/($L$10-$K$10)*($BF$10-$K$10)))</f>
        <v>1.2458586504571556</v>
      </c>
      <c r="BG80" s="254">
        <f t="shared" ref="BG80:BG102" si="185">IF(BG41="","",BG41-(K41+(L41-K41)/($L$10-$K$10)*($BG$10-$K$10)))</f>
        <v>1.3451991646857353</v>
      </c>
      <c r="BH80" s="254">
        <f>IF(BH41="","",BH41-(N41+(O41-N41)/($O$10-$N$10)*($BH$10-$N$10)))</f>
        <v>1.6716077085896579</v>
      </c>
      <c r="BI80" s="273"/>
      <c r="BJ80" s="272" t="str">
        <f t="shared" ref="BJ80:BJ102" si="186">IF(BJ41="","",BJ41-(D41+(G41-D41)/($G$10-$D$10)*($BJ$10-$D$10)))</f>
        <v/>
      </c>
      <c r="BK80" s="272" t="str">
        <f t="shared" ref="BK80:BK102" si="187">IF(BK41="","",BK41-(D41+(G41-D41)/($G$10-$D$10)*($BK$10-$D$10)))</f>
        <v/>
      </c>
      <c r="BL80" s="273" t="str">
        <f t="shared" ref="BL80:BL97" si="188">IF(BL41="","",BL41-(E41+(G41-E41)/($G$10-$E$10)*($BL$10-$E$10)))</f>
        <v/>
      </c>
      <c r="BM80" s="178">
        <f t="shared" ref="BM80:BM102" si="189">IF(BM41="","",BM41-(I41+(J41-I41)/($J$10-$I$10)*($BM$10-$I$10)))</f>
        <v>1.1995798896788439</v>
      </c>
      <c r="BN80" s="178">
        <f t="shared" ref="BN80:BN102" si="190">IF(BN41="","",BN41-(K41+(L41-K41)/($L$10-$K$10)*($BN$10-$K$10)))</f>
        <v>1.549880726328545</v>
      </c>
      <c r="BO80" s="178" t="str">
        <f t="shared" ref="BO80:BO102" si="191">IF(BO41="","",BO41-(L41+(N41-L41)/($N$10-$L$10)*($BO$10-$L$10)))</f>
        <v/>
      </c>
      <c r="BP80" s="273" t="str">
        <f t="shared" ref="BP80:BP102" si="192">IF(BP41="","",BP41-(C41+(D41-C41)/($D$10-$C$10)*($BP$10-$C$10)))</f>
        <v/>
      </c>
      <c r="BQ80" s="233">
        <f>IF(BQ41="","",BQ41-(F41+(G41-F41)/($G$10-$F$10)*($BQ$10-$F$10)))</f>
        <v>0.81948070767273418</v>
      </c>
      <c r="BR80" s="273" t="str">
        <f t="shared" ref="BR80:BR102" si="193">IF(BR41="","",BR41-(C41+(D41-C41)/($D$10-$C$10)*($BR$10-$C$10)))</f>
        <v/>
      </c>
      <c r="BS80" s="348" t="str">
        <f t="shared" ref="BS80:BS102" si="194">IF(BS41="","",BS41-(C41+(D41-C41)/($D$10-$C$10)*($BS$10-$C$10)))</f>
        <v/>
      </c>
      <c r="BT80" s="273" t="str">
        <f t="shared" ref="BT80:BT97" si="195">IF(BT41="","",BT41-(E41+(G41-E41)/($G$10-$E$10)*($BT$10-$E$10)))</f>
        <v/>
      </c>
      <c r="BU80" s="232">
        <f>IF(BU41="","",BU41-(G41+(H41-G41)/($H$10-$G$10)*($BU$10-$G$10)))</f>
        <v>1.152964637370181</v>
      </c>
      <c r="BV80" s="232">
        <f t="shared" ref="BV80:BV102" si="196">IF(BV41="","",BV41-(I41+(J41-I41)/($J$10-$I$10)*($BV$10-$I$10)))</f>
        <v>1.6511764206297157</v>
      </c>
      <c r="BW80" s="232">
        <f t="shared" ref="BW80:BW102" si="197">IF(BW41="","",BW41-(K41+(L41-K41)/($L$10-$K$10)*($BW$10-$K$10)))</f>
        <v>1.7701512770856878</v>
      </c>
      <c r="BX80" s="232">
        <f t="shared" ref="BX80:BX102" si="198">IF(BX41="","",BX41-(K41+(L41-K41)/($L$10-$K$10)*($BX$10-$K$10)))</f>
        <v>1.8852859015285521</v>
      </c>
      <c r="BY80" s="232">
        <f t="shared" ref="BY80:BY98" si="199">IF(BY41="","",BY41-(K41+(N41-K41)/($N$10-$L$10)*($BZ$10-$L$10)))</f>
        <v>1.8959804484068945</v>
      </c>
      <c r="BZ80" s="232">
        <f t="shared" ref="BZ80:BZ98" si="200">IF(BZ41="","",BZ41-(L41+(N41-L41)/($N$10-$L$10)*($BZ$10-$L$10)))</f>
        <v>2.3127937306519497</v>
      </c>
      <c r="CA80" s="273" t="str">
        <f t="shared" ref="CA80:CA102" si="201">IF(CA41="","",CA41-(C41+(D41-C41)/($D$10-$C$10)*($CA$10-$C$10)))</f>
        <v/>
      </c>
      <c r="CB80" s="178">
        <f>IF(CB41="","",CB41-(F41+(G41-F41)/($G$10-$F$10)*($CB$10-$F$10)))</f>
        <v>1.2796525025138823</v>
      </c>
      <c r="CC80" s="178">
        <f t="shared" ref="CC80:CC102" si="202">IF(CC41="","",CC41-(H41+(I41-H41)/($H$10-$G$10)*($CB$10-$G$10)))</f>
        <v>1.8219493250839072</v>
      </c>
      <c r="CD80" s="232">
        <f t="shared" ref="CD80:CD102" si="203">IF(CD41="","",CD41-(I41+(J41-I41)/($J$10-$I$10)*($CD$10-$I$10)))</f>
        <v>1.3783726466498469</v>
      </c>
      <c r="CE80" s="232">
        <f t="shared" ref="CE80:CE102" si="204">IF(CE41="","",CE41-(K41+(L41-K41)/($L$10-$K$10)*($CE$10-$K$10)))</f>
        <v>1.749784404342865</v>
      </c>
      <c r="CF80" s="232">
        <f>IF(CF41="","",CF41-(K41+(L41-K41)/($L$10-$K$10)*($CF$10-$K$10)))</f>
        <v>1.8152522592534248</v>
      </c>
      <c r="CG80" s="232">
        <f>IF(CG41="","",CG41-(K41+(L41-K41)/($L$10-$K$10)*($CG$10-$K$10)))</f>
        <v>2.4385909260060918</v>
      </c>
    </row>
    <row r="81" spans="2:85" x14ac:dyDescent="0.3">
      <c r="B81" s="80"/>
      <c r="R81" s="81">
        <f t="shared" si="111"/>
        <v>42584</v>
      </c>
      <c r="S81" s="272" t="str">
        <f t="shared" si="163"/>
        <v/>
      </c>
      <c r="T81" s="176">
        <f>IF(T42="","",T42-(G42+(H42-G42)/($H$10-$G$10)*($T$10-$G$10)))</f>
        <v>1.0259347403593198</v>
      </c>
      <c r="U81" s="177">
        <f t="shared" ref="U81:U102" si="205">IF(U42="","",U42-(F42+(G42-F42)/($G$10-$F$10)*($U$10-$F$10)))</f>
        <v>0.89909681198118241</v>
      </c>
      <c r="V81" s="176">
        <f>IF(V42="","",V42-(G42+(H42-G42)/($H$10-$G$10)*($V$10-$G$10)))</f>
        <v>0.83173319073416119</v>
      </c>
      <c r="W81" s="177">
        <f t="shared" ref="W81:W102" si="206">IF(W42="","",W42-(I42+(J42-I42)/($J$10-$I$10)*($W$10-$I$10)))</f>
        <v>1.0484944348866432</v>
      </c>
      <c r="X81" s="178">
        <f t="shared" ref="X81:X102" si="207">IF(X42="","",X42-(K42+(L42-K42)/($L$10-$K$10)*($X$10-$K$10)))</f>
        <v>1.2712218411856899</v>
      </c>
      <c r="Y81" s="178">
        <f t="shared" ref="Y81:Y102" si="208">IF(Y42="","",Y42-(K42+(L42-K42)/($L$10-$K$10)*($Y$10-$K$10)))</f>
        <v>1.4626125462571542</v>
      </c>
      <c r="Z81" s="347" t="str">
        <f t="shared" si="164"/>
        <v/>
      </c>
      <c r="AA81" s="232">
        <f t="shared" ref="AA81:AA102" si="209">IF(AA42="","",AA42-(F42+(G42-F42)/($G$10-$F$10)*($AA$10-$F$10)))</f>
        <v>1.0126770150589126</v>
      </c>
      <c r="AB81" s="178">
        <f t="shared" ref="AB81:AB102" si="210">IF(AB42="","",AB42-(I42+(J42-I42)/($J$10-$I$10)*($AB$10-$I$10)))</f>
        <v>1.4578102035579363</v>
      </c>
      <c r="AC81" s="178">
        <f t="shared" ref="AC81:AC102" si="211">IF(AC42="","",AC42-(J42+(K42-J42)/($K$10-$J$10)*($AC$10-$J$10)))</f>
        <v>1.5189039150316173</v>
      </c>
      <c r="AD81" s="232">
        <f t="shared" ref="AD81:AD102" si="212">IF(AD42="","",AD42-(K42+(L42-K42)/($L$10-$K$10)*($AD$10-$K$10)))</f>
        <v>1.6885599208857134</v>
      </c>
      <c r="AE81" s="177">
        <f t="shared" si="165"/>
        <v>2.1398030784571644</v>
      </c>
      <c r="AF81" s="348" t="str">
        <f t="shared" si="166"/>
        <v/>
      </c>
      <c r="AG81" s="177">
        <f t="shared" ref="AG81:AG102" si="213">IF(AG42="","",AG42-(F42+(G42-F42)/($G$10-$F$10)*($AG$10-$F$10)))</f>
        <v>1.1382604832048389</v>
      </c>
      <c r="AH81" s="177">
        <f t="shared" ref="AH81:AH102" si="214">IF(AH42="","",AH42-(H42+(I42-H42)/($I$10-$H$10)*($AH$10-$H$10)))</f>
        <v>1.337343192280211</v>
      </c>
      <c r="AI81" s="177">
        <f t="shared" si="167"/>
        <v>1.5288695260705307</v>
      </c>
      <c r="AJ81" s="233">
        <f t="shared" si="168"/>
        <v>1.959523016928592</v>
      </c>
      <c r="AK81" s="273" t="str">
        <f t="shared" si="169"/>
        <v/>
      </c>
      <c r="AL81" s="273" t="str">
        <f t="shared" si="170"/>
        <v/>
      </c>
      <c r="AM81" s="177">
        <f>IF(AM42="","",AM42-(J42+(K42-J42)/($K$10-$J$10)*($AM$10-$J$10)))</f>
        <v>1.6078417605695876</v>
      </c>
      <c r="AN81" s="177">
        <f t="shared" si="171"/>
        <v>1.6813674674999834</v>
      </c>
      <c r="AO81" s="232">
        <f t="shared" ref="AO81:AO102" si="215">IF(AO42="","",AO42-(L42+(M42-L42)/($M$10-$L$10)*($AO$10-$L$10)))</f>
        <v>1.8833544430677538</v>
      </c>
      <c r="AP81" s="273" t="str">
        <f t="shared" si="172"/>
        <v/>
      </c>
      <c r="AQ81" s="177">
        <f t="shared" si="173"/>
        <v>1.2075638501796471</v>
      </c>
      <c r="AR81" s="177">
        <f t="shared" si="174"/>
        <v>1.5144225408516696</v>
      </c>
      <c r="AS81" s="177">
        <f t="shared" si="175"/>
        <v>1.5201215084871555</v>
      </c>
      <c r="AT81" s="232">
        <f t="shared" si="176"/>
        <v>1.7691974768670715</v>
      </c>
      <c r="AU81" s="232">
        <f t="shared" si="177"/>
        <v>1.829544541710191</v>
      </c>
      <c r="AV81" s="273"/>
      <c r="AW81" s="348" t="str">
        <f t="shared" si="178"/>
        <v/>
      </c>
      <c r="AX81" s="295"/>
      <c r="AY81" s="295"/>
      <c r="AZ81" s="295"/>
      <c r="BA81" s="179">
        <f t="shared" si="179"/>
        <v>0.7822699654652181</v>
      </c>
      <c r="BB81" s="177">
        <f t="shared" si="180"/>
        <v>0.91495373076921727</v>
      </c>
      <c r="BC81" s="179">
        <f t="shared" si="181"/>
        <v>0.9571305451196408</v>
      </c>
      <c r="BD81" s="177">
        <f t="shared" si="182"/>
        <v>1.0196404811082986</v>
      </c>
      <c r="BE81" s="232">
        <f t="shared" si="183"/>
        <v>1.077580288322763</v>
      </c>
      <c r="BF81" s="232">
        <f t="shared" si="184"/>
        <v>1.2376227503714541</v>
      </c>
      <c r="BG81" s="178">
        <f t="shared" si="185"/>
        <v>1.3416965325571368</v>
      </c>
      <c r="BH81" s="179">
        <f>IF(BH42="","",BH42-(N42+(O42-N42)/($O$10-$N$10)*($BH$10-$N$10)))</f>
        <v>1.6759372444089204</v>
      </c>
      <c r="BI81" s="273"/>
      <c r="BJ81" s="272" t="str">
        <f t="shared" si="186"/>
        <v/>
      </c>
      <c r="BK81" s="272" t="str">
        <f t="shared" si="187"/>
        <v/>
      </c>
      <c r="BL81" s="273" t="str">
        <f t="shared" si="188"/>
        <v/>
      </c>
      <c r="BM81" s="178">
        <f t="shared" si="189"/>
        <v>1.1859464362531336</v>
      </c>
      <c r="BN81" s="178">
        <f t="shared" si="190"/>
        <v>1.5402389749857048</v>
      </c>
      <c r="BO81" s="178" t="str">
        <f t="shared" si="191"/>
        <v/>
      </c>
      <c r="BP81" s="273" t="str">
        <f t="shared" si="192"/>
        <v/>
      </c>
      <c r="BQ81" s="179">
        <f t="shared" ref="BQ81:BQ102" si="216">IF(BQ42="","",BQ42-(F42+(G42-F42)/($G$10-$F$10)*($BQ$10-$F$10)))</f>
        <v>0.81659457091565679</v>
      </c>
      <c r="BR81" s="273" t="str">
        <f t="shared" si="193"/>
        <v/>
      </c>
      <c r="BS81" s="348" t="str">
        <f t="shared" si="194"/>
        <v/>
      </c>
      <c r="BT81" s="273" t="str">
        <f t="shared" si="195"/>
        <v/>
      </c>
      <c r="BU81" s="177">
        <f>IF(BU42="","",BU42-(G42+(H42-G42)/($H$10-$G$10)*($BU$10-$G$10)))</f>
        <v>1.1437243541639797</v>
      </c>
      <c r="BV81" s="177">
        <f t="shared" si="196"/>
        <v>1.6400348906800637</v>
      </c>
      <c r="BW81" s="232">
        <f t="shared" si="197"/>
        <v>1.7582551832571229</v>
      </c>
      <c r="BX81" s="177">
        <f t="shared" si="198"/>
        <v>1.8742135210857007</v>
      </c>
      <c r="BY81" s="232">
        <f t="shared" si="199"/>
        <v>1.8895841749486442</v>
      </c>
      <c r="BZ81" s="232">
        <f t="shared" si="200"/>
        <v>2.3109782705133468</v>
      </c>
      <c r="CA81" s="273" t="str">
        <f t="shared" si="201"/>
        <v/>
      </c>
      <c r="CB81" s="178">
        <f t="shared" ref="CB81:CB102" si="217">IF(CB42="","",CB42-(F42+(G42-F42)/($G$10-$F$10)*($CB$10-$F$10)))</f>
        <v>1.2805468114499579</v>
      </c>
      <c r="CC81" s="178">
        <f t="shared" si="202"/>
        <v>1.7971632900671217</v>
      </c>
      <c r="CD81" s="177">
        <f t="shared" si="203"/>
        <v>1.3655896075818577</v>
      </c>
      <c r="CE81" s="177">
        <f t="shared" si="204"/>
        <v>1.7376581510285425</v>
      </c>
      <c r="CF81" s="232">
        <f t="shared" ref="CF81:CF102" si="218">IF(CF42="","",CF42-(K42+(L42-K42)/($L$10-$K$10)*($CF$10-$K$10)))</f>
        <v>1.7988464966095761</v>
      </c>
      <c r="CG81" s="232">
        <f t="shared" ref="CG81:CG102" si="219">IF(CG42="","",CG42-(K42+(L42-K42)/($L$10-$K$10)*($CG$10-$K$10)))</f>
        <v>2.4367312042775291</v>
      </c>
    </row>
    <row r="82" spans="2:85" x14ac:dyDescent="0.3">
      <c r="B82" s="80"/>
      <c r="R82" s="81">
        <f t="shared" si="111"/>
        <v>42585</v>
      </c>
      <c r="S82" s="272" t="str">
        <f t="shared" si="163"/>
        <v/>
      </c>
      <c r="T82" s="176">
        <f t="shared" ref="T82:T102" si="220">IF(T43="","",T43-(G43+(H43-G43)/($H$10-$G$10)*($T$10-$G$10)))</f>
        <v>1.0128551550971221</v>
      </c>
      <c r="U82" s="177">
        <f t="shared" si="205"/>
        <v>0.9201840082701489</v>
      </c>
      <c r="V82" s="176">
        <f t="shared" ref="V82:V102" si="221">IF(V43="","",V43-(G43+(H43-G43)/($H$10-$G$10)*($V$10-$G$10)))</f>
        <v>0.819035623538096</v>
      </c>
      <c r="W82" s="177">
        <f t="shared" si="206"/>
        <v>1.045461559855186</v>
      </c>
      <c r="X82" s="178">
        <f t="shared" si="207"/>
        <v>1.2690718788749931</v>
      </c>
      <c r="Y82" s="178">
        <f t="shared" si="208"/>
        <v>1.4662960126249891</v>
      </c>
      <c r="Z82" s="347" t="str">
        <f t="shared" si="164"/>
        <v/>
      </c>
      <c r="AA82" s="232">
        <f t="shared" si="209"/>
        <v>1.0014929627990179</v>
      </c>
      <c r="AB82" s="178">
        <f t="shared" si="210"/>
        <v>1.4537589371851485</v>
      </c>
      <c r="AC82" s="178">
        <f t="shared" si="211"/>
        <v>1.5158685913291186</v>
      </c>
      <c r="AD82" s="232">
        <f t="shared" si="212"/>
        <v>1.6864944861249893</v>
      </c>
      <c r="AE82" s="177">
        <f t="shared" si="165"/>
        <v>2.1484439867499923</v>
      </c>
      <c r="AF82" s="348" t="str">
        <f t="shared" si="166"/>
        <v/>
      </c>
      <c r="AG82" s="177">
        <f t="shared" si="213"/>
        <v>1.1280126836222755</v>
      </c>
      <c r="AH82" s="177">
        <f t="shared" si="214"/>
        <v>1.3322177015549597</v>
      </c>
      <c r="AI82" s="177">
        <f t="shared" si="167"/>
        <v>1.5258342408123768</v>
      </c>
      <c r="AJ82" s="233">
        <f t="shared" si="168"/>
        <v>1.9651107650000086</v>
      </c>
      <c r="AK82" s="273" t="str">
        <f t="shared" si="169"/>
        <v/>
      </c>
      <c r="AL82" s="273" t="str">
        <f t="shared" si="170"/>
        <v/>
      </c>
      <c r="AM82" s="177">
        <f>IF(AM43="","",AM43-(J43+(K43-J43)/($K$10-$J$10)*($AM$10-$J$10)))</f>
        <v>1.6048060064240821</v>
      </c>
      <c r="AN82" s="177">
        <f t="shared" si="171"/>
        <v>1.6813840575000238</v>
      </c>
      <c r="AO82" s="232">
        <f t="shared" si="215"/>
        <v>1.8898998790697652</v>
      </c>
      <c r="AP82" s="273" t="str">
        <f t="shared" si="172"/>
        <v/>
      </c>
      <c r="AQ82" s="177">
        <f t="shared" si="173"/>
        <v>1.1929190075485745</v>
      </c>
      <c r="AR82" s="177">
        <f t="shared" si="174"/>
        <v>1.5023081279121131</v>
      </c>
      <c r="AS82" s="177">
        <f t="shared" si="175"/>
        <v>1.5181031477567024</v>
      </c>
      <c r="AT82" s="232">
        <f t="shared" si="176"/>
        <v>1.7651429509177188</v>
      </c>
      <c r="AU82" s="232">
        <f t="shared" si="177"/>
        <v>1.8287511959728271</v>
      </c>
      <c r="AV82" s="273"/>
      <c r="AW82" s="348" t="str">
        <f t="shared" si="178"/>
        <v/>
      </c>
      <c r="AX82" s="295"/>
      <c r="AY82" s="295"/>
      <c r="AZ82" s="295"/>
      <c r="BA82" s="179">
        <f t="shared" si="179"/>
        <v>0.76813932490738179</v>
      </c>
      <c r="BB82" s="177">
        <f t="shared" si="180"/>
        <v>0.90615465480770885</v>
      </c>
      <c r="BC82" s="179">
        <f t="shared" si="181"/>
        <v>0.95308426695844983</v>
      </c>
      <c r="BD82" s="177">
        <f t="shared" si="182"/>
        <v>1.0166077716939594</v>
      </c>
      <c r="BE82" s="232">
        <f t="shared" si="183"/>
        <v>1.0745471445569983</v>
      </c>
      <c r="BF82" s="232">
        <f t="shared" si="184"/>
        <v>1.2416105296250028</v>
      </c>
      <c r="BG82" s="178">
        <f t="shared" si="185"/>
        <v>1.3674799728749989</v>
      </c>
      <c r="BH82" s="179">
        <f t="shared" ref="BH82:BH102" si="222">IF(BH43="","",BH43-(N43+(O43-N43)/($O$10-$N$10)*($BH$10-$N$10)))</f>
        <v>1.6868450554256267</v>
      </c>
      <c r="BI82" s="273"/>
      <c r="BJ82" s="272" t="str">
        <f t="shared" si="186"/>
        <v/>
      </c>
      <c r="BK82" s="272" t="str">
        <f t="shared" si="187"/>
        <v/>
      </c>
      <c r="BL82" s="273" t="str">
        <f t="shared" si="188"/>
        <v/>
      </c>
      <c r="BM82" s="178">
        <f t="shared" si="189"/>
        <v>1.1818978534068381</v>
      </c>
      <c r="BN82" s="178">
        <f t="shared" si="190"/>
        <v>1.5431863622499953</v>
      </c>
      <c r="BO82" s="178" t="str">
        <f t="shared" si="191"/>
        <v/>
      </c>
      <c r="BP82" s="273" t="str">
        <f t="shared" si="192"/>
        <v/>
      </c>
      <c r="BQ82" s="179">
        <f t="shared" si="216"/>
        <v>0.80152250830510829</v>
      </c>
      <c r="BR82" s="273" t="str">
        <f t="shared" si="193"/>
        <v/>
      </c>
      <c r="BS82" s="348" t="str">
        <f t="shared" si="194"/>
        <v/>
      </c>
      <c r="BT82" s="273" t="str">
        <f t="shared" si="195"/>
        <v/>
      </c>
      <c r="BU82" s="177">
        <f t="shared" ref="BU82:BU102" si="223">IF(BU43="","",BU43-(G43+(H43-G43)/($H$10-$G$10)*($BU$10-$G$10)))</f>
        <v>1.1291743856606824</v>
      </c>
      <c r="BV82" s="177">
        <f t="shared" si="196"/>
        <v>1.6369990483690569</v>
      </c>
      <c r="BW82" s="232">
        <f t="shared" si="197"/>
        <v>1.7617677057500025</v>
      </c>
      <c r="BX82" s="177">
        <f t="shared" si="198"/>
        <v>1.8764378977499967</v>
      </c>
      <c r="BY82" s="232">
        <f t="shared" si="199"/>
        <v>1.8884536235181342</v>
      </c>
      <c r="BZ82" s="232">
        <f t="shared" si="200"/>
        <v>2.3271032570379675</v>
      </c>
      <c r="CA82" s="273" t="str">
        <f t="shared" si="201"/>
        <v/>
      </c>
      <c r="CB82" s="178">
        <f t="shared" si="217"/>
        <v>1.2668095422375245</v>
      </c>
      <c r="CC82" s="178">
        <f t="shared" si="202"/>
        <v>1.8068853579697668</v>
      </c>
      <c r="CD82" s="177">
        <f t="shared" si="203"/>
        <v>1.3615392135768356</v>
      </c>
      <c r="CE82" s="177">
        <f t="shared" si="204"/>
        <v>1.738277444250014</v>
      </c>
      <c r="CF82" s="232">
        <f t="shared" si="218"/>
        <v>1.7989735736252015</v>
      </c>
      <c r="CG82" s="232">
        <f t="shared" si="219"/>
        <v>2.4358487855203608</v>
      </c>
    </row>
    <row r="83" spans="2:85" x14ac:dyDescent="0.3">
      <c r="B83" s="80"/>
      <c r="R83" s="81">
        <f t="shared" si="111"/>
        <v>42586</v>
      </c>
      <c r="S83" s="272" t="str">
        <f t="shared" si="163"/>
        <v/>
      </c>
      <c r="T83" s="176">
        <f t="shared" si="220"/>
        <v>1.0186711467351208</v>
      </c>
      <c r="U83" s="177">
        <f t="shared" si="205"/>
        <v>0.96581585812908344</v>
      </c>
      <c r="V83" s="176">
        <f t="shared" si="221"/>
        <v>0.80985299798247823</v>
      </c>
      <c r="W83" s="177">
        <f t="shared" si="206"/>
        <v>1.0355920234571727</v>
      </c>
      <c r="X83" s="178">
        <f t="shared" si="207"/>
        <v>1.2446172799107613</v>
      </c>
      <c r="Y83" s="178">
        <f>IF(Y44="","",Y44-(K44+(L44-K44)/($L$10-$K$10)*($Y$10-$K$10)))</f>
        <v>1.4387513097321771</v>
      </c>
      <c r="Z83" s="347" t="str">
        <f t="shared" si="164"/>
        <v/>
      </c>
      <c r="AA83" s="232">
        <f t="shared" si="209"/>
        <v>1.0928266170300827</v>
      </c>
      <c r="AB83" s="178">
        <f t="shared" si="210"/>
        <v>1.4388785627329497</v>
      </c>
      <c r="AC83" s="178">
        <f t="shared" si="211"/>
        <v>1.4983075919177173</v>
      </c>
      <c r="AD83" s="232">
        <f t="shared" si="212"/>
        <v>1.6582524536607239</v>
      </c>
      <c r="AE83" s="177">
        <f t="shared" si="165"/>
        <v>2.124208069107155</v>
      </c>
      <c r="AF83" s="348" t="str">
        <f t="shared" si="166"/>
        <v/>
      </c>
      <c r="AG83" s="177">
        <f t="shared" si="213"/>
        <v>1.1290357328853882</v>
      </c>
      <c r="AH83" s="177">
        <f t="shared" si="214"/>
        <v>1.3169234770659315</v>
      </c>
      <c r="AI83" s="177">
        <f t="shared" si="167"/>
        <v>1.5086527298488333</v>
      </c>
      <c r="AJ83" s="233">
        <f t="shared" si="168"/>
        <v>1.9337701339285938</v>
      </c>
      <c r="AK83" s="273" t="str">
        <f t="shared" si="169"/>
        <v/>
      </c>
      <c r="AL83" s="273" t="str">
        <f t="shared" si="170"/>
        <v/>
      </c>
      <c r="AM83" s="177">
        <f t="shared" ref="AM83:AM102" si="224">IF(AM44="","",AM44-(J44+(K44-J44)/($K$10-$J$10)*($AM$10-$J$10)))</f>
        <v>1.5833809095189966</v>
      </c>
      <c r="AN83" s="177">
        <f t="shared" si="171"/>
        <v>1.6589890025000331</v>
      </c>
      <c r="AO83" s="232">
        <f t="shared" si="215"/>
        <v>1.8548325835841544</v>
      </c>
      <c r="AP83" s="273" t="str">
        <f t="shared" si="172"/>
        <v/>
      </c>
      <c r="AQ83" s="177">
        <f t="shared" si="173"/>
        <v>1.1886922383675798</v>
      </c>
      <c r="AR83" s="177">
        <f t="shared" si="174"/>
        <v>1.4859769054945018</v>
      </c>
      <c r="AS83" s="177">
        <f t="shared" si="175"/>
        <v>1.5034547427700291</v>
      </c>
      <c r="AT83" s="232">
        <f t="shared" si="176"/>
        <v>1.7470177096455544</v>
      </c>
      <c r="AU83" s="232">
        <f t="shared" si="177"/>
        <v>1.7999224342763045</v>
      </c>
      <c r="AV83" s="273"/>
      <c r="AW83" s="348" t="str">
        <f t="shared" si="178"/>
        <v/>
      </c>
      <c r="AX83" s="295"/>
      <c r="AY83" s="295"/>
      <c r="AZ83" s="295"/>
      <c r="BA83" s="179">
        <f t="shared" si="179"/>
        <v>0.76999234506250458</v>
      </c>
      <c r="BB83" s="177">
        <f t="shared" si="180"/>
        <v>0.89091067576923999</v>
      </c>
      <c r="BC83" s="179">
        <f t="shared" si="181"/>
        <v>0.9414446176007305</v>
      </c>
      <c r="BD83" s="177">
        <f t="shared" si="182"/>
        <v>1.0017489086964708</v>
      </c>
      <c r="BE83" s="232">
        <f t="shared" si="183"/>
        <v>1.0582853253607567</v>
      </c>
      <c r="BF83" s="232">
        <f t="shared" si="184"/>
        <v>1.2148570304464643</v>
      </c>
      <c r="BG83" s="178">
        <f t="shared" si="185"/>
        <v>1.3473497184821701</v>
      </c>
      <c r="BH83" s="179">
        <f t="shared" si="222"/>
        <v>1.6491066778582715</v>
      </c>
      <c r="BI83" s="273"/>
      <c r="BJ83" s="272" t="str">
        <f t="shared" si="186"/>
        <v/>
      </c>
      <c r="BK83" s="272" t="str">
        <f t="shared" si="187"/>
        <v/>
      </c>
      <c r="BL83" s="273" t="str">
        <f t="shared" si="188"/>
        <v/>
      </c>
      <c r="BM83" s="178">
        <f t="shared" si="189"/>
        <v>1.1660511305289434</v>
      </c>
      <c r="BN83" s="178">
        <f t="shared" si="190"/>
        <v>1.5169568830357489</v>
      </c>
      <c r="BO83" s="178" t="str">
        <f t="shared" si="191"/>
        <v/>
      </c>
      <c r="BP83" s="273" t="str">
        <f t="shared" si="192"/>
        <v/>
      </c>
      <c r="BQ83" s="179">
        <f t="shared" si="216"/>
        <v>0.79635599233509224</v>
      </c>
      <c r="BR83" s="273" t="str">
        <f t="shared" si="193"/>
        <v/>
      </c>
      <c r="BS83" s="348" t="str">
        <f t="shared" si="194"/>
        <v/>
      </c>
      <c r="BT83" s="273" t="str">
        <f t="shared" si="195"/>
        <v/>
      </c>
      <c r="BU83" s="177">
        <f t="shared" si="223"/>
        <v>1.1148938734760898</v>
      </c>
      <c r="BV83" s="177">
        <f t="shared" si="196"/>
        <v>1.6319751092568806</v>
      </c>
      <c r="BW83" s="232">
        <f t="shared" si="197"/>
        <v>1.7364137741071797</v>
      </c>
      <c r="BX83" s="177">
        <f t="shared" si="198"/>
        <v>1.8431990730357315</v>
      </c>
      <c r="BY83" s="232">
        <f t="shared" si="199"/>
        <v>1.8418273478234206</v>
      </c>
      <c r="BZ83" s="232">
        <f t="shared" si="200"/>
        <v>2.2805955969592886</v>
      </c>
      <c r="CA83" s="273" t="str">
        <f t="shared" si="201"/>
        <v/>
      </c>
      <c r="CB83" s="178">
        <f t="shared" si="217"/>
        <v>1.2809596461287651</v>
      </c>
      <c r="CC83" s="178">
        <f t="shared" si="202"/>
        <v>1.78746177023493</v>
      </c>
      <c r="CD83" s="177">
        <f t="shared" si="203"/>
        <v>1.3486118787531185</v>
      </c>
      <c r="CE83" s="177">
        <f t="shared" si="204"/>
        <v>1.7140368326785882</v>
      </c>
      <c r="CF83" s="232">
        <f t="shared" si="218"/>
        <v>1.777432960047701</v>
      </c>
      <c r="CG83" s="232">
        <f t="shared" si="219"/>
        <v>2.4267393246659008</v>
      </c>
    </row>
    <row r="84" spans="2:85" x14ac:dyDescent="0.3">
      <c r="B84" s="80"/>
      <c r="R84" s="81">
        <f t="shared" si="111"/>
        <v>42587</v>
      </c>
      <c r="S84" s="272" t="str">
        <f t="shared" si="163"/>
        <v/>
      </c>
      <c r="T84" s="176">
        <f t="shared" si="220"/>
        <v>6.2868217781097053</v>
      </c>
      <c r="U84" s="177">
        <f t="shared" si="205"/>
        <v>0.8997035520558716</v>
      </c>
      <c r="V84" s="176">
        <f t="shared" si="221"/>
        <v>0.81202224021537606</v>
      </c>
      <c r="W84" s="177">
        <f>IF(W45="","",W45-(I45+(J45-I45)/($J$10-$I$10)*($W$10-$I$10)))</f>
        <v>1.0466995967947001</v>
      </c>
      <c r="X84" s="178">
        <f t="shared" si="207"/>
        <v>1.2618068586964364</v>
      </c>
      <c r="Y84" s="178">
        <f t="shared" si="208"/>
        <v>1.4498472095892894</v>
      </c>
      <c r="Z84" s="347" t="str">
        <f t="shared" si="164"/>
        <v/>
      </c>
      <c r="AA84" s="232">
        <f t="shared" si="209"/>
        <v>0.99038941736240016</v>
      </c>
      <c r="AB84" s="178">
        <f t="shared" si="210"/>
        <v>1.4547251507493444</v>
      </c>
      <c r="AC84" s="178">
        <f t="shared" si="211"/>
        <v>1.5145789034303712</v>
      </c>
      <c r="AD84" s="232">
        <f t="shared" si="212"/>
        <v>1.6700035609464143</v>
      </c>
      <c r="AE84" s="177">
        <f t="shared" si="165"/>
        <v>2.1226758474643099</v>
      </c>
      <c r="AF84" s="348" t="str">
        <f t="shared" si="166"/>
        <v/>
      </c>
      <c r="AG84" s="177">
        <f t="shared" si="213"/>
        <v>1.1192555926775716</v>
      </c>
      <c r="AH84" s="177">
        <f t="shared" si="214"/>
        <v>1.3298160667252699</v>
      </c>
      <c r="AI84" s="177">
        <f t="shared" si="167"/>
        <v>1.5252754497166112</v>
      </c>
      <c r="AJ84" s="233">
        <f t="shared" si="168"/>
        <v>1.9465219778571496</v>
      </c>
      <c r="AK84" s="273" t="str">
        <f t="shared" si="169"/>
        <v/>
      </c>
      <c r="AL84" s="273" t="str">
        <f t="shared" si="170"/>
        <v/>
      </c>
      <c r="AM84" s="177">
        <f t="shared" si="224"/>
        <v>1.6016526392468122</v>
      </c>
      <c r="AN84" s="177">
        <f t="shared" si="171"/>
        <v>1.6730367224999876</v>
      </c>
      <c r="AO84" s="232">
        <f t="shared" si="215"/>
        <v>1.859099706976745</v>
      </c>
      <c r="AP84" s="273" t="str">
        <f t="shared" si="172"/>
        <v/>
      </c>
      <c r="AQ84" s="177">
        <f t="shared" si="173"/>
        <v>1.1902585678048681</v>
      </c>
      <c r="AR84" s="177">
        <f t="shared" si="174"/>
        <v>1.493155460439572</v>
      </c>
      <c r="AS84" s="177">
        <f t="shared" si="175"/>
        <v>1.5148775123541742</v>
      </c>
      <c r="AT84" s="232">
        <f t="shared" si="176"/>
        <v>1.7652470183924054</v>
      </c>
      <c r="AU84" s="232">
        <f t="shared" si="177"/>
        <v>1.8231543058664537</v>
      </c>
      <c r="AV84" s="273"/>
      <c r="AW84" s="348" t="str">
        <f t="shared" si="178"/>
        <v/>
      </c>
      <c r="AX84" s="295"/>
      <c r="AY84" s="295"/>
      <c r="AZ84" s="295"/>
      <c r="BA84" s="179">
        <f t="shared" si="179"/>
        <v>0.77178617513157843</v>
      </c>
      <c r="BB84" s="177">
        <f t="shared" si="180"/>
        <v>0.89176711846152323</v>
      </c>
      <c r="BC84" s="179">
        <f t="shared" si="181"/>
        <v>0.95485108518890582</v>
      </c>
      <c r="BD84" s="177">
        <f t="shared" si="182"/>
        <v>1.0126218491183616</v>
      </c>
      <c r="BE84" s="232">
        <f t="shared" si="183"/>
        <v>1.074538528689881</v>
      </c>
      <c r="BF84" s="232">
        <f t="shared" si="184"/>
        <v>1.2252083080178731</v>
      </c>
      <c r="BG84" s="178">
        <f t="shared" si="185"/>
        <v>1.3307249923392808</v>
      </c>
      <c r="BH84" s="179">
        <f t="shared" si="222"/>
        <v>1.6624332210896835</v>
      </c>
      <c r="BI84" s="273"/>
      <c r="BJ84" s="272" t="str">
        <f t="shared" si="186"/>
        <v/>
      </c>
      <c r="BK84" s="272" t="str">
        <f t="shared" si="187"/>
        <v/>
      </c>
      <c r="BL84" s="273" t="str">
        <f t="shared" si="188"/>
        <v/>
      </c>
      <c r="BM84" s="178">
        <f t="shared" si="189"/>
        <v>1.1818523722418128</v>
      </c>
      <c r="BN84" s="178">
        <f t="shared" si="190"/>
        <v>1.5277411908214513</v>
      </c>
      <c r="BO84" s="178" t="str">
        <f>IF(BO45="","",BO45-(L45+(N45-L45)/($N$10-$L$10)*($BO$10-$L$10)))</f>
        <v/>
      </c>
      <c r="BP84" s="273" t="str">
        <f t="shared" si="192"/>
        <v/>
      </c>
      <c r="BQ84" s="179">
        <f t="shared" si="216"/>
        <v>0.79716355770420555</v>
      </c>
      <c r="BR84" s="273" t="str">
        <f t="shared" si="193"/>
        <v/>
      </c>
      <c r="BS84" s="348" t="str">
        <f t="shared" si="194"/>
        <v/>
      </c>
      <c r="BT84" s="273" t="str">
        <f t="shared" si="195"/>
        <v/>
      </c>
      <c r="BU84" s="177">
        <f t="shared" si="223"/>
        <v>1.1151197626050671</v>
      </c>
      <c r="BV84" s="177">
        <f t="shared" si="196"/>
        <v>1.6283572017317198</v>
      </c>
      <c r="BW84" s="232">
        <f t="shared" si="197"/>
        <v>1.7422092864643051</v>
      </c>
      <c r="BX84" s="177">
        <f t="shared" si="198"/>
        <v>1.8548161713214282</v>
      </c>
      <c r="BY84" s="232">
        <f t="shared" si="199"/>
        <v>1.8575575121919559</v>
      </c>
      <c r="BZ84" s="232">
        <f t="shared" si="200"/>
        <v>2.2868910193685892</v>
      </c>
      <c r="CA84" s="273" t="str">
        <f t="shared" si="201"/>
        <v/>
      </c>
      <c r="CB84" s="178">
        <f t="shared" si="217"/>
        <v>1.2822864530052418</v>
      </c>
      <c r="CC84" s="178">
        <f t="shared" si="202"/>
        <v>1.7675308532718266</v>
      </c>
      <c r="CD84" s="177">
        <f t="shared" si="203"/>
        <v>1.360664898287165</v>
      </c>
      <c r="CE84" s="177">
        <f t="shared" si="204"/>
        <v>1.7278845496071589</v>
      </c>
      <c r="CF84" s="232">
        <f t="shared" si="218"/>
        <v>1.776951234108892</v>
      </c>
      <c r="CG84" s="232">
        <f t="shared" si="219"/>
        <v>2.4445672533803231</v>
      </c>
    </row>
    <row r="85" spans="2:85" x14ac:dyDescent="0.3">
      <c r="B85" s="80"/>
      <c r="R85" s="81">
        <f t="shared" si="111"/>
        <v>42590</v>
      </c>
      <c r="S85" s="272" t="str">
        <f t="shared" si="163"/>
        <v/>
      </c>
      <c r="T85" s="176">
        <f t="shared" si="220"/>
        <v>6.3172199748382294</v>
      </c>
      <c r="U85" s="177">
        <f t="shared" si="205"/>
        <v>0.90844064783990852</v>
      </c>
      <c r="V85" s="176">
        <f t="shared" si="221"/>
        <v>0.80908848018894375</v>
      </c>
      <c r="W85" s="177">
        <f t="shared" si="206"/>
        <v>1.0524688951385521</v>
      </c>
      <c r="X85" s="178">
        <f>IF(X46="","",X46-(K46+(L46-K46)/($L$10-$K$10)*($X$10-$K$10)))</f>
        <v>1.2829836398250032</v>
      </c>
      <c r="Y85" s="178">
        <f t="shared" si="208"/>
        <v>1.4720560005749981</v>
      </c>
      <c r="Z85" s="347" t="str">
        <f t="shared" si="164"/>
        <v/>
      </c>
      <c r="AA85" s="232">
        <f t="shared" si="209"/>
        <v>1.0005600133165782</v>
      </c>
      <c r="AB85" s="178">
        <f t="shared" si="210"/>
        <v>1.4587113920403176</v>
      </c>
      <c r="AC85" s="178">
        <f t="shared" si="211"/>
        <v>1.5260361325316349</v>
      </c>
      <c r="AD85" s="232">
        <f t="shared" si="212"/>
        <v>1.690232520675006</v>
      </c>
      <c r="AE85" s="177">
        <f t="shared" si="165"/>
        <v>2.0878803970499766</v>
      </c>
      <c r="AF85" s="348" t="str">
        <f t="shared" si="166"/>
        <v/>
      </c>
      <c r="AG85" s="177">
        <f t="shared" si="213"/>
        <v>1.1344201147449566</v>
      </c>
      <c r="AH85" s="177">
        <f t="shared" si="214"/>
        <v>1.330187730082419</v>
      </c>
      <c r="AI85" s="177">
        <f t="shared" si="167"/>
        <v>1.5328156681360097</v>
      </c>
      <c r="AJ85" s="233">
        <f t="shared" si="168"/>
        <v>1.9698709189999837</v>
      </c>
      <c r="AK85" s="273" t="str">
        <f t="shared" si="169"/>
        <v/>
      </c>
      <c r="AL85" s="273" t="str">
        <f t="shared" si="170"/>
        <v/>
      </c>
      <c r="AM85" s="177">
        <f t="shared" si="224"/>
        <v>1.6120722955696127</v>
      </c>
      <c r="AN85" s="177">
        <f t="shared" si="171"/>
        <v>1.6934874825000223</v>
      </c>
      <c r="AO85" s="232">
        <f t="shared" si="215"/>
        <v>1.8818238565252898</v>
      </c>
      <c r="AP85" s="273" t="str">
        <f t="shared" si="172"/>
        <v/>
      </c>
      <c r="AQ85" s="177">
        <f t="shared" si="173"/>
        <v>1.191233956169125</v>
      </c>
      <c r="AR85" s="177">
        <f t="shared" si="174"/>
        <v>1.4928857893681167</v>
      </c>
      <c r="AS85" s="177">
        <f t="shared" si="175"/>
        <v>1.5147417832756427</v>
      </c>
      <c r="AT85" s="232">
        <f t="shared" si="176"/>
        <v>1.775646799367073</v>
      </c>
      <c r="AU85" s="232">
        <f t="shared" si="177"/>
        <v>1.8397165613135662</v>
      </c>
      <c r="AV85" s="273"/>
      <c r="AW85" s="348" t="str">
        <f t="shared" si="178"/>
        <v/>
      </c>
      <c r="AX85" s="295"/>
      <c r="AY85" s="295"/>
      <c r="AZ85" s="295"/>
      <c r="BA85" s="179">
        <f t="shared" si="179"/>
        <v>0.77686112927539708</v>
      </c>
      <c r="BB85" s="177">
        <f t="shared" si="180"/>
        <v>0.89226826346155796</v>
      </c>
      <c r="BC85" s="179">
        <f t="shared" si="181"/>
        <v>0.95806870790931842</v>
      </c>
      <c r="BD85" s="177">
        <f t="shared" si="182"/>
        <v>1.0185456789231775</v>
      </c>
      <c r="BE85" s="232">
        <f t="shared" si="183"/>
        <v>1.0848959483227991</v>
      </c>
      <c r="BF85" s="232">
        <f t="shared" si="184"/>
        <v>1.2466048092749789</v>
      </c>
      <c r="BG85" s="178">
        <f t="shared" si="185"/>
        <v>1.3537791602249793</v>
      </c>
      <c r="BH85" s="179">
        <f t="shared" si="222"/>
        <v>1.6713422907747719</v>
      </c>
      <c r="BI85" s="273"/>
      <c r="BJ85" s="272" t="str">
        <f t="shared" si="186"/>
        <v/>
      </c>
      <c r="BK85" s="272" t="str">
        <f t="shared" si="187"/>
        <v/>
      </c>
      <c r="BL85" s="273" t="str">
        <f t="shared" si="188"/>
        <v/>
      </c>
      <c r="BM85" s="178">
        <f t="shared" si="189"/>
        <v>1.1858526990239437</v>
      </c>
      <c r="BN85" s="178">
        <f t="shared" si="190"/>
        <v>1.5498574963499874</v>
      </c>
      <c r="BO85" s="178" t="str">
        <f t="shared" si="191"/>
        <v/>
      </c>
      <c r="BP85" s="273" t="str">
        <f t="shared" si="192"/>
        <v/>
      </c>
      <c r="BQ85" s="179">
        <f t="shared" si="216"/>
        <v>0.79228233200463882</v>
      </c>
      <c r="BR85" s="273" t="str">
        <f t="shared" si="193"/>
        <v/>
      </c>
      <c r="BS85" s="348" t="str">
        <f t="shared" si="194"/>
        <v/>
      </c>
      <c r="BT85" s="273" t="str">
        <f t="shared" si="195"/>
        <v/>
      </c>
      <c r="BU85" s="177">
        <f t="shared" si="223"/>
        <v>1.1046938891495655</v>
      </c>
      <c r="BV85" s="177">
        <f t="shared" si="196"/>
        <v>1.6307502716687627</v>
      </c>
      <c r="BW85" s="232">
        <f t="shared" si="197"/>
        <v>1.7579017459499977</v>
      </c>
      <c r="BX85" s="177">
        <f t="shared" si="198"/>
        <v>1.8886857511500177</v>
      </c>
      <c r="BY85" s="232">
        <f t="shared" si="199"/>
        <v>1.8620551864476562</v>
      </c>
      <c r="BZ85" s="232">
        <f t="shared" si="200"/>
        <v>2.3002663122587226</v>
      </c>
      <c r="CA85" s="273" t="str">
        <f t="shared" si="201"/>
        <v/>
      </c>
      <c r="CB85" s="178">
        <f t="shared" si="217"/>
        <v>1.2810547316484771</v>
      </c>
      <c r="CC85" s="178">
        <f t="shared" si="202"/>
        <v>1.8321125502516777</v>
      </c>
      <c r="CD85" s="177">
        <f t="shared" si="203"/>
        <v>1.3664976121221704</v>
      </c>
      <c r="CE85" s="177">
        <f t="shared" si="204"/>
        <v>1.7489416440500116</v>
      </c>
      <c r="CF85" s="232">
        <f t="shared" si="218"/>
        <v>1.7978669093976591</v>
      </c>
      <c r="CG85" s="232">
        <f t="shared" si="219"/>
        <v>2.4403016211703559</v>
      </c>
    </row>
    <row r="86" spans="2:85" x14ac:dyDescent="0.3">
      <c r="B86" s="80"/>
      <c r="R86" s="81">
        <f t="shared" si="111"/>
        <v>42591</v>
      </c>
      <c r="S86" s="272" t="str">
        <f t="shared" si="163"/>
        <v/>
      </c>
      <c r="T86" s="176">
        <f t="shared" si="220"/>
        <v>6.3447165053414096</v>
      </c>
      <c r="U86" s="177">
        <f t="shared" si="205"/>
        <v>0.9682514996517233</v>
      </c>
      <c r="V86" s="176">
        <f t="shared" si="221"/>
        <v>0.81168671559481376</v>
      </c>
      <c r="W86" s="177">
        <f t="shared" si="206"/>
        <v>1.0554096319458623</v>
      </c>
      <c r="X86" s="178">
        <f t="shared" si="207"/>
        <v>1.2846797174893152</v>
      </c>
      <c r="Y86" s="178">
        <f t="shared" si="208"/>
        <v>1.4787930341678661</v>
      </c>
      <c r="Z86" s="347" t="str">
        <f t="shared" si="164"/>
        <v/>
      </c>
      <c r="AA86" s="232">
        <f t="shared" si="209"/>
        <v>1.0990330630914731</v>
      </c>
      <c r="AB86" s="178">
        <f>IF(AB47="","",AB47-(I47+(J47-I47)/($J$10-$I$10)*($AB$10-$I$10)))</f>
        <v>1.4599135318387773</v>
      </c>
      <c r="AC86" s="178">
        <f t="shared" si="211"/>
        <v>1.5309073930063148</v>
      </c>
      <c r="AD86" s="232">
        <f t="shared" si="212"/>
        <v>1.6952431149393039</v>
      </c>
      <c r="AE86" s="177">
        <f t="shared" si="165"/>
        <v>2.0163423684928841</v>
      </c>
      <c r="AF86" s="348" t="str">
        <f t="shared" si="166"/>
        <v/>
      </c>
      <c r="AG86" s="177">
        <f t="shared" si="213"/>
        <v>1.2136009313640612</v>
      </c>
      <c r="AH86" s="177">
        <f t="shared" si="214"/>
        <v>1.3268387019230836</v>
      </c>
      <c r="AI86" s="177">
        <f t="shared" si="167"/>
        <v>1.5375908874559021</v>
      </c>
      <c r="AJ86" s="233">
        <f t="shared" si="168"/>
        <v>1.977896621571466</v>
      </c>
      <c r="AK86" s="273" t="str">
        <f t="shared" si="169"/>
        <v/>
      </c>
      <c r="AL86" s="273" t="str">
        <f t="shared" si="170"/>
        <v/>
      </c>
      <c r="AM86" s="177">
        <f t="shared" si="224"/>
        <v>1.6170798916139442</v>
      </c>
      <c r="AN86" s="177">
        <f t="shared" si="171"/>
        <v>1.6961972399999858</v>
      </c>
      <c r="AO86" s="232">
        <f t="shared" si="215"/>
        <v>1.8892960306395827</v>
      </c>
      <c r="AP86" s="273" t="str">
        <f t="shared" si="172"/>
        <v/>
      </c>
      <c r="AQ86" s="177">
        <f t="shared" si="173"/>
        <v>1.1916732214207202</v>
      </c>
      <c r="AR86" s="177">
        <f t="shared" si="174"/>
        <v>1.4892502244231089</v>
      </c>
      <c r="AS86" s="177">
        <f t="shared" si="175"/>
        <v>1.5129900816909563</v>
      </c>
      <c r="AT86" s="232">
        <f t="shared" si="176"/>
        <v>1.779796067373415</v>
      </c>
      <c r="AU86" s="232">
        <f t="shared" si="177"/>
        <v>1.8440666062527102</v>
      </c>
      <c r="AV86" s="273"/>
      <c r="AW86" s="348" t="str">
        <f t="shared" si="178"/>
        <v/>
      </c>
      <c r="AX86" s="295"/>
      <c r="AY86" s="295"/>
      <c r="AZ86" s="295"/>
      <c r="BA86" s="179">
        <f t="shared" si="179"/>
        <v>0.78016018720722524</v>
      </c>
      <c r="BB86" s="177">
        <f t="shared" si="180"/>
        <v>0.887573015769207</v>
      </c>
      <c r="BC86" s="179">
        <f t="shared" si="181"/>
        <v>0.95953416086271526</v>
      </c>
      <c r="BD86" s="177">
        <f t="shared" si="182"/>
        <v>1.0210205643073063</v>
      </c>
      <c r="BE86" s="232">
        <f t="shared" si="183"/>
        <v>1.0900201056645495</v>
      </c>
      <c r="BF86" s="232">
        <f t="shared" si="184"/>
        <v>1.2531212348535856</v>
      </c>
      <c r="BG86" s="178">
        <f t="shared" si="185"/>
        <v>1.3618407777178982</v>
      </c>
      <c r="BH86" s="179">
        <f t="shared" si="222"/>
        <v>1.6640641753354459</v>
      </c>
      <c r="BI86" s="273"/>
      <c r="BJ86" s="272" t="str">
        <f t="shared" si="186"/>
        <v/>
      </c>
      <c r="BK86" s="272" t="str">
        <f t="shared" si="187"/>
        <v/>
      </c>
      <c r="BL86" s="273" t="str">
        <f t="shared" si="188"/>
        <v/>
      </c>
      <c r="BM86" s="178">
        <f t="shared" si="189"/>
        <v>1.188019303904309</v>
      </c>
      <c r="BN86" s="178">
        <f t="shared" si="190"/>
        <v>1.554851196664303</v>
      </c>
      <c r="BO86" s="178" t="str">
        <f t="shared" si="191"/>
        <v/>
      </c>
      <c r="BP86" s="273" t="str">
        <f t="shared" si="192"/>
        <v/>
      </c>
      <c r="BQ86" s="179">
        <f t="shared" si="216"/>
        <v>0.79493775766525809</v>
      </c>
      <c r="BR86" s="273" t="str">
        <f t="shared" si="193"/>
        <v/>
      </c>
      <c r="BS86" s="348" t="str">
        <f t="shared" si="194"/>
        <v/>
      </c>
      <c r="BT86" s="273" t="str">
        <f t="shared" si="195"/>
        <v/>
      </c>
      <c r="BU86" s="177">
        <f t="shared" si="223"/>
        <v>1.1073969600157709</v>
      </c>
      <c r="BV86" s="177">
        <f t="shared" si="196"/>
        <v>1.6174142558249538</v>
      </c>
      <c r="BW86" s="232">
        <f t="shared" si="197"/>
        <v>1.7596883442928872</v>
      </c>
      <c r="BX86" s="177">
        <f t="shared" si="198"/>
        <v>1.8835983072643041</v>
      </c>
      <c r="BY86" s="232">
        <f t="shared" si="199"/>
        <v>1.863058743148521</v>
      </c>
      <c r="BZ86" s="232">
        <f t="shared" si="200"/>
        <v>2.3034543903764759</v>
      </c>
      <c r="CA86" s="273" t="str">
        <f t="shared" si="201"/>
        <v/>
      </c>
      <c r="CB86" s="178">
        <f t="shared" si="217"/>
        <v>1.2828184059841954</v>
      </c>
      <c r="CC86" s="178">
        <f t="shared" si="202"/>
        <v>1.8392381658725097</v>
      </c>
      <c r="CD86" s="177">
        <f t="shared" si="203"/>
        <v>1.3692681915113434</v>
      </c>
      <c r="CE86" s="177">
        <f t="shared" si="204"/>
        <v>1.7518399989214382</v>
      </c>
      <c r="CF86" s="232">
        <f t="shared" si="218"/>
        <v>1.7899915507890372</v>
      </c>
      <c r="CG86" s="232">
        <f t="shared" si="219"/>
        <v>2.4674433408749472</v>
      </c>
    </row>
    <row r="87" spans="2:85" x14ac:dyDescent="0.3">
      <c r="B87" s="80"/>
      <c r="R87" s="81">
        <f t="shared" si="111"/>
        <v>42592</v>
      </c>
      <c r="S87" s="272" t="str">
        <f t="shared" si="163"/>
        <v/>
      </c>
      <c r="T87" s="176" t="str">
        <f t="shared" si="220"/>
        <v/>
      </c>
      <c r="U87" s="177">
        <f t="shared" si="205"/>
        <v>0.95992931561924166</v>
      </c>
      <c r="V87" s="176">
        <f t="shared" si="221"/>
        <v>0.84533017392801924</v>
      </c>
      <c r="W87" s="177">
        <f t="shared" si="206"/>
        <v>1.073511152890434</v>
      </c>
      <c r="X87" s="178">
        <f t="shared" si="207"/>
        <v>1.3007837503606943</v>
      </c>
      <c r="Y87" s="178">
        <f t="shared" si="208"/>
        <v>1.4867599546821753</v>
      </c>
      <c r="Z87" s="347" t="str">
        <f t="shared" si="164"/>
        <v/>
      </c>
      <c r="AA87" s="232">
        <f>IF(AA48="","",AA48-(F48+(G48-F48)/($G$10-$F$10)*($AA$10-$F$10)))</f>
        <v>0.98754779389965242</v>
      </c>
      <c r="AB87" s="178">
        <f t="shared" si="210"/>
        <v>1.4800251630226704</v>
      </c>
      <c r="AC87" s="178">
        <f t="shared" si="211"/>
        <v>1.5468157501582194</v>
      </c>
      <c r="AD87" s="232">
        <f t="shared" si="212"/>
        <v>1.7089397712107097</v>
      </c>
      <c r="AE87" s="177">
        <f t="shared" si="165"/>
        <v>2.0860892749071436</v>
      </c>
      <c r="AF87" s="348" t="str">
        <f t="shared" si="166"/>
        <v/>
      </c>
      <c r="AG87" s="177">
        <f t="shared" si="213"/>
        <v>1.1723628911771538</v>
      </c>
      <c r="AH87" s="177">
        <f t="shared" si="214"/>
        <v>1.3520922938022089</v>
      </c>
      <c r="AI87" s="177">
        <f t="shared" si="167"/>
        <v>1.5536335402015187</v>
      </c>
      <c r="AJ87" s="233">
        <f t="shared" si="168"/>
        <v>1.9813720404286059</v>
      </c>
      <c r="AK87" s="273" t="str">
        <f t="shared" si="169"/>
        <v/>
      </c>
      <c r="AL87" s="273" t="str">
        <f t="shared" si="170"/>
        <v/>
      </c>
      <c r="AM87" s="177">
        <f t="shared" si="224"/>
        <v>1.6348627753481162</v>
      </c>
      <c r="AN87" s="177">
        <f t="shared" si="171"/>
        <v>1.7111723475000007</v>
      </c>
      <c r="AO87" s="232">
        <f t="shared" si="215"/>
        <v>1.8944836049794724</v>
      </c>
      <c r="AP87" s="273" t="str">
        <f t="shared" si="172"/>
        <v/>
      </c>
      <c r="AQ87" s="177">
        <f t="shared" si="173"/>
        <v>1.2189898394711871</v>
      </c>
      <c r="AR87" s="177">
        <f t="shared" si="174"/>
        <v>1.5225007010164717</v>
      </c>
      <c r="AS87" s="177">
        <f t="shared" si="175"/>
        <v>1.5279015675080632</v>
      </c>
      <c r="AT87" s="232">
        <f t="shared" si="176"/>
        <v>1.7922893443354508</v>
      </c>
      <c r="AU87" s="232">
        <f t="shared" si="177"/>
        <v>1.6945974267209281</v>
      </c>
      <c r="AV87" s="273"/>
      <c r="AW87" s="348" t="str">
        <f t="shared" si="178"/>
        <v/>
      </c>
      <c r="AX87" s="295"/>
      <c r="AY87" s="295"/>
      <c r="AZ87" s="295"/>
      <c r="BA87" s="179">
        <f t="shared" si="179"/>
        <v>0.8018001861474171</v>
      </c>
      <c r="BB87" s="177">
        <f t="shared" si="180"/>
        <v>0.91651369519231052</v>
      </c>
      <c r="BC87" s="179">
        <f t="shared" si="181"/>
        <v>0.97865417319902814</v>
      </c>
      <c r="BD87" s="177">
        <f t="shared" si="182"/>
        <v>1.0391238517380301</v>
      </c>
      <c r="BE87" s="232">
        <f t="shared" si="183"/>
        <v>1.1037642091139324</v>
      </c>
      <c r="BF87" s="232">
        <f t="shared" si="184"/>
        <v>1.2654356240964053</v>
      </c>
      <c r="BG87" s="178">
        <f t="shared" si="185"/>
        <v>1.3634387993321586</v>
      </c>
      <c r="BH87" s="179">
        <f t="shared" si="222"/>
        <v>1.6524029547364352</v>
      </c>
      <c r="BI87" s="273"/>
      <c r="BJ87" s="272" t="str">
        <f t="shared" si="186"/>
        <v/>
      </c>
      <c r="BK87" s="272" t="str">
        <f t="shared" si="187"/>
        <v/>
      </c>
      <c r="BL87" s="273" t="str">
        <f t="shared" si="188"/>
        <v/>
      </c>
      <c r="BM87" s="178">
        <f t="shared" si="189"/>
        <v>1.2061134792947186</v>
      </c>
      <c r="BN87" s="178">
        <f t="shared" si="190"/>
        <v>1.5686034706357121</v>
      </c>
      <c r="BO87" s="178" t="str">
        <f t="shared" si="191"/>
        <v/>
      </c>
      <c r="BP87" s="273" t="str">
        <f t="shared" si="192"/>
        <v/>
      </c>
      <c r="BQ87" s="179">
        <f t="shared" si="216"/>
        <v>0.82491402921377777</v>
      </c>
      <c r="BR87" s="273" t="str">
        <f t="shared" si="193"/>
        <v/>
      </c>
      <c r="BS87" s="348" t="str">
        <f t="shared" si="194"/>
        <v/>
      </c>
      <c r="BT87" s="273" t="str">
        <f t="shared" si="195"/>
        <v/>
      </c>
      <c r="BU87" s="177">
        <f t="shared" si="223"/>
        <v>1.1402294285467554</v>
      </c>
      <c r="BV87" s="177">
        <f t="shared" si="196"/>
        <v>1.6192162951574489</v>
      </c>
      <c r="BW87" s="232">
        <f t="shared" si="197"/>
        <v>1.7552160963071628</v>
      </c>
      <c r="BX87" s="177">
        <f t="shared" si="198"/>
        <v>1.8849321404357271</v>
      </c>
      <c r="BY87" s="232">
        <f t="shared" si="199"/>
        <v>1.8648106271919911</v>
      </c>
      <c r="BZ87" s="232">
        <f t="shared" si="200"/>
        <v>2.2906149397279276</v>
      </c>
      <c r="CA87" s="273" t="str">
        <f t="shared" si="201"/>
        <v/>
      </c>
      <c r="CB87" s="178">
        <f t="shared" si="217"/>
        <v>1.3103980701777889</v>
      </c>
      <c r="CC87" s="178">
        <f t="shared" si="202"/>
        <v>1.8394508707214734</v>
      </c>
      <c r="CD87" s="177">
        <f t="shared" si="203"/>
        <v>1.3863370491624896</v>
      </c>
      <c r="CE87" s="177">
        <f t="shared" si="204"/>
        <v>1.7666127979785731</v>
      </c>
      <c r="CF87" s="232">
        <f t="shared" si="218"/>
        <v>1.8006268131651519</v>
      </c>
      <c r="CG87" s="232">
        <f t="shared" si="219"/>
        <v>2.4943259211996023</v>
      </c>
    </row>
    <row r="88" spans="2:85" x14ac:dyDescent="0.3">
      <c r="B88" s="80"/>
      <c r="R88" s="81">
        <f t="shared" si="111"/>
        <v>42593</v>
      </c>
      <c r="S88" s="272" t="str">
        <f t="shared" si="163"/>
        <v/>
      </c>
      <c r="T88" s="176" t="str">
        <f t="shared" si="220"/>
        <v/>
      </c>
      <c r="U88" s="177">
        <f t="shared" si="205"/>
        <v>0.94410178163440461</v>
      </c>
      <c r="V88" s="176">
        <f t="shared" si="221"/>
        <v>0.83546226067758922</v>
      </c>
      <c r="W88" s="177">
        <f t="shared" si="206"/>
        <v>1.0648154108564025</v>
      </c>
      <c r="X88" s="178">
        <f t="shared" si="207"/>
        <v>1.3110931552714122</v>
      </c>
      <c r="Y88" s="178">
        <f t="shared" si="208"/>
        <v>1.4948086469142909</v>
      </c>
      <c r="Z88" s="347" t="str">
        <f t="shared" si="164"/>
        <v/>
      </c>
      <c r="AA88" s="232">
        <f t="shared" si="209"/>
        <v>1.0817930199817505</v>
      </c>
      <c r="AB88" s="178">
        <f t="shared" si="210"/>
        <v>1.4572366378400847</v>
      </c>
      <c r="AC88" s="178">
        <f>IF(AC49="","",AC49-(J49+(K49-J49)/($K$10-$J$10)*($AC$10-$J$10)))</f>
        <v>1.5268174839050932</v>
      </c>
      <c r="AD88" s="232">
        <f t="shared" si="212"/>
        <v>1.7057843273714348</v>
      </c>
      <c r="AE88" s="177">
        <f t="shared" si="165"/>
        <v>2.0508201040142744</v>
      </c>
      <c r="AF88" s="348" t="str">
        <f t="shared" si="166"/>
        <v/>
      </c>
      <c r="AG88" s="177">
        <f t="shared" si="213"/>
        <v>1.1241605643607806</v>
      </c>
      <c r="AH88" s="177">
        <f t="shared" si="214"/>
        <v>1.3359050677582105</v>
      </c>
      <c r="AI88" s="177">
        <f t="shared" si="167"/>
        <v>1.5326179705226701</v>
      </c>
      <c r="AJ88" s="233">
        <f t="shared" si="168"/>
        <v>1.9715742743571583</v>
      </c>
      <c r="AK88" s="273" t="str">
        <f t="shared" si="169"/>
        <v/>
      </c>
      <c r="AL88" s="273" t="str">
        <f t="shared" si="170"/>
        <v/>
      </c>
      <c r="AM88" s="177">
        <f t="shared" si="224"/>
        <v>1.628364882791157</v>
      </c>
      <c r="AN88" s="177">
        <f t="shared" si="171"/>
        <v>1.6999650199999827</v>
      </c>
      <c r="AO88" s="232">
        <f t="shared" si="215"/>
        <v>1.9058107681976464</v>
      </c>
      <c r="AP88" s="273" t="str">
        <f t="shared" si="172"/>
        <v/>
      </c>
      <c r="AQ88" s="177">
        <f t="shared" si="173"/>
        <v>1.2059496357064601</v>
      </c>
      <c r="AR88" s="177">
        <f t="shared" si="174"/>
        <v>1.5058135856868113</v>
      </c>
      <c r="AS88" s="177">
        <f t="shared" si="175"/>
        <v>1.5137337173678198</v>
      </c>
      <c r="AT88" s="232">
        <f t="shared" si="176"/>
        <v>1.7787749913987418</v>
      </c>
      <c r="AU88" s="232">
        <f t="shared" si="177"/>
        <v>1.6948985716477982</v>
      </c>
      <c r="AV88" s="273"/>
      <c r="AW88" s="348" t="str">
        <f t="shared" si="178"/>
        <v/>
      </c>
      <c r="AX88" s="295"/>
      <c r="AY88" s="295"/>
      <c r="AZ88" s="295"/>
      <c r="BA88" s="179">
        <f t="shared" si="179"/>
        <v>0.78899273178479756</v>
      </c>
      <c r="BB88" s="177">
        <f t="shared" si="180"/>
        <v>0.90149086634613562</v>
      </c>
      <c r="BC88" s="179">
        <f t="shared" si="181"/>
        <v>0.96310597298489786</v>
      </c>
      <c r="BD88" s="177">
        <f t="shared" si="182"/>
        <v>1.0244209410705076</v>
      </c>
      <c r="BE88" s="232">
        <f t="shared" si="183"/>
        <v>1.0900734160316468</v>
      </c>
      <c r="BF88" s="232">
        <f t="shared" si="184"/>
        <v>1.2504492570428616</v>
      </c>
      <c r="BG88" s="178">
        <f t="shared" si="185"/>
        <v>1.3822684028142773</v>
      </c>
      <c r="BH88" s="179">
        <f t="shared" si="222"/>
        <v>1.6554693808352212</v>
      </c>
      <c r="BI88" s="273"/>
      <c r="BJ88" s="272" t="str">
        <f t="shared" si="186"/>
        <v/>
      </c>
      <c r="BK88" s="272" t="str">
        <f t="shared" si="187"/>
        <v/>
      </c>
      <c r="BL88" s="273" t="str">
        <f t="shared" si="188"/>
        <v/>
      </c>
      <c r="BM88" s="178">
        <f t="shared" si="189"/>
        <v>1.1934916694206701</v>
      </c>
      <c r="BN88" s="178">
        <f t="shared" si="190"/>
        <v>1.5797810136714239</v>
      </c>
      <c r="BO88" s="178" t="str">
        <f t="shared" si="191"/>
        <v/>
      </c>
      <c r="BP88" s="273" t="str">
        <f t="shared" si="192"/>
        <v/>
      </c>
      <c r="BQ88" s="179">
        <f t="shared" si="216"/>
        <v>0.81573258254958447</v>
      </c>
      <c r="BR88" s="273" t="str">
        <f t="shared" si="193"/>
        <v/>
      </c>
      <c r="BS88" s="348" t="str">
        <f t="shared" si="194"/>
        <v/>
      </c>
      <c r="BT88" s="273" t="str">
        <f t="shared" si="195"/>
        <v/>
      </c>
      <c r="BU88" s="177">
        <f t="shared" si="223"/>
        <v>1.1267931795802213</v>
      </c>
      <c r="BV88" s="177">
        <f t="shared" si="196"/>
        <v>1.5910479773614841</v>
      </c>
      <c r="BW88" s="232">
        <f t="shared" si="197"/>
        <v>1.7521609504142901</v>
      </c>
      <c r="BX88" s="177">
        <f t="shared" si="198"/>
        <v>1.8814964909713965</v>
      </c>
      <c r="BY88" s="232">
        <f t="shared" si="199"/>
        <v>1.8745654019301718</v>
      </c>
      <c r="BZ88" s="232">
        <f t="shared" si="200"/>
        <v>2.286104113304253</v>
      </c>
      <c r="CA88" s="273" t="str">
        <f t="shared" si="201"/>
        <v/>
      </c>
      <c r="CB88" s="178">
        <f t="shared" si="217"/>
        <v>1.2934990352404381</v>
      </c>
      <c r="CC88" s="178">
        <f t="shared" si="202"/>
        <v>1.8047381808053857</v>
      </c>
      <c r="CD88" s="177">
        <f t="shared" si="203"/>
        <v>1.3766634499370405</v>
      </c>
      <c r="CE88" s="177">
        <f t="shared" si="204"/>
        <v>1.780651043157147</v>
      </c>
      <c r="CF88" s="232">
        <f t="shared" si="218"/>
        <v>1.8076618654995802</v>
      </c>
      <c r="CG88" s="232">
        <f t="shared" si="219"/>
        <v>2.5049110856863783</v>
      </c>
    </row>
    <row r="89" spans="2:85" x14ac:dyDescent="0.3">
      <c r="B89" s="80"/>
      <c r="R89" s="81">
        <f t="shared" si="111"/>
        <v>42594</v>
      </c>
      <c r="S89" s="272" t="str">
        <f t="shared" si="163"/>
        <v/>
      </c>
      <c r="T89" s="176" t="str">
        <f t="shared" si="220"/>
        <v/>
      </c>
      <c r="U89" s="177">
        <f t="shared" si="205"/>
        <v>0.91775682837431027</v>
      </c>
      <c r="V89" s="176">
        <f t="shared" si="221"/>
        <v>0.8321876331946183</v>
      </c>
      <c r="W89" s="177">
        <f t="shared" si="206"/>
        <v>1.0677389667317723</v>
      </c>
      <c r="X89" s="178">
        <f t="shared" si="207"/>
        <v>1.3100092693143033</v>
      </c>
      <c r="Y89" s="178">
        <f t="shared" si="208"/>
        <v>1.4947340392428536</v>
      </c>
      <c r="Z89" s="347" t="str">
        <f t="shared" si="164"/>
        <v/>
      </c>
      <c r="AA89" s="232">
        <f t="shared" si="209"/>
        <v>0.96110263835212484</v>
      </c>
      <c r="AB89" s="178">
        <f t="shared" si="210"/>
        <v>1.4587572605037964</v>
      </c>
      <c r="AC89" s="178">
        <f t="shared" si="211"/>
        <v>1.538114446651915</v>
      </c>
      <c r="AD89" s="232">
        <f t="shared" si="212"/>
        <v>1.697917086114284</v>
      </c>
      <c r="AE89" s="177">
        <f t="shared" si="165"/>
        <v>2.0368179860428288</v>
      </c>
      <c r="AF89" s="348" t="str">
        <f t="shared" si="166"/>
        <v/>
      </c>
      <c r="AG89" s="177">
        <f t="shared" si="213"/>
        <v>1.1141274472963636</v>
      </c>
      <c r="AH89" s="177">
        <f t="shared" si="214"/>
        <v>1.3234675961538951</v>
      </c>
      <c r="AI89" s="177">
        <f t="shared" si="167"/>
        <v>1.5425874092002743</v>
      </c>
      <c r="AJ89" s="233">
        <f t="shared" si="168"/>
        <v>1.9463786705714003</v>
      </c>
      <c r="AK89" s="273" t="str">
        <f t="shared" si="169"/>
        <v/>
      </c>
      <c r="AL89" s="273" t="str">
        <f t="shared" si="170"/>
        <v/>
      </c>
      <c r="AM89" s="177">
        <f t="shared" si="224"/>
        <v>1.6401517372341829</v>
      </c>
      <c r="AN89" s="177">
        <f t="shared" si="171"/>
        <v>1.6918352500000067</v>
      </c>
      <c r="AO89" s="232">
        <f t="shared" si="215"/>
        <v>1.905596581860473</v>
      </c>
      <c r="AP89" s="273" t="str">
        <f t="shared" si="172"/>
        <v/>
      </c>
      <c r="AQ89" s="177">
        <f t="shared" si="173"/>
        <v>1.2188702463284451</v>
      </c>
      <c r="AR89" s="177">
        <f t="shared" si="174"/>
        <v>1.4918517086538381</v>
      </c>
      <c r="AS89" s="177">
        <f t="shared" si="175"/>
        <v>1.507521107010509</v>
      </c>
      <c r="AT89" s="232">
        <f t="shared" si="176"/>
        <v>1.7901564129620207</v>
      </c>
      <c r="AU89" s="232">
        <f t="shared" si="177"/>
        <v>1.6887236596452873</v>
      </c>
      <c r="AV89" s="273"/>
      <c r="AW89" s="348" t="str">
        <f t="shared" si="178"/>
        <v/>
      </c>
      <c r="AX89" s="295"/>
      <c r="AY89" s="295"/>
      <c r="AZ89" s="295"/>
      <c r="BA89" s="179">
        <f t="shared" si="179"/>
        <v>0.80754631081311179</v>
      </c>
      <c r="BB89" s="177">
        <f t="shared" si="180"/>
        <v>0.88956864846155415</v>
      </c>
      <c r="BC89" s="179">
        <f t="shared" si="181"/>
        <v>0.9627961113665191</v>
      </c>
      <c r="BD89" s="177">
        <f t="shared" si="182"/>
        <v>1.0263220052897113</v>
      </c>
      <c r="BE89" s="232">
        <f t="shared" si="183"/>
        <v>1.102918083949366</v>
      </c>
      <c r="BF89" s="232">
        <f t="shared" si="184"/>
        <v>1.2744853031285972</v>
      </c>
      <c r="BG89" s="178">
        <f t="shared" si="185"/>
        <v>1.3713037339428737</v>
      </c>
      <c r="BH89" s="179">
        <f t="shared" si="222"/>
        <v>1.6548813633226791</v>
      </c>
      <c r="BI89" s="273"/>
      <c r="BJ89" s="272" t="str">
        <f t="shared" si="186"/>
        <v/>
      </c>
      <c r="BK89" s="272" t="str">
        <f t="shared" si="187"/>
        <v/>
      </c>
      <c r="BL89" s="273" t="str">
        <f t="shared" si="188"/>
        <v/>
      </c>
      <c r="BM89" s="178">
        <f t="shared" si="189"/>
        <v>1.1937766990491301</v>
      </c>
      <c r="BN89" s="178">
        <f t="shared" si="190"/>
        <v>1.5789946465142704</v>
      </c>
      <c r="BO89" s="178" t="str">
        <f t="shared" si="191"/>
        <v/>
      </c>
      <c r="BP89" s="273" t="str">
        <f t="shared" si="192"/>
        <v/>
      </c>
      <c r="BQ89" s="179">
        <f t="shared" si="216"/>
        <v>0.8240791684198352</v>
      </c>
      <c r="BR89" s="273" t="str">
        <f t="shared" si="193"/>
        <v/>
      </c>
      <c r="BS89" s="348" t="str">
        <f t="shared" si="194"/>
        <v/>
      </c>
      <c r="BT89" s="273" t="str">
        <f t="shared" si="195"/>
        <v/>
      </c>
      <c r="BU89" s="177">
        <f t="shared" si="223"/>
        <v>1.113823023959688</v>
      </c>
      <c r="BV89" s="177">
        <f t="shared" si="196"/>
        <v>1.5974121171095967</v>
      </c>
      <c r="BW89" s="232">
        <f t="shared" si="197"/>
        <v>1.757364257242882</v>
      </c>
      <c r="BX89" s="177">
        <f t="shared" si="198"/>
        <v>1.8757828049142997</v>
      </c>
      <c r="BY89" s="232">
        <f t="shared" si="199"/>
        <v>1.866922049623537</v>
      </c>
      <c r="BZ89" s="232">
        <f t="shared" si="200"/>
        <v>2.2786811116786163</v>
      </c>
      <c r="CA89" s="273" t="str">
        <f t="shared" si="201"/>
        <v/>
      </c>
      <c r="CB89" s="178">
        <f t="shared" si="217"/>
        <v>1.306749788828149</v>
      </c>
      <c r="CC89" s="178">
        <f t="shared" si="202"/>
        <v>1.7885639104026501</v>
      </c>
      <c r="CD89" s="177">
        <f t="shared" si="203"/>
        <v>1.3803591227770766</v>
      </c>
      <c r="CE89" s="177">
        <f t="shared" si="204"/>
        <v>1.7798408134714512</v>
      </c>
      <c r="CF89" s="232">
        <f t="shared" si="218"/>
        <v>1.8190274102492285</v>
      </c>
      <c r="CG89" s="232">
        <f t="shared" si="219"/>
        <v>2.5165004703228098</v>
      </c>
    </row>
    <row r="90" spans="2:85" x14ac:dyDescent="0.3">
      <c r="B90" s="80"/>
      <c r="R90" s="81">
        <f t="shared" si="111"/>
        <v>42597</v>
      </c>
      <c r="S90" s="272" t="str">
        <f t="shared" si="163"/>
        <v/>
      </c>
      <c r="T90" s="176" t="str">
        <f t="shared" si="220"/>
        <v/>
      </c>
      <c r="U90" s="177">
        <f t="shared" si="205"/>
        <v>0.92525542346812273</v>
      </c>
      <c r="V90" s="176">
        <f t="shared" si="221"/>
        <v>0.80484346751613867</v>
      </c>
      <c r="W90" s="177">
        <f t="shared" si="206"/>
        <v>1.0573629654848682</v>
      </c>
      <c r="X90" s="178">
        <f t="shared" si="207"/>
        <v>1.3078622130857074</v>
      </c>
      <c r="Y90" s="178">
        <f t="shared" si="208"/>
        <v>1.4864690321571539</v>
      </c>
      <c r="Z90" s="347" t="str">
        <f t="shared" si="164"/>
        <v/>
      </c>
      <c r="AA90" s="232">
        <f t="shared" si="209"/>
        <v>0.94589290859200958</v>
      </c>
      <c r="AB90" s="178">
        <f t="shared" si="210"/>
        <v>1.4455657271410509</v>
      </c>
      <c r="AC90" s="178">
        <f t="shared" si="211"/>
        <v>1.5260518383860482</v>
      </c>
      <c r="AD90" s="232">
        <f t="shared" si="212"/>
        <v>1.6896273174857162</v>
      </c>
      <c r="AE90" s="177">
        <f t="shared" si="165"/>
        <v>2.0223677665571547</v>
      </c>
      <c r="AF90" s="348" t="str">
        <f t="shared" si="166"/>
        <v/>
      </c>
      <c r="AG90" s="177">
        <f t="shared" si="213"/>
        <v>1.1163364464470031</v>
      </c>
      <c r="AH90" s="177">
        <f t="shared" si="214"/>
        <v>1.31217311321979</v>
      </c>
      <c r="AI90" s="177">
        <f t="shared" si="167"/>
        <v>1.5291688009760751</v>
      </c>
      <c r="AJ90" s="233">
        <f t="shared" si="168"/>
        <v>1.9380553774285789</v>
      </c>
      <c r="AK90" s="273" t="str">
        <f t="shared" si="169"/>
        <v/>
      </c>
      <c r="AL90" s="273" t="str">
        <f t="shared" si="170"/>
        <v/>
      </c>
      <c r="AM90" s="177">
        <f t="shared" si="224"/>
        <v>1.6309130709493587</v>
      </c>
      <c r="AN90" s="177">
        <f t="shared" si="171"/>
        <v>1.7069429124999758</v>
      </c>
      <c r="AO90" s="232">
        <f t="shared" si="215"/>
        <v>1.9002221246922149</v>
      </c>
      <c r="AP90" s="273" t="str">
        <f t="shared" si="172"/>
        <v/>
      </c>
      <c r="AQ90" s="177">
        <f t="shared" si="173"/>
        <v>1.2046776779063373</v>
      </c>
      <c r="AR90" s="177">
        <f t="shared" si="174"/>
        <v>1.4773733091483496</v>
      </c>
      <c r="AS90" s="177">
        <f t="shared" si="175"/>
        <v>1.4952258146478401</v>
      </c>
      <c r="AT90" s="232">
        <f t="shared" si="176"/>
        <v>1.7714761447784884</v>
      </c>
      <c r="AU90" s="232">
        <f t="shared" si="177"/>
        <v>1.6822599532508158</v>
      </c>
      <c r="AV90" s="273"/>
      <c r="AW90" s="348" t="str">
        <f t="shared" si="178"/>
        <v/>
      </c>
      <c r="AX90" s="295"/>
      <c r="AY90" s="295"/>
      <c r="AZ90" s="295"/>
      <c r="BA90" s="179">
        <f t="shared" si="179"/>
        <v>0.80452604385412507</v>
      </c>
      <c r="BB90" s="177">
        <f t="shared" si="180"/>
        <v>0.87420219173078073</v>
      </c>
      <c r="BC90" s="179">
        <f t="shared" si="181"/>
        <v>0.94967331268263222</v>
      </c>
      <c r="BD90" s="177">
        <f t="shared" si="182"/>
        <v>1.0164123024810996</v>
      </c>
      <c r="BE90" s="232">
        <f t="shared" si="183"/>
        <v>1.0906745205379926</v>
      </c>
      <c r="BF90" s="232">
        <f t="shared" si="184"/>
        <v>1.2672644921714122</v>
      </c>
      <c r="BG90" s="178">
        <f t="shared" si="185"/>
        <v>1.3630538672571784</v>
      </c>
      <c r="BH90" s="179">
        <f t="shared" si="222"/>
        <v>1.6375568717115572</v>
      </c>
      <c r="BI90" s="273"/>
      <c r="BJ90" s="272" t="str">
        <f t="shared" si="186"/>
        <v/>
      </c>
      <c r="BK90" s="272" t="str">
        <f t="shared" si="187"/>
        <v/>
      </c>
      <c r="BL90" s="273" t="str">
        <f t="shared" si="188"/>
        <v/>
      </c>
      <c r="BM90" s="178">
        <f t="shared" si="189"/>
        <v>1.1825173278337344</v>
      </c>
      <c r="BN90" s="178">
        <f t="shared" si="190"/>
        <v>1.5717368131857248</v>
      </c>
      <c r="BO90" s="178" t="str">
        <f t="shared" si="191"/>
        <v/>
      </c>
      <c r="BP90" s="273" t="str">
        <f t="shared" si="192"/>
        <v/>
      </c>
      <c r="BQ90" s="179">
        <f t="shared" si="216"/>
        <v>0.79769876011609431</v>
      </c>
      <c r="BR90" s="273" t="str">
        <f t="shared" si="193"/>
        <v/>
      </c>
      <c r="BS90" s="348" t="str">
        <f t="shared" si="194"/>
        <v/>
      </c>
      <c r="BT90" s="273" t="str">
        <f t="shared" si="195"/>
        <v/>
      </c>
      <c r="BU90" s="177">
        <f t="shared" si="223"/>
        <v>1.085428183276963</v>
      </c>
      <c r="BV90" s="177">
        <f t="shared" si="196"/>
        <v>1.5801699245906935</v>
      </c>
      <c r="BW90" s="232">
        <f t="shared" si="197"/>
        <v>1.7460150436571664</v>
      </c>
      <c r="BX90" s="177">
        <f t="shared" si="198"/>
        <v>1.8644158203857153</v>
      </c>
      <c r="BY90" s="232">
        <f t="shared" si="199"/>
        <v>1.8510027877823569</v>
      </c>
      <c r="BZ90" s="232">
        <f t="shared" si="200"/>
        <v>2.2565628286259467</v>
      </c>
      <c r="CA90" s="273" t="str">
        <f t="shared" si="201"/>
        <v/>
      </c>
      <c r="CB90" s="178">
        <f t="shared" si="217"/>
        <v>1.3049166919110169</v>
      </c>
      <c r="CC90" s="178">
        <f t="shared" si="202"/>
        <v>1.7700920368959308</v>
      </c>
      <c r="CD90" s="177">
        <f t="shared" si="203"/>
        <v>1.369829348677571</v>
      </c>
      <c r="CE90" s="177">
        <f t="shared" si="204"/>
        <v>1.7745943806285798</v>
      </c>
      <c r="CF90" s="232">
        <f t="shared" si="218"/>
        <v>1.8012490620180384</v>
      </c>
      <c r="CG90" s="232">
        <f t="shared" si="219"/>
        <v>2.5253726464223871</v>
      </c>
    </row>
    <row r="91" spans="2:85" x14ac:dyDescent="0.3">
      <c r="B91" s="80"/>
      <c r="R91" s="81">
        <f t="shared" si="111"/>
        <v>42598</v>
      </c>
      <c r="S91" s="272" t="str">
        <f t="shared" si="163"/>
        <v/>
      </c>
      <c r="T91" s="176" t="str">
        <f t="shared" si="220"/>
        <v/>
      </c>
      <c r="U91" s="177">
        <f t="shared" si="205"/>
        <v>0.92647609572636935</v>
      </c>
      <c r="V91" s="176">
        <f t="shared" si="221"/>
        <v>0.79293399540171094</v>
      </c>
      <c r="W91" s="177">
        <f t="shared" si="206"/>
        <v>1.0431861707808485</v>
      </c>
      <c r="X91" s="178">
        <f t="shared" si="207"/>
        <v>1.2875844153714402</v>
      </c>
      <c r="Y91" s="178">
        <f t="shared" si="208"/>
        <v>1.466173320514274</v>
      </c>
      <c r="Z91" s="347" t="str">
        <f t="shared" si="164"/>
        <v/>
      </c>
      <c r="AA91" s="232">
        <f t="shared" si="209"/>
        <v>0.90836312295064459</v>
      </c>
      <c r="AB91" s="178">
        <f t="shared" si="210"/>
        <v>1.4276491785453311</v>
      </c>
      <c r="AC91" s="178">
        <f t="shared" si="211"/>
        <v>1.5090779335632765</v>
      </c>
      <c r="AD91" s="232">
        <f t="shared" si="212"/>
        <v>1.6645904562714078</v>
      </c>
      <c r="AE91" s="177">
        <f t="shared" si="165"/>
        <v>1.9341247589142834</v>
      </c>
      <c r="AF91" s="348" t="str">
        <f t="shared" si="166"/>
        <v/>
      </c>
      <c r="AG91" s="177">
        <f t="shared" si="213"/>
        <v>1.0875615974169539</v>
      </c>
      <c r="AH91" s="177">
        <f t="shared" si="214"/>
        <v>1.2971137906538384</v>
      </c>
      <c r="AI91" s="177">
        <f t="shared" si="167"/>
        <v>1.519621092903034</v>
      </c>
      <c r="AJ91" s="233">
        <f t="shared" si="168"/>
        <v>1.9109686313571193</v>
      </c>
      <c r="AK91" s="273" t="str">
        <f t="shared" si="169"/>
        <v/>
      </c>
      <c r="AL91" s="273" t="str">
        <f t="shared" si="170"/>
        <v/>
      </c>
      <c r="AM91" s="177">
        <f t="shared" si="224"/>
        <v>1.6098412091392673</v>
      </c>
      <c r="AN91" s="177">
        <f t="shared" si="171"/>
        <v>1.6948702924999948</v>
      </c>
      <c r="AO91" s="232">
        <f t="shared" si="215"/>
        <v>1.8852031618843761</v>
      </c>
      <c r="AP91" s="273" t="str">
        <f t="shared" si="172"/>
        <v/>
      </c>
      <c r="AQ91" s="177">
        <f t="shared" si="173"/>
        <v>1.197640030022282</v>
      </c>
      <c r="AR91" s="177">
        <f t="shared" si="174"/>
        <v>1.4536713436538466</v>
      </c>
      <c r="AS91" s="177">
        <f t="shared" si="175"/>
        <v>1.461175093957892</v>
      </c>
      <c r="AT91" s="232">
        <f t="shared" si="176"/>
        <v>1.7106841392341705</v>
      </c>
      <c r="AU91" s="232">
        <f t="shared" si="177"/>
        <v>1.6876281476037367</v>
      </c>
      <c r="AV91" s="273"/>
      <c r="AW91" s="348" t="str">
        <f t="shared" si="178"/>
        <v/>
      </c>
      <c r="AX91" s="295"/>
      <c r="AY91" s="295"/>
      <c r="AZ91" s="295"/>
      <c r="BA91" s="179">
        <f t="shared" si="179"/>
        <v>0.78752631774084558</v>
      </c>
      <c r="BB91" s="177">
        <f t="shared" si="180"/>
        <v>0.86404886346152798</v>
      </c>
      <c r="BC91" s="179">
        <f t="shared" si="181"/>
        <v>0.93522899639798918</v>
      </c>
      <c r="BD91" s="177">
        <f t="shared" si="182"/>
        <v>0.99334714597606566</v>
      </c>
      <c r="BE91" s="232">
        <f t="shared" si="183"/>
        <v>1.0696107456455706</v>
      </c>
      <c r="BF91" s="232">
        <f t="shared" si="184"/>
        <v>1.2406254567428612</v>
      </c>
      <c r="BG91" s="178">
        <f t="shared" si="185"/>
        <v>1.341014644114275</v>
      </c>
      <c r="BH91" s="179">
        <f t="shared" si="222"/>
        <v>1.6192693021725151</v>
      </c>
      <c r="BI91" s="273"/>
      <c r="BJ91" s="272" t="str">
        <f t="shared" si="186"/>
        <v/>
      </c>
      <c r="BK91" s="272" t="str">
        <f t="shared" si="187"/>
        <v/>
      </c>
      <c r="BL91" s="273" t="str">
        <f t="shared" si="188"/>
        <v/>
      </c>
      <c r="BM91" s="178">
        <f t="shared" si="189"/>
        <v>1.1717592610893945</v>
      </c>
      <c r="BN91" s="178">
        <f t="shared" si="190"/>
        <v>1.5547976089714157</v>
      </c>
      <c r="BO91" s="178" t="str">
        <f t="shared" si="191"/>
        <v/>
      </c>
      <c r="BP91" s="273" t="str">
        <f t="shared" si="192"/>
        <v/>
      </c>
      <c r="BQ91" s="179">
        <f t="shared" si="216"/>
        <v>0.78977723639228903</v>
      </c>
      <c r="BR91" s="273" t="str">
        <f t="shared" si="193"/>
        <v/>
      </c>
      <c r="BS91" s="348" t="str">
        <f t="shared" si="194"/>
        <v/>
      </c>
      <c r="BT91" s="273" t="str">
        <f t="shared" si="195"/>
        <v/>
      </c>
      <c r="BU91" s="177">
        <f t="shared" si="223"/>
        <v>1.0977147247608035</v>
      </c>
      <c r="BV91" s="177">
        <f t="shared" si="196"/>
        <v>1.5735671453148681</v>
      </c>
      <c r="BW91" s="232">
        <f t="shared" si="197"/>
        <v>1.7320130870142718</v>
      </c>
      <c r="BX91" s="177">
        <f t="shared" si="198"/>
        <v>1.8649499506714498</v>
      </c>
      <c r="BY91" s="232">
        <f t="shared" si="199"/>
        <v>1.8279324126847794</v>
      </c>
      <c r="BZ91" s="232">
        <f t="shared" si="200"/>
        <v>2.2112226062423042</v>
      </c>
      <c r="CA91" s="273" t="str">
        <f t="shared" si="201"/>
        <v/>
      </c>
      <c r="CB91" s="178">
        <f t="shared" si="217"/>
        <v>1.2954508128716298</v>
      </c>
      <c r="CC91" s="178">
        <f t="shared" si="202"/>
        <v>1.7827252894295618</v>
      </c>
      <c r="CD91" s="177">
        <f t="shared" si="203"/>
        <v>1.3577401433249172</v>
      </c>
      <c r="CE91" s="177">
        <f t="shared" si="204"/>
        <v>1.7484735265571125</v>
      </c>
      <c r="CF91" s="232">
        <f t="shared" si="218"/>
        <v>1.7748932892239557</v>
      </c>
      <c r="CG91" s="232">
        <f t="shared" si="219"/>
        <v>2.5104663331107364</v>
      </c>
    </row>
    <row r="92" spans="2:85" x14ac:dyDescent="0.3">
      <c r="B92" s="80"/>
      <c r="R92" s="81">
        <f t="shared" si="111"/>
        <v>42599</v>
      </c>
      <c r="S92" s="272" t="str">
        <f t="shared" si="163"/>
        <v/>
      </c>
      <c r="T92" s="176" t="str">
        <f t="shared" si="220"/>
        <v/>
      </c>
      <c r="U92" s="177">
        <f t="shared" si="205"/>
        <v>0.87315286926662705</v>
      </c>
      <c r="V92" s="176">
        <f t="shared" si="221"/>
        <v>0.77867854123099334</v>
      </c>
      <c r="W92" s="177">
        <f t="shared" si="206"/>
        <v>1.0278059730478686</v>
      </c>
      <c r="X92" s="178">
        <f t="shared" si="207"/>
        <v>1.2724630522392726</v>
      </c>
      <c r="Y92" s="178">
        <f t="shared" si="208"/>
        <v>1.4533361714178661</v>
      </c>
      <c r="Z92" s="347" t="str">
        <f t="shared" si="164"/>
        <v/>
      </c>
      <c r="AA92" s="232">
        <f t="shared" si="209"/>
        <v>0.89715509429927409</v>
      </c>
      <c r="AB92" s="178">
        <f t="shared" si="210"/>
        <v>1.4098120423866354</v>
      </c>
      <c r="AC92" s="178">
        <f t="shared" si="211"/>
        <v>1.4879814473291062</v>
      </c>
      <c r="AD92" s="232">
        <f t="shared" si="212"/>
        <v>1.6429474076892814</v>
      </c>
      <c r="AE92" s="177">
        <f t="shared" si="165"/>
        <v>1.9150199774928929</v>
      </c>
      <c r="AF92" s="348" t="str">
        <f t="shared" si="166"/>
        <v/>
      </c>
      <c r="AG92" s="177">
        <f t="shared" si="213"/>
        <v>1.0704765985061144</v>
      </c>
      <c r="AH92" s="177">
        <f t="shared" si="214"/>
        <v>1.2800545601648685</v>
      </c>
      <c r="AI92" s="177">
        <f t="shared" si="167"/>
        <v>1.5038368389924537</v>
      </c>
      <c r="AJ92" s="233">
        <f t="shared" si="168"/>
        <v>1.9010357090714474</v>
      </c>
      <c r="AK92" s="273" t="str">
        <f t="shared" si="169"/>
        <v/>
      </c>
      <c r="AL92" s="273" t="str">
        <f t="shared" si="170"/>
        <v/>
      </c>
      <c r="AM92" s="177">
        <f t="shared" si="224"/>
        <v>1.5949963794240707</v>
      </c>
      <c r="AN92" s="177">
        <f t="shared" si="171"/>
        <v>1.6818124000000045</v>
      </c>
      <c r="AO92" s="232">
        <f>IF(AO53="","",AO53-(L53+(M53-L53)/($M$10-$L$10)*($AO$10-$L$10)))</f>
        <v>1.8749494053078146</v>
      </c>
      <c r="AP92" s="273" t="str">
        <f t="shared" si="172"/>
        <v/>
      </c>
      <c r="AQ92" s="177">
        <f t="shared" si="173"/>
        <v>1.1777260770818418</v>
      </c>
      <c r="AR92" s="177">
        <f t="shared" si="174"/>
        <v>1.4361013362362942</v>
      </c>
      <c r="AS92" s="177">
        <f t="shared" si="175"/>
        <v>1.440577152822621</v>
      </c>
      <c r="AT92" s="232">
        <f t="shared" si="176"/>
        <v>1.6950140764177082</v>
      </c>
      <c r="AU92" s="232">
        <f t="shared" si="177"/>
        <v>1.6743645693919273</v>
      </c>
      <c r="AV92" s="273"/>
      <c r="AW92" s="348" t="str">
        <f t="shared" si="178"/>
        <v/>
      </c>
      <c r="AX92" s="295"/>
      <c r="AY92" s="295"/>
      <c r="AZ92" s="295"/>
      <c r="BA92" s="179">
        <f t="shared" si="179"/>
        <v>0.77157022738126724</v>
      </c>
      <c r="BB92" s="177">
        <f t="shared" si="180"/>
        <v>0.84884981192308873</v>
      </c>
      <c r="BC92" s="179">
        <f t="shared" si="181"/>
        <v>0.92087899400503082</v>
      </c>
      <c r="BD92" s="177">
        <f t="shared" si="182"/>
        <v>0.97967913880982782</v>
      </c>
      <c r="BE92" s="232">
        <f t="shared" si="183"/>
        <v>1.0568043685569626</v>
      </c>
      <c r="BF92" s="232">
        <f t="shared" si="184"/>
        <v>1.2269555381036068</v>
      </c>
      <c r="BG92" s="178">
        <f t="shared" si="185"/>
        <v>1.3300218519678546</v>
      </c>
      <c r="BH92" s="179">
        <f t="shared" si="222"/>
        <v>1.5978767440426971</v>
      </c>
      <c r="BI92" s="273"/>
      <c r="BJ92" s="272" t="str">
        <f t="shared" si="186"/>
        <v/>
      </c>
      <c r="BK92" s="272" t="str">
        <f t="shared" si="187"/>
        <v/>
      </c>
      <c r="BL92" s="273" t="str">
        <f t="shared" si="188"/>
        <v/>
      </c>
      <c r="BM92" s="178">
        <f t="shared" si="189"/>
        <v>1.1589255835264738</v>
      </c>
      <c r="BN92" s="178">
        <f t="shared" si="190"/>
        <v>1.543312904664311</v>
      </c>
      <c r="BO92" s="178" t="str">
        <f t="shared" si="191"/>
        <v/>
      </c>
      <c r="BP92" s="273" t="str">
        <f t="shared" si="192"/>
        <v/>
      </c>
      <c r="BQ92" s="179">
        <f t="shared" si="216"/>
        <v>0.77067467208990581</v>
      </c>
      <c r="BR92" s="273" t="str">
        <f t="shared" si="193"/>
        <v/>
      </c>
      <c r="BS92" s="348" t="str">
        <f t="shared" si="194"/>
        <v/>
      </c>
      <c r="BT92" s="273" t="str">
        <f t="shared" si="195"/>
        <v/>
      </c>
      <c r="BU92" s="177">
        <f t="shared" si="223"/>
        <v>1.0643248892205472</v>
      </c>
      <c r="BV92" s="177">
        <f t="shared" si="196"/>
        <v>1.5538586992128718</v>
      </c>
      <c r="BW92" s="232">
        <f t="shared" si="197"/>
        <v>1.6800627752928499</v>
      </c>
      <c r="BX92" s="177">
        <f t="shared" si="198"/>
        <v>1.8321357267642775</v>
      </c>
      <c r="BY92" s="232">
        <f t="shared" si="199"/>
        <v>1.797046747647149</v>
      </c>
      <c r="BZ92" s="232">
        <f t="shared" si="200"/>
        <v>2.1900753623254903</v>
      </c>
      <c r="CA92" s="273" t="str">
        <f t="shared" si="201"/>
        <v/>
      </c>
      <c r="CB92" s="178">
        <f t="shared" si="217"/>
        <v>1.2764841571935748</v>
      </c>
      <c r="CC92" s="178">
        <f t="shared" si="202"/>
        <v>1.7597786475502992</v>
      </c>
      <c r="CD92" s="177">
        <f t="shared" si="203"/>
        <v>1.3402591716876353</v>
      </c>
      <c r="CE92" s="177">
        <f t="shared" si="204"/>
        <v>1.7331761379214441</v>
      </c>
      <c r="CF92" s="232">
        <f t="shared" si="218"/>
        <v>1.7639671168670668</v>
      </c>
      <c r="CG92" s="232">
        <f t="shared" si="219"/>
        <v>2.4947211005478191</v>
      </c>
    </row>
    <row r="93" spans="2:85" x14ac:dyDescent="0.3">
      <c r="B93" s="80"/>
      <c r="R93" s="81">
        <f t="shared" si="111"/>
        <v>42600</v>
      </c>
      <c r="S93" s="272" t="str">
        <f t="shared" si="163"/>
        <v/>
      </c>
      <c r="T93" s="176" t="str">
        <f t="shared" si="220"/>
        <v/>
      </c>
      <c r="U93" s="177">
        <f t="shared" si="205"/>
        <v>0.88552014213621599</v>
      </c>
      <c r="V93" s="176">
        <f t="shared" si="221"/>
        <v>0.78773516754155382</v>
      </c>
      <c r="W93" s="177">
        <f t="shared" si="206"/>
        <v>1.0337982817128446</v>
      </c>
      <c r="X93" s="178">
        <f t="shared" si="207"/>
        <v>1.2781976592464215</v>
      </c>
      <c r="Y93" s="178">
        <f t="shared" si="208"/>
        <v>1.4483649806392613</v>
      </c>
      <c r="Z93" s="347" t="str">
        <f t="shared" si="164"/>
        <v/>
      </c>
      <c r="AA93" s="232">
        <f t="shared" si="209"/>
        <v>0.90326964090451956</v>
      </c>
      <c r="AB93" s="178">
        <f t="shared" si="210"/>
        <v>1.4147659306800822</v>
      </c>
      <c r="AC93" s="178">
        <f t="shared" si="211"/>
        <v>1.4934178302088637</v>
      </c>
      <c r="AD93" s="232">
        <f t="shared" si="212"/>
        <v>1.6427313673964559</v>
      </c>
      <c r="AE93" s="177">
        <f t="shared" si="165"/>
        <v>1.9076264181642839</v>
      </c>
      <c r="AF93" s="348" t="str">
        <f t="shared" si="166"/>
        <v/>
      </c>
      <c r="AG93" s="177">
        <f t="shared" si="213"/>
        <v>1.07970788046606</v>
      </c>
      <c r="AH93" s="177">
        <f t="shared" si="214"/>
        <v>1.2839417440714582</v>
      </c>
      <c r="AI93" s="177">
        <f t="shared" si="167"/>
        <v>1.510817303545305</v>
      </c>
      <c r="AJ93" s="233">
        <f t="shared" si="168"/>
        <v>1.8926643638571263</v>
      </c>
      <c r="AK93" s="273" t="str">
        <f t="shared" si="169"/>
        <v/>
      </c>
      <c r="AL93" s="273" t="str">
        <f t="shared" si="170"/>
        <v/>
      </c>
      <c r="AM93" s="177">
        <f t="shared" si="224"/>
        <v>1.6025519287594809</v>
      </c>
      <c r="AN93" s="177">
        <f t="shared" si="171"/>
        <v>1.6877912800000061</v>
      </c>
      <c r="AO93" s="232">
        <f t="shared" si="215"/>
        <v>1.8663686962414225</v>
      </c>
      <c r="AP93" s="273" t="str">
        <f t="shared" si="172"/>
        <v/>
      </c>
      <c r="AQ93" s="177">
        <f t="shared" si="173"/>
        <v>1.1407694765291312</v>
      </c>
      <c r="AR93" s="177">
        <f t="shared" si="174"/>
        <v>1.3954058542857324</v>
      </c>
      <c r="AS93" s="177">
        <f t="shared" si="175"/>
        <v>1.4403030304597935</v>
      </c>
      <c r="AT93" s="232">
        <f t="shared" si="176"/>
        <v>1.7026796338227983</v>
      </c>
      <c r="AU93" s="232">
        <f t="shared" si="177"/>
        <v>1.6755246024383721</v>
      </c>
      <c r="AV93" s="273"/>
      <c r="AW93" s="348" t="str">
        <f t="shared" si="178"/>
        <v/>
      </c>
      <c r="AX93" s="295"/>
      <c r="AY93" s="295"/>
      <c r="AZ93" s="295"/>
      <c r="BA93" s="179">
        <f t="shared" si="179"/>
        <v>0.77933542279812462</v>
      </c>
      <c r="BB93" s="177">
        <f t="shared" si="180"/>
        <v>0.8490888399999863</v>
      </c>
      <c r="BC93" s="179">
        <f t="shared" si="181"/>
        <v>0.92485077596974219</v>
      </c>
      <c r="BD93" s="177">
        <f t="shared" si="182"/>
        <v>0.98567430964106184</v>
      </c>
      <c r="BE93" s="232">
        <f t="shared" si="183"/>
        <v>1.0633799559303434</v>
      </c>
      <c r="BF93" s="232">
        <f t="shared" si="184"/>
        <v>1.2256740213678616</v>
      </c>
      <c r="BG93" s="178">
        <f t="shared" si="185"/>
        <v>1.3225128744892951</v>
      </c>
      <c r="BH93" s="179">
        <f t="shared" si="222"/>
        <v>1.6127806668005444</v>
      </c>
      <c r="BI93" s="273"/>
      <c r="BJ93" s="272" t="str">
        <f t="shared" si="186"/>
        <v/>
      </c>
      <c r="BK93" s="272" t="str">
        <f t="shared" si="187"/>
        <v/>
      </c>
      <c r="BL93" s="273" t="str">
        <f t="shared" si="188"/>
        <v/>
      </c>
      <c r="BM93" s="178">
        <f t="shared" si="189"/>
        <v>1.1618663063412937</v>
      </c>
      <c r="BN93" s="178">
        <f t="shared" si="190"/>
        <v>1.5449935512214394</v>
      </c>
      <c r="BO93" s="178" t="str">
        <f t="shared" si="191"/>
        <v/>
      </c>
      <c r="BP93" s="273" t="str">
        <f t="shared" si="192"/>
        <v/>
      </c>
      <c r="BQ93" s="179">
        <f t="shared" si="216"/>
        <v>0.78370761382708709</v>
      </c>
      <c r="BR93" s="273" t="str">
        <f t="shared" si="193"/>
        <v/>
      </c>
      <c r="BS93" s="348" t="str">
        <f t="shared" si="194"/>
        <v/>
      </c>
      <c r="BT93" s="273" t="str">
        <f t="shared" si="195"/>
        <v/>
      </c>
      <c r="BU93" s="177">
        <f t="shared" si="223"/>
        <v>1.074630693087457</v>
      </c>
      <c r="BV93" s="177">
        <f t="shared" si="196"/>
        <v>1.5608364497229008</v>
      </c>
      <c r="BW93" s="232">
        <f t="shared" si="197"/>
        <v>1.6808179027643095</v>
      </c>
      <c r="BX93" s="177">
        <f t="shared" si="198"/>
        <v>1.8333533784214171</v>
      </c>
      <c r="BY93" s="232">
        <f t="shared" si="199"/>
        <v>1.8123901910660329</v>
      </c>
      <c r="BZ93" s="232">
        <f t="shared" si="200"/>
        <v>2.1908021412816314</v>
      </c>
      <c r="CA93" s="273" t="str">
        <f t="shared" si="201"/>
        <v/>
      </c>
      <c r="CB93" s="178">
        <f t="shared" si="217"/>
        <v>1.2902120957269865</v>
      </c>
      <c r="CC93" s="178">
        <f t="shared" si="202"/>
        <v>1.758126979865805</v>
      </c>
      <c r="CD93" s="177">
        <f t="shared" si="203"/>
        <v>1.3462330098740249</v>
      </c>
      <c r="CE93" s="177">
        <f t="shared" si="204"/>
        <v>1.7362865483071557</v>
      </c>
      <c r="CF93" s="232">
        <f t="shared" si="218"/>
        <v>1.7700434838489707</v>
      </c>
      <c r="CG93" s="232">
        <f t="shared" si="219"/>
        <v>2.4966482738730171</v>
      </c>
    </row>
    <row r="94" spans="2:85" x14ac:dyDescent="0.3">
      <c r="B94" s="80"/>
      <c r="R94" s="81">
        <f t="shared" si="111"/>
        <v>42601</v>
      </c>
      <c r="S94" s="272" t="str">
        <f t="shared" si="163"/>
        <v/>
      </c>
      <c r="T94" s="176" t="str">
        <f t="shared" si="220"/>
        <v/>
      </c>
      <c r="U94" s="177">
        <f t="shared" si="205"/>
        <v>0.87559078074588959</v>
      </c>
      <c r="V94" s="176">
        <f t="shared" si="221"/>
        <v>0.81146950902271953</v>
      </c>
      <c r="W94" s="177">
        <f t="shared" si="206"/>
        <v>1.0392276914358014</v>
      </c>
      <c r="X94" s="178">
        <f t="shared" si="207"/>
        <v>1.2861465254000257</v>
      </c>
      <c r="Y94" s="178">
        <f t="shared" si="208"/>
        <v>1.4469052418999993</v>
      </c>
      <c r="Z94" s="347" t="str">
        <f t="shared" si="164"/>
        <v/>
      </c>
      <c r="AA94" s="232">
        <f t="shared" si="209"/>
        <v>0.8738523453231728</v>
      </c>
      <c r="AB94" s="178">
        <f t="shared" si="210"/>
        <v>1.4196551440995382</v>
      </c>
      <c r="AC94" s="178">
        <f t="shared" si="211"/>
        <v>1.4975104315253389</v>
      </c>
      <c r="AD94" s="232">
        <f t="shared" si="212"/>
        <v>1.6453838556000346</v>
      </c>
      <c r="AE94" s="177">
        <f t="shared" si="165"/>
        <v>1.9056920346000119</v>
      </c>
      <c r="AF94" s="348" t="str">
        <f t="shared" si="166"/>
        <v/>
      </c>
      <c r="AG94" s="177">
        <f t="shared" si="213"/>
        <v>1.0691954275184414</v>
      </c>
      <c r="AH94" s="177">
        <f t="shared" si="214"/>
        <v>1.2942093720275087</v>
      </c>
      <c r="AI94" s="177">
        <f t="shared" si="167"/>
        <v>1.5146813697733399</v>
      </c>
      <c r="AJ94" s="233">
        <f t="shared" si="168"/>
        <v>1.8897521880000001</v>
      </c>
      <c r="AK94" s="273" t="str">
        <f t="shared" si="169"/>
        <v/>
      </c>
      <c r="AL94" s="273" t="str">
        <f t="shared" si="170"/>
        <v/>
      </c>
      <c r="AM94" s="177">
        <f t="shared" si="224"/>
        <v>1.6065046774557006</v>
      </c>
      <c r="AN94" s="177">
        <f t="shared" si="171"/>
        <v>1.6960716900000339</v>
      </c>
      <c r="AO94" s="232">
        <f t="shared" si="215"/>
        <v>1.8556164215458386</v>
      </c>
      <c r="AP94" s="273" t="str">
        <f t="shared" si="172"/>
        <v/>
      </c>
      <c r="AQ94" s="177">
        <f t="shared" si="173"/>
        <v>1.1440615968997569</v>
      </c>
      <c r="AR94" s="177">
        <f t="shared" si="174"/>
        <v>1.4686894639560608</v>
      </c>
      <c r="AS94" s="177">
        <f t="shared" si="175"/>
        <v>1.4389328202381237</v>
      </c>
      <c r="AT94" s="232">
        <f t="shared" si="176"/>
        <v>1.7064530979936949</v>
      </c>
      <c r="AU94" s="232">
        <f t="shared" si="177"/>
        <v>1.6810705124517549</v>
      </c>
      <c r="AV94" s="273"/>
      <c r="AW94" s="348" t="str">
        <f t="shared" si="178"/>
        <v/>
      </c>
      <c r="AX94" s="295"/>
      <c r="AY94" s="295"/>
      <c r="AZ94" s="295"/>
      <c r="BA94" s="179">
        <f t="shared" si="179"/>
        <v>0.78790114426067026</v>
      </c>
      <c r="BB94" s="177">
        <f t="shared" si="180"/>
        <v>0.86030987365385014</v>
      </c>
      <c r="BC94" s="179">
        <f t="shared" si="181"/>
        <v>0.93126252015114441</v>
      </c>
      <c r="BD94" s="177">
        <f t="shared" si="182"/>
        <v>0.99141270679475202</v>
      </c>
      <c r="BE94" s="232">
        <f t="shared" si="183"/>
        <v>1.067253560658268</v>
      </c>
      <c r="BF94" s="232">
        <f t="shared" si="184"/>
        <v>1.227039366300033</v>
      </c>
      <c r="BG94" s="178">
        <f t="shared" si="185"/>
        <v>1.318311497700027</v>
      </c>
      <c r="BH94" s="179">
        <f t="shared" si="222"/>
        <v>1.5787873165905748</v>
      </c>
      <c r="BI94" s="273"/>
      <c r="BJ94" s="272" t="str">
        <f t="shared" si="186"/>
        <v/>
      </c>
      <c r="BK94" s="272" t="str">
        <f t="shared" si="187"/>
        <v/>
      </c>
      <c r="BL94" s="273" t="str">
        <f t="shared" si="188"/>
        <v/>
      </c>
      <c r="BM94" s="178">
        <f t="shared" si="189"/>
        <v>1.1678102832934778</v>
      </c>
      <c r="BN94" s="178">
        <f t="shared" si="190"/>
        <v>1.5484990787000257</v>
      </c>
      <c r="BO94" s="178" t="str">
        <f t="shared" si="191"/>
        <v/>
      </c>
      <c r="BP94" s="273" t="str">
        <f t="shared" si="192"/>
        <v/>
      </c>
      <c r="BQ94" s="179">
        <f t="shared" si="216"/>
        <v>0.79300702583782257</v>
      </c>
      <c r="BR94" s="273" t="str">
        <f t="shared" si="193"/>
        <v/>
      </c>
      <c r="BS94" s="348" t="str">
        <f t="shared" si="194"/>
        <v/>
      </c>
      <c r="BT94" s="273" t="str">
        <f t="shared" si="195"/>
        <v/>
      </c>
      <c r="BU94" s="177">
        <f t="shared" si="223"/>
        <v>1.07963297070647</v>
      </c>
      <c r="BV94" s="177">
        <f t="shared" si="196"/>
        <v>1.562530968885421</v>
      </c>
      <c r="BW94" s="232">
        <f t="shared" si="197"/>
        <v>1.6836453314000019</v>
      </c>
      <c r="BX94" s="177">
        <f t="shared" si="198"/>
        <v>1.8375027037999887</v>
      </c>
      <c r="BY94" s="232">
        <f t="shared" si="199"/>
        <v>1.7910304537166342</v>
      </c>
      <c r="BZ94" s="232">
        <f t="shared" si="200"/>
        <v>2.1707647810831805</v>
      </c>
      <c r="CA94" s="273" t="str">
        <f t="shared" si="201"/>
        <v/>
      </c>
      <c r="CB94" s="178">
        <f t="shared" si="217"/>
        <v>1.2919166396581896</v>
      </c>
      <c r="CC94" s="178">
        <f t="shared" si="202"/>
        <v>1.7654079483053222</v>
      </c>
      <c r="CD94" s="177">
        <f t="shared" si="203"/>
        <v>1.3517736106297313</v>
      </c>
      <c r="CE94" s="177">
        <f t="shared" si="204"/>
        <v>1.7425194711000183</v>
      </c>
      <c r="CF94" s="232">
        <f t="shared" si="218"/>
        <v>1.7787529093367556</v>
      </c>
      <c r="CG94" s="232">
        <f t="shared" si="219"/>
        <v>2.4800094192076911</v>
      </c>
    </row>
    <row r="95" spans="2:85" x14ac:dyDescent="0.3">
      <c r="B95" s="80"/>
      <c r="R95" s="81">
        <f t="shared" si="111"/>
        <v>42604</v>
      </c>
      <c r="S95" s="272" t="str">
        <f t="shared" si="163"/>
        <v/>
      </c>
      <c r="T95" s="176" t="str">
        <f t="shared" si="220"/>
        <v/>
      </c>
      <c r="U95" s="177">
        <f t="shared" si="205"/>
        <v>0.87721995480948745</v>
      </c>
      <c r="V95" s="176">
        <f t="shared" si="221"/>
        <v>0.79915510518892918</v>
      </c>
      <c r="W95" s="177">
        <f t="shared" si="206"/>
        <v>1.0512120476826146</v>
      </c>
      <c r="X95" s="178">
        <f t="shared" si="207"/>
        <v>1.2969331079321191</v>
      </c>
      <c r="Y95" s="178">
        <f t="shared" si="208"/>
        <v>1.4401283818964106</v>
      </c>
      <c r="Z95" s="347" t="str">
        <f t="shared" si="164"/>
        <v/>
      </c>
      <c r="AA95" s="232">
        <f t="shared" si="209"/>
        <v>0.90829266042902845</v>
      </c>
      <c r="AB95" s="178">
        <f t="shared" si="210"/>
        <v>1.4305859299621999</v>
      </c>
      <c r="AC95" s="178">
        <f t="shared" si="211"/>
        <v>1.5078192902658401</v>
      </c>
      <c r="AD95" s="232">
        <f t="shared" si="212"/>
        <v>1.6532753857821396</v>
      </c>
      <c r="AE95" s="177">
        <f t="shared" si="165"/>
        <v>1.891664709121428</v>
      </c>
      <c r="AF95" s="348" t="str">
        <f t="shared" si="166"/>
        <v/>
      </c>
      <c r="AG95" s="177">
        <f t="shared" si="213"/>
        <v>1.0756595629826338</v>
      </c>
      <c r="AH95" s="177">
        <f t="shared" si="214"/>
        <v>1.2997924996318841</v>
      </c>
      <c r="AI95" s="177">
        <f t="shared" si="167"/>
        <v>1.5248716029975053</v>
      </c>
      <c r="AJ95" s="233">
        <f t="shared" si="168"/>
        <v>1.8768298257856999</v>
      </c>
      <c r="AK95" s="273" t="str">
        <f t="shared" si="169"/>
        <v/>
      </c>
      <c r="AL95" s="273" t="str">
        <f t="shared" si="170"/>
        <v/>
      </c>
      <c r="AM95" s="177">
        <f t="shared" si="224"/>
        <v>1.6170167672848037</v>
      </c>
      <c r="AN95" s="177">
        <f t="shared" si="171"/>
        <v>1.7054890875000117</v>
      </c>
      <c r="AO95" s="232">
        <f t="shared" si="215"/>
        <v>1.8407480103385634</v>
      </c>
      <c r="AP95" s="273" t="str">
        <f t="shared" si="172"/>
        <v/>
      </c>
      <c r="AQ95" s="177">
        <f t="shared" si="173"/>
        <v>1.1373829161691056</v>
      </c>
      <c r="AR95" s="177">
        <f t="shared" si="174"/>
        <v>1.4769516409890193</v>
      </c>
      <c r="AS95" s="177">
        <f t="shared" si="175"/>
        <v>1.441533887537096</v>
      </c>
      <c r="AT95" s="232">
        <f t="shared" si="176"/>
        <v>1.7172127916835509</v>
      </c>
      <c r="AU95" s="232">
        <f t="shared" si="177"/>
        <v>1.6836399521432648</v>
      </c>
      <c r="AV95" s="273"/>
      <c r="AW95" s="348" t="str">
        <f t="shared" si="178"/>
        <v/>
      </c>
      <c r="AX95" s="295"/>
      <c r="AY95" s="295"/>
      <c r="AZ95" s="295"/>
      <c r="BA95" s="179">
        <f t="shared" si="179"/>
        <v>0.77593782427535118</v>
      </c>
      <c r="BB95" s="177">
        <f t="shared" si="180"/>
        <v>0.86640623653846061</v>
      </c>
      <c r="BC95" s="179">
        <f t="shared" si="181"/>
        <v>0.93993684883499662</v>
      </c>
      <c r="BD95" s="177">
        <f t="shared" si="182"/>
        <v>1.0012814521032862</v>
      </c>
      <c r="BE95" s="232">
        <f t="shared" si="183"/>
        <v>1.0776854014113737</v>
      </c>
      <c r="BF95" s="232">
        <f t="shared" si="184"/>
        <v>1.2230649692392666</v>
      </c>
      <c r="BG95" s="178">
        <f t="shared" si="185"/>
        <v>1.3058711295464374</v>
      </c>
      <c r="BH95" s="179">
        <f t="shared" si="222"/>
        <v>1.5516970758842912</v>
      </c>
      <c r="BI95" s="273"/>
      <c r="BJ95" s="272" t="str">
        <f t="shared" si="186"/>
        <v/>
      </c>
      <c r="BK95" s="272" t="str">
        <f t="shared" si="187"/>
        <v/>
      </c>
      <c r="BL95" s="273" t="str">
        <f t="shared" si="188"/>
        <v/>
      </c>
      <c r="BM95" s="178">
        <f t="shared" si="189"/>
        <v>1.1746189920088121</v>
      </c>
      <c r="BN95" s="178">
        <f t="shared" si="190"/>
        <v>1.546898453707124</v>
      </c>
      <c r="BO95" s="178" t="str">
        <f t="shared" si="191"/>
        <v/>
      </c>
      <c r="BP95" s="273" t="str">
        <f t="shared" si="192"/>
        <v/>
      </c>
      <c r="BQ95" s="179">
        <f t="shared" si="216"/>
        <v>0.79124284509714449</v>
      </c>
      <c r="BR95" s="273" t="str">
        <f t="shared" si="193"/>
        <v/>
      </c>
      <c r="BS95" s="348" t="str">
        <f t="shared" si="194"/>
        <v/>
      </c>
      <c r="BT95" s="273" t="str">
        <f t="shared" si="195"/>
        <v/>
      </c>
      <c r="BU95" s="177">
        <f t="shared" si="223"/>
        <v>1.0793891891495484</v>
      </c>
      <c r="BV95" s="177">
        <f t="shared" si="196"/>
        <v>1.5717481689042863</v>
      </c>
      <c r="BW95" s="232">
        <f t="shared" si="197"/>
        <v>1.685995368521428</v>
      </c>
      <c r="BX95" s="177">
        <f t="shared" si="198"/>
        <v>1.8361965420071353</v>
      </c>
      <c r="BY95" s="232">
        <f t="shared" si="199"/>
        <v>1.7875243458161996</v>
      </c>
      <c r="BZ95" s="232">
        <f t="shared" si="200"/>
        <v>2.1500434509308937</v>
      </c>
      <c r="CA95" s="273" t="str">
        <f t="shared" si="201"/>
        <v/>
      </c>
      <c r="CB95" s="178">
        <f t="shared" si="217"/>
        <v>1.28267302653134</v>
      </c>
      <c r="CC95" s="178">
        <f t="shared" si="202"/>
        <v>1.8012542233053701</v>
      </c>
      <c r="CD95" s="177">
        <f t="shared" si="203"/>
        <v>1.3637971497292192</v>
      </c>
      <c r="CE95" s="177">
        <f t="shared" si="204"/>
        <v>1.7455965143357075</v>
      </c>
      <c r="CF95" s="232">
        <f t="shared" si="218"/>
        <v>1.7827888659470466</v>
      </c>
      <c r="CG95" s="232">
        <f t="shared" si="219"/>
        <v>2.4294061104064273</v>
      </c>
    </row>
    <row r="96" spans="2:85" x14ac:dyDescent="0.3">
      <c r="B96" s="80"/>
      <c r="R96" s="81">
        <f t="shared" si="111"/>
        <v>42605</v>
      </c>
      <c r="S96" s="272" t="str">
        <f t="shared" si="163"/>
        <v/>
      </c>
      <c r="T96" s="176" t="str">
        <f t="shared" si="220"/>
        <v/>
      </c>
      <c r="U96" s="177">
        <f t="shared" si="205"/>
        <v>0.88248488975079664</v>
      </c>
      <c r="V96" s="176">
        <f t="shared" si="221"/>
        <v>0.80679375392034047</v>
      </c>
      <c r="W96" s="177">
        <f t="shared" si="206"/>
        <v>1.0538782626952268</v>
      </c>
      <c r="X96" s="178">
        <f t="shared" si="207"/>
        <v>1.2977627832107363</v>
      </c>
      <c r="Y96" s="178">
        <f t="shared" si="208"/>
        <v>1.4378888660321636</v>
      </c>
      <c r="Z96" s="347" t="str">
        <f t="shared" si="164"/>
        <v/>
      </c>
      <c r="AA96" s="232">
        <f t="shared" si="209"/>
        <v>0.88906256038217024</v>
      </c>
      <c r="AB96" s="178">
        <f t="shared" si="210"/>
        <v>1.435834124011359</v>
      </c>
      <c r="AC96" s="178">
        <f t="shared" si="211"/>
        <v>1.5134203983861134</v>
      </c>
      <c r="AD96" s="232">
        <f t="shared" si="212"/>
        <v>1.6510038598607286</v>
      </c>
      <c r="AE96" s="177">
        <f t="shared" si="165"/>
        <v>1.8893562133071296</v>
      </c>
      <c r="AF96" s="348" t="str">
        <f t="shared" si="166"/>
        <v/>
      </c>
      <c r="AG96" s="177">
        <f t="shared" si="213"/>
        <v>1.0782380633404278</v>
      </c>
      <c r="AH96" s="177">
        <f t="shared" si="214"/>
        <v>1.3065461964780454</v>
      </c>
      <c r="AI96" s="177">
        <f t="shared" si="167"/>
        <v>1.5301318401007642</v>
      </c>
      <c r="AJ96" s="233">
        <f t="shared" si="168"/>
        <v>1.8765615799285624</v>
      </c>
      <c r="AK96" s="273" t="str">
        <f t="shared" si="169"/>
        <v/>
      </c>
      <c r="AL96" s="273" t="str">
        <f t="shared" si="170"/>
        <v/>
      </c>
      <c r="AM96" s="177">
        <f t="shared" si="224"/>
        <v>1.6204505609493824</v>
      </c>
      <c r="AN96" s="177">
        <f t="shared" si="171"/>
        <v>1.7082973499999765</v>
      </c>
      <c r="AO96" s="232">
        <f t="shared" si="215"/>
        <v>1.8373162492305137</v>
      </c>
      <c r="AP96" s="273" t="str">
        <f t="shared" si="172"/>
        <v/>
      </c>
      <c r="AQ96" s="177">
        <f t="shared" si="173"/>
        <v>1.1619348690153859</v>
      </c>
      <c r="AR96" s="177">
        <f t="shared" si="174"/>
        <v>1.4807817748351895</v>
      </c>
      <c r="AS96" s="177">
        <f t="shared" si="175"/>
        <v>1.4500271373995399</v>
      </c>
      <c r="AT96" s="232">
        <f t="shared" si="176"/>
        <v>1.7214999372785151</v>
      </c>
      <c r="AU96" s="232">
        <f t="shared" si="177"/>
        <v>1.6841670237709285</v>
      </c>
      <c r="AV96" s="273"/>
      <c r="AW96" s="348" t="str">
        <f t="shared" si="178"/>
        <v/>
      </c>
      <c r="AX96" s="295"/>
      <c r="AY96" s="295"/>
      <c r="AZ96" s="295"/>
      <c r="BA96" s="179">
        <f t="shared" si="179"/>
        <v>0.78282761076892404</v>
      </c>
      <c r="BB96" s="177">
        <f t="shared" si="180"/>
        <v>0.86476817307694964</v>
      </c>
      <c r="BC96" s="179">
        <f t="shared" si="181"/>
        <v>0.94060468159952793</v>
      </c>
      <c r="BD96" s="177">
        <f t="shared" si="182"/>
        <v>1.0056655808690167</v>
      </c>
      <c r="BE96" s="232">
        <f t="shared" si="183"/>
        <v>1.082181700538029</v>
      </c>
      <c r="BF96" s="232">
        <f t="shared" si="184"/>
        <v>1.2228898355464111</v>
      </c>
      <c r="BG96" s="178">
        <f t="shared" si="185"/>
        <v>1.3036518313821286</v>
      </c>
      <c r="BH96" s="179">
        <f t="shared" si="222"/>
        <v>1.5523000130031752</v>
      </c>
      <c r="BI96" s="273"/>
      <c r="BJ96" s="272" t="str">
        <f t="shared" si="186"/>
        <v/>
      </c>
      <c r="BK96" s="272" t="str">
        <f t="shared" si="187"/>
        <v/>
      </c>
      <c r="BL96" s="273" t="str">
        <f t="shared" si="188"/>
        <v/>
      </c>
      <c r="BM96" s="178">
        <f t="shared" si="189"/>
        <v>1.1818483396473809</v>
      </c>
      <c r="BN96" s="178">
        <f t="shared" si="190"/>
        <v>1.5476940979356983</v>
      </c>
      <c r="BO96" s="178" t="str">
        <f t="shared" si="191"/>
        <v/>
      </c>
      <c r="BP96" s="273" t="str">
        <f t="shared" si="192"/>
        <v/>
      </c>
      <c r="BQ96" s="179">
        <f t="shared" si="216"/>
        <v>0.79807669462354847</v>
      </c>
      <c r="BR96" s="273" t="str">
        <f t="shared" si="193"/>
        <v/>
      </c>
      <c r="BS96" s="348" t="str">
        <f t="shared" si="194"/>
        <v/>
      </c>
      <c r="BT96" s="273" t="str">
        <f t="shared" si="195"/>
        <v/>
      </c>
      <c r="BU96" s="177">
        <f t="shared" si="223"/>
        <v>1.09214793883659</v>
      </c>
      <c r="BV96" s="177">
        <f t="shared" si="196"/>
        <v>1.5781631063287589</v>
      </c>
      <c r="BW96" s="232">
        <f t="shared" si="197"/>
        <v>1.6877891719071263</v>
      </c>
      <c r="BX96" s="177">
        <f t="shared" si="198"/>
        <v>1.8379707481357046</v>
      </c>
      <c r="BY96" s="232">
        <f t="shared" si="199"/>
        <v>1.786332783382941</v>
      </c>
      <c r="BZ96" s="232">
        <f t="shared" si="200"/>
        <v>2.1477749778901272</v>
      </c>
      <c r="CA96" s="273" t="str">
        <f t="shared" si="201"/>
        <v/>
      </c>
      <c r="CB96" s="178">
        <f t="shared" si="217"/>
        <v>1.286220917637801</v>
      </c>
      <c r="CC96" s="178">
        <f t="shared" si="202"/>
        <v>1.7714958698657262</v>
      </c>
      <c r="CD96" s="177">
        <f t="shared" si="203"/>
        <v>1.3663598683312626</v>
      </c>
      <c r="CE96" s="177">
        <f t="shared" si="204"/>
        <v>1.748400164878569</v>
      </c>
      <c r="CF96" s="232">
        <f t="shared" si="218"/>
        <v>1.7997281560688014</v>
      </c>
      <c r="CG96" s="232">
        <f t="shared" si="219"/>
        <v>2.4473266710620987</v>
      </c>
    </row>
    <row r="97" spans="2:85" x14ac:dyDescent="0.3">
      <c r="B97" s="80"/>
      <c r="R97" s="81">
        <f t="shared" si="111"/>
        <v>42606</v>
      </c>
      <c r="S97" s="272" t="str">
        <f t="shared" si="163"/>
        <v/>
      </c>
      <c r="T97" s="176" t="str">
        <f t="shared" si="220"/>
        <v/>
      </c>
      <c r="U97" s="177">
        <f t="shared" si="205"/>
        <v>0.88228417862800512</v>
      </c>
      <c r="V97" s="176">
        <f t="shared" si="221"/>
        <v>0.80252171906037617</v>
      </c>
      <c r="W97" s="177">
        <f t="shared" si="206"/>
        <v>1.0446924441310039</v>
      </c>
      <c r="X97" s="178">
        <f t="shared" si="207"/>
        <v>1.281466532928595</v>
      </c>
      <c r="Y97" s="178">
        <f t="shared" si="208"/>
        <v>1.4192791157857338</v>
      </c>
      <c r="Z97" s="347" t="str">
        <f t="shared" si="164"/>
        <v/>
      </c>
      <c r="AA97" s="232">
        <f t="shared" si="209"/>
        <v>0.88704199943239614</v>
      </c>
      <c r="AB97" s="178">
        <f t="shared" si="210"/>
        <v>1.4228893756108565</v>
      </c>
      <c r="AC97" s="178">
        <f t="shared" si="211"/>
        <v>1.4973489614177469</v>
      </c>
      <c r="AD97" s="232">
        <f t="shared" si="212"/>
        <v>1.6323865249285783</v>
      </c>
      <c r="AE97" s="177">
        <f t="shared" si="165"/>
        <v>1.8661201577857143</v>
      </c>
      <c r="AF97" s="348" t="str">
        <f t="shared" si="166"/>
        <v/>
      </c>
      <c r="AG97" s="177">
        <f t="shared" si="213"/>
        <v>1.0994557626828942</v>
      </c>
      <c r="AH97" s="177">
        <f t="shared" si="214"/>
        <v>1.2994117557856797</v>
      </c>
      <c r="AI97" s="177">
        <f t="shared" si="167"/>
        <v>1.5153874673740533</v>
      </c>
      <c r="AJ97" s="233">
        <f t="shared" si="168"/>
        <v>1.8523165146428586</v>
      </c>
      <c r="AK97" s="273" t="str">
        <f t="shared" si="169"/>
        <v/>
      </c>
      <c r="AL97" s="273" t="str">
        <f t="shared" si="170"/>
        <v/>
      </c>
      <c r="AM97" s="177">
        <f>IF(AM58="","",AM58-(J58+(K58-J58)/($K$10-$J$10)*($AM$10-$J$10)))</f>
        <v>1.6012904455190098</v>
      </c>
      <c r="AN97" s="177">
        <f t="shared" si="171"/>
        <v>1.6910099375000209</v>
      </c>
      <c r="AO97" s="232">
        <f t="shared" si="215"/>
        <v>1.8269770149384699</v>
      </c>
      <c r="AP97" s="273" t="str">
        <f t="shared" si="172"/>
        <v/>
      </c>
      <c r="AQ97" s="177">
        <f t="shared" si="173"/>
        <v>1.155093729175497</v>
      </c>
      <c r="AR97" s="177">
        <f t="shared" si="174"/>
        <v>1.4120363471428674</v>
      </c>
      <c r="AS97" s="177">
        <f t="shared" si="175"/>
        <v>1.4403281228933045</v>
      </c>
      <c r="AT97" s="232">
        <f t="shared" si="176"/>
        <v>1.7012757156455791</v>
      </c>
      <c r="AU97" s="232">
        <f t="shared" si="177"/>
        <v>1.6638874631033898</v>
      </c>
      <c r="AV97" s="273"/>
      <c r="AW97" s="348" t="str">
        <f t="shared" si="178"/>
        <v/>
      </c>
      <c r="AX97" s="295"/>
      <c r="AY97" s="295"/>
      <c r="AZ97" s="295"/>
      <c r="BA97" s="179">
        <f t="shared" si="179"/>
        <v>0.79500587364909125</v>
      </c>
      <c r="BB97" s="177">
        <f t="shared" si="180"/>
        <v>0.85946467499997681</v>
      </c>
      <c r="BC97" s="179">
        <f t="shared" si="181"/>
        <v>0.93115687425062621</v>
      </c>
      <c r="BD97" s="177">
        <f t="shared" si="182"/>
        <v>0.99570409516373015</v>
      </c>
      <c r="BE97" s="232">
        <f t="shared" si="183"/>
        <v>1.068135318360772</v>
      </c>
      <c r="BF97" s="232">
        <f t="shared" si="184"/>
        <v>1.2038541383571786</v>
      </c>
      <c r="BG97" s="178">
        <f t="shared" si="185"/>
        <v>1.2855205662857108</v>
      </c>
      <c r="BH97" s="179">
        <f t="shared" si="222"/>
        <v>1.5302907877579019</v>
      </c>
      <c r="BI97" s="273"/>
      <c r="BJ97" s="272" t="str">
        <f t="shared" si="186"/>
        <v/>
      </c>
      <c r="BK97" s="272" t="str">
        <f t="shared" si="187"/>
        <v/>
      </c>
      <c r="BL97" s="273" t="str">
        <f t="shared" si="188"/>
        <v/>
      </c>
      <c r="BM97" s="178">
        <f t="shared" si="189"/>
        <v>1.1618687654408164</v>
      </c>
      <c r="BN97" s="178">
        <f t="shared" si="190"/>
        <v>1.5260037234285673</v>
      </c>
      <c r="BO97" s="178" t="str">
        <f t="shared" si="191"/>
        <v/>
      </c>
      <c r="BP97" s="273" t="str">
        <f t="shared" si="192"/>
        <v/>
      </c>
      <c r="BQ97" s="179">
        <f t="shared" si="216"/>
        <v>0.80314640274367055</v>
      </c>
      <c r="BR97" s="273" t="str">
        <f t="shared" si="193"/>
        <v/>
      </c>
      <c r="BS97" s="348" t="str">
        <f t="shared" si="194"/>
        <v/>
      </c>
      <c r="BT97" s="273" t="str">
        <f t="shared" si="195"/>
        <v/>
      </c>
      <c r="BU97" s="177">
        <f t="shared" si="223"/>
        <v>1.0877747642566182</v>
      </c>
      <c r="BV97" s="177">
        <f t="shared" si="196"/>
        <v>1.5633089352141094</v>
      </c>
      <c r="BW97" s="232">
        <f t="shared" si="197"/>
        <v>1.6728689257857094</v>
      </c>
      <c r="BX97" s="177">
        <f t="shared" si="198"/>
        <v>1.8194299994285903</v>
      </c>
      <c r="BY97" s="232">
        <f t="shared" si="199"/>
        <v>1.7643901212525748</v>
      </c>
      <c r="BZ97" s="232">
        <f t="shared" si="200"/>
        <v>2.1346222132015931</v>
      </c>
      <c r="CA97" s="273" t="str">
        <f t="shared" si="201"/>
        <v/>
      </c>
      <c r="CB97" s="178">
        <f t="shared" si="217"/>
        <v>1.2988045694914176</v>
      </c>
      <c r="CC97" s="178">
        <f t="shared" si="202"/>
        <v>1.7523289054530251</v>
      </c>
      <c r="CD97" s="177">
        <f t="shared" si="203"/>
        <v>1.3572151014609513</v>
      </c>
      <c r="CE97" s="177">
        <f t="shared" si="204"/>
        <v>1.7294746606428468</v>
      </c>
      <c r="CF97" s="232">
        <f t="shared" si="218"/>
        <v>1.7813012547807003</v>
      </c>
      <c r="CG97" s="232">
        <f t="shared" si="219"/>
        <v>2.4379534001316054</v>
      </c>
    </row>
    <row r="98" spans="2:85" x14ac:dyDescent="0.3">
      <c r="B98" s="80"/>
      <c r="R98" s="81">
        <f t="shared" si="111"/>
        <v>42607</v>
      </c>
      <c r="S98" s="272" t="str">
        <f t="shared" si="163"/>
        <v/>
      </c>
      <c r="T98" s="176" t="str">
        <f t="shared" si="220"/>
        <v/>
      </c>
      <c r="U98" s="177">
        <f t="shared" si="205"/>
        <v>0.86728304276792101</v>
      </c>
      <c r="V98" s="176">
        <f t="shared" si="221"/>
        <v>0.80495969221475283</v>
      </c>
      <c r="W98" s="177">
        <f t="shared" si="206"/>
        <v>1.0124419531171127</v>
      </c>
      <c r="X98" s="178">
        <f t="shared" si="207"/>
        <v>1.2393726826249931</v>
      </c>
      <c r="Y98" s="178">
        <f t="shared" si="208"/>
        <v>1.3952386938749823</v>
      </c>
      <c r="Z98" s="347"/>
      <c r="AA98" s="232">
        <f t="shared" si="209"/>
        <v>0.90123250543219191</v>
      </c>
      <c r="AB98" s="178">
        <f t="shared" si="210"/>
        <v>1.3977703009067968</v>
      </c>
      <c r="AC98" s="178">
        <f t="shared" si="211"/>
        <v>1.4627074734810006</v>
      </c>
      <c r="AD98" s="232">
        <f t="shared" si="212"/>
        <v>1.5910179423750053</v>
      </c>
      <c r="AE98" s="177">
        <f t="shared" si="165"/>
        <v>1.8446277917500029</v>
      </c>
      <c r="AF98" s="348" t="str">
        <f t="shared" si="166"/>
        <v/>
      </c>
      <c r="AG98" s="177">
        <f t="shared" si="213"/>
        <v>1.1066483407283414</v>
      </c>
      <c r="AH98" s="177">
        <f t="shared" si="214"/>
        <v>1.2773638210164802</v>
      </c>
      <c r="AI98" s="177">
        <f t="shared" si="167"/>
        <v>1.4866545855604509</v>
      </c>
      <c r="AJ98" s="233">
        <f t="shared" si="168"/>
        <v>1.8246519025000036</v>
      </c>
      <c r="AK98" s="273" t="str">
        <f t="shared" si="169"/>
        <v/>
      </c>
      <c r="AL98" s="273" t="str">
        <f t="shared" si="170"/>
        <v/>
      </c>
      <c r="AM98" s="177">
        <f t="shared" si="224"/>
        <v>1.5749905676582245</v>
      </c>
      <c r="AN98" s="177">
        <f t="shared" si="171"/>
        <v>1.6423850425000053</v>
      </c>
      <c r="AO98" s="232">
        <f t="shared" si="215"/>
        <v>1.794299596754436</v>
      </c>
      <c r="AP98" s="273" t="str">
        <f t="shared" si="172"/>
        <v/>
      </c>
      <c r="AQ98" s="177">
        <f t="shared" si="173"/>
        <v>1.1656594133868918</v>
      </c>
      <c r="AR98" s="177">
        <f t="shared" si="174"/>
        <v>1.4016548263736315</v>
      </c>
      <c r="AS98" s="177">
        <f t="shared" si="175"/>
        <v>1.4122702853151379</v>
      </c>
      <c r="AT98" s="232">
        <f t="shared" si="176"/>
        <v>1.6772753728797312</v>
      </c>
      <c r="AU98" s="232">
        <f t="shared" si="177"/>
        <v>1.6196016446856107</v>
      </c>
      <c r="AV98" s="273"/>
      <c r="AW98" s="348" t="str">
        <f t="shared" si="178"/>
        <v/>
      </c>
      <c r="AX98" s="295"/>
      <c r="AY98" s="295"/>
      <c r="AZ98" s="295"/>
      <c r="BA98" s="179">
        <f t="shared" si="179"/>
        <v>0.7624700906960431</v>
      </c>
      <c r="BB98" s="177">
        <f t="shared" si="180"/>
        <v>0.83696208519231563</v>
      </c>
      <c r="BC98" s="179">
        <f t="shared" si="181"/>
        <v>0.90242011545969203</v>
      </c>
      <c r="BD98" s="177">
        <f t="shared" si="182"/>
        <v>0.96627323702142176</v>
      </c>
      <c r="BE98" s="232">
        <f t="shared" si="183"/>
        <v>1.0337580605063079</v>
      </c>
      <c r="BF98" s="232">
        <f t="shared" si="184"/>
        <v>1.175836483374997</v>
      </c>
      <c r="BG98" s="178">
        <f t="shared" si="185"/>
        <v>1.2592054341249641</v>
      </c>
      <c r="BH98" s="179">
        <f t="shared" si="222"/>
        <v>1.5134777579552936</v>
      </c>
      <c r="BI98" s="273"/>
      <c r="BJ98" s="272" t="str">
        <f t="shared" si="186"/>
        <v/>
      </c>
      <c r="BK98" s="272" t="str">
        <f t="shared" si="187"/>
        <v/>
      </c>
      <c r="BL98" s="273"/>
      <c r="BM98" s="178">
        <f t="shared" si="189"/>
        <v>1.1349124092883907</v>
      </c>
      <c r="BN98" s="178">
        <f t="shared" si="190"/>
        <v>1.4889270522499809</v>
      </c>
      <c r="BO98" s="178" t="str">
        <f t="shared" si="191"/>
        <v/>
      </c>
      <c r="BP98" s="273" t="str">
        <f t="shared" si="192"/>
        <v/>
      </c>
      <c r="BQ98" s="179">
        <f t="shared" si="216"/>
        <v>0.78488544954498485</v>
      </c>
      <c r="BR98" s="273" t="str">
        <f t="shared" si="193"/>
        <v/>
      </c>
      <c r="BS98" s="348" t="str">
        <f t="shared" si="194"/>
        <v/>
      </c>
      <c r="BT98" s="273"/>
      <c r="BU98" s="177">
        <f t="shared" si="223"/>
        <v>1.080258107545214</v>
      </c>
      <c r="BV98" s="177">
        <f t="shared" si="196"/>
        <v>1.5342174062972187</v>
      </c>
      <c r="BW98" s="232">
        <f t="shared" si="197"/>
        <v>1.6015580907500166</v>
      </c>
      <c r="BX98" s="177">
        <f t="shared" si="198"/>
        <v>1.7804580052499948</v>
      </c>
      <c r="BY98" s="232">
        <f t="shared" si="199"/>
        <v>1.7329962015948075</v>
      </c>
      <c r="BZ98" s="232">
        <f t="shared" si="200"/>
        <v>2.11180980413245</v>
      </c>
      <c r="CA98" s="273" t="str">
        <f t="shared" si="201"/>
        <v/>
      </c>
      <c r="CB98" s="178">
        <f t="shared" si="217"/>
        <v>1.2709738357617093</v>
      </c>
      <c r="CC98" s="178">
        <f t="shared" si="202"/>
        <v>1.743115934530193</v>
      </c>
      <c r="CD98" s="177">
        <f t="shared" si="203"/>
        <v>1.3230851539987349</v>
      </c>
      <c r="CE98" s="177">
        <f t="shared" si="204"/>
        <v>1.6820870167499782</v>
      </c>
      <c r="CF98" s="232">
        <f t="shared" si="218"/>
        <v>1.736293919937302</v>
      </c>
      <c r="CG98" s="232">
        <f t="shared" si="219"/>
        <v>2.4216955376660154</v>
      </c>
    </row>
    <row r="99" spans="2:85" x14ac:dyDescent="0.3">
      <c r="B99" s="80"/>
      <c r="R99" s="81">
        <f t="shared" si="111"/>
        <v>42608</v>
      </c>
      <c r="S99" s="272" t="str">
        <f t="shared" si="163"/>
        <v/>
      </c>
      <c r="T99" s="176" t="str">
        <f t="shared" si="220"/>
        <v/>
      </c>
      <c r="U99" s="177">
        <f t="shared" si="205"/>
        <v>0.874575805185692</v>
      </c>
      <c r="V99" s="176">
        <f t="shared" si="221"/>
        <v>0.78151815664929636</v>
      </c>
      <c r="W99" s="177">
        <f t="shared" si="206"/>
        <v>1.0070278291120889</v>
      </c>
      <c r="X99" s="178">
        <f t="shared" si="207"/>
        <v>1.2293371681571257</v>
      </c>
      <c r="Y99" s="178">
        <f t="shared" si="208"/>
        <v>1.3854586618714295</v>
      </c>
      <c r="Z99" s="347" t="str">
        <f>IF(Z60="","",Z60-(E60+(G60-E60)/($G$10-$E$10)*($Z$10-$E$10)))</f>
        <v/>
      </c>
      <c r="AA99" s="232">
        <f t="shared" si="209"/>
        <v>0.8647170200026002</v>
      </c>
      <c r="AB99" s="178">
        <f t="shared" si="210"/>
        <v>1.3895256257871331</v>
      </c>
      <c r="AC99" s="178">
        <f t="shared" si="211"/>
        <v>1.4573310351455968</v>
      </c>
      <c r="AD99" s="232">
        <f t="shared" si="212"/>
        <v>1.5832692520571583</v>
      </c>
      <c r="AE99" s="177">
        <f t="shared" si="165"/>
        <v>1.8343380882714082</v>
      </c>
      <c r="AF99" s="348" t="str">
        <f t="shared" si="166"/>
        <v/>
      </c>
      <c r="AG99" s="177">
        <f t="shared" si="213"/>
        <v>1.0661475805344509</v>
      </c>
      <c r="AH99" s="177">
        <f t="shared" si="214"/>
        <v>1.2713294799999719</v>
      </c>
      <c r="AI99" s="177">
        <f t="shared" si="167"/>
        <v>1.4809400967191491</v>
      </c>
      <c r="AJ99" s="233">
        <f t="shared" si="168"/>
        <v>1.8194478002856864</v>
      </c>
      <c r="AK99" s="273" t="str">
        <f t="shared" si="169"/>
        <v/>
      </c>
      <c r="AL99" s="273" t="str">
        <f t="shared" si="170"/>
        <v/>
      </c>
      <c r="AM99" s="177">
        <f t="shared" si="224"/>
        <v>1.5666265426202639</v>
      </c>
      <c r="AN99" s="177">
        <f t="shared" si="171"/>
        <v>1.6363624125000253</v>
      </c>
      <c r="AO99" s="232">
        <f t="shared" si="215"/>
        <v>1.7902865524247307</v>
      </c>
      <c r="AP99" s="273" t="str">
        <f t="shared" si="172"/>
        <v/>
      </c>
      <c r="AQ99" s="177">
        <f t="shared" si="173"/>
        <v>1.1384614595037785</v>
      </c>
      <c r="AR99" s="177">
        <f t="shared" si="174"/>
        <v>1.3962547374999801</v>
      </c>
      <c r="AS99" s="177">
        <f t="shared" si="175"/>
        <v>1.4069299765173295</v>
      </c>
      <c r="AT99" s="232">
        <f t="shared" si="176"/>
        <v>1.6689880175886069</v>
      </c>
      <c r="AU99" s="232">
        <f t="shared" si="177"/>
        <v>1.6174873001809167</v>
      </c>
      <c r="AV99" s="273"/>
      <c r="AW99" s="348" t="str">
        <f t="shared" si="178"/>
        <v/>
      </c>
      <c r="AX99" s="295"/>
      <c r="AY99" s="295"/>
      <c r="AZ99" s="295"/>
      <c r="BA99" s="179">
        <f t="shared" si="179"/>
        <v>0.75240225957171547</v>
      </c>
      <c r="BB99" s="177">
        <f t="shared" si="180"/>
        <v>0.83114063999998322</v>
      </c>
      <c r="BC99" s="179">
        <f t="shared" si="181"/>
        <v>0.8975031313538997</v>
      </c>
      <c r="BD99" s="177">
        <f t="shared" si="182"/>
        <v>0.96101625951511904</v>
      </c>
      <c r="BE99" s="232">
        <f t="shared" si="183"/>
        <v>1.0274275267848108</v>
      </c>
      <c r="BF99" s="232">
        <f t="shared" si="184"/>
        <v>1.1665042273142665</v>
      </c>
      <c r="BG99" s="178">
        <f t="shared" si="185"/>
        <v>1.253018627471413</v>
      </c>
      <c r="BH99" s="179">
        <f t="shared" si="222"/>
        <v>1.5161858753354478</v>
      </c>
      <c r="BI99" s="273"/>
      <c r="BJ99" s="272" t="str">
        <f t="shared" si="186"/>
        <v/>
      </c>
      <c r="BK99" s="272" t="str">
        <f t="shared" si="187"/>
        <v/>
      </c>
      <c r="BL99" s="273" t="str">
        <f>IF(BL60="","",BL60-(E60+(G60-E60)/($G$10-$E$10)*($BL$10-$E$10)))</f>
        <v/>
      </c>
      <c r="BM99" s="178">
        <f t="shared" si="189"/>
        <v>1.1297486052329939</v>
      </c>
      <c r="BN99" s="178">
        <f t="shared" si="190"/>
        <v>1.4822249012571358</v>
      </c>
      <c r="BO99" s="178" t="str">
        <f t="shared" si="191"/>
        <v/>
      </c>
      <c r="BP99" s="273" t="str">
        <f t="shared" si="192"/>
        <v/>
      </c>
      <c r="BQ99" s="179">
        <f t="shared" si="216"/>
        <v>0.78089461774417934</v>
      </c>
      <c r="BR99" s="273" t="str">
        <f t="shared" si="193"/>
        <v/>
      </c>
      <c r="BS99" s="348" t="str">
        <f t="shared" si="194"/>
        <v/>
      </c>
      <c r="BT99" s="273" t="str">
        <f>IF(BT60="","",BT60-(E60+(G60-E60)/($G$10-$E$10)*($BT$10-$E$10)))</f>
        <v/>
      </c>
      <c r="BU99" s="177">
        <f t="shared" si="223"/>
        <v>1.0782346886146348</v>
      </c>
      <c r="BV99" s="177">
        <f t="shared" si="196"/>
        <v>1.5284322103274715</v>
      </c>
      <c r="BW99" s="232">
        <f t="shared" si="197"/>
        <v>1.5931659058714012</v>
      </c>
      <c r="BX99" s="177">
        <f t="shared" si="198"/>
        <v>1.7746559744571193</v>
      </c>
      <c r="BY99" s="232">
        <f t="shared" ref="BY99:BZ102" si="225">IF(BY60="","",BY60-(K60+(N60-K60)/($O$10-$L$10)*($BZ$10-$L$10)))</f>
        <v>1.8737613963773123</v>
      </c>
      <c r="BZ99" s="232">
        <f t="shared" si="225"/>
        <v>2.1368406559747859</v>
      </c>
      <c r="CA99" s="273" t="str">
        <f t="shared" si="201"/>
        <v/>
      </c>
      <c r="CB99" s="178">
        <f t="shared" si="217"/>
        <v>1.2675753471061524</v>
      </c>
      <c r="CC99" s="178">
        <f t="shared" si="202"/>
        <v>1.7399348274999893</v>
      </c>
      <c r="CD99" s="177">
        <f t="shared" si="203"/>
        <v>1.317709678557951</v>
      </c>
      <c r="CE99" s="177">
        <f t="shared" si="204"/>
        <v>1.6776965019857339</v>
      </c>
      <c r="CF99" s="232">
        <f t="shared" si="218"/>
        <v>1.7302701220672432</v>
      </c>
      <c r="CG99" s="232">
        <f t="shared" si="219"/>
        <v>2.4127347548945068</v>
      </c>
    </row>
    <row r="100" spans="2:85" x14ac:dyDescent="0.3">
      <c r="B100" s="80"/>
      <c r="R100" s="81">
        <f t="shared" si="111"/>
        <v>42611</v>
      </c>
      <c r="S100" s="272" t="str">
        <f t="shared" si="163"/>
        <v/>
      </c>
      <c r="T100" s="176" t="str">
        <f t="shared" si="220"/>
        <v/>
      </c>
      <c r="U100" s="177">
        <f t="shared" si="205"/>
        <v>0.86625282071267451</v>
      </c>
      <c r="V100" s="176">
        <f t="shared" si="221"/>
        <v>0.78567463770051615</v>
      </c>
      <c r="W100" s="177">
        <f>IF(W61="","",W61-(I61+(J61-I61)/($J$10-$I$10)*($W$10-$I$10)))</f>
        <v>1.00100286903652</v>
      </c>
      <c r="X100" s="178">
        <f t="shared" si="207"/>
        <v>1.2244386854571931</v>
      </c>
      <c r="Y100" s="178">
        <f t="shared" si="208"/>
        <v>1.3846420946714515</v>
      </c>
      <c r="Z100" s="347" t="str">
        <f>IF(Z61="","",Z61-(E61+(G61-E61)/($G$10-$E$10)*($Z$10-$E$10)))</f>
        <v/>
      </c>
      <c r="AA100" s="232">
        <f t="shared" si="209"/>
        <v>0.81298037582704463</v>
      </c>
      <c r="AB100" s="178">
        <f t="shared" si="210"/>
        <v>1.3855439664924172</v>
      </c>
      <c r="AC100" s="178">
        <f t="shared" si="211"/>
        <v>1.4524704092151655</v>
      </c>
      <c r="AD100" s="232">
        <f t="shared" si="212"/>
        <v>1.5821216517571652</v>
      </c>
      <c r="AE100" s="177">
        <f t="shared" si="165"/>
        <v>1.8352554209714111</v>
      </c>
      <c r="AF100" s="348" t="str">
        <f t="shared" si="166"/>
        <v/>
      </c>
      <c r="AG100" s="177">
        <f t="shared" si="213"/>
        <v>1.0421427248747748</v>
      </c>
      <c r="AH100" s="177">
        <f t="shared" si="214"/>
        <v>1.2643570091978051</v>
      </c>
      <c r="AI100" s="177">
        <f t="shared" si="167"/>
        <v>1.4759455465994944</v>
      </c>
      <c r="AJ100" s="233">
        <f t="shared" si="168"/>
        <v>1.8213714462857051</v>
      </c>
      <c r="AK100" s="273" t="str">
        <f t="shared" si="169"/>
        <v/>
      </c>
      <c r="AL100" s="273" t="str">
        <f t="shared" si="170"/>
        <v/>
      </c>
      <c r="AM100" s="177">
        <f t="shared" si="224"/>
        <v>1.5619235333734185</v>
      </c>
      <c r="AN100" s="177">
        <f t="shared" si="171"/>
        <v>1.631413000000026</v>
      </c>
      <c r="AO100" s="232">
        <f t="shared" si="215"/>
        <v>1.7924015410123011</v>
      </c>
      <c r="AP100" s="273" t="str">
        <f t="shared" si="172"/>
        <v/>
      </c>
      <c r="AQ100" s="177">
        <f t="shared" si="173"/>
        <v>1.1415185531666376</v>
      </c>
      <c r="AR100" s="177">
        <f t="shared" si="174"/>
        <v>1.4562215289835088</v>
      </c>
      <c r="AS100" s="177">
        <f t="shared" si="175"/>
        <v>1.3999414776627497</v>
      </c>
      <c r="AT100" s="232">
        <f t="shared" si="176"/>
        <v>1.6624459091961845</v>
      </c>
      <c r="AU100" s="232">
        <f t="shared" si="177"/>
        <v>1.6167821069454138</v>
      </c>
      <c r="AV100" s="273"/>
      <c r="AW100" s="348" t="str">
        <f t="shared" si="178"/>
        <v/>
      </c>
      <c r="AX100" s="295"/>
      <c r="AY100" s="295"/>
      <c r="AZ100" s="295"/>
      <c r="BA100" s="179">
        <f t="shared" si="179"/>
        <v>0.75251845039424614</v>
      </c>
      <c r="BB100" s="177">
        <f t="shared" si="180"/>
        <v>0.82479605730770067</v>
      </c>
      <c r="BC100" s="179">
        <f t="shared" si="181"/>
        <v>0.89248854226698904</v>
      </c>
      <c r="BD100" s="177">
        <f t="shared" si="182"/>
        <v>0.9549899569206568</v>
      </c>
      <c r="BE100" s="232">
        <f t="shared" si="183"/>
        <v>1.022716055594924</v>
      </c>
      <c r="BF100" s="232">
        <f t="shared" si="184"/>
        <v>1.1649123879142829</v>
      </c>
      <c r="BG100" s="178">
        <f t="shared" si="185"/>
        <v>1.2549524398714293</v>
      </c>
      <c r="BH100" s="179">
        <f t="shared" si="222"/>
        <v>1.5253960797763511</v>
      </c>
      <c r="BI100" s="273"/>
      <c r="BJ100" s="272" t="str">
        <f t="shared" si="186"/>
        <v/>
      </c>
      <c r="BK100" s="272" t="str">
        <f t="shared" si="187"/>
        <v/>
      </c>
      <c r="BL100" s="273" t="str">
        <f>IF(BL61="","",BL61-(E61+(G61-E61)/($G$10-$E$10)*($BL$10-$E$10)))</f>
        <v/>
      </c>
      <c r="BM100" s="178">
        <f t="shared" si="189"/>
        <v>1.1125659069017544</v>
      </c>
      <c r="BN100" s="178">
        <f t="shared" si="190"/>
        <v>1.4709421731571297</v>
      </c>
      <c r="BO100" s="178" t="str">
        <f t="shared" si="191"/>
        <v/>
      </c>
      <c r="BP100" s="273" t="str">
        <f t="shared" si="192"/>
        <v/>
      </c>
      <c r="BQ100" s="179">
        <f t="shared" si="216"/>
        <v>0.78296879157796906</v>
      </c>
      <c r="BR100" s="273" t="str">
        <f t="shared" si="193"/>
        <v/>
      </c>
      <c r="BS100" s="348" t="str">
        <f t="shared" si="194"/>
        <v/>
      </c>
      <c r="BT100" s="273" t="str">
        <f>IF(BT61="","",BT61-(E61+(G61-E61)/($G$10-$E$10)*($BT$10-$E$10)))</f>
        <v/>
      </c>
      <c r="BU100" s="177">
        <f t="shared" si="223"/>
        <v>1.0826452197953802</v>
      </c>
      <c r="BV100" s="177">
        <f t="shared" si="196"/>
        <v>1.522422610780835</v>
      </c>
      <c r="BW100" s="232">
        <f t="shared" si="197"/>
        <v>1.5921768176714273</v>
      </c>
      <c r="BX100" s="177">
        <f t="shared" si="198"/>
        <v>1.7734004075571266</v>
      </c>
      <c r="BY100" s="232">
        <f t="shared" si="225"/>
        <v>1.8708614664896182</v>
      </c>
      <c r="BZ100" s="232">
        <f t="shared" si="225"/>
        <v>2.1455884049342746</v>
      </c>
      <c r="CA100" s="273" t="str">
        <f t="shared" si="201"/>
        <v/>
      </c>
      <c r="CB100" s="178">
        <f t="shared" si="217"/>
        <v>1.2711076323711075</v>
      </c>
      <c r="CC100" s="178">
        <f t="shared" si="202"/>
        <v>1.7496758052517043</v>
      </c>
      <c r="CD100" s="177">
        <f t="shared" si="203"/>
        <v>1.312709539445853</v>
      </c>
      <c r="CE100" s="177">
        <f t="shared" si="204"/>
        <v>1.6756036626857422</v>
      </c>
      <c r="CF100" s="232">
        <f t="shared" si="218"/>
        <v>1.7253822565057362</v>
      </c>
      <c r="CG100" s="232">
        <f t="shared" si="219"/>
        <v>2.4046560308284999</v>
      </c>
    </row>
    <row r="101" spans="2:85" x14ac:dyDescent="0.3">
      <c r="B101" s="80"/>
      <c r="R101" s="81">
        <f t="shared" si="111"/>
        <v>42612</v>
      </c>
      <c r="S101" s="272" t="str">
        <f t="shared" si="163"/>
        <v/>
      </c>
      <c r="T101" s="176" t="str">
        <f t="shared" si="220"/>
        <v/>
      </c>
      <c r="U101" s="177">
        <f t="shared" si="205"/>
        <v>0.8688812253255338</v>
      </c>
      <c r="V101" s="176">
        <f t="shared" si="221"/>
        <v>0.79180431182940247</v>
      </c>
      <c r="W101" s="177">
        <f t="shared" si="206"/>
        <v>0.99341575000004845</v>
      </c>
      <c r="X101" s="178">
        <f t="shared" si="207"/>
        <v>1.2206225392321568</v>
      </c>
      <c r="Y101" s="178">
        <f t="shared" si="208"/>
        <v>1.3872025186964529</v>
      </c>
      <c r="Z101" s="347" t="str">
        <f>IF(Z62="","",Z62-(E62+(G62-E62)/($G$10-$E$10)*($Z$10-$E$10)))</f>
        <v/>
      </c>
      <c r="AA101" s="232">
        <f t="shared" si="209"/>
        <v>0.80181291226654938</v>
      </c>
      <c r="AB101" s="178">
        <f t="shared" si="210"/>
        <v>1.3791271500000368</v>
      </c>
      <c r="AC101" s="178">
        <f t="shared" si="211"/>
        <v>1.4486299533544378</v>
      </c>
      <c r="AD101" s="232">
        <f t="shared" si="212"/>
        <v>1.5968571839821473</v>
      </c>
      <c r="AE101" s="177">
        <f t="shared" si="165"/>
        <v>1.8342436753214313</v>
      </c>
      <c r="AF101" s="348" t="str">
        <f t="shared" si="166"/>
        <v/>
      </c>
      <c r="AG101" s="177">
        <f t="shared" si="213"/>
        <v>1.0525507718992178</v>
      </c>
      <c r="AH101" s="177">
        <f t="shared" si="214"/>
        <v>1.2575848829835352</v>
      </c>
      <c r="AI101" s="177">
        <f t="shared" si="167"/>
        <v>1.4705856000000184</v>
      </c>
      <c r="AJ101" s="233">
        <f t="shared" si="168"/>
        <v>1.8203178792857135</v>
      </c>
      <c r="AK101" s="273" t="str">
        <f t="shared" si="169"/>
        <v/>
      </c>
      <c r="AL101" s="273" t="str">
        <f t="shared" si="170"/>
        <v/>
      </c>
      <c r="AM101" s="177">
        <f t="shared" si="224"/>
        <v>1.5517651828797676</v>
      </c>
      <c r="AN101" s="177">
        <f t="shared" si="171"/>
        <v>1.6313647000000264</v>
      </c>
      <c r="AO101" s="232">
        <f t="shared" si="215"/>
        <v>1.8018325035396705</v>
      </c>
      <c r="AP101" s="273" t="str">
        <f t="shared" si="172"/>
        <v/>
      </c>
      <c r="AQ101" s="177">
        <f t="shared" si="173"/>
        <v>1.126920360297093</v>
      </c>
      <c r="AR101" s="177">
        <f t="shared" si="174"/>
        <v>1.3983777311263621</v>
      </c>
      <c r="AS101" s="177">
        <f t="shared" si="175"/>
        <v>1.3951721308982812</v>
      </c>
      <c r="AT101" s="232">
        <f t="shared" si="176"/>
        <v>1.6591358104114249</v>
      </c>
      <c r="AU101" s="232">
        <f t="shared" si="177"/>
        <v>1.6145060035075163</v>
      </c>
      <c r="AV101" s="273"/>
      <c r="AW101" s="348" t="str">
        <f t="shared" si="178"/>
        <v/>
      </c>
      <c r="AX101" s="295"/>
      <c r="AY101" s="295"/>
      <c r="AZ101" s="295"/>
      <c r="BA101" s="179">
        <f t="shared" si="179"/>
        <v>0.75130186003055277</v>
      </c>
      <c r="BB101" s="177">
        <f t="shared" si="180"/>
        <v>0.82201361730769484</v>
      </c>
      <c r="BC101" s="179">
        <f t="shared" si="181"/>
        <v>0.88595136000000352</v>
      </c>
      <c r="BD101" s="177">
        <f t="shared" si="182"/>
        <v>0.94880107000001601</v>
      </c>
      <c r="BE101" s="232">
        <f t="shared" si="183"/>
        <v>1.0186515697152236</v>
      </c>
      <c r="BF101" s="232">
        <f t="shared" si="184"/>
        <v>1.1615876603393052</v>
      </c>
      <c r="BG101" s="178">
        <f t="shared" si="185"/>
        <v>1.2582159789464133</v>
      </c>
      <c r="BH101" s="179">
        <f t="shared" si="222"/>
        <v>1.5327662855864754</v>
      </c>
      <c r="BI101" s="273"/>
      <c r="BJ101" s="272" t="str">
        <f t="shared" si="186"/>
        <v/>
      </c>
      <c r="BK101" s="272" t="str">
        <f t="shared" si="187"/>
        <v/>
      </c>
      <c r="BL101" s="273" t="str">
        <f>IF(BL62="","",BL62-(D62+(G62-D62)/($G$10-$D$10)*($BL$10-$D$10)))</f>
        <v/>
      </c>
      <c r="BM101" s="178">
        <f t="shared" si="189"/>
        <v>1.1070240700000067</v>
      </c>
      <c r="BN101" s="178">
        <f t="shared" si="190"/>
        <v>1.4746432076071696</v>
      </c>
      <c r="BO101" s="178" t="str">
        <f t="shared" si="191"/>
        <v/>
      </c>
      <c r="BP101" s="273" t="str">
        <f t="shared" si="192"/>
        <v/>
      </c>
      <c r="BQ101" s="179">
        <f t="shared" si="216"/>
        <v>0.78801025930977486</v>
      </c>
      <c r="BR101" s="273" t="str">
        <f t="shared" si="193"/>
        <v/>
      </c>
      <c r="BS101" s="348" t="str">
        <f t="shared" si="194"/>
        <v/>
      </c>
      <c r="BT101" s="273" t="str">
        <f>IF(BT62="","",BT62-(E62+(G62-E62)/($G$10-$E$10)*($BT$10-$E$10)))</f>
        <v/>
      </c>
      <c r="BU101" s="177">
        <f t="shared" si="223"/>
        <v>1.0892545219937071</v>
      </c>
      <c r="BV101" s="177">
        <f t="shared" si="196"/>
        <v>1.5173466700000082</v>
      </c>
      <c r="BW101" s="232">
        <f t="shared" si="197"/>
        <v>1.5904626168214617</v>
      </c>
      <c r="BX101" s="177">
        <f t="shared" si="198"/>
        <v>1.7713910606071406</v>
      </c>
      <c r="BY101" s="232">
        <f t="shared" si="225"/>
        <v>1.8627970525520352</v>
      </c>
      <c r="BZ101" s="232">
        <f t="shared" si="225"/>
        <v>2.1352118684392001</v>
      </c>
      <c r="CA101" s="273" t="str">
        <f t="shared" si="201"/>
        <v/>
      </c>
      <c r="CB101" s="178">
        <f t="shared" si="217"/>
        <v>1.2841253559015728</v>
      </c>
      <c r="CC101" s="178">
        <f t="shared" si="202"/>
        <v>1.74418463654361</v>
      </c>
      <c r="CD101" s="177">
        <f t="shared" si="203"/>
        <v>1.3059895500000085</v>
      </c>
      <c r="CE101" s="177">
        <f t="shared" si="204"/>
        <v>1.6765916685357485</v>
      </c>
      <c r="CF101" s="232">
        <f t="shared" si="218"/>
        <v>1.740484385531387</v>
      </c>
      <c r="CG101" s="232">
        <f t="shared" si="219"/>
        <v>2.4225886297923118</v>
      </c>
    </row>
    <row r="102" spans="2:85" x14ac:dyDescent="0.3">
      <c r="B102" s="80"/>
      <c r="R102" s="81">
        <f t="shared" si="111"/>
        <v>42613</v>
      </c>
      <c r="S102" s="304" t="str">
        <f t="shared" si="163"/>
        <v/>
      </c>
      <c r="T102" s="181" t="str">
        <f t="shared" si="220"/>
        <v/>
      </c>
      <c r="U102" s="181">
        <f t="shared" si="205"/>
        <v>0.87049548008563549</v>
      </c>
      <c r="V102" s="180">
        <f t="shared" si="221"/>
        <v>0.80501639376340628</v>
      </c>
      <c r="W102" s="181">
        <f t="shared" si="206"/>
        <v>1.0067213169962446</v>
      </c>
      <c r="X102" s="181">
        <f t="shared" si="207"/>
        <v>1.2337475948749994</v>
      </c>
      <c r="Y102" s="181">
        <f t="shared" si="208"/>
        <v>1.3988099186249747</v>
      </c>
      <c r="Z102" s="304" t="str">
        <f>IF(Z63="","",Z63-(E63+(G63-E63)/($G$10-$E$10)*($Z$10-$E$10)))</f>
        <v/>
      </c>
      <c r="AA102" s="181">
        <f t="shared" si="209"/>
        <v>0.79570761274050872</v>
      </c>
      <c r="AB102" s="181">
        <f t="shared" si="210"/>
        <v>1.3918149355352754</v>
      </c>
      <c r="AC102" s="181">
        <f t="shared" si="211"/>
        <v>1.4623499638481277</v>
      </c>
      <c r="AD102" s="181">
        <f t="shared" si="212"/>
        <v>1.607115322624969</v>
      </c>
      <c r="AE102" s="181">
        <f t="shared" si="165"/>
        <v>1.8475621632499766</v>
      </c>
      <c r="AF102" s="349" t="str">
        <f t="shared" si="166"/>
        <v/>
      </c>
      <c r="AG102" s="181">
        <f t="shared" si="213"/>
        <v>1.0700613192703474</v>
      </c>
      <c r="AH102" s="181">
        <f t="shared" si="214"/>
        <v>1.2676978369230727</v>
      </c>
      <c r="AI102" s="181">
        <f t="shared" si="167"/>
        <v>1.4848344833690117</v>
      </c>
      <c r="AJ102" s="183">
        <f t="shared" si="168"/>
        <v>1.8336414974999877</v>
      </c>
      <c r="AK102" s="304" t="str">
        <f t="shared" si="169"/>
        <v/>
      </c>
      <c r="AL102" s="304" t="str">
        <f t="shared" si="170"/>
        <v/>
      </c>
      <c r="AM102" s="181">
        <f t="shared" si="224"/>
        <v>1.5643813692658315</v>
      </c>
      <c r="AN102" s="181">
        <f t="shared" si="171"/>
        <v>1.6598017799999809</v>
      </c>
      <c r="AO102" s="181">
        <f t="shared" si="215"/>
        <v>1.8088908415218454</v>
      </c>
      <c r="AP102" s="304" t="str">
        <f t="shared" si="172"/>
        <v/>
      </c>
      <c r="AQ102" s="181">
        <f t="shared" si="173"/>
        <v>1.1351483977677204</v>
      </c>
      <c r="AR102" s="181">
        <f t="shared" si="174"/>
        <v>1.4086284569230794</v>
      </c>
      <c r="AS102" s="181">
        <f t="shared" si="175"/>
        <v>1.4043414615626038</v>
      </c>
      <c r="AT102" s="181">
        <f t="shared" si="176"/>
        <v>1.6726591510379683</v>
      </c>
      <c r="AU102" s="181">
        <f t="shared" si="177"/>
        <v>1.6251623318713537</v>
      </c>
      <c r="AV102" s="304"/>
      <c r="AW102" s="304" t="str">
        <f t="shared" si="178"/>
        <v/>
      </c>
      <c r="AX102" s="296"/>
      <c r="AY102" s="296"/>
      <c r="AZ102" s="296"/>
      <c r="BA102" s="183">
        <f t="shared" si="179"/>
        <v>0.76154816898833011</v>
      </c>
      <c r="BB102" s="181">
        <f t="shared" si="180"/>
        <v>0.83145974826923652</v>
      </c>
      <c r="BC102" s="182">
        <f t="shared" si="181"/>
        <v>0.89572866692066344</v>
      </c>
      <c r="BD102" s="181">
        <f t="shared" si="182"/>
        <v>0.9667008493702951</v>
      </c>
      <c r="BE102" s="181">
        <f t="shared" si="183"/>
        <v>1.0342792680506399</v>
      </c>
      <c r="BF102" s="181">
        <f t="shared" si="184"/>
        <v>1.174582061624988</v>
      </c>
      <c r="BG102" s="182">
        <f t="shared" si="185"/>
        <v>1.2735210108749713</v>
      </c>
      <c r="BH102" s="183">
        <f t="shared" si="222"/>
        <v>1.5474184091065677</v>
      </c>
      <c r="BI102" s="304"/>
      <c r="BJ102" s="274" t="str">
        <f t="shared" si="186"/>
        <v/>
      </c>
      <c r="BK102" s="274" t="str">
        <f t="shared" si="187"/>
        <v/>
      </c>
      <c r="BL102" s="274" t="str">
        <f>IF(BL63="","",BL63-(D63+(G63-D63)/($G$10-$D$10)*($BL$10-$D$10)))</f>
        <v/>
      </c>
      <c r="BM102" s="181">
        <f t="shared" si="189"/>
        <v>1.1206037144584451</v>
      </c>
      <c r="BN102" s="181">
        <f t="shared" si="190"/>
        <v>1.4858950227499881</v>
      </c>
      <c r="BO102" s="181" t="str">
        <f t="shared" si="191"/>
        <v/>
      </c>
      <c r="BP102" s="304" t="str">
        <f t="shared" si="192"/>
        <v/>
      </c>
      <c r="BQ102" s="182">
        <f t="shared" si="216"/>
        <v>0.78799740579292243</v>
      </c>
      <c r="BR102" s="304" t="str">
        <f t="shared" si="193"/>
        <v/>
      </c>
      <c r="BS102" s="304" t="str">
        <f t="shared" si="194"/>
        <v/>
      </c>
      <c r="BT102" s="304" t="str">
        <f>IF(BT63="","",BT63-(E63+(G63-E63)/($G$10-$E$10)*($BT$10-$E$10)))</f>
        <v/>
      </c>
      <c r="BU102" s="181">
        <f t="shared" si="223"/>
        <v>1.1187267311134794</v>
      </c>
      <c r="BV102" s="181">
        <f t="shared" si="196"/>
        <v>1.5338452905226652</v>
      </c>
      <c r="BW102" s="181">
        <f t="shared" si="197"/>
        <v>1.5980973942499666</v>
      </c>
      <c r="BX102" s="181">
        <f t="shared" si="198"/>
        <v>1.7827321297500058</v>
      </c>
      <c r="BY102" s="181">
        <f t="shared" si="225"/>
        <v>1.8761245923329795</v>
      </c>
      <c r="BZ102" s="181">
        <f t="shared" si="225"/>
        <v>2.1481394955804776</v>
      </c>
      <c r="CA102" s="304" t="str">
        <f t="shared" si="201"/>
        <v/>
      </c>
      <c r="CB102" s="181">
        <f t="shared" si="217"/>
        <v>1.2910580416637263</v>
      </c>
      <c r="CC102" s="181">
        <f t="shared" si="202"/>
        <v>1.744749332885899</v>
      </c>
      <c r="CD102" s="181">
        <f t="shared" si="203"/>
        <v>1.3202225159193919</v>
      </c>
      <c r="CE102" s="181">
        <f t="shared" si="204"/>
        <v>1.69445004825</v>
      </c>
      <c r="CF102" s="181">
        <f t="shared" si="218"/>
        <v>1.7527269503978993</v>
      </c>
      <c r="CG102" s="181">
        <f t="shared" si="219"/>
        <v>2.4302987715587174</v>
      </c>
    </row>
    <row r="103" spans="2:85" x14ac:dyDescent="0.3">
      <c r="AS103" s="43"/>
      <c r="BV103" s="43"/>
      <c r="BW103" s="43"/>
      <c r="BX103" s="43"/>
      <c r="BY103" s="43"/>
      <c r="BZ103" s="43"/>
      <c r="CE103" s="74"/>
      <c r="CF103" s="74"/>
      <c r="CG103" s="74"/>
    </row>
    <row r="104" spans="2:85" x14ac:dyDescent="0.3">
      <c r="R104" s="90" t="s">
        <v>20</v>
      </c>
      <c r="S104" s="85"/>
      <c r="T104" s="86">
        <f>AVERAGE(T80:T102)</f>
        <v>3.2897881012943446</v>
      </c>
      <c r="U104" s="86">
        <f>AVERAGE(U80:U102)</f>
        <v>0.90244468416320889</v>
      </c>
      <c r="V104" s="86">
        <f>AVERAGE(V80:V102)</f>
        <v>0.8087882216900012</v>
      </c>
      <c r="W104" s="86">
        <f t="shared" ref="W104:CD104" si="226">AVERAGE(W80:W102)</f>
        <v>1.0409725739935429</v>
      </c>
      <c r="X104" s="86">
        <f t="shared" si="226"/>
        <v>1.2729745375181716</v>
      </c>
      <c r="Y104" s="86">
        <f>AVERAGE(Y80:Y102)</f>
        <v>1.4462394236936373</v>
      </c>
      <c r="Z104" s="85" t="e">
        <f t="shared" si="226"/>
        <v>#DIV/0!</v>
      </c>
      <c r="AA104" s="86">
        <f t="shared" si="226"/>
        <v>0.94081024274477443</v>
      </c>
      <c r="AB104" s="86">
        <f t="shared" si="226"/>
        <v>1.4323346015313225</v>
      </c>
      <c r="AC104" s="86">
        <f>AVERAGE(AC80:AC101)</f>
        <v>1.5055936458806094</v>
      </c>
      <c r="AD104" s="86">
        <f t="shared" ref="AD104" si="227">AVERAGE(AD80:AD102)</f>
        <v>1.6557417827116492</v>
      </c>
      <c r="AE104" s="86">
        <f t="shared" si="226"/>
        <v>1.9774539922295045</v>
      </c>
      <c r="AF104" s="85"/>
      <c r="AG104" s="86">
        <f t="shared" si="226"/>
        <v>1.1055607308512183</v>
      </c>
      <c r="AH104" s="86">
        <f t="shared" si="226"/>
        <v>1.3065187070212678</v>
      </c>
      <c r="AI104" s="86">
        <f t="shared" si="226"/>
        <v>1.5164209218122362</v>
      </c>
      <c r="AJ104" s="86">
        <f t="shared" si="226"/>
        <v>1.9076903582049698</v>
      </c>
      <c r="AK104" s="262"/>
      <c r="AL104" s="85"/>
      <c r="AM104" s="86">
        <f>AVERAGE(AM80:AM102)</f>
        <v>1.6023435950211928</v>
      </c>
      <c r="AN104" s="86">
        <f>AVERAGE(AN80:AN102)</f>
        <v>1.6807211290217439</v>
      </c>
      <c r="AO104" s="86">
        <f>AVERAGE(AO80:AO102)</f>
        <v>1.8582558985493356</v>
      </c>
      <c r="AP104" s="85"/>
      <c r="AQ104" s="86">
        <f t="shared" si="226"/>
        <v>1.1756238371938175</v>
      </c>
      <c r="AR104" s="86">
        <f>AVERAGE(AR80:AR102)</f>
        <v>1.4647301494529448</v>
      </c>
      <c r="AS104" s="86">
        <f t="shared" si="226"/>
        <v>1.4691363982747425</v>
      </c>
      <c r="AT104" s="86">
        <f t="shared" si="226"/>
        <v>1.7309899828073749</v>
      </c>
      <c r="AU104" s="86">
        <f t="shared" si="226"/>
        <v>1.7136818594691776</v>
      </c>
      <c r="AV104" s="85" t="e">
        <f t="shared" si="226"/>
        <v>#DIV/0!</v>
      </c>
      <c r="AW104" s="86" t="e">
        <f t="shared" si="226"/>
        <v>#DIV/0!</v>
      </c>
      <c r="AX104" s="297" t="e">
        <f t="shared" si="226"/>
        <v>#DIV/0!</v>
      </c>
      <c r="AY104" s="297" t="e">
        <f t="shared" si="226"/>
        <v>#DIV/0!</v>
      </c>
      <c r="AZ104" s="297" t="e">
        <f t="shared" si="226"/>
        <v>#DIV/0!</v>
      </c>
      <c r="BA104" s="85">
        <f t="shared" si="226"/>
        <v>0.7777037224927027</v>
      </c>
      <c r="BB104" s="86">
        <f t="shared" si="226"/>
        <v>0.87197849430602037</v>
      </c>
      <c r="BC104" s="86">
        <f t="shared" si="226"/>
        <v>0.93687435766865568</v>
      </c>
      <c r="BD104" s="86">
        <f t="shared" si="226"/>
        <v>0.99912673189410062</v>
      </c>
      <c r="BE104" s="86">
        <f t="shared" si="226"/>
        <v>1.067753010119983</v>
      </c>
      <c r="BF104" s="86">
        <f t="shared" si="226"/>
        <v>1.223306266770037</v>
      </c>
      <c r="BG104" s="86">
        <f t="shared" si="226"/>
        <v>1.3232153482175482</v>
      </c>
      <c r="BH104" s="87">
        <f t="shared" si="226"/>
        <v>1.6069518807869609</v>
      </c>
      <c r="BI104" s="86" t="e">
        <f t="shared" si="226"/>
        <v>#DIV/0!</v>
      </c>
      <c r="BJ104" s="86" t="e">
        <f t="shared" si="226"/>
        <v>#DIV/0!</v>
      </c>
      <c r="BK104" s="86" t="e">
        <f t="shared" si="226"/>
        <v>#DIV/0!</v>
      </c>
      <c r="BL104" s="86" t="e">
        <f t="shared" si="226"/>
        <v>#DIV/0!</v>
      </c>
      <c r="BM104" s="86">
        <f t="shared" si="226"/>
        <v>1.1673326564289266</v>
      </c>
      <c r="BN104" s="86">
        <f t="shared" si="226"/>
        <v>1.5346374152214284</v>
      </c>
      <c r="BO104" s="87" t="e">
        <f t="shared" si="226"/>
        <v>#DIV/0!</v>
      </c>
      <c r="BP104" s="86" t="e">
        <f t="shared" si="226"/>
        <v>#DIV/0!</v>
      </c>
      <c r="BQ104" s="87">
        <f t="shared" si="226"/>
        <v>0.79718047745579501</v>
      </c>
      <c r="BR104" s="86" t="e">
        <f t="shared" si="226"/>
        <v>#DIV/0!</v>
      </c>
      <c r="BS104" s="86" t="e">
        <f t="shared" si="226"/>
        <v>#DIV/0!</v>
      </c>
      <c r="BT104" s="86" t="e">
        <f t="shared" ref="BT104:BZ104" si="228">AVERAGE(BT80:BT102)</f>
        <v>#DIV/0!</v>
      </c>
      <c r="BU104" s="86">
        <f t="shared" si="228"/>
        <v>1.102564178995018</v>
      </c>
      <c r="BV104" s="86">
        <f t="shared" si="228"/>
        <v>1.5836883119083389</v>
      </c>
      <c r="BW104" s="86">
        <f t="shared" si="228"/>
        <v>1.6998172631555939</v>
      </c>
      <c r="BX104" s="86">
        <f t="shared" si="228"/>
        <v>1.8416104568127316</v>
      </c>
      <c r="BY104" s="86">
        <f t="shared" si="228"/>
        <v>1.8408263333881012</v>
      </c>
      <c r="BZ104" s="86">
        <f t="shared" si="228"/>
        <v>2.2220409275008475</v>
      </c>
      <c r="CA104" s="85" t="e">
        <f>AVERAGE(CA80:CA102)</f>
        <v>#DIV/0!</v>
      </c>
      <c r="CB104" s="86">
        <f t="shared" si="226"/>
        <v>1.2859258309148107</v>
      </c>
      <c r="CC104" s="87">
        <f>AVERAGE(CC80:CC102)</f>
        <v>1.7812158570462473</v>
      </c>
      <c r="CD104" s="86">
        <f t="shared" si="226"/>
        <v>1.35334032660853</v>
      </c>
      <c r="CE104" s="87">
        <f>AVERAGE(CE80:CE102)</f>
        <v>1.7330642600897577</v>
      </c>
      <c r="CF104" s="87">
        <f>AVERAGE(CF80:CF102)</f>
        <v>1.7791527324033201</v>
      </c>
      <c r="CG104" s="87">
        <f>AVERAGE(CG80:CG102)</f>
        <v>2.457384244026354</v>
      </c>
    </row>
    <row r="105" spans="2:85" x14ac:dyDescent="0.3">
      <c r="AS105" s="43"/>
      <c r="BD105" s="21"/>
      <c r="BE105" s="21"/>
      <c r="BF105" s="21"/>
      <c r="BG105" s="21"/>
      <c r="BH105" s="21"/>
    </row>
    <row r="106" spans="2:85" x14ac:dyDescent="0.3">
      <c r="S106" s="91" t="s">
        <v>192</v>
      </c>
      <c r="T106" s="92"/>
      <c r="U106" s="92"/>
      <c r="V106" s="92"/>
      <c r="W106" s="92"/>
      <c r="X106" s="92"/>
      <c r="Y106" s="92"/>
      <c r="Z106" s="91" t="s">
        <v>193</v>
      </c>
      <c r="AA106" s="92"/>
      <c r="AB106" s="92"/>
      <c r="AC106" s="92"/>
      <c r="AD106" s="92"/>
      <c r="AE106" s="93"/>
      <c r="AF106" s="92" t="s">
        <v>194</v>
      </c>
      <c r="AG106" s="92"/>
      <c r="AH106" s="92"/>
      <c r="AI106" s="92"/>
      <c r="AJ106" s="92"/>
      <c r="AK106" s="94" t="s">
        <v>195</v>
      </c>
      <c r="AL106" s="91" t="s">
        <v>58</v>
      </c>
      <c r="AM106" s="92"/>
      <c r="AN106" s="92"/>
      <c r="AO106" s="92"/>
      <c r="AP106" s="91" t="s">
        <v>196</v>
      </c>
      <c r="AQ106" s="92"/>
      <c r="AR106" s="92"/>
      <c r="AS106" s="92"/>
      <c r="AT106" s="92"/>
      <c r="AU106" s="92"/>
      <c r="AV106" s="91" t="s">
        <v>197</v>
      </c>
      <c r="AW106" s="92"/>
      <c r="AX106" s="92"/>
      <c r="AY106" s="92"/>
      <c r="AZ106" s="92"/>
      <c r="BA106" s="91" t="s">
        <v>198</v>
      </c>
      <c r="BB106" s="92"/>
      <c r="BC106" s="92"/>
      <c r="BD106" s="95"/>
      <c r="BE106" s="95"/>
      <c r="BF106" s="95"/>
      <c r="BG106" s="95"/>
      <c r="BH106" s="96"/>
      <c r="BI106" s="92" t="s">
        <v>199</v>
      </c>
      <c r="BJ106" s="92"/>
      <c r="BK106" s="92"/>
      <c r="BL106" s="92"/>
      <c r="BM106" s="92"/>
      <c r="BN106" s="92"/>
      <c r="BO106" s="92"/>
      <c r="BP106" s="91" t="s">
        <v>200</v>
      </c>
      <c r="BQ106" s="93"/>
      <c r="BR106" s="91" t="s">
        <v>201</v>
      </c>
      <c r="BS106" s="92"/>
      <c r="BT106" s="92"/>
      <c r="BU106" s="92"/>
      <c r="BV106" s="92"/>
      <c r="BW106" s="92"/>
      <c r="BX106" s="92"/>
      <c r="BY106" s="92"/>
      <c r="BZ106" s="92"/>
      <c r="CA106" s="91" t="s">
        <v>202</v>
      </c>
      <c r="CB106" s="97"/>
      <c r="CC106" s="97"/>
      <c r="CD106" s="91" t="s">
        <v>203</v>
      </c>
      <c r="CE106" s="100"/>
      <c r="CF106" s="91" t="s">
        <v>291</v>
      </c>
      <c r="CG106" s="94" t="s">
        <v>292</v>
      </c>
    </row>
    <row r="107" spans="2:85" s="44" customFormat="1" x14ac:dyDescent="0.3">
      <c r="R107" s="45" t="s">
        <v>218</v>
      </c>
      <c r="S107" s="170">
        <f>X104+(Y104-X104)/(Y79-X79)*($B$3+(365*5+1)-X79)</f>
        <v>1.3043583659575013</v>
      </c>
      <c r="T107" s="41"/>
      <c r="U107" s="46"/>
      <c r="V107" s="46"/>
      <c r="W107" s="46"/>
      <c r="X107" s="46"/>
      <c r="Y107" s="46"/>
      <c r="Z107" s="170">
        <f>AC104+(AD104-AC104)/(AD79-AC79)*($B$3+(365*5+1)-AC79)</f>
        <v>1.6087760147929353</v>
      </c>
      <c r="AA107" s="46"/>
      <c r="AB107" s="46"/>
      <c r="AC107" s="46"/>
      <c r="AD107" s="46"/>
      <c r="AE107" s="47"/>
      <c r="AF107" s="172">
        <f>AI104+(AJ104-AI104)/(AJ79-AI79)*($B$3+(365*5+1)-AI79)</f>
        <v>1.7150277492215951</v>
      </c>
      <c r="AG107" s="46"/>
      <c r="AH107" s="46"/>
      <c r="AI107" s="46"/>
      <c r="AJ107" s="46"/>
      <c r="AK107" s="350"/>
      <c r="AL107" s="174">
        <f>AN104+(AO104-AN104)/(AO79-AN79)*($B$3+(365*5+1)-AN79)</f>
        <v>1.7073391343566924</v>
      </c>
      <c r="AM107" s="46"/>
      <c r="AN107" s="46"/>
      <c r="AO107" s="46"/>
      <c r="AP107" s="174">
        <f>AT104+(AU104-AT104)/(AU79-AT79)*($B$3+(365*5+1)-AT79)</f>
        <v>1.716099195130937</v>
      </c>
      <c r="AQ107" s="118"/>
      <c r="AR107" s="46"/>
      <c r="AS107" s="46"/>
      <c r="AT107" s="46"/>
      <c r="AU107" s="46"/>
      <c r="AV107" s="352"/>
      <c r="AW107" s="46"/>
      <c r="AX107" s="41"/>
      <c r="AY107" s="41"/>
      <c r="AZ107" s="41"/>
      <c r="BA107" s="170">
        <f>BE104+(BF104-BE104)/(BF79-BE79)*($B$3+(365*5+1)-BE79)</f>
        <v>1.1606701554256151</v>
      </c>
      <c r="BB107" s="41"/>
      <c r="BC107" s="41"/>
      <c r="BD107" s="46"/>
      <c r="BE107" s="46"/>
      <c r="BF107" s="46"/>
      <c r="BG107" s="46"/>
      <c r="BH107" s="47"/>
      <c r="BI107" s="170">
        <f>BM104+(BN104-BM104)/(BN79-BM79)*($B$3+(365*5+1)-BM79)</f>
        <v>1.4492661277469807</v>
      </c>
      <c r="BJ107" s="41"/>
      <c r="BK107" s="41"/>
      <c r="BL107" s="46"/>
      <c r="BM107" s="46"/>
      <c r="BN107" s="46"/>
      <c r="BO107" s="46"/>
      <c r="BP107" s="170"/>
      <c r="BQ107" s="47"/>
      <c r="BR107" s="172">
        <f>BV104+(BW104-BV104)/(BW79-BV79)*($B$3+(365*5+1)-BV79)</f>
        <v>1.6903805822084703</v>
      </c>
      <c r="BS107" s="46"/>
      <c r="BT107" s="46"/>
      <c r="BU107" s="46"/>
      <c r="BV107" s="46"/>
      <c r="BW107" s="46"/>
      <c r="BX107" s="46"/>
      <c r="BY107" s="46"/>
      <c r="BZ107" s="46"/>
      <c r="CA107" s="170">
        <f>CB104+(CC104-CB104)/(CC79-CB79)*($B$3+(365*5+1)-CB79)</f>
        <v>1.6547347585503711</v>
      </c>
      <c r="CB107" s="46"/>
      <c r="CC107" s="46"/>
      <c r="CD107" s="170">
        <f>CD104+(CE104-CD104)/(CE79-CD79)*($B$3+(365*5+1)-CD79)</f>
        <v>1.7143054430165832</v>
      </c>
      <c r="CE107" s="47"/>
      <c r="CF107" s="352"/>
      <c r="CG107" s="355"/>
    </row>
    <row r="108" spans="2:85" s="44" customFormat="1" x14ac:dyDescent="0.3">
      <c r="R108" s="45" t="s">
        <v>219</v>
      </c>
      <c r="S108" s="170">
        <f>W104+(X104-W104)/(X79-W79)*($B$3+(365*4+1)-W79)</f>
        <v>1.1556652740066582</v>
      </c>
      <c r="T108" s="41"/>
      <c r="U108" s="46"/>
      <c r="V108" s="46"/>
      <c r="W108" s="46"/>
      <c r="X108" s="46"/>
      <c r="Y108" s="46"/>
      <c r="Z108" s="170">
        <f>AC104+(AD104-AC104)/(AD79-AC79)*($B$3+(365*4+1)-AC79)</f>
        <v>1.5221977052458113</v>
      </c>
      <c r="AA108" s="46"/>
      <c r="AB108" s="46"/>
      <c r="AC108" s="46"/>
      <c r="AD108" s="41"/>
      <c r="AE108" s="47"/>
      <c r="AF108" s="172">
        <f>AI104+(AJ104-AI104)/(AJ79-AI79)*($B$3+(365*4+1)-AI79)</f>
        <v>1.5874018830166374</v>
      </c>
      <c r="AG108" s="282"/>
      <c r="AH108" s="46"/>
      <c r="AI108" s="46"/>
      <c r="AJ108" s="46"/>
      <c r="AK108" s="350"/>
      <c r="AL108" s="172">
        <f>AM104+(AN104-AM104)/(AN79-AM79)*($B$3+(365*4+1)-AM79)</f>
        <v>1.6213582630331609</v>
      </c>
      <c r="AM108" s="46"/>
      <c r="AN108" s="46"/>
      <c r="AO108" s="46"/>
      <c r="AP108" s="170">
        <f>AT104+(AU104-AT104)/(AU79-AT79)*($B$3+(365*4+1)-AT79)</f>
        <v>1.7278635620181662</v>
      </c>
      <c r="AQ108" s="118"/>
      <c r="AR108" s="46"/>
      <c r="AS108" s="46"/>
      <c r="AT108" s="46"/>
      <c r="AU108" s="46"/>
      <c r="AV108" s="352"/>
      <c r="AW108" s="46"/>
      <c r="AX108" s="46"/>
      <c r="AY108" s="46"/>
      <c r="AZ108" s="46"/>
      <c r="BA108" s="170">
        <f>BE104+(BF104-BE104)/(BF79-BE79)*($B$3+(365*4+1)-BE79)</f>
        <v>1.084967570522589</v>
      </c>
      <c r="BB108" s="41"/>
      <c r="BC108" s="41"/>
      <c r="BD108" s="46"/>
      <c r="BE108" s="46"/>
      <c r="BF108" s="46"/>
      <c r="BG108" s="46"/>
      <c r="BH108" s="47"/>
      <c r="BI108" s="170">
        <f>BM104+(BN104-BM104)/(BN79-BM79)*($B$3+(365*4+1)-BM79)</f>
        <v>1.2972635915119883</v>
      </c>
      <c r="BJ108" s="283"/>
      <c r="BK108" s="41"/>
      <c r="BL108" s="46"/>
      <c r="BM108" s="46"/>
      <c r="BN108" s="46"/>
      <c r="BO108" s="46"/>
      <c r="BP108" s="170"/>
      <c r="BQ108" s="47"/>
      <c r="BR108" s="172">
        <f>BV104+(BW104-BV104)/(BW79-BV79)*($B$3+(365*4+1)-BV79)</f>
        <v>1.6200869384186725</v>
      </c>
      <c r="BS108" s="282"/>
      <c r="BT108" s="46"/>
      <c r="BU108" s="46"/>
      <c r="BV108" s="46"/>
      <c r="BW108" s="46"/>
      <c r="BX108" s="46"/>
      <c r="BY108" s="46"/>
      <c r="BZ108" s="46"/>
      <c r="CA108" s="170">
        <f>CB104+(CC104-CB104)/(CC79-CB79)*($B$3+(365*4+1)-CB79)</f>
        <v>1.5721487103375003</v>
      </c>
      <c r="CB108" s="46"/>
      <c r="CC108" s="46"/>
      <c r="CD108" s="170">
        <f>CD104+(CE104-CD104)/(CE79-CD79)*($B$3+(365*4+1)-CD79)</f>
        <v>1.5068215572072299</v>
      </c>
      <c r="CE108" s="285"/>
      <c r="CF108" s="352"/>
      <c r="CG108" s="355"/>
    </row>
    <row r="109" spans="2:85" s="44" customFormat="1" x14ac:dyDescent="0.3">
      <c r="R109" s="45" t="s">
        <v>220</v>
      </c>
      <c r="S109" s="171">
        <f>V104+(W104-V104)/(W79-V79)*($B$3+(365*3+1)-V79)</f>
        <v>1.0108800658169721</v>
      </c>
      <c r="T109" s="48"/>
      <c r="U109" s="49"/>
      <c r="V109" s="49"/>
      <c r="W109" s="49"/>
      <c r="X109" s="49"/>
      <c r="Y109" s="49"/>
      <c r="Z109" s="171">
        <f>AA104+(AB104-AA104)/(AB79-AA79)*($B$3+(365*3+1)-AA79)</f>
        <v>1.4065102043971782</v>
      </c>
      <c r="AA109" s="49"/>
      <c r="AB109" s="49"/>
      <c r="AC109" s="49"/>
      <c r="AD109" s="49"/>
      <c r="AE109" s="50"/>
      <c r="AF109" s="173">
        <f>AH104+(AI104-AH104)/(AI79-AH79)*($B$3+(365*3+1)-AH79)</f>
        <v>1.4169935569112513</v>
      </c>
      <c r="AG109" s="49"/>
      <c r="AH109" s="49"/>
      <c r="AI109" s="49"/>
      <c r="AJ109" s="49"/>
      <c r="AK109" s="351"/>
      <c r="AL109" s="287"/>
      <c r="AM109" s="49"/>
      <c r="AN109" s="49"/>
      <c r="AO109" s="49"/>
      <c r="AP109" s="171">
        <f>AS104+(AT104-AS104)/(AT79-AS79)*($B$3+(365*3+1)-AS79)</f>
        <v>1.5453371768424398</v>
      </c>
      <c r="AQ109" s="49"/>
      <c r="AR109" s="49"/>
      <c r="AS109" s="49"/>
      <c r="AT109" s="49"/>
      <c r="AU109" s="49"/>
      <c r="AV109" s="353"/>
      <c r="AW109" s="49"/>
      <c r="AX109" s="49"/>
      <c r="AY109" s="49"/>
      <c r="AZ109" s="49"/>
      <c r="BA109" s="171">
        <f>BB104+(BC104-BB104)/(BC79-BB79)*($B$3+(365*3+1)-BB79)</f>
        <v>0.93594727390633237</v>
      </c>
      <c r="BB109" s="284"/>
      <c r="BC109" s="48"/>
      <c r="BD109" s="49"/>
      <c r="BE109" s="49"/>
      <c r="BF109" s="49"/>
      <c r="BG109" s="49"/>
      <c r="BH109" s="50"/>
      <c r="BI109" s="171"/>
      <c r="BJ109" s="48"/>
      <c r="BK109" s="48"/>
      <c r="BL109" s="49"/>
      <c r="BM109" s="49"/>
      <c r="BN109" s="49"/>
      <c r="BO109" s="49"/>
      <c r="BP109" s="171"/>
      <c r="BQ109" s="50"/>
      <c r="BR109" s="173">
        <f>BU104+(BV104-BU104)/(BV79-BU79)*($B$3+(365*3+1)-BU79)</f>
        <v>1.4845339238606288</v>
      </c>
      <c r="BS109" s="49"/>
      <c r="BT109" s="49"/>
      <c r="BU109" s="49"/>
      <c r="BV109" s="49"/>
      <c r="BW109" s="49"/>
      <c r="BX109" s="49"/>
      <c r="BY109" s="49"/>
      <c r="BZ109" s="49"/>
      <c r="CA109" s="171">
        <f>CB104+(CC104-CB104)/(CC79-CB79)*($B$3+(365*3+1)-CB79)</f>
        <v>1.4895626621246294</v>
      </c>
      <c r="CB109" s="49"/>
      <c r="CC109" s="49"/>
      <c r="CD109" s="175"/>
      <c r="CE109" s="50"/>
      <c r="CF109" s="356"/>
      <c r="CG109" s="357"/>
    </row>
    <row r="110" spans="2:85" x14ac:dyDescent="0.3">
      <c r="S110" s="223" t="s">
        <v>50</v>
      </c>
      <c r="T110" s="99"/>
      <c r="BZ110" s="13"/>
    </row>
    <row r="111" spans="2:85" x14ac:dyDescent="0.3">
      <c r="S111" s="223" t="s">
        <v>21</v>
      </c>
      <c r="T111" s="99"/>
      <c r="AP111" s="149"/>
      <c r="BA111" s="2"/>
      <c r="BB111" s="2"/>
      <c r="BC111" s="2"/>
    </row>
    <row r="112" spans="2:85" x14ac:dyDescent="0.3">
      <c r="S112" s="99"/>
      <c r="T112" s="99"/>
    </row>
    <row r="113" spans="1:81" x14ac:dyDescent="0.3">
      <c r="AL113" s="44"/>
      <c r="AM113" s="44"/>
      <c r="AN113" s="44"/>
      <c r="AO113" s="44"/>
      <c r="BA113" s="46"/>
      <c r="BB113" s="46"/>
      <c r="BC113" s="46"/>
      <c r="BD113" s="46"/>
      <c r="BE113" s="46"/>
      <c r="BF113" s="46"/>
      <c r="BG113" s="46"/>
      <c r="BH113" s="46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81" x14ac:dyDescent="0.3"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81" x14ac:dyDescent="0.3">
      <c r="V115" s="2"/>
      <c r="W115" s="2"/>
      <c r="X115" s="2"/>
      <c r="Y115" s="2"/>
      <c r="Z115" s="2"/>
      <c r="AK115" s="2"/>
      <c r="AX115" s="2"/>
      <c r="BA115" s="30"/>
      <c r="BB115" s="30"/>
      <c r="BC115" s="30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2"/>
    </row>
    <row r="116" spans="1:81" x14ac:dyDescent="0.3">
      <c r="S116" s="44" t="s">
        <v>55</v>
      </c>
      <c r="AX116" s="2"/>
      <c r="BA116" s="122"/>
      <c r="BB116" s="122"/>
      <c r="BC116" s="122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2"/>
    </row>
    <row r="117" spans="1:81" ht="78" customHeight="1" x14ac:dyDescent="0.3">
      <c r="S117" s="199" t="s">
        <v>22</v>
      </c>
      <c r="T117" s="200" t="s">
        <v>51</v>
      </c>
      <c r="U117" s="200" t="s">
        <v>61</v>
      </c>
      <c r="V117" s="200" t="s">
        <v>210</v>
      </c>
      <c r="W117" s="200" t="s">
        <v>24</v>
      </c>
      <c r="X117" s="201" t="s">
        <v>23</v>
      </c>
      <c r="Y117" s="202"/>
      <c r="Z117" s="202"/>
      <c r="AA117" s="202"/>
      <c r="AB117" s="203"/>
      <c r="AC117" s="52"/>
      <c r="AD117" s="236"/>
      <c r="AE117" s="236"/>
      <c r="AF117" s="52"/>
      <c r="AG117" s="52"/>
      <c r="AH117" s="2"/>
      <c r="AX117" s="2"/>
      <c r="BA117" s="51"/>
      <c r="BB117" s="51"/>
      <c r="BC117" s="51"/>
      <c r="BD117" s="51"/>
      <c r="BE117" s="51"/>
      <c r="BF117" s="51"/>
      <c r="BG117" s="51"/>
      <c r="BH117" s="51"/>
      <c r="BI117" s="51"/>
      <c r="BJ117" s="53"/>
      <c r="BK117" s="54"/>
      <c r="BL117" s="54"/>
      <c r="BM117" s="51"/>
      <c r="BN117" s="51"/>
      <c r="BO117" s="51"/>
      <c r="BP117" s="51"/>
      <c r="BQ117" s="51"/>
      <c r="BR117" s="2"/>
    </row>
    <row r="118" spans="1:81" x14ac:dyDescent="0.3">
      <c r="S118" s="188" t="s">
        <v>11</v>
      </c>
      <c r="T118" s="210" t="s">
        <v>52</v>
      </c>
      <c r="U118" s="189" t="s">
        <v>117</v>
      </c>
      <c r="V118" s="263">
        <v>5</v>
      </c>
      <c r="W118" s="255">
        <v>1.1606701554256151</v>
      </c>
      <c r="X118" s="258" t="s">
        <v>235</v>
      </c>
      <c r="Y118" s="191"/>
      <c r="Z118" s="191"/>
      <c r="AA118" s="192"/>
      <c r="AB118" s="193"/>
      <c r="AC118" s="52"/>
      <c r="AD118" s="236"/>
      <c r="AE118" s="236"/>
      <c r="AF118" s="236"/>
      <c r="AG118" s="236"/>
      <c r="AH118" s="9"/>
      <c r="AX118" s="2"/>
      <c r="BA118" s="51"/>
      <c r="BB118" s="51"/>
      <c r="BC118" s="51"/>
      <c r="BD118" s="51"/>
      <c r="BE118" s="51"/>
      <c r="BF118" s="51"/>
      <c r="BG118" s="51"/>
      <c r="BH118" s="51"/>
      <c r="BI118" s="51"/>
      <c r="BJ118" s="53"/>
      <c r="BK118" s="54"/>
      <c r="BL118" s="54"/>
      <c r="BM118" s="51"/>
      <c r="BN118" s="51"/>
      <c r="BO118" s="51"/>
      <c r="BP118" s="51"/>
      <c r="BQ118" s="51"/>
      <c r="BR118" s="2"/>
      <c r="CC118" s="21"/>
    </row>
    <row r="119" spans="1:81" x14ac:dyDescent="0.3">
      <c r="S119" s="212" t="s">
        <v>54</v>
      </c>
      <c r="T119" s="194" t="s">
        <v>53</v>
      </c>
      <c r="U119" s="213" t="s">
        <v>115</v>
      </c>
      <c r="V119" s="264">
        <v>5</v>
      </c>
      <c r="W119" s="245">
        <v>1.4492661277469807</v>
      </c>
      <c r="X119" s="257" t="s">
        <v>227</v>
      </c>
      <c r="Y119" s="196"/>
      <c r="Z119" s="196"/>
      <c r="AA119" s="196"/>
      <c r="AB119" s="209"/>
      <c r="AC119" s="9"/>
      <c r="AD119" s="9"/>
      <c r="AE119" s="9"/>
      <c r="AF119" s="9"/>
      <c r="AG119" s="236"/>
      <c r="AH119" s="9"/>
      <c r="AX119" s="2"/>
      <c r="BA119" s="56"/>
      <c r="BB119" s="56"/>
      <c r="BC119" s="56"/>
      <c r="BD119" s="56"/>
      <c r="BE119" s="56"/>
      <c r="BF119" s="56"/>
      <c r="BG119" s="56"/>
      <c r="BH119" s="56"/>
      <c r="BI119" s="56"/>
      <c r="BJ119" s="32"/>
      <c r="BK119" s="57"/>
      <c r="BL119" s="37"/>
      <c r="BM119" s="55"/>
      <c r="BN119" s="55"/>
      <c r="BO119" s="55"/>
      <c r="BP119" s="55"/>
      <c r="BQ119" s="55"/>
      <c r="BR119" s="2"/>
    </row>
    <row r="120" spans="1:81" x14ac:dyDescent="0.3">
      <c r="S120" s="212" t="s">
        <v>25</v>
      </c>
      <c r="T120" s="194" t="s">
        <v>53</v>
      </c>
      <c r="U120" s="213" t="s">
        <v>115</v>
      </c>
      <c r="V120" s="264">
        <v>5</v>
      </c>
      <c r="W120" s="245">
        <v>1.3043583659575013</v>
      </c>
      <c r="X120" s="257" t="s">
        <v>273</v>
      </c>
      <c r="Y120" s="196"/>
      <c r="Z120" s="196"/>
      <c r="AA120" s="196"/>
      <c r="AB120" s="209"/>
      <c r="AC120" s="9"/>
      <c r="AD120" s="9"/>
      <c r="AE120" s="9"/>
      <c r="AF120" s="9"/>
      <c r="AG120" s="236"/>
      <c r="AH120" s="9"/>
      <c r="AX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58"/>
      <c r="BM120" s="2"/>
      <c r="BN120" s="2"/>
      <c r="BO120" s="2"/>
      <c r="BP120" s="2"/>
      <c r="BQ120" s="2"/>
      <c r="BR120" s="2"/>
    </row>
    <row r="121" spans="1:81" x14ac:dyDescent="0.3">
      <c r="P121" s="286"/>
      <c r="S121" s="212" t="s">
        <v>26</v>
      </c>
      <c r="T121" s="194" t="s">
        <v>52</v>
      </c>
      <c r="U121" s="213" t="s">
        <v>0</v>
      </c>
      <c r="V121" s="264">
        <v>5</v>
      </c>
      <c r="W121" s="245">
        <v>1.6087760147929353</v>
      </c>
      <c r="X121" s="257" t="s">
        <v>267</v>
      </c>
      <c r="Y121" s="196"/>
      <c r="Z121" s="196"/>
      <c r="AA121" s="196"/>
      <c r="AB121" s="209"/>
      <c r="AC121" s="9"/>
      <c r="AD121" s="9"/>
      <c r="AE121" s="9"/>
      <c r="AF121" s="9"/>
      <c r="AG121" s="236"/>
      <c r="AH121" s="9"/>
      <c r="AX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58"/>
      <c r="BM121" s="2"/>
      <c r="BN121" s="2"/>
      <c r="BO121" s="2"/>
      <c r="BP121" s="2"/>
      <c r="BQ121" s="2"/>
      <c r="BR121" s="2"/>
    </row>
    <row r="122" spans="1:81" x14ac:dyDescent="0.3">
      <c r="S122" s="212" t="s">
        <v>6</v>
      </c>
      <c r="T122" s="194" t="s">
        <v>52</v>
      </c>
      <c r="U122" s="213" t="s">
        <v>0</v>
      </c>
      <c r="V122" s="264">
        <v>5</v>
      </c>
      <c r="W122" s="245">
        <v>1.7150277492215951</v>
      </c>
      <c r="X122" s="257" t="s">
        <v>251</v>
      </c>
      <c r="Y122" s="196"/>
      <c r="Z122" s="196"/>
      <c r="AA122" s="196"/>
      <c r="AB122" s="209"/>
      <c r="AC122" s="9"/>
      <c r="AD122" s="9"/>
      <c r="AE122" s="9"/>
      <c r="AF122" s="9"/>
      <c r="AG122" s="236"/>
      <c r="AH122" s="9"/>
      <c r="AX122" s="2"/>
      <c r="BA122" s="51"/>
      <c r="BB122" s="51"/>
      <c r="BC122" s="51"/>
      <c r="BD122" s="51"/>
      <c r="BE122" s="51"/>
      <c r="BF122" s="51"/>
      <c r="BG122" s="51"/>
      <c r="BH122" s="51"/>
      <c r="BI122" s="51"/>
      <c r="BJ122" s="53"/>
      <c r="BK122" s="54"/>
      <c r="BL122" s="54"/>
      <c r="BM122" s="51"/>
      <c r="BN122" s="51"/>
      <c r="BO122" s="51"/>
      <c r="BP122" s="51"/>
      <c r="BQ122" s="51"/>
      <c r="BR122" s="2"/>
    </row>
    <row r="123" spans="1:81" x14ac:dyDescent="0.3">
      <c r="S123" s="212" t="s">
        <v>7</v>
      </c>
      <c r="T123" s="194" t="s">
        <v>53</v>
      </c>
      <c r="U123" s="213" t="s">
        <v>116</v>
      </c>
      <c r="V123" s="264" t="s">
        <v>27</v>
      </c>
      <c r="W123" s="256" t="s">
        <v>27</v>
      </c>
      <c r="X123" s="257" t="s">
        <v>222</v>
      </c>
      <c r="Y123" s="196"/>
      <c r="Z123" s="196"/>
      <c r="AA123" s="196"/>
      <c r="AB123" s="209"/>
      <c r="AC123" s="9"/>
      <c r="AD123" s="9"/>
      <c r="AE123" s="9"/>
      <c r="AF123" s="9"/>
      <c r="AG123" s="236"/>
      <c r="AH123" s="9"/>
      <c r="AX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58"/>
      <c r="BM123" s="2"/>
      <c r="BN123" s="2"/>
      <c r="BO123" s="2"/>
      <c r="BP123" s="2"/>
      <c r="BQ123" s="2"/>
      <c r="BR123" s="2"/>
    </row>
    <row r="124" spans="1:81" x14ac:dyDescent="0.3">
      <c r="A124" s="59"/>
      <c r="B124" s="60"/>
      <c r="C124" s="60"/>
      <c r="D124" s="60"/>
      <c r="E124" s="60"/>
      <c r="F124" s="60"/>
      <c r="G124" s="60"/>
      <c r="H124" s="52"/>
      <c r="I124" s="52"/>
      <c r="J124" s="52"/>
      <c r="K124" s="52"/>
      <c r="P124" s="52"/>
      <c r="S124" s="212" t="s">
        <v>8</v>
      </c>
      <c r="T124" s="194" t="s">
        <v>53</v>
      </c>
      <c r="U124" s="213" t="s">
        <v>0</v>
      </c>
      <c r="V124" s="264">
        <v>5</v>
      </c>
      <c r="W124" s="256">
        <v>1.7073391343566924</v>
      </c>
      <c r="X124" s="257" t="s">
        <v>277</v>
      </c>
      <c r="Y124" s="196"/>
      <c r="Z124" s="196"/>
      <c r="AA124" s="196"/>
      <c r="AB124" s="209"/>
      <c r="AC124" s="9"/>
      <c r="AD124" s="9"/>
      <c r="AE124" s="9"/>
      <c r="AF124" s="9"/>
      <c r="AG124" s="236"/>
      <c r="AH124" s="9"/>
      <c r="AX124" s="2"/>
      <c r="BA124" s="101"/>
      <c r="BB124" s="101"/>
      <c r="BC124" s="101"/>
      <c r="BD124" s="2"/>
      <c r="BE124" s="2"/>
      <c r="BF124" s="2"/>
      <c r="BG124" s="2"/>
      <c r="BH124" s="2"/>
      <c r="BI124" s="2"/>
      <c r="BJ124" s="102"/>
      <c r="BK124" s="103"/>
      <c r="BL124" s="102"/>
      <c r="BM124" s="99"/>
      <c r="BN124" s="99"/>
      <c r="BO124" s="99"/>
      <c r="BP124" s="104"/>
      <c r="BQ124" s="104"/>
      <c r="BR124" s="2"/>
    </row>
    <row r="125" spans="1:81" x14ac:dyDescent="0.3">
      <c r="A125" s="105"/>
      <c r="B125" s="106"/>
      <c r="C125" s="107"/>
      <c r="D125" s="108"/>
      <c r="E125" s="108"/>
      <c r="F125" s="108"/>
      <c r="G125" s="108"/>
      <c r="H125" s="109"/>
      <c r="I125" s="52"/>
      <c r="J125" s="52"/>
      <c r="K125" s="52"/>
      <c r="P125" s="52"/>
      <c r="S125" s="212" t="s">
        <v>9</v>
      </c>
      <c r="T125" s="194" t="s">
        <v>53</v>
      </c>
      <c r="U125" s="214" t="s">
        <v>116</v>
      </c>
      <c r="V125" s="264">
        <v>5</v>
      </c>
      <c r="W125" s="245">
        <v>1.716099195130937</v>
      </c>
      <c r="X125" s="257" t="s">
        <v>252</v>
      </c>
      <c r="Y125" s="196"/>
      <c r="Z125" s="196"/>
      <c r="AA125" s="196"/>
      <c r="AB125" s="209"/>
      <c r="AC125" s="9"/>
      <c r="AD125" s="9"/>
      <c r="AE125" s="9"/>
      <c r="AF125" s="9"/>
      <c r="AG125" s="236"/>
      <c r="AH125" s="9"/>
      <c r="AX125" s="2"/>
      <c r="BA125" s="101"/>
      <c r="BB125" s="101"/>
      <c r="BC125" s="101"/>
      <c r="BD125" s="2"/>
      <c r="BE125" s="2"/>
      <c r="BF125" s="2"/>
      <c r="BG125" s="2"/>
      <c r="BH125" s="2"/>
      <c r="BI125" s="2"/>
      <c r="BJ125" s="102"/>
      <c r="BK125" s="103"/>
      <c r="BL125" s="102"/>
      <c r="BM125" s="99"/>
      <c r="BN125" s="99"/>
      <c r="BO125" s="99"/>
      <c r="BP125" s="104"/>
      <c r="BQ125" s="104"/>
      <c r="BR125" s="2"/>
    </row>
    <row r="126" spans="1:81" x14ac:dyDescent="0.3">
      <c r="A126" s="2"/>
      <c r="B126" s="101"/>
      <c r="C126" s="103"/>
      <c r="D126" s="61"/>
      <c r="E126" s="61"/>
      <c r="F126" s="61"/>
      <c r="G126" s="61"/>
      <c r="H126" s="9"/>
      <c r="I126" s="9"/>
      <c r="J126" s="9"/>
      <c r="K126" s="9"/>
      <c r="P126" s="9"/>
      <c r="S126" s="212" t="s">
        <v>10</v>
      </c>
      <c r="T126" s="194" t="s">
        <v>53</v>
      </c>
      <c r="U126" s="214" t="s">
        <v>116</v>
      </c>
      <c r="V126" s="264" t="s">
        <v>27</v>
      </c>
      <c r="W126" s="256" t="s">
        <v>27</v>
      </c>
      <c r="X126" s="257" t="s">
        <v>222</v>
      </c>
      <c r="Y126" s="196"/>
      <c r="Z126" s="196"/>
      <c r="AA126" s="196"/>
      <c r="AB126" s="209"/>
      <c r="AC126" s="9"/>
      <c r="AD126" s="9"/>
      <c r="AE126" s="9"/>
      <c r="AF126" s="9"/>
      <c r="AG126" s="236"/>
      <c r="AH126" s="9"/>
      <c r="AX126" s="2"/>
      <c r="BA126" s="101"/>
      <c r="BB126" s="101"/>
      <c r="BC126" s="101"/>
      <c r="BD126" s="2"/>
      <c r="BE126" s="2"/>
      <c r="BF126" s="2"/>
      <c r="BG126" s="2"/>
      <c r="BH126" s="2"/>
      <c r="BI126" s="2"/>
      <c r="BJ126" s="101"/>
      <c r="BK126" s="103"/>
      <c r="BL126" s="101"/>
      <c r="BM126" s="99"/>
      <c r="BN126" s="99"/>
      <c r="BO126" s="99"/>
      <c r="BP126" s="104"/>
      <c r="BQ126" s="104"/>
      <c r="BR126" s="2"/>
    </row>
    <row r="127" spans="1:81" x14ac:dyDescent="0.3">
      <c r="A127" s="2"/>
      <c r="B127" s="101"/>
      <c r="C127" s="103"/>
      <c r="D127" s="61"/>
      <c r="E127" s="61"/>
      <c r="F127" s="61"/>
      <c r="G127" s="61"/>
      <c r="H127" s="110"/>
      <c r="I127" s="9"/>
      <c r="J127" s="9"/>
      <c r="K127" s="9"/>
      <c r="P127" s="9"/>
      <c r="S127" s="212" t="s">
        <v>12</v>
      </c>
      <c r="T127" s="197" t="s">
        <v>53</v>
      </c>
      <c r="U127" s="242" t="s">
        <v>115</v>
      </c>
      <c r="V127" s="243">
        <v>5</v>
      </c>
      <c r="W127" s="245">
        <v>1.6903805822084703</v>
      </c>
      <c r="X127" s="257" t="s">
        <v>236</v>
      </c>
      <c r="Y127" s="152"/>
      <c r="Z127" s="152"/>
      <c r="AA127" s="152"/>
      <c r="AB127" s="153"/>
      <c r="AC127" s="2"/>
      <c r="AD127" s="2"/>
      <c r="AE127" s="2"/>
      <c r="AF127" s="2"/>
      <c r="AG127" s="236"/>
      <c r="AH127" s="9"/>
      <c r="AX127" s="2"/>
      <c r="BA127" s="101"/>
      <c r="BB127" s="101"/>
      <c r="BC127" s="101"/>
      <c r="BD127" s="111"/>
      <c r="BE127" s="111"/>
      <c r="BF127" s="111"/>
      <c r="BG127" s="111"/>
      <c r="BH127" s="111"/>
      <c r="BI127" s="111"/>
      <c r="BJ127" s="102"/>
      <c r="BK127" s="103"/>
      <c r="BL127" s="102"/>
      <c r="BM127" s="99"/>
      <c r="BN127" s="99"/>
      <c r="BO127" s="99"/>
      <c r="BP127" s="104"/>
      <c r="BQ127" s="104"/>
      <c r="BR127" s="2"/>
    </row>
    <row r="128" spans="1:81" x14ac:dyDescent="0.3">
      <c r="A128" s="2"/>
      <c r="B128" s="101"/>
      <c r="C128" s="103"/>
      <c r="D128" s="61"/>
      <c r="E128" s="61"/>
      <c r="F128" s="61"/>
      <c r="G128" s="61"/>
      <c r="H128" s="9"/>
      <c r="I128" s="9"/>
      <c r="J128" s="9"/>
      <c r="K128" s="9"/>
      <c r="P128" s="286"/>
      <c r="S128" s="237" t="s">
        <v>13</v>
      </c>
      <c r="T128" s="239" t="s">
        <v>52</v>
      </c>
      <c r="U128" s="240" t="s">
        <v>0</v>
      </c>
      <c r="V128" s="243">
        <v>5</v>
      </c>
      <c r="W128" s="245">
        <v>1.6547347585503711</v>
      </c>
      <c r="X128" s="257" t="s">
        <v>266</v>
      </c>
      <c r="Y128" s="198"/>
      <c r="Z128" s="198"/>
      <c r="AA128" s="152"/>
      <c r="AB128" s="153"/>
      <c r="AC128" s="2"/>
      <c r="AD128" s="2"/>
      <c r="AE128" s="2"/>
      <c r="AF128" s="2"/>
      <c r="AG128" s="236"/>
      <c r="AH128" s="9"/>
      <c r="AX128" s="2"/>
      <c r="BA128" s="101"/>
      <c r="BB128" s="101"/>
      <c r="BC128" s="101"/>
      <c r="BD128" s="2"/>
      <c r="BE128" s="2"/>
      <c r="BF128" s="2"/>
      <c r="BG128" s="2"/>
      <c r="BH128" s="2"/>
      <c r="BI128" s="2"/>
      <c r="BJ128" s="101"/>
      <c r="BK128" s="103"/>
      <c r="BL128" s="101"/>
      <c r="BM128" s="99"/>
      <c r="BN128" s="99"/>
      <c r="BO128" s="99"/>
      <c r="BP128" s="104"/>
      <c r="BQ128" s="104"/>
      <c r="BR128" s="2"/>
    </row>
    <row r="129" spans="1:70" x14ac:dyDescent="0.3">
      <c r="A129" s="2"/>
      <c r="B129" s="101"/>
      <c r="C129" s="103"/>
      <c r="D129" s="61"/>
      <c r="E129" s="61"/>
      <c r="F129" s="61"/>
      <c r="G129" s="61"/>
      <c r="H129" s="9"/>
      <c r="I129" s="9"/>
      <c r="J129" s="9"/>
      <c r="K129" s="9"/>
      <c r="P129" s="9"/>
      <c r="S129" s="212" t="s">
        <v>14</v>
      </c>
      <c r="T129" s="197" t="s">
        <v>52</v>
      </c>
      <c r="U129" s="242" t="s">
        <v>0</v>
      </c>
      <c r="V129" s="243">
        <v>5</v>
      </c>
      <c r="W129" s="245">
        <v>1.7143054430165832</v>
      </c>
      <c r="X129" s="257" t="s">
        <v>223</v>
      </c>
      <c r="Y129" s="152"/>
      <c r="Z129" s="152"/>
      <c r="AA129" s="152"/>
      <c r="AB129" s="153"/>
      <c r="AC129" s="2"/>
      <c r="AD129" s="2"/>
      <c r="AE129" s="2"/>
      <c r="AF129" s="2"/>
      <c r="AG129" s="236"/>
      <c r="AH129" s="9"/>
      <c r="AX129" s="2"/>
      <c r="BA129" s="101"/>
      <c r="BB129" s="101"/>
      <c r="BC129" s="101"/>
      <c r="BD129" s="2"/>
      <c r="BE129" s="2"/>
      <c r="BF129" s="2"/>
      <c r="BG129" s="2"/>
      <c r="BH129" s="2"/>
      <c r="BI129" s="2"/>
      <c r="BJ129" s="102"/>
      <c r="BK129" s="103"/>
      <c r="BL129" s="102"/>
      <c r="BM129" s="99"/>
      <c r="BN129" s="99"/>
      <c r="BO129" s="99"/>
      <c r="BP129" s="104"/>
      <c r="BQ129" s="104"/>
      <c r="BR129" s="2"/>
    </row>
    <row r="130" spans="1:70" x14ac:dyDescent="0.3">
      <c r="A130" s="2"/>
      <c r="B130" s="101"/>
      <c r="C130" s="103"/>
      <c r="D130" s="61"/>
      <c r="E130" s="61"/>
      <c r="F130" s="61"/>
      <c r="G130" s="61"/>
      <c r="H130" s="9"/>
      <c r="I130" s="9"/>
      <c r="J130" s="9"/>
      <c r="K130" s="9"/>
      <c r="P130" s="9"/>
      <c r="S130" s="238" t="s">
        <v>294</v>
      </c>
      <c r="T130" s="251" t="s">
        <v>53</v>
      </c>
      <c r="U130" s="241" t="s">
        <v>116</v>
      </c>
      <c r="V130" s="244">
        <v>4.6794520547945204</v>
      </c>
      <c r="W130" s="246">
        <v>1.7791527324033201</v>
      </c>
      <c r="X130" s="247" t="s">
        <v>293</v>
      </c>
      <c r="Y130" s="187"/>
      <c r="Z130" s="168"/>
      <c r="AA130" s="168"/>
      <c r="AB130" s="169"/>
      <c r="AC130" s="2"/>
      <c r="AD130" s="2"/>
      <c r="AE130" s="2"/>
      <c r="AF130" s="2"/>
      <c r="AG130" s="236"/>
      <c r="AH130" s="9"/>
      <c r="AX130" s="2"/>
      <c r="BA130" s="101"/>
      <c r="BB130" s="101"/>
      <c r="BC130" s="101"/>
      <c r="BD130" s="2"/>
      <c r="BE130" s="2"/>
      <c r="BF130" s="2"/>
      <c r="BG130" s="2"/>
      <c r="BH130" s="2"/>
      <c r="BI130" s="2"/>
      <c r="BJ130" s="102"/>
      <c r="BK130" s="103"/>
      <c r="BL130" s="102"/>
      <c r="BM130" s="99"/>
      <c r="BN130" s="99"/>
      <c r="BO130" s="99"/>
      <c r="BP130" s="104"/>
      <c r="BQ130" s="104"/>
      <c r="BR130" s="2"/>
    </row>
    <row r="131" spans="1:70" x14ac:dyDescent="0.3">
      <c r="A131" s="2"/>
      <c r="B131" s="101"/>
      <c r="C131" s="103"/>
      <c r="D131" s="61"/>
      <c r="E131" s="61"/>
      <c r="F131" s="61"/>
      <c r="G131" s="61"/>
      <c r="H131" s="9"/>
      <c r="I131" s="9"/>
      <c r="J131" s="9"/>
      <c r="K131" s="9"/>
      <c r="L131" s="9"/>
      <c r="M131" s="9"/>
      <c r="N131" s="9"/>
      <c r="O131" s="9"/>
      <c r="P131" s="9"/>
      <c r="Q131" s="9"/>
      <c r="AC131" s="2"/>
      <c r="AD131" s="2"/>
      <c r="AE131" s="2"/>
      <c r="AF131" s="2"/>
      <c r="AG131" s="2"/>
      <c r="AX131" s="2"/>
      <c r="BA131" s="101"/>
      <c r="BB131" s="101"/>
      <c r="BC131" s="101"/>
      <c r="BD131" s="2"/>
      <c r="BE131" s="2"/>
      <c r="BF131" s="2"/>
      <c r="BG131" s="2"/>
      <c r="BH131" s="2"/>
      <c r="BI131" s="2"/>
      <c r="BJ131" s="101"/>
      <c r="BK131" s="103"/>
      <c r="BL131" s="102"/>
      <c r="BM131" s="99"/>
      <c r="BN131" s="99"/>
      <c r="BO131" s="99"/>
      <c r="BP131" s="104"/>
      <c r="BQ131" s="104"/>
      <c r="BR131" s="2"/>
    </row>
    <row r="132" spans="1:70" x14ac:dyDescent="0.3">
      <c r="A132" s="2"/>
      <c r="B132" s="101"/>
      <c r="C132" s="103"/>
      <c r="D132" s="61"/>
      <c r="E132" s="61"/>
      <c r="F132" s="61"/>
      <c r="G132" s="61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128"/>
      <c r="S132" s="44" t="s">
        <v>56</v>
      </c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9"/>
      <c r="AD132" s="129"/>
      <c r="AE132" s="129"/>
      <c r="AF132" s="129"/>
      <c r="AG132" s="129"/>
      <c r="AH132" s="128"/>
      <c r="AI132" s="128"/>
      <c r="AX132" s="2"/>
      <c r="BA132" s="101"/>
      <c r="BB132" s="101"/>
      <c r="BC132" s="101"/>
      <c r="BD132" s="2"/>
      <c r="BE132" s="2"/>
      <c r="BF132" s="2"/>
      <c r="BG132" s="2"/>
      <c r="BH132" s="2"/>
      <c r="BI132" s="2"/>
      <c r="BJ132" s="101"/>
      <c r="BK132" s="103"/>
      <c r="BL132" s="101"/>
      <c r="BM132" s="99"/>
      <c r="BN132" s="99"/>
      <c r="BO132" s="99"/>
      <c r="BP132" s="104"/>
      <c r="BQ132" s="104"/>
      <c r="BR132" s="2"/>
    </row>
    <row r="133" spans="1:70" ht="80.25" customHeight="1" x14ac:dyDescent="0.3">
      <c r="A133" s="2"/>
      <c r="B133" s="101"/>
      <c r="C133" s="103"/>
      <c r="D133" s="61"/>
      <c r="E133" s="61"/>
      <c r="F133" s="61"/>
      <c r="G133" s="61"/>
      <c r="H133" s="9"/>
      <c r="I133" s="9"/>
      <c r="J133" s="9"/>
      <c r="K133" s="9"/>
      <c r="L133" s="9"/>
      <c r="M133" s="9"/>
      <c r="N133" s="9"/>
      <c r="O133" s="9"/>
      <c r="P133" s="9"/>
      <c r="Q133" s="224"/>
      <c r="R133" s="128"/>
      <c r="S133" s="199" t="s">
        <v>22</v>
      </c>
      <c r="T133" s="200" t="s">
        <v>51</v>
      </c>
      <c r="U133" s="200" t="s">
        <v>209</v>
      </c>
      <c r="V133" s="200" t="s">
        <v>210</v>
      </c>
      <c r="W133" s="200" t="s">
        <v>24</v>
      </c>
      <c r="X133" s="204" t="s">
        <v>23</v>
      </c>
      <c r="Y133" s="201"/>
      <c r="Z133" s="201"/>
      <c r="AA133" s="205"/>
      <c r="AB133" s="206"/>
      <c r="AC133" s="129"/>
      <c r="AD133" s="129"/>
      <c r="AE133" s="129"/>
      <c r="AF133" s="129"/>
      <c r="AG133" s="129"/>
      <c r="AH133" s="128"/>
      <c r="AI133" s="128"/>
      <c r="AX133" s="2"/>
      <c r="BA133" s="101"/>
      <c r="BB133" s="101"/>
      <c r="BC133" s="101"/>
      <c r="BD133" s="2"/>
      <c r="BE133" s="2"/>
      <c r="BF133" s="2"/>
      <c r="BG133" s="2"/>
      <c r="BH133" s="2"/>
      <c r="BI133" s="2"/>
      <c r="BJ133" s="101"/>
      <c r="BK133" s="103"/>
      <c r="BL133" s="102"/>
      <c r="BM133" s="99"/>
      <c r="BN133" s="99"/>
      <c r="BO133" s="99"/>
      <c r="BP133" s="104"/>
      <c r="BQ133" s="104"/>
      <c r="BR133" s="2"/>
    </row>
    <row r="134" spans="1:70" ht="18.75" customHeight="1" x14ac:dyDescent="0.3">
      <c r="A134" s="2"/>
      <c r="B134" s="101"/>
      <c r="C134" s="103"/>
      <c r="D134" s="61"/>
      <c r="E134" s="61"/>
      <c r="F134" s="61"/>
      <c r="G134" s="61"/>
      <c r="H134" s="9"/>
      <c r="I134" s="9"/>
      <c r="J134" s="9"/>
      <c r="K134" s="9"/>
      <c r="L134" s="9"/>
      <c r="M134" s="9"/>
      <c r="N134" s="9"/>
      <c r="O134" s="9"/>
      <c r="P134" s="9"/>
      <c r="Q134" s="224"/>
      <c r="R134" s="128"/>
      <c r="S134" s="188" t="s">
        <v>11</v>
      </c>
      <c r="T134" s="210" t="s">
        <v>52</v>
      </c>
      <c r="U134" s="189" t="s">
        <v>117</v>
      </c>
      <c r="V134" s="211">
        <v>4</v>
      </c>
      <c r="W134" s="190">
        <v>1.084967570522589</v>
      </c>
      <c r="X134" s="258" t="s">
        <v>235</v>
      </c>
      <c r="Y134" s="191"/>
      <c r="Z134" s="191"/>
      <c r="AA134" s="192"/>
      <c r="AB134" s="193"/>
      <c r="AC134" s="129"/>
      <c r="AD134" s="129"/>
      <c r="AE134" s="129"/>
      <c r="AF134" s="129"/>
      <c r="AG134" s="129"/>
      <c r="AH134" s="128"/>
      <c r="AI134" s="128"/>
      <c r="AX134" s="2"/>
      <c r="BA134" s="101"/>
      <c r="BB134" s="101"/>
      <c r="BC134" s="101"/>
      <c r="BD134" s="2"/>
      <c r="BE134" s="2"/>
      <c r="BF134" s="2"/>
      <c r="BG134" s="2"/>
      <c r="BH134" s="2"/>
      <c r="BI134" s="2"/>
      <c r="BJ134" s="101"/>
      <c r="BK134" s="103"/>
      <c r="BL134" s="102"/>
      <c r="BM134" s="99"/>
      <c r="BN134" s="99"/>
      <c r="BO134" s="99"/>
      <c r="BP134" s="104"/>
      <c r="BQ134" s="104"/>
      <c r="BR134" s="2"/>
    </row>
    <row r="135" spans="1:70" x14ac:dyDescent="0.3">
      <c r="A135" s="2"/>
      <c r="B135" s="101"/>
      <c r="C135" s="103"/>
      <c r="D135" s="61"/>
      <c r="E135" s="61"/>
      <c r="F135" s="61"/>
      <c r="G135" s="61"/>
      <c r="H135" s="9"/>
      <c r="I135" s="9"/>
      <c r="J135" s="9"/>
      <c r="K135" s="9"/>
      <c r="L135" s="9"/>
      <c r="M135" s="9"/>
      <c r="N135" s="9"/>
      <c r="O135" s="9"/>
      <c r="P135" s="9"/>
      <c r="Q135" s="224"/>
      <c r="R135" s="128"/>
      <c r="S135" s="212" t="s">
        <v>54</v>
      </c>
      <c r="T135" s="194" t="s">
        <v>53</v>
      </c>
      <c r="U135" s="213" t="s">
        <v>115</v>
      </c>
      <c r="V135" s="195">
        <v>4</v>
      </c>
      <c r="W135" s="215">
        <v>1.2972635915119883</v>
      </c>
      <c r="X135" s="196" t="s">
        <v>258</v>
      </c>
      <c r="Y135" s="196"/>
      <c r="Z135" s="196"/>
      <c r="AA135" s="196"/>
      <c r="AB135" s="209"/>
      <c r="AC135" s="129"/>
      <c r="AD135" s="129"/>
      <c r="AE135" s="129"/>
      <c r="AF135" s="129"/>
      <c r="AG135" s="129"/>
      <c r="AH135" s="128"/>
      <c r="AI135" s="128"/>
      <c r="AX135" s="2"/>
      <c r="BA135" s="101"/>
      <c r="BB135" s="101"/>
      <c r="BC135" s="101"/>
      <c r="BD135" s="2"/>
      <c r="BE135" s="2"/>
      <c r="BF135" s="2"/>
      <c r="BG135" s="2"/>
      <c r="BH135" s="2"/>
      <c r="BI135" s="2"/>
      <c r="BJ135" s="101"/>
      <c r="BK135" s="103"/>
      <c r="BL135" s="102"/>
      <c r="BM135" s="99"/>
      <c r="BN135" s="99"/>
      <c r="BO135" s="99"/>
      <c r="BP135" s="104"/>
      <c r="BQ135" s="104"/>
      <c r="BR135" s="2"/>
    </row>
    <row r="136" spans="1:70" x14ac:dyDescent="0.3">
      <c r="A136" s="2"/>
      <c r="B136" s="112"/>
      <c r="C136" s="103"/>
      <c r="D136" s="61"/>
      <c r="E136" s="61"/>
      <c r="F136" s="61"/>
      <c r="G136" s="61"/>
      <c r="H136" s="9"/>
      <c r="I136" s="9"/>
      <c r="J136" s="9"/>
      <c r="K136" s="9"/>
      <c r="L136" s="9"/>
      <c r="M136" s="9"/>
      <c r="N136" s="9"/>
      <c r="O136" s="9"/>
      <c r="P136" s="9"/>
      <c r="Q136" s="224"/>
      <c r="R136" s="128"/>
      <c r="S136" s="212" t="s">
        <v>25</v>
      </c>
      <c r="T136" s="194" t="s">
        <v>53</v>
      </c>
      <c r="U136" s="213" t="s">
        <v>115</v>
      </c>
      <c r="V136" s="195">
        <v>4</v>
      </c>
      <c r="W136" s="215">
        <v>1.1556652740066582</v>
      </c>
      <c r="X136" s="196" t="s">
        <v>221</v>
      </c>
      <c r="Y136" s="196"/>
      <c r="Z136" s="196"/>
      <c r="AA136" s="196"/>
      <c r="AB136" s="209"/>
      <c r="AC136" s="129"/>
      <c r="AD136" s="129"/>
      <c r="AE136" s="129"/>
      <c r="AF136" s="129"/>
      <c r="AG136" s="129"/>
      <c r="AH136" s="128"/>
      <c r="AI136" s="128"/>
      <c r="AX136" s="2"/>
      <c r="BA136" s="101"/>
      <c r="BB136" s="101"/>
      <c r="BC136" s="101"/>
      <c r="BD136" s="2"/>
      <c r="BE136" s="2"/>
      <c r="BF136" s="2"/>
      <c r="BG136" s="2"/>
      <c r="BH136" s="2"/>
      <c r="BI136" s="2"/>
      <c r="BJ136" s="101"/>
      <c r="BK136" s="103"/>
      <c r="BL136" s="102"/>
      <c r="BM136" s="99"/>
      <c r="BN136" s="99"/>
      <c r="BO136" s="99"/>
      <c r="BP136" s="104"/>
      <c r="BQ136" s="104"/>
      <c r="BR136" s="2"/>
    </row>
    <row r="137" spans="1:70" x14ac:dyDescent="0.3">
      <c r="A137" s="2"/>
      <c r="B137" s="112"/>
      <c r="C137" s="103"/>
      <c r="D137" s="61"/>
      <c r="E137" s="61"/>
      <c r="F137" s="61"/>
      <c r="G137" s="61"/>
      <c r="H137" s="9"/>
      <c r="I137" s="9"/>
      <c r="J137" s="9"/>
      <c r="K137" s="9"/>
      <c r="L137" s="9"/>
      <c r="M137" s="9"/>
      <c r="N137" s="9"/>
      <c r="O137" s="9"/>
      <c r="P137" s="9"/>
      <c r="Q137" s="224"/>
      <c r="R137" s="128"/>
      <c r="S137" s="212" t="s">
        <v>26</v>
      </c>
      <c r="T137" s="194" t="s">
        <v>52</v>
      </c>
      <c r="U137" s="213" t="s">
        <v>0</v>
      </c>
      <c r="V137" s="195">
        <v>4</v>
      </c>
      <c r="W137" s="215">
        <v>1.5221977052458113</v>
      </c>
      <c r="X137" s="257" t="s">
        <v>267</v>
      </c>
      <c r="Y137" s="196"/>
      <c r="Z137" s="196"/>
      <c r="AA137" s="196"/>
      <c r="AB137" s="209"/>
      <c r="AC137" s="129"/>
      <c r="AD137" s="129"/>
      <c r="AE137" s="129"/>
      <c r="AF137" s="129"/>
      <c r="AG137" s="129"/>
      <c r="AH137" s="128"/>
      <c r="AI137" s="128"/>
      <c r="AX137" s="2"/>
      <c r="BA137" s="101"/>
      <c r="BB137" s="101"/>
      <c r="BC137" s="101"/>
      <c r="BD137" s="2"/>
      <c r="BE137" s="2"/>
      <c r="BF137" s="2"/>
      <c r="BG137" s="2"/>
      <c r="BH137" s="2"/>
      <c r="BI137" s="2"/>
      <c r="BJ137" s="101"/>
      <c r="BK137" s="103"/>
      <c r="BL137" s="101"/>
      <c r="BM137" s="104"/>
      <c r="BN137" s="104"/>
      <c r="BO137" s="104"/>
      <c r="BP137" s="104"/>
      <c r="BQ137" s="104"/>
      <c r="BR137" s="2"/>
    </row>
    <row r="138" spans="1:70" x14ac:dyDescent="0.3">
      <c r="A138" s="2"/>
      <c r="B138" s="101"/>
      <c r="C138" s="103"/>
      <c r="D138" s="61"/>
      <c r="E138" s="61"/>
      <c r="F138" s="61"/>
      <c r="G138" s="61"/>
      <c r="H138" s="9"/>
      <c r="I138" s="9"/>
      <c r="J138" s="9"/>
      <c r="K138" s="9"/>
      <c r="L138" s="9"/>
      <c r="M138" s="9"/>
      <c r="N138" s="9"/>
      <c r="O138" s="9"/>
      <c r="P138" s="9"/>
      <c r="Q138" s="224"/>
      <c r="R138" s="128"/>
      <c r="S138" s="212" t="s">
        <v>6</v>
      </c>
      <c r="T138" s="194" t="s">
        <v>52</v>
      </c>
      <c r="U138" s="213" t="s">
        <v>0</v>
      </c>
      <c r="V138" s="195">
        <v>4</v>
      </c>
      <c r="W138" s="215">
        <v>1.5874018830166374</v>
      </c>
      <c r="X138" s="196" t="s">
        <v>259</v>
      </c>
      <c r="Y138" s="196"/>
      <c r="Z138" s="196"/>
      <c r="AA138" s="196"/>
      <c r="AB138" s="209"/>
      <c r="AC138" s="129"/>
      <c r="AD138" s="129"/>
      <c r="AE138" s="129"/>
      <c r="AF138" s="129"/>
      <c r="AG138" s="129"/>
      <c r="AH138" s="128"/>
      <c r="AI138" s="128"/>
      <c r="AX138" s="2"/>
      <c r="BA138" s="101"/>
      <c r="BB138" s="101"/>
      <c r="BC138" s="101"/>
      <c r="BD138" s="2"/>
      <c r="BE138" s="2"/>
      <c r="BF138" s="2"/>
      <c r="BG138" s="2"/>
      <c r="BH138" s="2"/>
      <c r="BI138" s="2"/>
      <c r="BJ138" s="102"/>
      <c r="BK138" s="103"/>
      <c r="BL138" s="102"/>
      <c r="BM138" s="104"/>
      <c r="BN138" s="104"/>
      <c r="BO138" s="104"/>
      <c r="BP138" s="104"/>
      <c r="BQ138" s="104"/>
      <c r="BR138" s="2"/>
    </row>
    <row r="139" spans="1:70" x14ac:dyDescent="0.3">
      <c r="A139" s="2"/>
      <c r="B139" s="101"/>
      <c r="C139" s="103"/>
      <c r="D139" s="61"/>
      <c r="E139" s="61"/>
      <c r="F139" s="61"/>
      <c r="G139" s="61"/>
      <c r="H139" s="9"/>
      <c r="I139" s="9"/>
      <c r="J139" s="9"/>
      <c r="K139" s="9"/>
      <c r="L139" s="9"/>
      <c r="M139" s="9"/>
      <c r="N139" s="9"/>
      <c r="O139" s="9"/>
      <c r="P139" s="9"/>
      <c r="Q139" s="224"/>
      <c r="R139" s="128"/>
      <c r="S139" s="212" t="s">
        <v>7</v>
      </c>
      <c r="T139" s="194" t="s">
        <v>53</v>
      </c>
      <c r="U139" s="213" t="s">
        <v>116</v>
      </c>
      <c r="V139" s="195" t="s">
        <v>27</v>
      </c>
      <c r="W139" s="216" t="s">
        <v>27</v>
      </c>
      <c r="X139" s="196" t="s">
        <v>222</v>
      </c>
      <c r="Y139" s="196"/>
      <c r="Z139" s="196"/>
      <c r="AA139" s="196"/>
      <c r="AB139" s="209"/>
      <c r="AC139" s="129"/>
      <c r="AD139" s="129"/>
      <c r="AE139" s="129"/>
      <c r="AF139" s="129"/>
      <c r="AG139" s="129"/>
      <c r="AH139" s="128"/>
      <c r="AI139" s="128"/>
      <c r="AX139" s="2"/>
      <c r="BA139" s="2"/>
      <c r="BB139" s="2"/>
      <c r="BC139" s="2"/>
      <c r="BD139" s="2"/>
      <c r="BE139" s="2"/>
      <c r="BF139" s="2"/>
      <c r="BG139" s="2"/>
      <c r="BH139" s="2"/>
      <c r="BI139" s="2"/>
      <c r="BJ139" s="102"/>
      <c r="BK139" s="103"/>
      <c r="BL139" s="102"/>
      <c r="BM139" s="104"/>
      <c r="BN139" s="104"/>
      <c r="BO139" s="104"/>
      <c r="BP139" s="104"/>
      <c r="BQ139" s="104"/>
      <c r="BR139" s="2"/>
    </row>
    <row r="140" spans="1:70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24"/>
      <c r="R140" s="128"/>
      <c r="S140" s="212" t="s">
        <v>8</v>
      </c>
      <c r="T140" s="194" t="s">
        <v>53</v>
      </c>
      <c r="U140" s="213" t="s">
        <v>0</v>
      </c>
      <c r="V140" s="195">
        <v>3.7780821917808218</v>
      </c>
      <c r="W140" s="216">
        <v>1.6023435950211928</v>
      </c>
      <c r="X140" s="196" t="s">
        <v>295</v>
      </c>
      <c r="Y140" s="196"/>
      <c r="Z140" s="196"/>
      <c r="AA140" s="196"/>
      <c r="AB140" s="209"/>
      <c r="AC140" s="129"/>
      <c r="AD140" s="129"/>
      <c r="AE140" s="129"/>
      <c r="AF140" s="129"/>
      <c r="AG140" s="129"/>
      <c r="AH140" s="128"/>
      <c r="AI140" s="128"/>
      <c r="AX140" s="2"/>
      <c r="BA140" s="2"/>
      <c r="BB140" s="2"/>
      <c r="BC140" s="2"/>
      <c r="BD140" s="2"/>
      <c r="BE140" s="2"/>
      <c r="BF140" s="2"/>
      <c r="BG140" s="2"/>
      <c r="BH140" s="2"/>
      <c r="BI140" s="2"/>
      <c r="BJ140" s="102"/>
      <c r="BK140" s="103"/>
      <c r="BL140" s="102"/>
      <c r="BM140" s="104"/>
      <c r="BN140" s="104"/>
      <c r="BO140" s="104"/>
      <c r="BP140" s="104"/>
      <c r="BQ140" s="104"/>
      <c r="BR140" s="2"/>
    </row>
    <row r="141" spans="1:70" x14ac:dyDescent="0.3">
      <c r="A141" s="59"/>
      <c r="B141" s="60"/>
      <c r="C141" s="60"/>
      <c r="D141" s="60"/>
      <c r="E141" s="60"/>
      <c r="F141" s="60"/>
      <c r="G141" s="60"/>
      <c r="H141" s="52"/>
      <c r="I141" s="52"/>
      <c r="J141" s="52"/>
      <c r="K141" s="52"/>
      <c r="L141" s="52"/>
      <c r="M141" s="52"/>
      <c r="N141" s="52"/>
      <c r="O141" s="52"/>
      <c r="P141" s="52"/>
      <c r="Q141" s="224"/>
      <c r="R141" s="128"/>
      <c r="S141" s="212" t="s">
        <v>9</v>
      </c>
      <c r="T141" s="194" t="s">
        <v>53</v>
      </c>
      <c r="U141" s="214" t="s">
        <v>116</v>
      </c>
      <c r="V141" s="195">
        <v>4</v>
      </c>
      <c r="W141" s="215">
        <v>1.7278635620181662</v>
      </c>
      <c r="X141" s="196" t="s">
        <v>274</v>
      </c>
      <c r="Y141" s="196"/>
      <c r="Z141" s="196"/>
      <c r="AA141" s="196"/>
      <c r="AB141" s="209"/>
      <c r="AC141" s="129"/>
      <c r="AD141" s="129"/>
      <c r="AE141" s="129"/>
      <c r="AF141" s="129"/>
      <c r="AG141" s="129"/>
      <c r="AH141" s="128"/>
      <c r="AI141" s="128"/>
      <c r="AX141" s="2"/>
      <c r="BA141" s="2"/>
      <c r="BB141" s="2"/>
      <c r="BC141" s="2"/>
      <c r="BD141" s="2"/>
      <c r="BE141" s="2"/>
      <c r="BF141" s="2"/>
      <c r="BG141" s="2"/>
      <c r="BH141" s="2"/>
      <c r="BI141" s="2"/>
      <c r="BJ141" s="102"/>
      <c r="BK141" s="103"/>
      <c r="BL141" s="102"/>
      <c r="BM141" s="104"/>
      <c r="BN141" s="104"/>
      <c r="BO141" s="104"/>
      <c r="BP141" s="104"/>
      <c r="BQ141" s="104"/>
      <c r="BR141" s="2"/>
    </row>
    <row r="142" spans="1:70" x14ac:dyDescent="0.3">
      <c r="A142" s="105"/>
      <c r="B142" s="106"/>
      <c r="C142" s="107"/>
      <c r="D142" s="108"/>
      <c r="E142" s="108"/>
      <c r="F142" s="108"/>
      <c r="G142" s="108"/>
      <c r="H142" s="109"/>
      <c r="I142" s="52"/>
      <c r="J142" s="52"/>
      <c r="K142" s="52"/>
      <c r="L142" s="52"/>
      <c r="M142" s="52"/>
      <c r="N142" s="52"/>
      <c r="O142" s="52"/>
      <c r="P142" s="52"/>
      <c r="Q142" s="224"/>
      <c r="R142" s="128"/>
      <c r="S142" s="212" t="s">
        <v>10</v>
      </c>
      <c r="T142" s="194" t="s">
        <v>53</v>
      </c>
      <c r="U142" s="242" t="s">
        <v>116</v>
      </c>
      <c r="V142" s="243" t="s">
        <v>27</v>
      </c>
      <c r="W142" s="216" t="s">
        <v>27</v>
      </c>
      <c r="X142" s="257" t="s">
        <v>222</v>
      </c>
      <c r="Y142" s="196"/>
      <c r="Z142" s="196"/>
      <c r="AA142" s="196"/>
      <c r="AB142" s="209"/>
      <c r="AC142" s="129"/>
      <c r="AD142" s="129"/>
      <c r="AE142" s="129"/>
      <c r="AF142" s="129"/>
      <c r="AG142" s="129"/>
      <c r="AH142" s="128"/>
      <c r="AI142" s="128"/>
      <c r="AX142" s="2"/>
      <c r="BA142" s="2"/>
      <c r="BB142" s="2"/>
      <c r="BC142" s="2"/>
      <c r="BD142" s="111"/>
      <c r="BE142" s="111"/>
      <c r="BF142" s="111"/>
      <c r="BG142" s="111"/>
      <c r="BH142" s="111"/>
      <c r="BI142" s="111"/>
      <c r="BJ142" s="102"/>
      <c r="BK142" s="103"/>
      <c r="BL142" s="102"/>
      <c r="BM142" s="104"/>
      <c r="BN142" s="104"/>
      <c r="BO142" s="104"/>
      <c r="BP142" s="104"/>
      <c r="BQ142" s="104"/>
      <c r="BR142" s="2"/>
    </row>
    <row r="143" spans="1:70" x14ac:dyDescent="0.3">
      <c r="A143" s="2"/>
      <c r="B143" s="101"/>
      <c r="C143" s="103"/>
      <c r="D143" s="61"/>
      <c r="E143" s="61"/>
      <c r="F143" s="61"/>
      <c r="G143" s="61"/>
      <c r="H143" s="9"/>
      <c r="I143" s="9"/>
      <c r="J143" s="9"/>
      <c r="K143" s="9"/>
      <c r="L143" s="9"/>
      <c r="M143" s="9"/>
      <c r="N143" s="9"/>
      <c r="O143" s="9"/>
      <c r="P143" s="9"/>
      <c r="Q143" s="224"/>
      <c r="R143" s="128"/>
      <c r="S143" s="237" t="s">
        <v>12</v>
      </c>
      <c r="T143" s="239" t="s">
        <v>53</v>
      </c>
      <c r="U143" s="240" t="s">
        <v>115</v>
      </c>
      <c r="V143" s="243">
        <v>4</v>
      </c>
      <c r="W143" s="245">
        <v>1.6200869384186725</v>
      </c>
      <c r="X143" s="237" t="s">
        <v>236</v>
      </c>
      <c r="Y143" s="152"/>
      <c r="Z143" s="152"/>
      <c r="AA143" s="152"/>
      <c r="AB143" s="153"/>
      <c r="AC143" s="129"/>
      <c r="AD143" s="129"/>
      <c r="AE143" s="129"/>
      <c r="AF143" s="129"/>
      <c r="AG143" s="129"/>
      <c r="AH143" s="128"/>
      <c r="AI143" s="128"/>
      <c r="AX143" s="2"/>
      <c r="BA143" s="2"/>
      <c r="BB143" s="2"/>
      <c r="BC143" s="2"/>
      <c r="BD143" s="2"/>
      <c r="BE143" s="2"/>
      <c r="BF143" s="2"/>
      <c r="BG143" s="2"/>
      <c r="BH143" s="2"/>
      <c r="BI143" s="2"/>
      <c r="BJ143" s="101"/>
      <c r="BK143" s="103"/>
      <c r="BL143" s="102"/>
      <c r="BM143" s="104"/>
      <c r="BN143" s="104"/>
      <c r="BO143" s="104"/>
      <c r="BP143" s="2"/>
      <c r="BQ143" s="2"/>
      <c r="BR143" s="2"/>
    </row>
    <row r="144" spans="1:70" x14ac:dyDescent="0.3">
      <c r="A144" s="2"/>
      <c r="B144" s="101"/>
      <c r="C144" s="103"/>
      <c r="D144" s="61"/>
      <c r="E144" s="61"/>
      <c r="F144" s="61"/>
      <c r="G144" s="61"/>
      <c r="H144" s="9"/>
      <c r="I144" s="9"/>
      <c r="J144" s="9"/>
      <c r="K144" s="9"/>
      <c r="L144" s="9"/>
      <c r="M144" s="9"/>
      <c r="N144" s="9"/>
      <c r="O144" s="9"/>
      <c r="P144" s="9"/>
      <c r="Q144" s="224"/>
      <c r="R144" s="128"/>
      <c r="S144" s="237" t="s">
        <v>13</v>
      </c>
      <c r="T144" s="239" t="s">
        <v>52</v>
      </c>
      <c r="U144" s="240" t="s">
        <v>0</v>
      </c>
      <c r="V144" s="243">
        <v>4</v>
      </c>
      <c r="W144" s="245">
        <v>1.5721487103375003</v>
      </c>
      <c r="X144" s="257" t="s">
        <v>266</v>
      </c>
      <c r="Y144" s="198"/>
      <c r="Z144" s="198"/>
      <c r="AA144" s="152"/>
      <c r="AB144" s="153"/>
      <c r="AC144" s="129"/>
      <c r="AD144" s="129"/>
      <c r="AE144" s="129"/>
      <c r="AF144" s="129"/>
      <c r="AG144" s="129"/>
      <c r="AH144" s="128"/>
      <c r="AI144" s="128"/>
      <c r="BA144" s="99"/>
      <c r="BB144" s="99"/>
      <c r="BC144" s="99"/>
      <c r="BD144" s="123"/>
      <c r="BE144" s="123"/>
      <c r="BF144" s="123"/>
      <c r="BG144" s="123"/>
      <c r="BH144" s="123"/>
      <c r="BI144" s="123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x14ac:dyDescent="0.3">
      <c r="A145" s="2"/>
      <c r="B145" s="101"/>
      <c r="C145" s="103"/>
      <c r="D145" s="61"/>
      <c r="E145" s="61"/>
      <c r="F145" s="61"/>
      <c r="G145" s="61"/>
      <c r="H145" s="9"/>
      <c r="I145" s="9"/>
      <c r="J145" s="9"/>
      <c r="K145" s="9"/>
      <c r="L145" s="9"/>
      <c r="M145" s="9"/>
      <c r="N145" s="9"/>
      <c r="O145" s="9"/>
      <c r="P145" s="9"/>
      <c r="Q145" s="224"/>
      <c r="R145" s="128"/>
      <c r="S145" s="237" t="s">
        <v>14</v>
      </c>
      <c r="T145" s="239" t="s">
        <v>52</v>
      </c>
      <c r="U145" s="240" t="s">
        <v>0</v>
      </c>
      <c r="V145" s="243">
        <v>4</v>
      </c>
      <c r="W145" s="245">
        <v>1.5068215572072299</v>
      </c>
      <c r="X145" s="257" t="s">
        <v>223</v>
      </c>
      <c r="Y145" s="198"/>
      <c r="Z145" s="198"/>
      <c r="AA145" s="152"/>
      <c r="AB145" s="153"/>
      <c r="AC145" s="129"/>
      <c r="AD145" s="129"/>
      <c r="AE145" s="129"/>
      <c r="AF145" s="129"/>
      <c r="AG145" s="129"/>
      <c r="AH145" s="128"/>
      <c r="AI145" s="128"/>
      <c r="AY145" s="2"/>
      <c r="AZ145" s="2"/>
      <c r="BA145" s="123"/>
      <c r="BB145" s="123"/>
      <c r="BC145" s="123"/>
      <c r="BD145" s="114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x14ac:dyDescent="0.3">
      <c r="A146" s="2"/>
      <c r="B146" s="101"/>
      <c r="C146" s="103"/>
      <c r="D146" s="61"/>
      <c r="E146" s="61"/>
      <c r="F146" s="61"/>
      <c r="G146" s="61"/>
      <c r="H146" s="9"/>
      <c r="I146" s="9"/>
      <c r="J146" s="9"/>
      <c r="K146" s="9"/>
      <c r="L146" s="9"/>
      <c r="M146" s="9"/>
      <c r="N146" s="9"/>
      <c r="O146" s="9"/>
      <c r="P146" s="9"/>
      <c r="Q146" s="224"/>
      <c r="R146" s="128"/>
      <c r="S146" s="238" t="s">
        <v>294</v>
      </c>
      <c r="T146" s="251" t="s">
        <v>53</v>
      </c>
      <c r="U146" s="241" t="s">
        <v>116</v>
      </c>
      <c r="V146" s="244">
        <v>4.6794520547945204</v>
      </c>
      <c r="W146" s="246">
        <v>1.7791527324033201</v>
      </c>
      <c r="X146" s="247" t="s">
        <v>293</v>
      </c>
      <c r="Y146" s="187"/>
      <c r="Z146" s="168"/>
      <c r="AA146" s="168"/>
      <c r="AB146" s="169"/>
      <c r="AC146" s="129"/>
      <c r="AD146" s="129"/>
      <c r="AE146" s="129"/>
      <c r="AF146" s="129"/>
      <c r="AG146" s="129"/>
      <c r="AH146" s="128"/>
      <c r="AI146" s="128"/>
      <c r="AY146" s="2"/>
      <c r="AZ146" s="2"/>
      <c r="BA146" s="123"/>
      <c r="BB146" s="123"/>
      <c r="BC146" s="123"/>
      <c r="BD146" s="114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x14ac:dyDescent="0.3">
      <c r="A147" s="2"/>
      <c r="B147" s="101"/>
      <c r="C147" s="103"/>
      <c r="D147" s="61"/>
      <c r="E147" s="61"/>
      <c r="F147" s="61"/>
      <c r="G147" s="61"/>
      <c r="H147" s="110"/>
      <c r="I147" s="9"/>
      <c r="J147" s="9"/>
      <c r="K147" s="9"/>
      <c r="L147" s="9"/>
      <c r="M147" s="9"/>
      <c r="N147" s="9"/>
      <c r="O147" s="9"/>
      <c r="P147" s="9"/>
      <c r="Q147" s="224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9"/>
      <c r="AD147" s="129"/>
      <c r="AE147" s="129"/>
      <c r="AF147" s="129"/>
      <c r="AG147" s="129"/>
      <c r="AH147" s="128"/>
      <c r="AI147" s="128"/>
      <c r="AY147" s="2"/>
      <c r="AZ147" s="2"/>
      <c r="BA147" s="123"/>
      <c r="BB147" s="123"/>
      <c r="BC147" s="123"/>
      <c r="BD147" s="114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x14ac:dyDescent="0.3">
      <c r="A148" s="2"/>
      <c r="B148" s="101"/>
      <c r="C148" s="103"/>
      <c r="D148" s="61"/>
      <c r="E148" s="61"/>
      <c r="F148" s="61"/>
      <c r="G148" s="61"/>
      <c r="H148" s="9"/>
      <c r="I148" s="9"/>
      <c r="J148" s="9"/>
      <c r="K148" s="9"/>
      <c r="L148" s="9"/>
      <c r="M148" s="9"/>
      <c r="N148" s="9"/>
      <c r="O148" s="9"/>
      <c r="P148" s="9"/>
      <c r="Q148" s="224"/>
      <c r="R148" s="128"/>
      <c r="S148" s="44" t="s">
        <v>57</v>
      </c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9"/>
      <c r="AD148" s="129"/>
      <c r="AE148" s="129"/>
      <c r="AF148" s="129"/>
      <c r="AG148" s="129"/>
      <c r="AH148" s="128"/>
      <c r="AI148" s="128"/>
      <c r="AY148" s="2"/>
      <c r="AZ148" s="2"/>
      <c r="BA148" s="123"/>
      <c r="BB148" s="123"/>
      <c r="BC148" s="123"/>
      <c r="BD148" s="114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79.5" customHeight="1" x14ac:dyDescent="0.3">
      <c r="A149" s="2"/>
      <c r="B149" s="101"/>
      <c r="C149" s="103"/>
      <c r="D149" s="61"/>
      <c r="E149" s="61"/>
      <c r="F149" s="61"/>
      <c r="G149" s="61"/>
      <c r="H149" s="9"/>
      <c r="I149" s="9"/>
      <c r="J149" s="9"/>
      <c r="K149" s="9"/>
      <c r="L149" s="9"/>
      <c r="M149" s="9"/>
      <c r="N149" s="9"/>
      <c r="O149" s="9"/>
      <c r="P149" s="9"/>
      <c r="Q149" s="224"/>
      <c r="R149" s="128"/>
      <c r="S149" s="199" t="s">
        <v>22</v>
      </c>
      <c r="T149" s="200" t="s">
        <v>51</v>
      </c>
      <c r="U149" s="200" t="s">
        <v>209</v>
      </c>
      <c r="V149" s="200" t="s">
        <v>210</v>
      </c>
      <c r="W149" s="200" t="s">
        <v>24</v>
      </c>
      <c r="X149" s="201" t="s">
        <v>23</v>
      </c>
      <c r="Y149" s="202"/>
      <c r="Z149" s="202"/>
      <c r="AA149" s="207"/>
      <c r="AB149" s="208"/>
      <c r="AC149" s="129"/>
      <c r="AD149" s="129"/>
      <c r="AE149" s="129"/>
      <c r="AF149" s="129"/>
      <c r="AG149" s="129"/>
      <c r="AH149" s="128"/>
      <c r="AI149" s="128"/>
      <c r="BA149" s="123"/>
      <c r="BB149" s="123"/>
      <c r="BC149" s="123"/>
      <c r="BD149" s="114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x14ac:dyDescent="0.3">
      <c r="A150" s="2"/>
      <c r="B150" s="101"/>
      <c r="C150" s="103"/>
      <c r="D150" s="61"/>
      <c r="E150" s="61"/>
      <c r="F150" s="61"/>
      <c r="G150" s="61"/>
      <c r="H150" s="9"/>
      <c r="I150" s="9"/>
      <c r="J150" s="9"/>
      <c r="K150" s="9"/>
      <c r="L150" s="9"/>
      <c r="M150" s="9"/>
      <c r="N150" s="9"/>
      <c r="O150" s="9"/>
      <c r="P150" s="9"/>
      <c r="Q150" s="224"/>
      <c r="R150" s="128"/>
      <c r="S150" s="188" t="s">
        <v>11</v>
      </c>
      <c r="T150" s="210" t="s">
        <v>52</v>
      </c>
      <c r="U150" s="189" t="s">
        <v>117</v>
      </c>
      <c r="V150" s="211">
        <v>3</v>
      </c>
      <c r="W150" s="190">
        <v>0.93594727390633237</v>
      </c>
      <c r="X150" s="191" t="s">
        <v>237</v>
      </c>
      <c r="Y150" s="191"/>
      <c r="Z150" s="191"/>
      <c r="AA150" s="192"/>
      <c r="AB150" s="193"/>
      <c r="AC150" s="129"/>
      <c r="AD150" s="129"/>
      <c r="AE150" s="129"/>
      <c r="AF150" s="129"/>
      <c r="AG150" s="129"/>
      <c r="AH150" s="128"/>
      <c r="AI150" s="128"/>
      <c r="BA150" s="123"/>
      <c r="BB150" s="123"/>
      <c r="BC150" s="123"/>
      <c r="BD150" s="114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x14ac:dyDescent="0.3">
      <c r="A151" s="2"/>
      <c r="B151" s="101"/>
      <c r="C151" s="103"/>
      <c r="D151" s="61"/>
      <c r="E151" s="61"/>
      <c r="F151" s="61"/>
      <c r="G151" s="61"/>
      <c r="H151" s="9"/>
      <c r="I151" s="9"/>
      <c r="J151" s="9"/>
      <c r="K151" s="9"/>
      <c r="L151" s="9"/>
      <c r="M151" s="9"/>
      <c r="N151" s="9"/>
      <c r="O151" s="9"/>
      <c r="P151" s="9"/>
      <c r="Q151" s="224"/>
      <c r="R151" s="128"/>
      <c r="S151" s="212" t="s">
        <v>54</v>
      </c>
      <c r="T151" s="194" t="s">
        <v>53</v>
      </c>
      <c r="U151" s="213" t="s">
        <v>115</v>
      </c>
      <c r="V151" s="195">
        <v>3.1479452054794521</v>
      </c>
      <c r="W151" s="215">
        <v>1.1673326564289266</v>
      </c>
      <c r="X151" s="196" t="s">
        <v>270</v>
      </c>
      <c r="Y151" s="196"/>
      <c r="Z151" s="196"/>
      <c r="AA151" s="196"/>
      <c r="AB151" s="209"/>
      <c r="AC151" s="129"/>
      <c r="AD151" s="129"/>
      <c r="AE151" s="129"/>
      <c r="AF151" s="2"/>
      <c r="AG151" s="2"/>
      <c r="BA151" s="123"/>
      <c r="BB151" s="123"/>
      <c r="BC151" s="123"/>
      <c r="BD151" s="114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x14ac:dyDescent="0.3">
      <c r="A152" s="2"/>
      <c r="B152" s="112"/>
      <c r="C152" s="103"/>
      <c r="D152" s="61"/>
      <c r="E152" s="61"/>
      <c r="F152" s="61"/>
      <c r="G152" s="61"/>
      <c r="H152" s="9"/>
      <c r="I152" s="9"/>
      <c r="J152" s="9"/>
      <c r="K152" s="9"/>
      <c r="L152" s="9"/>
      <c r="M152" s="9"/>
      <c r="N152" s="9"/>
      <c r="O152" s="9"/>
      <c r="P152" s="9"/>
      <c r="Q152" s="224"/>
      <c r="R152" s="128"/>
      <c r="S152" s="212" t="s">
        <v>25</v>
      </c>
      <c r="T152" s="194" t="s">
        <v>53</v>
      </c>
      <c r="U152" s="213" t="s">
        <v>115</v>
      </c>
      <c r="V152" s="195">
        <v>3</v>
      </c>
      <c r="W152" s="215">
        <v>1.0108800658169721</v>
      </c>
      <c r="X152" s="196" t="s">
        <v>260</v>
      </c>
      <c r="Y152" s="196"/>
      <c r="Z152" s="196"/>
      <c r="AA152" s="196"/>
      <c r="AB152" s="209"/>
      <c r="AC152" s="129"/>
      <c r="AD152" s="129"/>
      <c r="AE152" s="129"/>
      <c r="AF152" s="2"/>
      <c r="AG152" s="2"/>
      <c r="BA152" s="123"/>
      <c r="BB152" s="123"/>
      <c r="BC152" s="123"/>
      <c r="BD152" s="114"/>
      <c r="BE152" s="2"/>
      <c r="BF152" s="2"/>
      <c r="BG152" s="2"/>
      <c r="BH152" s="2"/>
      <c r="BI152" s="75"/>
      <c r="BJ152" s="75"/>
      <c r="BK152" s="75"/>
      <c r="BL152" s="2"/>
      <c r="BM152" s="2"/>
      <c r="BN152" s="2"/>
      <c r="BO152" s="2"/>
      <c r="BP152" s="2"/>
      <c r="BQ152" s="2"/>
      <c r="BR152" s="2"/>
    </row>
    <row r="153" spans="1:70" x14ac:dyDescent="0.3">
      <c r="A153" s="2"/>
      <c r="B153" s="101"/>
      <c r="C153" s="103"/>
      <c r="D153" s="61"/>
      <c r="E153" s="61"/>
      <c r="F153" s="61"/>
      <c r="G153" s="61"/>
      <c r="H153" s="9"/>
      <c r="I153" s="9"/>
      <c r="J153" s="9"/>
      <c r="K153" s="9"/>
      <c r="L153" s="9"/>
      <c r="M153" s="9"/>
      <c r="N153" s="9"/>
      <c r="O153" s="9"/>
      <c r="P153" s="9"/>
      <c r="Q153" s="224"/>
      <c r="R153" s="128"/>
      <c r="S153" s="212" t="s">
        <v>26</v>
      </c>
      <c r="T153" s="194" t="s">
        <v>52</v>
      </c>
      <c r="U153" s="213" t="s">
        <v>0</v>
      </c>
      <c r="V153" s="195">
        <v>3</v>
      </c>
      <c r="W153" s="215">
        <v>1.4065102043971782</v>
      </c>
      <c r="X153" s="196" t="s">
        <v>238</v>
      </c>
      <c r="Y153" s="196"/>
      <c r="Z153" s="196"/>
      <c r="AA153" s="196"/>
      <c r="AB153" s="209"/>
      <c r="AC153" s="129"/>
      <c r="AD153" s="129"/>
      <c r="AE153" s="129"/>
      <c r="AF153" s="2"/>
      <c r="AG153" s="2"/>
      <c r="AY153" s="2"/>
      <c r="AZ153" s="2"/>
      <c r="BA153" s="123"/>
      <c r="BB153" s="123"/>
      <c r="BC153" s="123"/>
      <c r="BD153" s="114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x14ac:dyDescent="0.3">
      <c r="Q154" s="224"/>
      <c r="R154" s="128"/>
      <c r="S154" s="212" t="s">
        <v>6</v>
      </c>
      <c r="T154" s="194" t="s">
        <v>52</v>
      </c>
      <c r="U154" s="213" t="s">
        <v>0</v>
      </c>
      <c r="V154" s="195">
        <v>3</v>
      </c>
      <c r="W154" s="215">
        <v>1.4169935569112513</v>
      </c>
      <c r="X154" s="196" t="s">
        <v>276</v>
      </c>
      <c r="Y154" s="196"/>
      <c r="Z154" s="196"/>
      <c r="AA154" s="196"/>
      <c r="AB154" s="209"/>
      <c r="AC154" s="129"/>
      <c r="AD154" s="129"/>
      <c r="AE154" s="129"/>
      <c r="AF154" s="2"/>
      <c r="AG154" s="2"/>
      <c r="AX154" s="81"/>
      <c r="AY154" s="2"/>
      <c r="AZ154" s="2"/>
      <c r="BA154" s="123"/>
      <c r="BB154" s="123"/>
      <c r="BC154" s="123"/>
      <c r="BD154" s="114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x14ac:dyDescent="0.3">
      <c r="Q155" s="224"/>
      <c r="R155" s="128"/>
      <c r="S155" s="212" t="s">
        <v>7</v>
      </c>
      <c r="T155" s="194" t="s">
        <v>53</v>
      </c>
      <c r="U155" s="213" t="s">
        <v>116</v>
      </c>
      <c r="V155" s="195" t="s">
        <v>27</v>
      </c>
      <c r="W155" s="216" t="s">
        <v>27</v>
      </c>
      <c r="X155" s="196" t="s">
        <v>222</v>
      </c>
      <c r="Y155" s="196"/>
      <c r="Z155" s="196"/>
      <c r="AA155" s="196"/>
      <c r="AB155" s="209"/>
      <c r="AC155" s="129"/>
      <c r="AD155" s="129"/>
      <c r="AE155" s="129"/>
      <c r="AF155" s="2"/>
      <c r="AG155" s="2"/>
      <c r="BA155" s="123"/>
      <c r="BB155" s="123"/>
      <c r="BC155" s="123"/>
      <c r="BD155" s="114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x14ac:dyDescent="0.3">
      <c r="Q156" s="224"/>
      <c r="R156" s="128"/>
      <c r="S156" s="212" t="s">
        <v>8</v>
      </c>
      <c r="T156" s="194" t="s">
        <v>53</v>
      </c>
      <c r="U156" s="213" t="s">
        <v>0</v>
      </c>
      <c r="V156" s="195">
        <v>3.7780821917808218</v>
      </c>
      <c r="W156" s="216">
        <v>1.6023435950211928</v>
      </c>
      <c r="X156" s="196" t="s">
        <v>239</v>
      </c>
      <c r="Y156" s="196"/>
      <c r="Z156" s="196"/>
      <c r="AA156" s="196"/>
      <c r="AB156" s="209"/>
      <c r="AC156" s="129"/>
      <c r="AD156" s="129"/>
      <c r="AE156" s="129"/>
      <c r="AF156" s="2"/>
      <c r="AG156" s="2"/>
      <c r="BA156" s="123"/>
      <c r="BB156" s="123"/>
      <c r="BC156" s="123"/>
      <c r="BD156" s="114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x14ac:dyDescent="0.3">
      <c r="Q157" s="224"/>
      <c r="R157" s="128"/>
      <c r="S157" s="212" t="s">
        <v>9</v>
      </c>
      <c r="T157" s="194" t="s">
        <v>53</v>
      </c>
      <c r="U157" s="214" t="s">
        <v>116</v>
      </c>
      <c r="V157" s="195">
        <v>3</v>
      </c>
      <c r="W157" s="215">
        <v>1.5453371768424398</v>
      </c>
      <c r="X157" s="196" t="s">
        <v>275</v>
      </c>
      <c r="Y157" s="196"/>
      <c r="Z157" s="196"/>
      <c r="AA157" s="196"/>
      <c r="AB157" s="209"/>
      <c r="AC157" s="129"/>
      <c r="AD157" s="129"/>
      <c r="AE157" s="129"/>
      <c r="AF157" s="2"/>
      <c r="AG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x14ac:dyDescent="0.3">
      <c r="Q158" s="224"/>
      <c r="R158" s="128"/>
      <c r="S158" s="212" t="s">
        <v>10</v>
      </c>
      <c r="T158" s="194" t="s">
        <v>53</v>
      </c>
      <c r="U158" s="214" t="s">
        <v>116</v>
      </c>
      <c r="V158" s="195" t="s">
        <v>27</v>
      </c>
      <c r="W158" s="216" t="s">
        <v>27</v>
      </c>
      <c r="X158" s="196" t="s">
        <v>222</v>
      </c>
      <c r="Y158" s="196"/>
      <c r="Z158" s="196"/>
      <c r="AA158" s="196"/>
      <c r="AB158" s="209"/>
      <c r="AC158" s="129"/>
      <c r="AD158" s="129"/>
      <c r="AE158" s="129"/>
      <c r="AF158" s="2"/>
      <c r="AG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x14ac:dyDescent="0.3">
      <c r="Q159" s="224"/>
      <c r="R159" s="128"/>
      <c r="S159" s="237" t="s">
        <v>12</v>
      </c>
      <c r="T159" s="248" t="s">
        <v>53</v>
      </c>
      <c r="U159" s="213" t="s">
        <v>115</v>
      </c>
      <c r="V159" s="249">
        <v>3</v>
      </c>
      <c r="W159" s="215">
        <v>1.4845339238606288</v>
      </c>
      <c r="X159" s="152" t="s">
        <v>240</v>
      </c>
      <c r="Y159" s="152"/>
      <c r="Z159" s="152"/>
      <c r="AA159" s="152"/>
      <c r="AB159" s="153"/>
      <c r="AC159" s="129"/>
      <c r="AD159" s="129"/>
      <c r="AE159" s="129"/>
      <c r="AF159" s="2"/>
      <c r="AG159" s="2"/>
    </row>
    <row r="160" spans="1:70" x14ac:dyDescent="0.3">
      <c r="Q160" s="224"/>
      <c r="S160" s="237" t="s">
        <v>13</v>
      </c>
      <c r="T160" s="248" t="s">
        <v>52</v>
      </c>
      <c r="U160" s="213" t="s">
        <v>0</v>
      </c>
      <c r="V160" s="195">
        <v>3</v>
      </c>
      <c r="W160" s="216">
        <v>1.4895626621246294</v>
      </c>
      <c r="X160" s="196" t="s">
        <v>266</v>
      </c>
      <c r="Y160" s="198"/>
      <c r="Z160" s="198"/>
      <c r="AA160" s="152"/>
      <c r="AB160" s="153"/>
      <c r="AC160" s="123"/>
      <c r="AD160" s="2"/>
      <c r="AE160" s="2"/>
      <c r="AF160" s="2"/>
      <c r="AG160" s="2"/>
    </row>
    <row r="161" spans="17:50" x14ac:dyDescent="0.3">
      <c r="Q161" s="224"/>
      <c r="S161" s="237" t="s">
        <v>14</v>
      </c>
      <c r="T161" s="239" t="s">
        <v>52</v>
      </c>
      <c r="U161" s="240" t="s">
        <v>0</v>
      </c>
      <c r="V161" s="243">
        <v>3.2630136986301368</v>
      </c>
      <c r="W161" s="245">
        <v>1.35334032660853</v>
      </c>
      <c r="X161" s="257" t="s">
        <v>241</v>
      </c>
      <c r="Y161" s="198"/>
      <c r="Z161" s="198"/>
      <c r="AA161" s="152"/>
      <c r="AB161" s="153"/>
      <c r="AC161" s="123"/>
      <c r="AD161" s="2"/>
      <c r="AE161" s="2"/>
      <c r="AF161" s="2"/>
      <c r="AG161" s="2"/>
    </row>
    <row r="162" spans="17:50" x14ac:dyDescent="0.3">
      <c r="Q162" s="224"/>
      <c r="S162" s="238" t="s">
        <v>294</v>
      </c>
      <c r="T162" s="251" t="s">
        <v>53</v>
      </c>
      <c r="U162" s="241" t="s">
        <v>116</v>
      </c>
      <c r="V162" s="244">
        <v>4.6794520547945204</v>
      </c>
      <c r="W162" s="246">
        <v>1.7791527324033201</v>
      </c>
      <c r="X162" s="247" t="s">
        <v>293</v>
      </c>
      <c r="Y162" s="187"/>
      <c r="Z162" s="168"/>
      <c r="AA162" s="168"/>
      <c r="AB162" s="169"/>
      <c r="AC162" s="123"/>
      <c r="AD162" s="2"/>
      <c r="AE162" s="2"/>
      <c r="AF162" s="2"/>
      <c r="AG162" s="2"/>
    </row>
    <row r="163" spans="17:50" x14ac:dyDescent="0.3">
      <c r="V163" s="113"/>
      <c r="W163" s="113"/>
      <c r="X163" s="113"/>
      <c r="Y163" s="113"/>
      <c r="Z163" s="113"/>
      <c r="AA163" s="113"/>
      <c r="AB163" s="113"/>
      <c r="AC163" s="123"/>
      <c r="AD163" s="2"/>
      <c r="AE163" s="2"/>
      <c r="AF163" s="2"/>
      <c r="AG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7:50" x14ac:dyDescent="0.3">
      <c r="V164" s="113"/>
      <c r="W164" s="113"/>
      <c r="X164" s="113"/>
      <c r="Y164" s="113"/>
      <c r="Z164" s="113"/>
      <c r="AA164" s="113"/>
      <c r="AB164" s="113"/>
      <c r="AC164" s="123"/>
      <c r="AD164" s="2"/>
      <c r="AE164" s="2"/>
      <c r="AF164" s="2"/>
      <c r="AG164" s="2"/>
      <c r="AI164" s="2"/>
      <c r="AJ164" s="2"/>
      <c r="AK164" s="46"/>
      <c r="AL164" s="46"/>
      <c r="AM164" s="46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2"/>
    </row>
    <row r="165" spans="17:50" ht="15.6" x14ac:dyDescent="0.3">
      <c r="V165" s="113"/>
      <c r="W165" s="113"/>
      <c r="X165" s="113"/>
      <c r="Y165" s="113"/>
      <c r="Z165" s="113"/>
      <c r="AA165" s="113"/>
      <c r="AB165" s="113"/>
      <c r="AC165" s="123"/>
      <c r="AD165" s="2"/>
      <c r="AE165" s="2"/>
      <c r="AF165" s="2"/>
      <c r="AG165" s="2"/>
      <c r="AI165" s="2"/>
      <c r="AJ165" s="2"/>
      <c r="AK165" s="134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133"/>
      <c r="AX165" s="2"/>
    </row>
    <row r="166" spans="17:50" x14ac:dyDescent="0.3">
      <c r="V166" s="113"/>
      <c r="W166" s="113"/>
      <c r="X166" s="113"/>
      <c r="Y166" s="113"/>
      <c r="Z166" s="113"/>
      <c r="AA166" s="113"/>
      <c r="AB166" s="113"/>
      <c r="AC166" s="123"/>
      <c r="AD166" s="2"/>
      <c r="AE166" s="2"/>
      <c r="AF166" s="2"/>
      <c r="AG166" s="2"/>
      <c r="AI166" s="2"/>
      <c r="AJ166" s="2"/>
      <c r="AK166" s="122"/>
      <c r="AL166" s="46"/>
      <c r="AM166" s="46"/>
      <c r="AN166" s="46"/>
      <c r="AO166" s="46"/>
      <c r="AP166" s="46"/>
      <c r="AQ166" s="46"/>
      <c r="AR166" s="46"/>
      <c r="AS166" s="135"/>
      <c r="AT166" s="46"/>
      <c r="AU166" s="46"/>
      <c r="AV166" s="46"/>
      <c r="AW166" s="133"/>
      <c r="AX166" s="2"/>
    </row>
    <row r="167" spans="17:50" x14ac:dyDescent="0.3">
      <c r="V167" s="113"/>
      <c r="W167" s="113"/>
      <c r="X167" s="113"/>
      <c r="Y167" s="113"/>
      <c r="Z167" s="113"/>
      <c r="AA167" s="113"/>
      <c r="AB167" s="113"/>
      <c r="AC167" s="123"/>
      <c r="AD167" s="2"/>
      <c r="AE167" s="2"/>
      <c r="AF167" s="2"/>
      <c r="AG167" s="2"/>
      <c r="AI167" s="2"/>
      <c r="AJ167" s="2"/>
      <c r="AK167" s="51"/>
      <c r="AL167" s="51"/>
      <c r="AM167" s="51"/>
      <c r="AN167" s="52"/>
      <c r="AO167" s="52"/>
      <c r="AP167" s="52"/>
      <c r="AQ167" s="136"/>
      <c r="AR167" s="136"/>
      <c r="AS167" s="52"/>
      <c r="AT167" s="52"/>
      <c r="AU167" s="52"/>
      <c r="AV167" s="51"/>
      <c r="AW167" s="133"/>
      <c r="AX167" s="2"/>
    </row>
    <row r="168" spans="17:50" x14ac:dyDescent="0.3">
      <c r="V168" s="113"/>
      <c r="W168" s="113"/>
      <c r="X168" s="113"/>
      <c r="Y168" s="113"/>
      <c r="Z168" s="113"/>
      <c r="AA168" s="113"/>
      <c r="AB168" s="113"/>
      <c r="AC168" s="123"/>
      <c r="AD168" s="2"/>
      <c r="AE168" s="2"/>
      <c r="AF168" s="2"/>
      <c r="AG168" s="2"/>
      <c r="AI168" s="2"/>
      <c r="AJ168" s="2"/>
      <c r="AK168" s="51"/>
      <c r="AL168" s="51"/>
      <c r="AM168" s="51"/>
      <c r="AN168" s="53"/>
      <c r="AO168" s="53"/>
      <c r="AP168" s="53"/>
      <c r="AQ168" s="54"/>
      <c r="AR168" s="54"/>
      <c r="AS168" s="52"/>
      <c r="AT168" s="51"/>
      <c r="AU168" s="51"/>
      <c r="AV168" s="51"/>
      <c r="AW168" s="133"/>
      <c r="AX168" s="2"/>
    </row>
    <row r="169" spans="17:50" x14ac:dyDescent="0.3">
      <c r="V169" s="113"/>
      <c r="W169" s="113"/>
      <c r="X169" s="113"/>
      <c r="Y169" s="113"/>
      <c r="Z169" s="113"/>
      <c r="AA169" s="113"/>
      <c r="AB169" s="113"/>
      <c r="AC169" s="2"/>
      <c r="AD169" s="2"/>
      <c r="AE169" s="2"/>
      <c r="AF169" s="2"/>
      <c r="AG169" s="2"/>
      <c r="AI169" s="2"/>
      <c r="AJ169" s="2"/>
      <c r="AK169" s="137"/>
      <c r="AL169" s="137"/>
      <c r="AM169" s="137"/>
      <c r="AN169" s="137"/>
      <c r="AO169" s="137"/>
      <c r="AP169" s="137"/>
      <c r="AQ169" s="138"/>
      <c r="AR169" s="37"/>
      <c r="AS169" s="55"/>
      <c r="AT169" s="55"/>
      <c r="AU169" s="55"/>
      <c r="AV169" s="55"/>
      <c r="AW169" s="133"/>
      <c r="AX169" s="2"/>
    </row>
    <row r="170" spans="17:50" x14ac:dyDescent="0.3">
      <c r="V170" s="113"/>
      <c r="W170" s="113"/>
      <c r="X170" s="113"/>
      <c r="Y170" s="113"/>
      <c r="Z170" s="113"/>
      <c r="AA170" s="113"/>
      <c r="AB170" s="115"/>
      <c r="AC170" s="2"/>
      <c r="AD170" s="2"/>
      <c r="AE170" s="2"/>
      <c r="AF170" s="2"/>
      <c r="AG170" s="2"/>
      <c r="AI170" s="2"/>
      <c r="AJ170" s="2"/>
      <c r="AK170" s="137"/>
      <c r="AL170" s="139"/>
      <c r="AM170" s="139"/>
      <c r="AN170" s="139"/>
      <c r="AO170" s="139"/>
      <c r="AP170" s="139"/>
      <c r="AQ170" s="139"/>
      <c r="AR170" s="139"/>
      <c r="AS170" s="55"/>
      <c r="AT170" s="55"/>
      <c r="AU170" s="55"/>
      <c r="AV170" s="55"/>
      <c r="AW170" s="133"/>
      <c r="AX170" s="2"/>
    </row>
    <row r="171" spans="17:50" x14ac:dyDescent="0.3">
      <c r="V171" s="113"/>
      <c r="W171" s="113"/>
      <c r="X171" s="113"/>
      <c r="Y171" s="113"/>
      <c r="Z171" s="113"/>
      <c r="AA171" s="113"/>
      <c r="AB171" s="113"/>
      <c r="AC171" s="2"/>
      <c r="AD171" s="2"/>
      <c r="AE171" s="2"/>
      <c r="AF171" s="2"/>
      <c r="AG171" s="2"/>
      <c r="AI171" s="2"/>
      <c r="AJ171" s="2"/>
      <c r="AK171" s="133"/>
      <c r="AL171" s="133"/>
      <c r="AM171" s="133"/>
      <c r="AN171" s="133"/>
      <c r="AO171" s="133"/>
      <c r="AP171" s="133"/>
      <c r="AQ171" s="133"/>
      <c r="AR171" s="58"/>
      <c r="AS171" s="139"/>
      <c r="AT171" s="133"/>
      <c r="AU171" s="133"/>
      <c r="AV171" s="133"/>
      <c r="AW171" s="133"/>
      <c r="AX171" s="2"/>
    </row>
    <row r="172" spans="17:50" ht="27" customHeight="1" x14ac:dyDescent="0.3">
      <c r="AC172" s="2"/>
      <c r="AD172" s="2"/>
      <c r="AE172" s="2"/>
      <c r="AF172" s="2"/>
      <c r="AG172" s="2"/>
      <c r="AI172" s="2"/>
      <c r="AJ172" s="2"/>
      <c r="AK172" s="52"/>
      <c r="AL172" s="52"/>
      <c r="AM172" s="52"/>
      <c r="AN172" s="52"/>
      <c r="AO172" s="52"/>
      <c r="AP172" s="52"/>
      <c r="AQ172" s="136"/>
      <c r="AR172" s="136"/>
      <c r="AS172" s="52"/>
      <c r="AT172" s="51"/>
      <c r="AU172" s="51"/>
      <c r="AV172" s="51"/>
      <c r="AW172" s="133"/>
      <c r="AX172" s="2"/>
    </row>
    <row r="173" spans="17:50" ht="18" customHeight="1" x14ac:dyDescent="0.3">
      <c r="AC173" s="2"/>
      <c r="AD173" s="2"/>
      <c r="AE173" s="2"/>
      <c r="AF173" s="2"/>
      <c r="AG173" s="2"/>
      <c r="AI173" s="2"/>
      <c r="AJ173" s="2"/>
      <c r="AK173" s="139"/>
      <c r="AL173" s="139"/>
      <c r="AM173" s="139"/>
      <c r="AN173" s="139"/>
      <c r="AO173" s="139"/>
      <c r="AP173" s="139"/>
      <c r="AQ173" s="140"/>
      <c r="AR173" s="140"/>
      <c r="AS173" s="139"/>
      <c r="AT173" s="139"/>
      <c r="AU173" s="139"/>
      <c r="AV173" s="139"/>
      <c r="AW173" s="133"/>
      <c r="AX173" s="2"/>
    </row>
    <row r="174" spans="17:50" ht="18" customHeight="1" x14ac:dyDescent="0.3">
      <c r="AI174" s="2"/>
      <c r="AJ174" s="2"/>
      <c r="AK174" s="139"/>
      <c r="AL174" s="141"/>
      <c r="AM174" s="139"/>
      <c r="AN174" s="141"/>
      <c r="AO174" s="141"/>
      <c r="AP174" s="139"/>
      <c r="AQ174" s="142"/>
      <c r="AR174" s="143"/>
      <c r="AS174" s="139"/>
      <c r="AT174" s="139"/>
      <c r="AU174" s="139"/>
      <c r="AV174" s="139"/>
      <c r="AW174" s="133"/>
      <c r="AX174" s="2"/>
    </row>
    <row r="175" spans="17:50" x14ac:dyDescent="0.3">
      <c r="AI175" s="2"/>
      <c r="AJ175" s="2"/>
      <c r="AK175" s="139"/>
      <c r="AL175" s="139"/>
      <c r="AM175" s="139"/>
      <c r="AN175" s="139"/>
      <c r="AO175" s="139"/>
      <c r="AP175" s="139"/>
      <c r="AQ175" s="142"/>
      <c r="AR175" s="143"/>
      <c r="AS175" s="139"/>
      <c r="AT175" s="139"/>
      <c r="AU175" s="139"/>
      <c r="AV175" s="139"/>
      <c r="AW175" s="133"/>
      <c r="AX175" s="2"/>
    </row>
    <row r="176" spans="17:50" x14ac:dyDescent="0.3">
      <c r="AI176" s="2"/>
      <c r="AJ176" s="2"/>
      <c r="AK176" s="139"/>
      <c r="AL176" s="139"/>
      <c r="AM176" s="139"/>
      <c r="AN176" s="139"/>
      <c r="AO176" s="139"/>
      <c r="AP176" s="139"/>
      <c r="AQ176" s="140"/>
      <c r="AR176" s="140"/>
      <c r="AS176" s="133"/>
      <c r="AT176" s="139"/>
      <c r="AU176" s="139"/>
      <c r="AV176" s="139"/>
      <c r="AW176" s="133"/>
      <c r="AX176" s="2"/>
    </row>
    <row r="177" spans="35:50" x14ac:dyDescent="0.3">
      <c r="AI177" s="2"/>
      <c r="AJ177" s="2"/>
      <c r="AK177" s="139"/>
      <c r="AL177" s="139"/>
      <c r="AM177" s="139"/>
      <c r="AN177" s="139"/>
      <c r="AO177" s="139"/>
      <c r="AP177" s="139"/>
      <c r="AQ177" s="140"/>
      <c r="AR177" s="140"/>
      <c r="AS177" s="133"/>
      <c r="AT177" s="139"/>
      <c r="AU177" s="139"/>
      <c r="AV177" s="139"/>
      <c r="AW177" s="133"/>
      <c r="AX177" s="2"/>
    </row>
    <row r="178" spans="35:50" x14ac:dyDescent="0.3">
      <c r="AI178" s="2"/>
      <c r="AJ178" s="2"/>
      <c r="AK178" s="139"/>
      <c r="AL178" s="139"/>
      <c r="AM178" s="139"/>
      <c r="AN178" s="139"/>
      <c r="AO178" s="139"/>
      <c r="AP178" s="139"/>
      <c r="AQ178" s="142"/>
      <c r="AR178" s="143"/>
      <c r="AS178" s="139"/>
      <c r="AT178" s="139"/>
      <c r="AU178" s="139"/>
      <c r="AV178" s="139"/>
      <c r="AW178" s="133"/>
      <c r="AX178" s="2"/>
    </row>
    <row r="179" spans="35:50" x14ac:dyDescent="0.3">
      <c r="AI179" s="2"/>
      <c r="AJ179" s="2"/>
      <c r="AK179" s="139"/>
      <c r="AL179" s="139"/>
      <c r="AM179" s="139"/>
      <c r="AN179" s="139"/>
      <c r="AO179" s="139"/>
      <c r="AP179" s="139"/>
      <c r="AQ179" s="142"/>
      <c r="AR179" s="143"/>
      <c r="AS179" s="139"/>
      <c r="AT179" s="139"/>
      <c r="AU179" s="139"/>
      <c r="AV179" s="139"/>
      <c r="AW179" s="133"/>
      <c r="AX179" s="2"/>
    </row>
    <row r="180" spans="35:50" x14ac:dyDescent="0.3">
      <c r="AI180" s="2"/>
      <c r="AJ180" s="2"/>
      <c r="AK180" s="139"/>
      <c r="AL180" s="139"/>
      <c r="AM180" s="139"/>
      <c r="AN180" s="139"/>
      <c r="AO180" s="139"/>
      <c r="AP180" s="139"/>
      <c r="AQ180" s="142"/>
      <c r="AR180" s="143"/>
      <c r="AS180" s="139"/>
      <c r="AT180" s="139"/>
      <c r="AU180" s="139"/>
      <c r="AV180" s="139"/>
      <c r="AW180" s="133"/>
      <c r="AX180" s="2"/>
    </row>
    <row r="181" spans="35:50" x14ac:dyDescent="0.3">
      <c r="AI181" s="2"/>
      <c r="AJ181" s="2"/>
      <c r="AK181" s="139"/>
      <c r="AL181" s="139"/>
      <c r="AM181" s="139"/>
      <c r="AN181" s="139"/>
      <c r="AO181" s="139"/>
      <c r="AP181" s="139"/>
      <c r="AQ181" s="142"/>
      <c r="AR181" s="143"/>
      <c r="AS181" s="139"/>
      <c r="AT181" s="139"/>
      <c r="AU181" s="139"/>
      <c r="AV181" s="139"/>
      <c r="AW181" s="133"/>
      <c r="AX181" s="2"/>
    </row>
    <row r="182" spans="35:50" x14ac:dyDescent="0.3">
      <c r="AI182" s="2"/>
      <c r="AJ182" s="2"/>
      <c r="AK182" s="139"/>
      <c r="AL182" s="139"/>
      <c r="AM182" s="139"/>
      <c r="AN182" s="139"/>
      <c r="AO182" s="139"/>
      <c r="AP182" s="139"/>
      <c r="AQ182" s="140"/>
      <c r="AR182" s="140"/>
      <c r="AS182" s="139"/>
      <c r="AT182" s="139"/>
      <c r="AU182" s="139"/>
      <c r="AV182" s="139"/>
      <c r="AW182" s="133"/>
      <c r="AX182" s="2"/>
    </row>
    <row r="183" spans="35:50" x14ac:dyDescent="0.3">
      <c r="AI183" s="2"/>
      <c r="AJ183" s="2"/>
      <c r="AK183" s="139"/>
      <c r="AL183" s="139"/>
      <c r="AM183" s="139"/>
      <c r="AN183" s="139"/>
      <c r="AO183" s="139"/>
      <c r="AP183" s="139"/>
      <c r="AQ183" s="142"/>
      <c r="AR183" s="143"/>
      <c r="AS183" s="139"/>
      <c r="AT183" s="139"/>
      <c r="AU183" s="139"/>
      <c r="AV183" s="139"/>
      <c r="AW183" s="133"/>
      <c r="AX183" s="2"/>
    </row>
    <row r="184" spans="35:50" x14ac:dyDescent="0.3">
      <c r="AI184" s="2"/>
      <c r="AJ184" s="2"/>
      <c r="AK184" s="144"/>
      <c r="AL184" s="144"/>
      <c r="AM184" s="144"/>
      <c r="AN184" s="144"/>
      <c r="AO184" s="144"/>
      <c r="AP184" s="144"/>
      <c r="AQ184" s="145"/>
      <c r="AR184" s="145"/>
      <c r="AS184" s="146"/>
      <c r="AT184" s="144"/>
      <c r="AU184" s="144"/>
      <c r="AV184" s="144"/>
      <c r="AW184" s="146"/>
      <c r="AX184" s="2"/>
    </row>
    <row r="185" spans="35:50" x14ac:dyDescent="0.3">
      <c r="AI185" s="2"/>
      <c r="AJ185" s="2"/>
      <c r="AK185" s="139"/>
      <c r="AL185" s="139"/>
      <c r="AM185" s="139"/>
      <c r="AN185" s="139"/>
      <c r="AO185" s="139"/>
      <c r="AP185" s="139"/>
      <c r="AQ185" s="142"/>
      <c r="AR185" s="143"/>
      <c r="AS185" s="133"/>
      <c r="AT185" s="139"/>
      <c r="AU185" s="139"/>
      <c r="AV185" s="139"/>
      <c r="AW185" s="133"/>
      <c r="AX185" s="2"/>
    </row>
    <row r="186" spans="35:50" x14ac:dyDescent="0.3">
      <c r="AI186" s="2"/>
      <c r="AJ186" s="2"/>
      <c r="AK186" s="139"/>
      <c r="AL186" s="139"/>
      <c r="AM186" s="139"/>
      <c r="AN186" s="139"/>
      <c r="AO186" s="139"/>
      <c r="AP186" s="139"/>
      <c r="AQ186" s="142"/>
      <c r="AR186" s="143"/>
      <c r="AS186" s="139"/>
      <c r="AT186" s="139"/>
      <c r="AU186" s="139"/>
      <c r="AV186" s="139"/>
      <c r="AW186" s="133"/>
      <c r="AX186" s="2"/>
    </row>
    <row r="187" spans="35:50" x14ac:dyDescent="0.3">
      <c r="AI187" s="2"/>
      <c r="AJ187" s="2"/>
      <c r="AK187" s="139"/>
      <c r="AL187" s="139"/>
      <c r="AM187" s="139"/>
      <c r="AN187" s="139"/>
      <c r="AO187" s="139"/>
      <c r="AP187" s="139"/>
      <c r="AQ187" s="142"/>
      <c r="AR187" s="143"/>
      <c r="AS187" s="139"/>
      <c r="AT187" s="139"/>
      <c r="AU187" s="139"/>
      <c r="AV187" s="139"/>
      <c r="AW187" s="133"/>
      <c r="AX187" s="2"/>
    </row>
    <row r="188" spans="35:50" x14ac:dyDescent="0.3">
      <c r="AI188" s="2"/>
      <c r="AJ188" s="2"/>
      <c r="AK188" s="139"/>
      <c r="AL188" s="139"/>
      <c r="AM188" s="139"/>
      <c r="AN188" s="139"/>
      <c r="AO188" s="139"/>
      <c r="AP188" s="139"/>
      <c r="AQ188" s="142"/>
      <c r="AR188" s="143"/>
      <c r="AS188" s="139"/>
      <c r="AT188" s="139"/>
      <c r="AU188" s="139"/>
      <c r="AV188" s="139"/>
      <c r="AW188" s="133"/>
      <c r="AX188" s="2"/>
    </row>
    <row r="189" spans="35:50" x14ac:dyDescent="0.3">
      <c r="AI189" s="2"/>
      <c r="AJ189" s="2"/>
      <c r="AK189" s="139"/>
      <c r="AL189" s="139"/>
      <c r="AM189" s="139"/>
      <c r="AN189" s="139"/>
      <c r="AO189" s="139"/>
      <c r="AP189" s="139"/>
      <c r="AQ189" s="142"/>
      <c r="AR189" s="143"/>
      <c r="AS189" s="139"/>
      <c r="AT189" s="139"/>
      <c r="AU189" s="139"/>
      <c r="AV189" s="139"/>
      <c r="AW189" s="133"/>
      <c r="AX189" s="2"/>
    </row>
    <row r="190" spans="35:50" x14ac:dyDescent="0.3">
      <c r="AI190" s="2"/>
      <c r="AJ190" s="2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  <c r="AV190" s="139"/>
      <c r="AW190" s="133"/>
      <c r="AX190" s="2"/>
    </row>
    <row r="191" spans="35:50" x14ac:dyDescent="0.3">
      <c r="AI191" s="2"/>
      <c r="AJ191" s="2"/>
      <c r="AK191" s="99"/>
      <c r="AL191" s="99"/>
      <c r="AM191" s="99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35:50" x14ac:dyDescent="0.3">
      <c r="AI192" s="2"/>
      <c r="AJ192" s="2"/>
      <c r="AK192" s="123"/>
      <c r="AL192" s="114"/>
      <c r="AM192" s="114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35:50" x14ac:dyDescent="0.3">
      <c r="AI193" s="2"/>
      <c r="AJ193" s="2"/>
      <c r="AK193" s="123"/>
      <c r="AL193" s="114"/>
      <c r="AM193" s="114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35:50" x14ac:dyDescent="0.3">
      <c r="AI194" s="2"/>
      <c r="AJ194" s="2"/>
      <c r="AK194" s="123"/>
      <c r="AL194" s="114"/>
      <c r="AM194" s="114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35:50" x14ac:dyDescent="0.3">
      <c r="AI195" s="2"/>
      <c r="AJ195" s="2"/>
      <c r="AK195" s="123"/>
      <c r="AL195" s="114"/>
      <c r="AM195" s="114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35:50" x14ac:dyDescent="0.3">
      <c r="AI196" s="2"/>
      <c r="AJ196" s="2"/>
      <c r="AK196" s="123"/>
      <c r="AL196" s="114"/>
      <c r="AM196" s="114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35:50" x14ac:dyDescent="0.3">
      <c r="AI197" s="2"/>
      <c r="AJ197" s="2"/>
      <c r="AK197" s="123"/>
      <c r="AL197" s="114"/>
      <c r="AM197" s="114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35:50" x14ac:dyDescent="0.3">
      <c r="AI198" s="2"/>
      <c r="AJ198" s="2"/>
      <c r="AK198" s="123"/>
      <c r="AL198" s="114"/>
      <c r="AM198" s="114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35:50" x14ac:dyDescent="0.3">
      <c r="AI199" s="2"/>
      <c r="AJ199" s="2"/>
      <c r="AK199" s="123"/>
      <c r="AL199" s="114"/>
      <c r="AM199" s="114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35:50" x14ac:dyDescent="0.3">
      <c r="AI200" s="2"/>
      <c r="AJ200" s="2"/>
      <c r="AK200" s="123"/>
      <c r="AL200" s="147"/>
      <c r="AM200" s="147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35:50" x14ac:dyDescent="0.3">
      <c r="AI201" s="2"/>
      <c r="AJ201" s="2"/>
      <c r="AK201" s="123"/>
      <c r="AL201" s="148"/>
      <c r="AM201" s="148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35:50" x14ac:dyDescent="0.3">
      <c r="AI202" s="2"/>
      <c r="AJ202" s="2"/>
      <c r="AK202" s="123"/>
      <c r="AL202" s="114"/>
      <c r="AM202" s="114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35:50" x14ac:dyDescent="0.3">
      <c r="AI203" s="2"/>
      <c r="AJ203" s="2"/>
      <c r="AK203" s="123"/>
      <c r="AL203" s="114"/>
      <c r="AM203" s="114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35:50" x14ac:dyDescent="0.3"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35:50" x14ac:dyDescent="0.3"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</sheetData>
  <mergeCells count="13">
    <mergeCell ref="S6:CG6"/>
    <mergeCell ref="S5:CG5"/>
    <mergeCell ref="S35:CG35"/>
    <mergeCell ref="S36:CG36"/>
    <mergeCell ref="S75:CG75"/>
    <mergeCell ref="D74:E74"/>
    <mergeCell ref="B74:C74"/>
    <mergeCell ref="B68:O68"/>
    <mergeCell ref="B5:O5"/>
    <mergeCell ref="B6:O6"/>
    <mergeCell ref="B35:O35"/>
    <mergeCell ref="B36:O36"/>
    <mergeCell ref="B65:O65"/>
  </mergeCells>
  <pageMargins left="0.7" right="0.7" top="0.75" bottom="0.75" header="0.3" footer="0.3"/>
  <pageSetup paperSize="8"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Output - WACCs</vt:lpstr>
      <vt:lpstr>RFR and DP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mcmbloombergvista</dc:creator>
  <cp:lastModifiedBy>leightonw</cp:lastModifiedBy>
  <cp:lastPrinted>2016-09-05T00:34:25Z</cp:lastPrinted>
  <dcterms:created xsi:type="dcterms:W3CDTF">2011-09-13T14:33:32Z</dcterms:created>
  <dcterms:modified xsi:type="dcterms:W3CDTF">2016-09-28T02:44:57Z</dcterms:modified>
</cp:coreProperties>
</file>