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6315" windowHeight="9345" tabRatio="883" activeTab="2"/>
  </bookViews>
  <sheets>
    <sheet name="Cover sheet" sheetId="10" r:id="rId1"/>
    <sheet name="WACCs" sheetId="5" r:id="rId2"/>
    <sheet name="December 2015" sheetId="6" r:id="rId3"/>
  </sheets>
  <calcPr calcId="145621"/>
</workbook>
</file>

<file path=xl/calcChain.xml><?xml version="1.0" encoding="utf-8"?>
<calcChain xmlns="http://schemas.openxmlformats.org/spreadsheetml/2006/main">
  <c r="P104" i="6" l="1"/>
  <c r="N16" i="5" l="1"/>
  <c r="I16" i="5"/>
  <c r="C16" i="5"/>
  <c r="V39" i="6" l="1"/>
  <c r="V41" i="6" s="1"/>
  <c r="V80" i="6" s="1"/>
  <c r="V38" i="6"/>
  <c r="V37" i="6"/>
  <c r="V78" i="6"/>
  <c r="V77" i="6"/>
  <c r="V76" i="6"/>
  <c r="V42" i="6" l="1"/>
  <c r="V81" i="6" s="1"/>
  <c r="V43" i="6"/>
  <c r="V82" i="6" s="1"/>
  <c r="AU40" i="6"/>
  <c r="AU78" i="6"/>
  <c r="AU77" i="6"/>
  <c r="AU76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44" i="6"/>
  <c r="V79" i="6" l="1"/>
  <c r="V40" i="6"/>
  <c r="AU79" i="6"/>
  <c r="AU38" i="6"/>
  <c r="AU39" i="6"/>
  <c r="AU48" i="6" s="1"/>
  <c r="AU37" i="6"/>
  <c r="AU49" i="6" l="1"/>
  <c r="AU51" i="6"/>
  <c r="AU54" i="6"/>
  <c r="AU45" i="6"/>
  <c r="AU43" i="6"/>
  <c r="AU58" i="6"/>
  <c r="AU59" i="6"/>
  <c r="AU56" i="6"/>
  <c r="AU50" i="6"/>
  <c r="AU53" i="6"/>
  <c r="AU55" i="6"/>
  <c r="AU61" i="6"/>
  <c r="AU44" i="6"/>
  <c r="AU52" i="6"/>
  <c r="AU57" i="6"/>
  <c r="AU41" i="6"/>
  <c r="AU47" i="6"/>
  <c r="AU46" i="6"/>
  <c r="AU42" i="6"/>
  <c r="AU60" i="6"/>
  <c r="AP79" i="6" l="1"/>
  <c r="AP78" i="6"/>
  <c r="AP77" i="6"/>
  <c r="AP76" i="6"/>
  <c r="AP37" i="6" l="1"/>
  <c r="AP40" i="6"/>
  <c r="AP39" i="6"/>
  <c r="AP63" i="6" s="1"/>
  <c r="AP102" i="6" s="1"/>
  <c r="AP38" i="6"/>
  <c r="AP41" i="6" l="1"/>
  <c r="AP46" i="6"/>
  <c r="AP54" i="6"/>
  <c r="AP45" i="6"/>
  <c r="AP49" i="6"/>
  <c r="AP58" i="6"/>
  <c r="AP61" i="6"/>
  <c r="AP51" i="6"/>
  <c r="AP44" i="6"/>
  <c r="AP50" i="6"/>
  <c r="AP47" i="6"/>
  <c r="AP56" i="6"/>
  <c r="AP55" i="6"/>
  <c r="AP48" i="6"/>
  <c r="AP53" i="6"/>
  <c r="AP62" i="6"/>
  <c r="AP101" i="6" s="1"/>
  <c r="AP60" i="6"/>
  <c r="AP42" i="6"/>
  <c r="AP43" i="6"/>
  <c r="AP59" i="6"/>
  <c r="AP52" i="6"/>
  <c r="AP57" i="6"/>
  <c r="E40" i="6"/>
  <c r="E39" i="6"/>
  <c r="E41" i="6" s="1"/>
  <c r="E38" i="6"/>
  <c r="E37" i="6"/>
  <c r="E45" i="6" l="1"/>
  <c r="E49" i="6"/>
  <c r="E53" i="6"/>
  <c r="E57" i="6"/>
  <c r="E42" i="6"/>
  <c r="E46" i="6"/>
  <c r="E50" i="6"/>
  <c r="E54" i="6"/>
  <c r="E58" i="6"/>
  <c r="E43" i="6"/>
  <c r="E47" i="6"/>
  <c r="E51" i="6"/>
  <c r="E55" i="6"/>
  <c r="E59" i="6"/>
  <c r="E61" i="6"/>
  <c r="E44" i="6"/>
  <c r="E48" i="6"/>
  <c r="E52" i="6"/>
  <c r="E56" i="6"/>
  <c r="E60" i="6"/>
  <c r="F44" i="6" l="1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43" i="6"/>
  <c r="F42" i="6"/>
  <c r="BC104" i="6" l="1"/>
  <c r="BA40" i="6" l="1"/>
  <c r="BA78" i="6"/>
  <c r="BA38" i="6"/>
  <c r="BA76" i="6"/>
  <c r="BS79" i="6"/>
  <c r="BS78" i="6"/>
  <c r="BS77" i="6"/>
  <c r="BS37" i="6"/>
  <c r="BA39" i="6" l="1"/>
  <c r="BA42" i="6" s="1"/>
  <c r="BA37" i="6"/>
  <c r="BA79" i="6"/>
  <c r="BA77" i="6"/>
  <c r="BS76" i="6"/>
  <c r="BS38" i="6"/>
  <c r="BS40" i="6"/>
  <c r="BS39" i="6"/>
  <c r="BS51" i="6" s="1"/>
  <c r="BQ101" i="6"/>
  <c r="BQ102" i="6"/>
  <c r="BA55" i="6" l="1"/>
  <c r="BA48" i="6"/>
  <c r="BA50" i="6"/>
  <c r="BA41" i="6"/>
  <c r="BA53" i="6"/>
  <c r="BA54" i="6"/>
  <c r="BA43" i="6"/>
  <c r="BA59" i="6"/>
  <c r="BA52" i="6"/>
  <c r="BA57" i="6"/>
  <c r="BA58" i="6"/>
  <c r="BA47" i="6"/>
  <c r="BA63" i="6"/>
  <c r="BA56" i="6"/>
  <c r="BA45" i="6"/>
  <c r="BA61" i="6"/>
  <c r="BA46" i="6"/>
  <c r="BA62" i="6"/>
  <c r="BA51" i="6"/>
  <c r="BA44" i="6"/>
  <c r="BA60" i="6"/>
  <c r="BA49" i="6"/>
  <c r="BS63" i="6"/>
  <c r="BS47" i="6"/>
  <c r="BS59" i="6"/>
  <c r="BS43" i="6"/>
  <c r="BS45" i="6"/>
  <c r="BS50" i="6"/>
  <c r="BS56" i="6"/>
  <c r="BS61" i="6"/>
  <c r="BS46" i="6"/>
  <c r="BS52" i="6"/>
  <c r="BS57" i="6"/>
  <c r="BS62" i="6"/>
  <c r="BS42" i="6"/>
  <c r="BS48" i="6"/>
  <c r="BS53" i="6"/>
  <c r="BS58" i="6"/>
  <c r="BS41" i="6"/>
  <c r="BS44" i="6"/>
  <c r="BS49" i="6"/>
  <c r="BS54" i="6"/>
  <c r="BS60" i="6"/>
  <c r="BS55" i="6"/>
  <c r="F40" i="6"/>
  <c r="F39" i="6"/>
  <c r="F38" i="6"/>
  <c r="F37" i="6"/>
  <c r="D37" i="6" l="1"/>
  <c r="D38" i="6"/>
  <c r="D39" i="6"/>
  <c r="D40" i="6"/>
  <c r="D51" i="6" l="1"/>
  <c r="D44" i="6"/>
  <c r="D48" i="6"/>
  <c r="D52" i="6"/>
  <c r="D56" i="6"/>
  <c r="D41" i="6"/>
  <c r="D45" i="6"/>
  <c r="D49" i="6"/>
  <c r="D53" i="6"/>
  <c r="D57" i="6"/>
  <c r="D61" i="6"/>
  <c r="D42" i="6"/>
  <c r="D46" i="6"/>
  <c r="D50" i="6"/>
  <c r="D54" i="6"/>
  <c r="D58" i="6"/>
  <c r="D62" i="6"/>
  <c r="D43" i="6"/>
  <c r="D47" i="6"/>
  <c r="D55" i="6"/>
  <c r="D59" i="6"/>
  <c r="D63" i="6"/>
  <c r="D60" i="6"/>
  <c r="BQ79" i="6"/>
  <c r="BQ78" i="6"/>
  <c r="BQ38" i="6"/>
  <c r="BQ76" i="6"/>
  <c r="BQ40" i="6" l="1"/>
  <c r="BQ77" i="6"/>
  <c r="BQ37" i="6"/>
  <c r="BQ39" i="6"/>
  <c r="BQ45" i="6" l="1"/>
  <c r="BQ53" i="6"/>
  <c r="BQ43" i="6"/>
  <c r="BQ47" i="6"/>
  <c r="BQ51" i="6"/>
  <c r="BQ55" i="6"/>
  <c r="BQ59" i="6"/>
  <c r="BQ44" i="6"/>
  <c r="BQ48" i="6"/>
  <c r="BQ52" i="6"/>
  <c r="BQ56" i="6"/>
  <c r="BQ60" i="6"/>
  <c r="BQ49" i="6"/>
  <c r="BQ57" i="6"/>
  <c r="BQ61" i="6"/>
  <c r="BQ42" i="6"/>
  <c r="BQ46" i="6"/>
  <c r="BQ50" i="6"/>
  <c r="BQ54" i="6"/>
  <c r="BQ58" i="6"/>
  <c r="BQ41" i="6"/>
  <c r="BI40" i="6"/>
  <c r="BI78" i="6"/>
  <c r="BI38" i="6"/>
  <c r="BI37" i="6"/>
  <c r="BI79" i="6" l="1"/>
  <c r="BI76" i="6"/>
  <c r="BI77" i="6"/>
  <c r="BI39" i="6"/>
  <c r="BI43" i="6" l="1"/>
  <c r="BI47" i="6"/>
  <c r="BI51" i="6"/>
  <c r="BI55" i="6"/>
  <c r="BI59" i="6"/>
  <c r="BI63" i="6"/>
  <c r="BI102" i="6" s="1"/>
  <c r="BI44" i="6"/>
  <c r="BI48" i="6"/>
  <c r="BI52" i="6"/>
  <c r="BI56" i="6"/>
  <c r="BI60" i="6"/>
  <c r="BI41" i="6"/>
  <c r="BI45" i="6"/>
  <c r="BI49" i="6"/>
  <c r="BI53" i="6"/>
  <c r="BI57" i="6"/>
  <c r="BI61" i="6"/>
  <c r="BI42" i="6"/>
  <c r="BI46" i="6"/>
  <c r="BI50" i="6"/>
  <c r="BI54" i="6"/>
  <c r="BI58" i="6"/>
  <c r="BI62" i="6"/>
  <c r="BC79" i="6" l="1"/>
  <c r="BC78" i="6"/>
  <c r="BC38" i="6"/>
  <c r="BC76" i="6"/>
  <c r="L40" i="6"/>
  <c r="L39" i="6"/>
  <c r="L38" i="6"/>
  <c r="L37" i="6"/>
  <c r="BC77" i="6" l="1"/>
  <c r="BC37" i="6"/>
  <c r="BC40" i="6"/>
  <c r="BC39" i="6"/>
  <c r="L44" i="6"/>
  <c r="L47" i="6"/>
  <c r="L63" i="6"/>
  <c r="L51" i="6"/>
  <c r="L55" i="6"/>
  <c r="L43" i="6"/>
  <c r="L59" i="6"/>
  <c r="L62" i="6"/>
  <c r="L58" i="6"/>
  <c r="L54" i="6"/>
  <c r="L50" i="6"/>
  <c r="L46" i="6"/>
  <c r="L42" i="6"/>
  <c r="L61" i="6"/>
  <c r="L57" i="6"/>
  <c r="L53" i="6"/>
  <c r="L49" i="6"/>
  <c r="L45" i="6"/>
  <c r="L41" i="6"/>
  <c r="L60" i="6"/>
  <c r="L56" i="6"/>
  <c r="L52" i="6"/>
  <c r="L48" i="6"/>
  <c r="BC43" i="6" l="1"/>
  <c r="BC47" i="6"/>
  <c r="BC51" i="6"/>
  <c r="BC55" i="6"/>
  <c r="BC59" i="6"/>
  <c r="BC63" i="6"/>
  <c r="BC44" i="6"/>
  <c r="BC48" i="6"/>
  <c r="BC52" i="6"/>
  <c r="BC56" i="6"/>
  <c r="BC60" i="6"/>
  <c r="BC41" i="6"/>
  <c r="BC45" i="6"/>
  <c r="BC49" i="6"/>
  <c r="BC53" i="6"/>
  <c r="BC57" i="6"/>
  <c r="BC61" i="6"/>
  <c r="BC42" i="6"/>
  <c r="BC46" i="6"/>
  <c r="BC50" i="6"/>
  <c r="BC54" i="6"/>
  <c r="BC58" i="6"/>
  <c r="BC62" i="6"/>
  <c r="L66" i="6"/>
  <c r="BW78" i="6" l="1"/>
  <c r="BU78" i="6"/>
  <c r="BT78" i="6"/>
  <c r="BR78" i="6"/>
  <c r="BO78" i="6"/>
  <c r="BN78" i="6"/>
  <c r="BM39" i="6"/>
  <c r="BK39" i="6"/>
  <c r="BJ78" i="6"/>
  <c r="BH78" i="6"/>
  <c r="BF78" i="6"/>
  <c r="BE78" i="6"/>
  <c r="BD78" i="6"/>
  <c r="AZ78" i="6"/>
  <c r="AY39" i="6"/>
  <c r="AX78" i="6"/>
  <c r="AV39" i="6"/>
  <c r="AT78" i="6"/>
  <c r="AS39" i="6"/>
  <c r="AQ39" i="6"/>
  <c r="AO39" i="6"/>
  <c r="AN78" i="6"/>
  <c r="AL78" i="6"/>
  <c r="AK39" i="6"/>
  <c r="AJ39" i="6"/>
  <c r="AH78" i="6"/>
  <c r="AG39" i="6"/>
  <c r="AF39" i="6"/>
  <c r="AD39" i="6"/>
  <c r="AC78" i="6"/>
  <c r="AB39" i="6"/>
  <c r="Z39" i="6"/>
  <c r="Y39" i="6"/>
  <c r="X78" i="6"/>
  <c r="U78" i="6"/>
  <c r="T39" i="6"/>
  <c r="S39" i="6"/>
  <c r="Q78" i="6"/>
  <c r="P39" i="6"/>
  <c r="O78" i="6"/>
  <c r="O39" i="6"/>
  <c r="A39" i="6"/>
  <c r="K39" i="6"/>
  <c r="J39" i="6"/>
  <c r="I39" i="6"/>
  <c r="H39" i="6"/>
  <c r="G39" i="6"/>
  <c r="C39" i="6"/>
  <c r="B39" i="6" l="1"/>
  <c r="B41" i="6" s="1"/>
  <c r="C43" i="6"/>
  <c r="AT39" i="6"/>
  <c r="AT60" i="6" s="1"/>
  <c r="BM78" i="6"/>
  <c r="BN39" i="6"/>
  <c r="BN59" i="6" s="1"/>
  <c r="AG78" i="6"/>
  <c r="BJ39" i="6"/>
  <c r="BJ59" i="6" s="1"/>
  <c r="BJ98" i="6" s="1"/>
  <c r="AY78" i="6"/>
  <c r="T78" i="6"/>
  <c r="BE39" i="6"/>
  <c r="BE59" i="6" s="1"/>
  <c r="BE98" i="6" s="1"/>
  <c r="AC39" i="6"/>
  <c r="AC60" i="6" s="1"/>
  <c r="AS78" i="6"/>
  <c r="P78" i="6"/>
  <c r="BT39" i="6"/>
  <c r="BT59" i="6" s="1"/>
  <c r="BT98" i="6" s="1"/>
  <c r="AK78" i="6"/>
  <c r="BK59" i="6"/>
  <c r="BK60" i="6"/>
  <c r="Z59" i="6"/>
  <c r="Z60" i="6"/>
  <c r="AD60" i="6"/>
  <c r="AD59" i="6"/>
  <c r="AQ59" i="6"/>
  <c r="AQ60" i="6"/>
  <c r="AV60" i="6"/>
  <c r="AV59" i="6"/>
  <c r="BT60" i="6"/>
  <c r="BT99" i="6" s="1"/>
  <c r="BJ60" i="6"/>
  <c r="BJ99" i="6" s="1"/>
  <c r="AY60" i="6"/>
  <c r="AY59" i="6"/>
  <c r="AH39" i="6"/>
  <c r="U39" i="6"/>
  <c r="K41" i="6"/>
  <c r="BO39" i="6"/>
  <c r="BF39" i="6"/>
  <c r="AG60" i="6"/>
  <c r="AG99" i="6" s="1"/>
  <c r="AG59" i="6"/>
  <c r="AG98" i="6" s="1"/>
  <c r="Q39" i="6"/>
  <c r="BK78" i="6"/>
  <c r="S59" i="6"/>
  <c r="S60" i="6"/>
  <c r="AB59" i="6"/>
  <c r="AB98" i="6" s="1"/>
  <c r="AB60" i="6"/>
  <c r="AB99" i="6" s="1"/>
  <c r="AF59" i="6"/>
  <c r="AF60" i="6"/>
  <c r="AJ59" i="6"/>
  <c r="AJ60" i="6"/>
  <c r="AS59" i="6"/>
  <c r="AS60" i="6"/>
  <c r="BM59" i="6"/>
  <c r="BM98" i="6" s="1"/>
  <c r="BM60" i="6"/>
  <c r="BM99" i="6" s="1"/>
  <c r="AN39" i="6"/>
  <c r="P60" i="6"/>
  <c r="P59" i="6"/>
  <c r="AQ78" i="6"/>
  <c r="AB78" i="6"/>
  <c r="T59" i="6"/>
  <c r="T60" i="6"/>
  <c r="Y60" i="6"/>
  <c r="Y59" i="6"/>
  <c r="AK59" i="6"/>
  <c r="AK98" i="6" s="1"/>
  <c r="AK60" i="6"/>
  <c r="AK99" i="6" s="1"/>
  <c r="AO60" i="6"/>
  <c r="AO59" i="6"/>
  <c r="BU39" i="6"/>
  <c r="AZ39" i="6"/>
  <c r="AL39" i="6"/>
  <c r="X39" i="6"/>
  <c r="Z78" i="6"/>
  <c r="J60" i="6"/>
  <c r="J43" i="6"/>
  <c r="J42" i="6"/>
  <c r="R78" i="6"/>
  <c r="R39" i="6"/>
  <c r="W78" i="6"/>
  <c r="W39" i="6"/>
  <c r="AA78" i="6"/>
  <c r="AA39" i="6"/>
  <c r="AE78" i="6"/>
  <c r="AE39" i="6"/>
  <c r="AI78" i="6"/>
  <c r="AI39" i="6"/>
  <c r="AM78" i="6"/>
  <c r="AM39" i="6"/>
  <c r="AR78" i="6"/>
  <c r="AR39" i="6"/>
  <c r="AR41" i="6" s="1"/>
  <c r="AR80" i="6" s="1"/>
  <c r="AW78" i="6"/>
  <c r="AW39" i="6"/>
  <c r="BB78" i="6"/>
  <c r="BB39" i="6"/>
  <c r="BG78" i="6"/>
  <c r="BG39" i="6"/>
  <c r="BL78" i="6"/>
  <c r="BL39" i="6"/>
  <c r="BP78" i="6"/>
  <c r="BP39" i="6"/>
  <c r="BV78" i="6"/>
  <c r="BV39" i="6"/>
  <c r="AF78" i="6"/>
  <c r="BW39" i="6"/>
  <c r="BR39" i="6"/>
  <c r="BH39" i="6"/>
  <c r="BD39" i="6"/>
  <c r="AX39" i="6"/>
  <c r="AV78" i="6"/>
  <c r="AO78" i="6"/>
  <c r="AJ78" i="6"/>
  <c r="AD78" i="6"/>
  <c r="Y78" i="6"/>
  <c r="S78" i="6"/>
  <c r="B42" i="6"/>
  <c r="J41" i="6"/>
  <c r="B43" i="6"/>
  <c r="I43" i="6"/>
  <c r="I42" i="6"/>
  <c r="I41" i="6"/>
  <c r="C41" i="6"/>
  <c r="C42" i="6"/>
  <c r="H43" i="6"/>
  <c r="H42" i="6"/>
  <c r="H41" i="6"/>
  <c r="K43" i="6"/>
  <c r="G43" i="6"/>
  <c r="K42" i="6"/>
  <c r="G42" i="6"/>
  <c r="G41" i="6"/>
  <c r="BW40" i="6"/>
  <c r="BW38" i="6"/>
  <c r="BW37" i="6"/>
  <c r="BV79" i="6"/>
  <c r="BV38" i="6"/>
  <c r="BV76" i="6"/>
  <c r="BU40" i="6"/>
  <c r="BU77" i="6"/>
  <c r="BU37" i="6"/>
  <c r="BT79" i="6"/>
  <c r="BT38" i="6"/>
  <c r="BT76" i="6"/>
  <c r="BR40" i="6"/>
  <c r="BR77" i="6"/>
  <c r="BR37" i="6"/>
  <c r="BP79" i="6"/>
  <c r="BP38" i="6"/>
  <c r="BP76" i="6"/>
  <c r="BO40" i="6"/>
  <c r="BO77" i="6"/>
  <c r="BO37" i="6"/>
  <c r="BN79" i="6"/>
  <c r="BN38" i="6"/>
  <c r="BN76" i="6"/>
  <c r="BM40" i="6"/>
  <c r="BM77" i="6"/>
  <c r="BM37" i="6"/>
  <c r="BL79" i="6"/>
  <c r="BL38" i="6"/>
  <c r="BL76" i="6"/>
  <c r="BK40" i="6"/>
  <c r="BK77" i="6"/>
  <c r="BK37" i="6"/>
  <c r="BJ40" i="6"/>
  <c r="BJ38" i="6"/>
  <c r="BJ76" i="6"/>
  <c r="BH40" i="6"/>
  <c r="BH77" i="6"/>
  <c r="BH37" i="6"/>
  <c r="BG79" i="6"/>
  <c r="BG38" i="6"/>
  <c r="BG37" i="6"/>
  <c r="BF40" i="6"/>
  <c r="BF77" i="6"/>
  <c r="BF37" i="6"/>
  <c r="BE79" i="6"/>
  <c r="BE38" i="6"/>
  <c r="BE76" i="6"/>
  <c r="BD40" i="6"/>
  <c r="BD77" i="6"/>
  <c r="BD37" i="6"/>
  <c r="BB79" i="6"/>
  <c r="BB38" i="6"/>
  <c r="BB37" i="6"/>
  <c r="AZ40" i="6"/>
  <c r="AZ77" i="6"/>
  <c r="AZ37" i="6"/>
  <c r="AY79" i="6"/>
  <c r="AY38" i="6"/>
  <c r="AY76" i="6"/>
  <c r="AX40" i="6"/>
  <c r="AX38" i="6"/>
  <c r="AX37" i="6"/>
  <c r="AW79" i="6"/>
  <c r="AW38" i="6"/>
  <c r="AW37" i="6"/>
  <c r="AV40" i="6"/>
  <c r="AV77" i="6"/>
  <c r="AV37" i="6"/>
  <c r="AT38" i="6"/>
  <c r="AT76" i="6"/>
  <c r="AS40" i="6"/>
  <c r="AS38" i="6"/>
  <c r="AS37" i="6"/>
  <c r="AR79" i="6"/>
  <c r="AR38" i="6"/>
  <c r="AR37" i="6"/>
  <c r="AQ40" i="6"/>
  <c r="AQ77" i="6"/>
  <c r="AQ37" i="6"/>
  <c r="AO40" i="6"/>
  <c r="AO38" i="6"/>
  <c r="AO76" i="6"/>
  <c r="AN40" i="6"/>
  <c r="AN38" i="6"/>
  <c r="AN37" i="6"/>
  <c r="AM79" i="6"/>
  <c r="AM38" i="6"/>
  <c r="AM37" i="6"/>
  <c r="AL40" i="6"/>
  <c r="AL77" i="6"/>
  <c r="AL37" i="6"/>
  <c r="AK40" i="6"/>
  <c r="AK38" i="6"/>
  <c r="AK76" i="6"/>
  <c r="AJ40" i="6"/>
  <c r="AJ38" i="6"/>
  <c r="AJ37" i="6"/>
  <c r="AI79" i="6"/>
  <c r="AI38" i="6"/>
  <c r="AI37" i="6"/>
  <c r="AH40" i="6"/>
  <c r="AH77" i="6"/>
  <c r="AH37" i="6"/>
  <c r="AG40" i="6"/>
  <c r="AG38" i="6"/>
  <c r="AG76" i="6"/>
  <c r="AF40" i="6"/>
  <c r="AF38" i="6"/>
  <c r="AF37" i="6"/>
  <c r="AE79" i="6"/>
  <c r="AE38" i="6"/>
  <c r="AE37" i="6"/>
  <c r="AD40" i="6"/>
  <c r="AD77" i="6"/>
  <c r="AD37" i="6"/>
  <c r="AC40" i="6"/>
  <c r="AC38" i="6"/>
  <c r="AC76" i="6"/>
  <c r="AB40" i="6"/>
  <c r="AB38" i="6"/>
  <c r="AB37" i="6"/>
  <c r="AA79" i="6"/>
  <c r="AA38" i="6"/>
  <c r="AA37" i="6"/>
  <c r="Z40" i="6"/>
  <c r="Z77" i="6"/>
  <c r="Z37" i="6"/>
  <c r="Y40" i="6"/>
  <c r="Y38" i="6"/>
  <c r="Y76" i="6"/>
  <c r="X40" i="6"/>
  <c r="X38" i="6"/>
  <c r="X37" i="6"/>
  <c r="W79" i="6"/>
  <c r="W38" i="6"/>
  <c r="W37" i="6"/>
  <c r="U77" i="6"/>
  <c r="U37" i="6"/>
  <c r="T40" i="6"/>
  <c r="T38" i="6"/>
  <c r="T76" i="6"/>
  <c r="S40" i="6"/>
  <c r="S38" i="6"/>
  <c r="S37" i="6"/>
  <c r="R79" i="6"/>
  <c r="R38" i="6"/>
  <c r="R37" i="6"/>
  <c r="Q40" i="6"/>
  <c r="Q77" i="6"/>
  <c r="Q37" i="6"/>
  <c r="P40" i="6"/>
  <c r="P38" i="6"/>
  <c r="U40" i="6" l="1"/>
  <c r="AT79" i="6"/>
  <c r="P99" i="6"/>
  <c r="P98" i="6"/>
  <c r="BN98" i="6"/>
  <c r="AT59" i="6"/>
  <c r="BN60" i="6"/>
  <c r="BN99" i="6" s="1"/>
  <c r="AC59" i="6"/>
  <c r="BE60" i="6"/>
  <c r="BE99" i="6" s="1"/>
  <c r="BD59" i="6"/>
  <c r="BD60" i="6"/>
  <c r="AZ60" i="6"/>
  <c r="AZ59" i="6"/>
  <c r="AN59" i="6"/>
  <c r="AN60" i="6"/>
  <c r="BO60" i="6"/>
  <c r="BO59" i="6"/>
  <c r="BH59" i="6"/>
  <c r="BH60" i="6"/>
  <c r="BP59" i="6"/>
  <c r="BP60" i="6"/>
  <c r="BG60" i="6"/>
  <c r="BG99" i="6" s="1"/>
  <c r="BG59" i="6"/>
  <c r="BG98" i="6" s="1"/>
  <c r="AW59" i="6"/>
  <c r="AW60" i="6"/>
  <c r="AM60" i="6"/>
  <c r="AM59" i="6"/>
  <c r="AE59" i="6"/>
  <c r="AE60" i="6"/>
  <c r="W60" i="6"/>
  <c r="W99" i="6" s="1"/>
  <c r="W59" i="6"/>
  <c r="W98" i="6" s="1"/>
  <c r="BU60" i="6"/>
  <c r="BU59" i="6"/>
  <c r="BR59" i="6"/>
  <c r="BR60" i="6"/>
  <c r="X59" i="6"/>
  <c r="X60" i="6"/>
  <c r="Q60" i="6"/>
  <c r="Q59" i="6"/>
  <c r="U60" i="6"/>
  <c r="U59" i="6"/>
  <c r="AX59" i="6"/>
  <c r="AX60" i="6"/>
  <c r="BW59" i="6"/>
  <c r="BW60" i="6"/>
  <c r="BV60" i="6"/>
  <c r="BV59" i="6"/>
  <c r="BL60" i="6"/>
  <c r="BL99" i="6" s="1"/>
  <c r="BL59" i="6"/>
  <c r="BL98" i="6" s="1"/>
  <c r="BB60" i="6"/>
  <c r="BB59" i="6"/>
  <c r="AR60" i="6"/>
  <c r="AR99" i="6" s="1"/>
  <c r="AR59" i="6"/>
  <c r="AR98" i="6" s="1"/>
  <c r="AI60" i="6"/>
  <c r="AI59" i="6"/>
  <c r="AA60" i="6"/>
  <c r="AA59" i="6"/>
  <c r="R60" i="6"/>
  <c r="R59" i="6"/>
  <c r="AL60" i="6"/>
  <c r="AL59" i="6"/>
  <c r="BF60" i="6"/>
  <c r="BF99" i="6" s="1"/>
  <c r="BF59" i="6"/>
  <c r="BF98" i="6" s="1"/>
  <c r="AH60" i="6"/>
  <c r="AH99" i="6" s="1"/>
  <c r="AH59" i="6"/>
  <c r="AH98" i="6" s="1"/>
  <c r="BT40" i="6"/>
  <c r="AT40" i="6"/>
  <c r="BV37" i="6"/>
  <c r="BJ79" i="6"/>
  <c r="BN40" i="6"/>
  <c r="BR38" i="6"/>
  <c r="BP37" i="6"/>
  <c r="BW77" i="6"/>
  <c r="BE40" i="6"/>
  <c r="BM38" i="6"/>
  <c r="BL37" i="6"/>
  <c r="AY40" i="6"/>
  <c r="BH38" i="6"/>
  <c r="BD38" i="6"/>
  <c r="BV40" i="6"/>
  <c r="BP40" i="6"/>
  <c r="BL40" i="6"/>
  <c r="BG40" i="6"/>
  <c r="BB40" i="6"/>
  <c r="AW40" i="6"/>
  <c r="AR40" i="6"/>
  <c r="AM40" i="6"/>
  <c r="AI40" i="6"/>
  <c r="AE40" i="6"/>
  <c r="AA40" i="6"/>
  <c r="W40" i="6"/>
  <c r="R40" i="6"/>
  <c r="BU38" i="6"/>
  <c r="BO38" i="6"/>
  <c r="BK38" i="6"/>
  <c r="BF38" i="6"/>
  <c r="AZ38" i="6"/>
  <c r="AV38" i="6"/>
  <c r="AQ38" i="6"/>
  <c r="AL38" i="6"/>
  <c r="AH38" i="6"/>
  <c r="AD38" i="6"/>
  <c r="Z38" i="6"/>
  <c r="U38" i="6"/>
  <c r="Q38" i="6"/>
  <c r="BT37" i="6"/>
  <c r="BN37" i="6"/>
  <c r="BJ37" i="6"/>
  <c r="BE37" i="6"/>
  <c r="AY37" i="6"/>
  <c r="AT37" i="6"/>
  <c r="AO37" i="6"/>
  <c r="AK37" i="6"/>
  <c r="AG37" i="6"/>
  <c r="AC37" i="6"/>
  <c r="Y37" i="6"/>
  <c r="T37" i="6"/>
  <c r="P79" i="6"/>
  <c r="BU79" i="6"/>
  <c r="BO79" i="6"/>
  <c r="BK79" i="6"/>
  <c r="BF79" i="6"/>
  <c r="AZ79" i="6"/>
  <c r="AV79" i="6"/>
  <c r="AQ79" i="6"/>
  <c r="AL79" i="6"/>
  <c r="AH79" i="6"/>
  <c r="AD79" i="6"/>
  <c r="Z79" i="6"/>
  <c r="U79" i="6"/>
  <c r="Q79" i="6"/>
  <c r="BT77" i="6"/>
  <c r="BN77" i="6"/>
  <c r="BJ77" i="6"/>
  <c r="BE77" i="6"/>
  <c r="AY77" i="6"/>
  <c r="AT77" i="6"/>
  <c r="AO77" i="6"/>
  <c r="AK77" i="6"/>
  <c r="AG77" i="6"/>
  <c r="AC77" i="6"/>
  <c r="Y77" i="6"/>
  <c r="T77" i="6"/>
  <c r="BW76" i="6"/>
  <c r="BR76" i="6"/>
  <c r="BM76" i="6"/>
  <c r="BH76" i="6"/>
  <c r="BD76" i="6"/>
  <c r="AX76" i="6"/>
  <c r="AS76" i="6"/>
  <c r="AN76" i="6"/>
  <c r="AJ76" i="6"/>
  <c r="AF76" i="6"/>
  <c r="AB76" i="6"/>
  <c r="X76" i="6"/>
  <c r="S76" i="6"/>
  <c r="P77" i="6"/>
  <c r="AO79" i="6"/>
  <c r="AK79" i="6"/>
  <c r="AG79" i="6"/>
  <c r="AC79" i="6"/>
  <c r="Y79" i="6"/>
  <c r="T79" i="6"/>
  <c r="AX77" i="6"/>
  <c r="AS77" i="6"/>
  <c r="AN77" i="6"/>
  <c r="AJ77" i="6"/>
  <c r="AF77" i="6"/>
  <c r="AB77" i="6"/>
  <c r="X77" i="6"/>
  <c r="S77" i="6"/>
  <c r="BG76" i="6"/>
  <c r="BB76" i="6"/>
  <c r="AW76" i="6"/>
  <c r="AR76" i="6"/>
  <c r="AM76" i="6"/>
  <c r="AI76" i="6"/>
  <c r="AE76" i="6"/>
  <c r="AA76" i="6"/>
  <c r="W76" i="6"/>
  <c r="R76" i="6"/>
  <c r="BW79" i="6"/>
  <c r="BR79" i="6"/>
  <c r="BM79" i="6"/>
  <c r="BH79" i="6"/>
  <c r="BD79" i="6"/>
  <c r="AX79" i="6"/>
  <c r="AS79" i="6"/>
  <c r="AN79" i="6"/>
  <c r="AJ79" i="6"/>
  <c r="AF79" i="6"/>
  <c r="AB79" i="6"/>
  <c r="X79" i="6"/>
  <c r="S79" i="6"/>
  <c r="BV77" i="6"/>
  <c r="BP77" i="6"/>
  <c r="BL77" i="6"/>
  <c r="BG77" i="6"/>
  <c r="BB77" i="6"/>
  <c r="AW77" i="6"/>
  <c r="AR77" i="6"/>
  <c r="AM77" i="6"/>
  <c r="AI77" i="6"/>
  <c r="AE77" i="6"/>
  <c r="AA77" i="6"/>
  <c r="W77" i="6"/>
  <c r="R77" i="6"/>
  <c r="BU76" i="6"/>
  <c r="BO76" i="6"/>
  <c r="BK76" i="6"/>
  <c r="BF76" i="6"/>
  <c r="AZ76" i="6"/>
  <c r="AV76" i="6"/>
  <c r="AQ76" i="6"/>
  <c r="AL76" i="6"/>
  <c r="AH76" i="6"/>
  <c r="AD76" i="6"/>
  <c r="Z76" i="6"/>
  <c r="U76" i="6"/>
  <c r="Q76" i="6"/>
  <c r="O77" i="6"/>
  <c r="O79" i="6"/>
  <c r="O76" i="6"/>
  <c r="A38" i="6"/>
  <c r="A40" i="6"/>
  <c r="A37" i="6"/>
  <c r="O38" i="6"/>
  <c r="O40" i="6"/>
  <c r="O37" i="6"/>
  <c r="I38" i="6"/>
  <c r="K40" i="6"/>
  <c r="K38" i="6"/>
  <c r="K37" i="6"/>
  <c r="J40" i="6"/>
  <c r="J38" i="6"/>
  <c r="J37" i="6"/>
  <c r="I40" i="6"/>
  <c r="I37" i="6"/>
  <c r="H40" i="6"/>
  <c r="H38" i="6"/>
  <c r="H37" i="6"/>
  <c r="G40" i="6"/>
  <c r="G38" i="6"/>
  <c r="G37" i="6"/>
  <c r="C40" i="6"/>
  <c r="C38" i="6"/>
  <c r="C37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O101" i="6"/>
  <c r="O102" i="6"/>
  <c r="AP82" i="6" l="1"/>
  <c r="AP81" i="6"/>
  <c r="AP80" i="6"/>
  <c r="AU82" i="6"/>
  <c r="AU81" i="6"/>
  <c r="AU80" i="6"/>
  <c r="B40" i="6"/>
  <c r="B38" i="6"/>
  <c r="B44" i="6"/>
  <c r="B37" i="6"/>
  <c r="BA82" i="6"/>
  <c r="BS80" i="6"/>
  <c r="BA81" i="6"/>
  <c r="BA80" i="6"/>
  <c r="BS82" i="6"/>
  <c r="BS81" i="6"/>
  <c r="BI80" i="6"/>
  <c r="BQ80" i="6"/>
  <c r="BI82" i="6"/>
  <c r="BI81" i="6"/>
  <c r="BQ81" i="6"/>
  <c r="BQ82" i="6"/>
  <c r="F41" i="6" l="1"/>
  <c r="F66" i="6" s="1"/>
  <c r="BD104" i="6" l="1"/>
  <c r="AQ104" i="6"/>
  <c r="P76" i="6"/>
  <c r="P37" i="6"/>
  <c r="K63" i="6"/>
  <c r="BS102" i="6" s="1"/>
  <c r="I63" i="6"/>
  <c r="H63" i="6"/>
  <c r="G63" i="6"/>
  <c r="C63" i="6"/>
  <c r="K62" i="6"/>
  <c r="J63" i="6"/>
  <c r="I62" i="6"/>
  <c r="H62" i="6"/>
  <c r="G62" i="6"/>
  <c r="C62" i="6"/>
  <c r="BW63" i="6"/>
  <c r="BV63" i="6"/>
  <c r="BU63" i="6"/>
  <c r="BU102" i="6" s="1"/>
  <c r="BT63" i="6"/>
  <c r="BT102" i="6" s="1"/>
  <c r="BR63" i="6"/>
  <c r="BP63" i="6"/>
  <c r="BO63" i="6"/>
  <c r="BO102" i="6" s="1"/>
  <c r="BN63" i="6"/>
  <c r="BN102" i="6" s="1"/>
  <c r="BM63" i="6"/>
  <c r="BM102" i="6" s="1"/>
  <c r="BK63" i="6"/>
  <c r="BK102" i="6" s="1"/>
  <c r="BH63" i="6"/>
  <c r="BG63" i="6"/>
  <c r="BG102" i="6" s="1"/>
  <c r="BF63" i="6"/>
  <c r="BF102" i="6" s="1"/>
  <c r="BE63" i="6"/>
  <c r="BE102" i="6" s="1"/>
  <c r="BD63" i="6"/>
  <c r="BB63" i="6"/>
  <c r="AZ63" i="6"/>
  <c r="AY63" i="6"/>
  <c r="AX63" i="6"/>
  <c r="AW63" i="6"/>
  <c r="AV63" i="6"/>
  <c r="AV102" i="6" s="1"/>
  <c r="AT63" i="6"/>
  <c r="AS63" i="6"/>
  <c r="AS102" i="6" s="1"/>
  <c r="AR63" i="6"/>
  <c r="AR102" i="6" s="1"/>
  <c r="AQ63" i="6"/>
  <c r="AO63" i="6"/>
  <c r="AN63" i="6"/>
  <c r="AM63" i="6"/>
  <c r="AL63" i="6"/>
  <c r="AL102" i="6" s="1"/>
  <c r="AJ63" i="6"/>
  <c r="AI63" i="6"/>
  <c r="AF63" i="6"/>
  <c r="AF102" i="6" s="1"/>
  <c r="AE63" i="6"/>
  <c r="AD63" i="6"/>
  <c r="AC63" i="6"/>
  <c r="AC102" i="6" s="1"/>
  <c r="AA63" i="6"/>
  <c r="Z63" i="6"/>
  <c r="Y63" i="6"/>
  <c r="X63" i="6"/>
  <c r="X102" i="6" s="1"/>
  <c r="W63" i="6"/>
  <c r="W102" i="6" s="1"/>
  <c r="U63" i="6"/>
  <c r="T63" i="6"/>
  <c r="S63" i="6"/>
  <c r="S102" i="6" s="1"/>
  <c r="R63" i="6"/>
  <c r="R102" i="6" s="1"/>
  <c r="Q63" i="6"/>
  <c r="Q102" i="6" s="1"/>
  <c r="P63" i="6"/>
  <c r="P102" i="6" s="1"/>
  <c r="K61" i="6"/>
  <c r="V100" i="6" s="1"/>
  <c r="J62" i="6"/>
  <c r="I61" i="6"/>
  <c r="H61" i="6"/>
  <c r="G61" i="6"/>
  <c r="C61" i="6"/>
  <c r="BW62" i="6"/>
  <c r="BV62" i="6"/>
  <c r="BU62" i="6"/>
  <c r="BU101" i="6" s="1"/>
  <c r="BT62" i="6"/>
  <c r="BT101" i="6" s="1"/>
  <c r="BR62" i="6"/>
  <c r="BP62" i="6"/>
  <c r="BO62" i="6"/>
  <c r="BO101" i="6" s="1"/>
  <c r="BN62" i="6"/>
  <c r="BN101" i="6" s="1"/>
  <c r="BM62" i="6"/>
  <c r="BM101" i="6" s="1"/>
  <c r="BK62" i="6"/>
  <c r="BK101" i="6" s="1"/>
  <c r="BH62" i="6"/>
  <c r="BG62" i="6"/>
  <c r="BG101" i="6" s="1"/>
  <c r="BF62" i="6"/>
  <c r="BF101" i="6" s="1"/>
  <c r="BE62" i="6"/>
  <c r="BE101" i="6" s="1"/>
  <c r="BD62" i="6"/>
  <c r="BB62" i="6"/>
  <c r="AZ62" i="6"/>
  <c r="AY62" i="6"/>
  <c r="AX62" i="6"/>
  <c r="AW62" i="6"/>
  <c r="AV62" i="6"/>
  <c r="AV101" i="6" s="1"/>
  <c r="AT62" i="6"/>
  <c r="AS62" i="6"/>
  <c r="AS101" i="6" s="1"/>
  <c r="AR62" i="6"/>
  <c r="AR101" i="6" s="1"/>
  <c r="AQ62" i="6"/>
  <c r="AO62" i="6"/>
  <c r="AN62" i="6"/>
  <c r="AM62" i="6"/>
  <c r="AL62" i="6"/>
  <c r="AL101" i="6" s="1"/>
  <c r="AJ62" i="6"/>
  <c r="AI62" i="6"/>
  <c r="AF62" i="6"/>
  <c r="AE62" i="6"/>
  <c r="AD62" i="6"/>
  <c r="AC62" i="6"/>
  <c r="AC101" i="6" s="1"/>
  <c r="AA62" i="6"/>
  <c r="Z62" i="6"/>
  <c r="Y62" i="6"/>
  <c r="X62" i="6"/>
  <c r="X101" i="6" s="1"/>
  <c r="W62" i="6"/>
  <c r="W101" i="6" s="1"/>
  <c r="U62" i="6"/>
  <c r="T62" i="6"/>
  <c r="S62" i="6"/>
  <c r="S101" i="6" s="1"/>
  <c r="R62" i="6"/>
  <c r="R101" i="6" s="1"/>
  <c r="Q62" i="6"/>
  <c r="Q101" i="6" s="1"/>
  <c r="P62" i="6"/>
  <c r="P101" i="6" s="1"/>
  <c r="K60" i="6"/>
  <c r="J61" i="6"/>
  <c r="I60" i="6"/>
  <c r="H60" i="6"/>
  <c r="G60" i="6"/>
  <c r="C60" i="6"/>
  <c r="BW61" i="6"/>
  <c r="BV61" i="6"/>
  <c r="BU61" i="6"/>
  <c r="BT61" i="6"/>
  <c r="BT100" i="6" s="1"/>
  <c r="BR61" i="6"/>
  <c r="BP61" i="6"/>
  <c r="BO61" i="6"/>
  <c r="BN61" i="6"/>
  <c r="BN100" i="6" s="1"/>
  <c r="BM61" i="6"/>
  <c r="BM100" i="6" s="1"/>
  <c r="BK61" i="6"/>
  <c r="BH61" i="6"/>
  <c r="BG61" i="6"/>
  <c r="BG100" i="6" s="1"/>
  <c r="BF61" i="6"/>
  <c r="BF100" i="6" s="1"/>
  <c r="BE61" i="6"/>
  <c r="BE100" i="6" s="1"/>
  <c r="BD61" i="6"/>
  <c r="BB61" i="6"/>
  <c r="AZ61" i="6"/>
  <c r="AY61" i="6"/>
  <c r="AX61" i="6"/>
  <c r="AW61" i="6"/>
  <c r="AV61" i="6"/>
  <c r="AT61" i="6"/>
  <c r="AS61" i="6"/>
  <c r="AR61" i="6"/>
  <c r="AR100" i="6" s="1"/>
  <c r="AQ61" i="6"/>
  <c r="AO61" i="6"/>
  <c r="AN61" i="6"/>
  <c r="AM61" i="6"/>
  <c r="AL61" i="6"/>
  <c r="AJ61" i="6"/>
  <c r="AI61" i="6"/>
  <c r="AF61" i="6"/>
  <c r="AE61" i="6"/>
  <c r="AD61" i="6"/>
  <c r="AC61" i="6"/>
  <c r="AA61" i="6"/>
  <c r="Z61" i="6"/>
  <c r="Y61" i="6"/>
  <c r="X61" i="6"/>
  <c r="W61" i="6"/>
  <c r="W100" i="6" s="1"/>
  <c r="U61" i="6"/>
  <c r="T61" i="6"/>
  <c r="S61" i="6"/>
  <c r="R61" i="6"/>
  <c r="Q61" i="6"/>
  <c r="P61" i="6"/>
  <c r="P100" i="6" s="1"/>
  <c r="K59" i="6"/>
  <c r="V98" i="6" s="1"/>
  <c r="J59" i="6"/>
  <c r="I59" i="6"/>
  <c r="H59" i="6"/>
  <c r="G59" i="6"/>
  <c r="C59" i="6"/>
  <c r="BW58" i="6"/>
  <c r="BV58" i="6"/>
  <c r="BU58" i="6"/>
  <c r="BT58" i="6"/>
  <c r="BT97" i="6" s="1"/>
  <c r="BR58" i="6"/>
  <c r="BP58" i="6"/>
  <c r="BO58" i="6"/>
  <c r="BN58" i="6"/>
  <c r="BN97" i="6" s="1"/>
  <c r="BM58" i="6"/>
  <c r="BM97" i="6" s="1"/>
  <c r="BK58" i="6"/>
  <c r="BH58" i="6"/>
  <c r="BG58" i="6"/>
  <c r="BG97" i="6" s="1"/>
  <c r="BF58" i="6"/>
  <c r="BF97" i="6" s="1"/>
  <c r="BE58" i="6"/>
  <c r="BE97" i="6" s="1"/>
  <c r="BD58" i="6"/>
  <c r="BB58" i="6"/>
  <c r="AZ58" i="6"/>
  <c r="AY58" i="6"/>
  <c r="AX58" i="6"/>
  <c r="AW58" i="6"/>
  <c r="AV58" i="6"/>
  <c r="AT58" i="6"/>
  <c r="AS58" i="6"/>
  <c r="AR58" i="6"/>
  <c r="AR97" i="6" s="1"/>
  <c r="AQ58" i="6"/>
  <c r="AO58" i="6"/>
  <c r="AN58" i="6"/>
  <c r="AM58" i="6"/>
  <c r="AL58" i="6"/>
  <c r="AJ58" i="6"/>
  <c r="AI58" i="6"/>
  <c r="AF58" i="6"/>
  <c r="AE58" i="6"/>
  <c r="AD58" i="6"/>
  <c r="AC58" i="6"/>
  <c r="AA58" i="6"/>
  <c r="Z58" i="6"/>
  <c r="Y58" i="6"/>
  <c r="X58" i="6"/>
  <c r="W58" i="6"/>
  <c r="W97" i="6" s="1"/>
  <c r="U58" i="6"/>
  <c r="T58" i="6"/>
  <c r="S58" i="6"/>
  <c r="R58" i="6"/>
  <c r="Q58" i="6"/>
  <c r="P58" i="6"/>
  <c r="P97" i="6" s="1"/>
  <c r="K58" i="6"/>
  <c r="V97" i="6" s="1"/>
  <c r="J58" i="6"/>
  <c r="I58" i="6"/>
  <c r="H58" i="6"/>
  <c r="G58" i="6"/>
  <c r="C58" i="6"/>
  <c r="BW57" i="6"/>
  <c r="BV57" i="6"/>
  <c r="BU57" i="6"/>
  <c r="BT57" i="6"/>
  <c r="BT96" i="6" s="1"/>
  <c r="BR57" i="6"/>
  <c r="BP57" i="6"/>
  <c r="BO57" i="6"/>
  <c r="BN57" i="6"/>
  <c r="BN96" i="6" s="1"/>
  <c r="BM57" i="6"/>
  <c r="BM96" i="6" s="1"/>
  <c r="BK57" i="6"/>
  <c r="BH57" i="6"/>
  <c r="BG57" i="6"/>
  <c r="BG96" i="6" s="1"/>
  <c r="BF57" i="6"/>
  <c r="BF96" i="6" s="1"/>
  <c r="BE57" i="6"/>
  <c r="BE96" i="6" s="1"/>
  <c r="BD57" i="6"/>
  <c r="BB57" i="6"/>
  <c r="AZ57" i="6"/>
  <c r="AY57" i="6"/>
  <c r="AX57" i="6"/>
  <c r="AW57" i="6"/>
  <c r="AV57" i="6"/>
  <c r="AT57" i="6"/>
  <c r="AS57" i="6"/>
  <c r="AR57" i="6"/>
  <c r="AR96" i="6" s="1"/>
  <c r="AQ57" i="6"/>
  <c r="AO57" i="6"/>
  <c r="AN57" i="6"/>
  <c r="AM57" i="6"/>
  <c r="AL57" i="6"/>
  <c r="AJ57" i="6"/>
  <c r="AI57" i="6"/>
  <c r="AF57" i="6"/>
  <c r="AE57" i="6"/>
  <c r="AD57" i="6"/>
  <c r="AC57" i="6"/>
  <c r="AA57" i="6"/>
  <c r="Z57" i="6"/>
  <c r="Y57" i="6"/>
  <c r="X57" i="6"/>
  <c r="W57" i="6"/>
  <c r="W96" i="6" s="1"/>
  <c r="U57" i="6"/>
  <c r="T57" i="6"/>
  <c r="S57" i="6"/>
  <c r="R57" i="6"/>
  <c r="Q57" i="6"/>
  <c r="P57" i="6"/>
  <c r="P96" i="6" s="1"/>
  <c r="K57" i="6"/>
  <c r="V96" i="6" s="1"/>
  <c r="J57" i="6"/>
  <c r="I57" i="6"/>
  <c r="H57" i="6"/>
  <c r="G57" i="6"/>
  <c r="C57" i="6"/>
  <c r="BW56" i="6"/>
  <c r="BV56" i="6"/>
  <c r="BU56" i="6"/>
  <c r="BT56" i="6"/>
  <c r="BT95" i="6" s="1"/>
  <c r="BR56" i="6"/>
  <c r="BP56" i="6"/>
  <c r="BO56" i="6"/>
  <c r="BN56" i="6"/>
  <c r="BN95" i="6" s="1"/>
  <c r="BM56" i="6"/>
  <c r="BM95" i="6" s="1"/>
  <c r="BK56" i="6"/>
  <c r="BH56" i="6"/>
  <c r="BG56" i="6"/>
  <c r="BG95" i="6" s="1"/>
  <c r="BF56" i="6"/>
  <c r="BF95" i="6" s="1"/>
  <c r="BE56" i="6"/>
  <c r="BE95" i="6" s="1"/>
  <c r="BD56" i="6"/>
  <c r="BB56" i="6"/>
  <c r="AZ56" i="6"/>
  <c r="AY56" i="6"/>
  <c r="AX56" i="6"/>
  <c r="AW56" i="6"/>
  <c r="AV56" i="6"/>
  <c r="AT56" i="6"/>
  <c r="AS56" i="6"/>
  <c r="AR56" i="6"/>
  <c r="AR95" i="6" s="1"/>
  <c r="AQ56" i="6"/>
  <c r="AO56" i="6"/>
  <c r="AN56" i="6"/>
  <c r="AM56" i="6"/>
  <c r="AL56" i="6"/>
  <c r="AJ56" i="6"/>
  <c r="AI56" i="6"/>
  <c r="AF56" i="6"/>
  <c r="AE56" i="6"/>
  <c r="AD56" i="6"/>
  <c r="AC56" i="6"/>
  <c r="AA56" i="6"/>
  <c r="Z56" i="6"/>
  <c r="Y56" i="6"/>
  <c r="X56" i="6"/>
  <c r="W56" i="6"/>
  <c r="W95" i="6" s="1"/>
  <c r="U56" i="6"/>
  <c r="T56" i="6"/>
  <c r="S56" i="6"/>
  <c r="R56" i="6"/>
  <c r="Q56" i="6"/>
  <c r="P56" i="6"/>
  <c r="P95" i="6" s="1"/>
  <c r="K56" i="6"/>
  <c r="V95" i="6" s="1"/>
  <c r="J56" i="6"/>
  <c r="I56" i="6"/>
  <c r="H56" i="6"/>
  <c r="G56" i="6"/>
  <c r="C56" i="6"/>
  <c r="BW55" i="6"/>
  <c r="BV55" i="6"/>
  <c r="BU55" i="6"/>
  <c r="BT55" i="6"/>
  <c r="BT94" i="6" s="1"/>
  <c r="BR55" i="6"/>
  <c r="BP55" i="6"/>
  <c r="BO55" i="6"/>
  <c r="BN55" i="6"/>
  <c r="BN94" i="6" s="1"/>
  <c r="BM55" i="6"/>
  <c r="BM94" i="6" s="1"/>
  <c r="BK55" i="6"/>
  <c r="BJ55" i="6"/>
  <c r="BJ94" i="6" s="1"/>
  <c r="BH55" i="6"/>
  <c r="BG55" i="6"/>
  <c r="BG94" i="6" s="1"/>
  <c r="BF55" i="6"/>
  <c r="BF94" i="6" s="1"/>
  <c r="BE55" i="6"/>
  <c r="BE94" i="6" s="1"/>
  <c r="BD55" i="6"/>
  <c r="BB55" i="6"/>
  <c r="AZ55" i="6"/>
  <c r="AY55" i="6"/>
  <c r="AX55" i="6"/>
  <c r="AW55" i="6"/>
  <c r="AV55" i="6"/>
  <c r="AT55" i="6"/>
  <c r="AS55" i="6"/>
  <c r="AR55" i="6"/>
  <c r="AR94" i="6" s="1"/>
  <c r="AQ55" i="6"/>
  <c r="AO55" i="6"/>
  <c r="AN55" i="6"/>
  <c r="AM55" i="6"/>
  <c r="AL55" i="6"/>
  <c r="AJ55" i="6"/>
  <c r="AI55" i="6"/>
  <c r="AF55" i="6"/>
  <c r="AE55" i="6"/>
  <c r="AD55" i="6"/>
  <c r="AC55" i="6"/>
  <c r="AA55" i="6"/>
  <c r="Z55" i="6"/>
  <c r="Y55" i="6"/>
  <c r="X55" i="6"/>
  <c r="W55" i="6"/>
  <c r="W94" i="6" s="1"/>
  <c r="U55" i="6"/>
  <c r="T55" i="6"/>
  <c r="S55" i="6"/>
  <c r="R55" i="6"/>
  <c r="Q55" i="6"/>
  <c r="P55" i="6"/>
  <c r="P94" i="6" s="1"/>
  <c r="K55" i="6"/>
  <c r="V94" i="6" s="1"/>
  <c r="J55" i="6"/>
  <c r="I55" i="6"/>
  <c r="H55" i="6"/>
  <c r="G55" i="6"/>
  <c r="C55" i="6"/>
  <c r="BW54" i="6"/>
  <c r="BV54" i="6"/>
  <c r="BU54" i="6"/>
  <c r="BT54" i="6"/>
  <c r="BT93" i="6" s="1"/>
  <c r="BR54" i="6"/>
  <c r="BP54" i="6"/>
  <c r="BO54" i="6"/>
  <c r="BN54" i="6"/>
  <c r="BN93" i="6" s="1"/>
  <c r="BM54" i="6"/>
  <c r="BM93" i="6" s="1"/>
  <c r="BK54" i="6"/>
  <c r="BJ54" i="6"/>
  <c r="BJ93" i="6" s="1"/>
  <c r="BH54" i="6"/>
  <c r="BG54" i="6"/>
  <c r="BG93" i="6" s="1"/>
  <c r="BF54" i="6"/>
  <c r="BF93" i="6" s="1"/>
  <c r="BE54" i="6"/>
  <c r="BE93" i="6" s="1"/>
  <c r="BD54" i="6"/>
  <c r="BB54" i="6"/>
  <c r="AZ54" i="6"/>
  <c r="AY54" i="6"/>
  <c r="AX54" i="6"/>
  <c r="AW54" i="6"/>
  <c r="AV54" i="6"/>
  <c r="AT54" i="6"/>
  <c r="AS54" i="6"/>
  <c r="AR54" i="6"/>
  <c r="AR93" i="6" s="1"/>
  <c r="AQ54" i="6"/>
  <c r="AO54" i="6"/>
  <c r="AN54" i="6"/>
  <c r="AM54" i="6"/>
  <c r="AL54" i="6"/>
  <c r="AJ54" i="6"/>
  <c r="AI54" i="6"/>
  <c r="AF54" i="6"/>
  <c r="AE54" i="6"/>
  <c r="AD54" i="6"/>
  <c r="AC54" i="6"/>
  <c r="AA54" i="6"/>
  <c r="Z54" i="6"/>
  <c r="Y54" i="6"/>
  <c r="X54" i="6"/>
  <c r="W54" i="6"/>
  <c r="W93" i="6" s="1"/>
  <c r="U54" i="6"/>
  <c r="T54" i="6"/>
  <c r="S54" i="6"/>
  <c r="R54" i="6"/>
  <c r="Q54" i="6"/>
  <c r="P54" i="6"/>
  <c r="P93" i="6" s="1"/>
  <c r="K54" i="6"/>
  <c r="V93" i="6" s="1"/>
  <c r="J54" i="6"/>
  <c r="I54" i="6"/>
  <c r="H54" i="6"/>
  <c r="G54" i="6"/>
  <c r="C54" i="6"/>
  <c r="BW53" i="6"/>
  <c r="BV53" i="6"/>
  <c r="BU53" i="6"/>
  <c r="BT53" i="6"/>
  <c r="BT92" i="6" s="1"/>
  <c r="BR53" i="6"/>
  <c r="BP53" i="6"/>
  <c r="BO53" i="6"/>
  <c r="BN53" i="6"/>
  <c r="BN92" i="6" s="1"/>
  <c r="BM53" i="6"/>
  <c r="BM92" i="6" s="1"/>
  <c r="BK53" i="6"/>
  <c r="BJ53" i="6"/>
  <c r="BJ92" i="6" s="1"/>
  <c r="BH53" i="6"/>
  <c r="BG53" i="6"/>
  <c r="BG92" i="6" s="1"/>
  <c r="BF53" i="6"/>
  <c r="BF92" i="6" s="1"/>
  <c r="BE53" i="6"/>
  <c r="BE92" i="6" s="1"/>
  <c r="BD53" i="6"/>
  <c r="BB53" i="6"/>
  <c r="AZ53" i="6"/>
  <c r="AY53" i="6"/>
  <c r="AX53" i="6"/>
  <c r="AW53" i="6"/>
  <c r="AV53" i="6"/>
  <c r="AT53" i="6"/>
  <c r="AS53" i="6"/>
  <c r="AR53" i="6"/>
  <c r="AR92" i="6" s="1"/>
  <c r="AQ53" i="6"/>
  <c r="AO53" i="6"/>
  <c r="AN53" i="6"/>
  <c r="AM53" i="6"/>
  <c r="AL53" i="6"/>
  <c r="AJ53" i="6"/>
  <c r="AI53" i="6"/>
  <c r="AF53" i="6"/>
  <c r="AE53" i="6"/>
  <c r="AD53" i="6"/>
  <c r="AC53" i="6"/>
  <c r="AA53" i="6"/>
  <c r="Z53" i="6"/>
  <c r="Y53" i="6"/>
  <c r="X53" i="6"/>
  <c r="W53" i="6"/>
  <c r="W92" i="6" s="1"/>
  <c r="U53" i="6"/>
  <c r="T53" i="6"/>
  <c r="S53" i="6"/>
  <c r="R53" i="6"/>
  <c r="Q53" i="6"/>
  <c r="P53" i="6"/>
  <c r="P92" i="6" s="1"/>
  <c r="K53" i="6"/>
  <c r="V92" i="6" s="1"/>
  <c r="J53" i="6"/>
  <c r="AP92" i="6" s="1"/>
  <c r="I53" i="6"/>
  <c r="H53" i="6"/>
  <c r="G53" i="6"/>
  <c r="C53" i="6"/>
  <c r="BW52" i="6"/>
  <c r="BV52" i="6"/>
  <c r="BU52" i="6"/>
  <c r="BT52" i="6"/>
  <c r="BT91" i="6" s="1"/>
  <c r="BR52" i="6"/>
  <c r="BP52" i="6"/>
  <c r="BO52" i="6"/>
  <c r="BN52" i="6"/>
  <c r="BN91" i="6" s="1"/>
  <c r="BM52" i="6"/>
  <c r="BM91" i="6" s="1"/>
  <c r="BK52" i="6"/>
  <c r="BJ52" i="6"/>
  <c r="BJ91" i="6" s="1"/>
  <c r="BH52" i="6"/>
  <c r="BG52" i="6"/>
  <c r="BG91" i="6" s="1"/>
  <c r="BF52" i="6"/>
  <c r="BF91" i="6" s="1"/>
  <c r="BE52" i="6"/>
  <c r="BE91" i="6" s="1"/>
  <c r="BD52" i="6"/>
  <c r="BB52" i="6"/>
  <c r="AZ52" i="6"/>
  <c r="AY52" i="6"/>
  <c r="AX52" i="6"/>
  <c r="AW52" i="6"/>
  <c r="AV52" i="6"/>
  <c r="AT52" i="6"/>
  <c r="AS52" i="6"/>
  <c r="AR52" i="6"/>
  <c r="AR91" i="6" s="1"/>
  <c r="AQ52" i="6"/>
  <c r="AO52" i="6"/>
  <c r="AN52" i="6"/>
  <c r="AM52" i="6"/>
  <c r="AL52" i="6"/>
  <c r="AJ52" i="6"/>
  <c r="AI52" i="6"/>
  <c r="AF52" i="6"/>
  <c r="AE52" i="6"/>
  <c r="AD52" i="6"/>
  <c r="AC52" i="6"/>
  <c r="AA52" i="6"/>
  <c r="Z52" i="6"/>
  <c r="Y52" i="6"/>
  <c r="X52" i="6"/>
  <c r="W52" i="6"/>
  <c r="W91" i="6" s="1"/>
  <c r="U52" i="6"/>
  <c r="T52" i="6"/>
  <c r="S52" i="6"/>
  <c r="R52" i="6"/>
  <c r="Q52" i="6"/>
  <c r="P52" i="6"/>
  <c r="P91" i="6" s="1"/>
  <c r="K52" i="6"/>
  <c r="V91" i="6" s="1"/>
  <c r="J52" i="6"/>
  <c r="I52" i="6"/>
  <c r="H52" i="6"/>
  <c r="G52" i="6"/>
  <c r="C52" i="6"/>
  <c r="BW51" i="6"/>
  <c r="BV51" i="6"/>
  <c r="BU51" i="6"/>
  <c r="BT51" i="6"/>
  <c r="BT90" i="6" s="1"/>
  <c r="BR51" i="6"/>
  <c r="BP51" i="6"/>
  <c r="BO51" i="6"/>
  <c r="BN51" i="6"/>
  <c r="BN90" i="6" s="1"/>
  <c r="BM51" i="6"/>
  <c r="BM90" i="6" s="1"/>
  <c r="BK51" i="6"/>
  <c r="BJ51" i="6"/>
  <c r="BJ90" i="6" s="1"/>
  <c r="BH51" i="6"/>
  <c r="BG51" i="6"/>
  <c r="BG90" i="6" s="1"/>
  <c r="BF51" i="6"/>
  <c r="BF90" i="6" s="1"/>
  <c r="BE51" i="6"/>
  <c r="BE90" i="6" s="1"/>
  <c r="BD51" i="6"/>
  <c r="BB51" i="6"/>
  <c r="AZ51" i="6"/>
  <c r="AY51" i="6"/>
  <c r="AX51" i="6"/>
  <c r="AW51" i="6"/>
  <c r="AV51" i="6"/>
  <c r="AT51" i="6"/>
  <c r="AS51" i="6"/>
  <c r="AR51" i="6"/>
  <c r="AR90" i="6" s="1"/>
  <c r="AQ51" i="6"/>
  <c r="AO51" i="6"/>
  <c r="AN51" i="6"/>
  <c r="AM51" i="6"/>
  <c r="AL51" i="6"/>
  <c r="AJ51" i="6"/>
  <c r="AI51" i="6"/>
  <c r="AF51" i="6"/>
  <c r="AE51" i="6"/>
  <c r="AD51" i="6"/>
  <c r="AC51" i="6"/>
  <c r="AA51" i="6"/>
  <c r="Z51" i="6"/>
  <c r="Y51" i="6"/>
  <c r="X51" i="6"/>
  <c r="W51" i="6"/>
  <c r="W90" i="6" s="1"/>
  <c r="U51" i="6"/>
  <c r="T51" i="6"/>
  <c r="S51" i="6"/>
  <c r="R51" i="6"/>
  <c r="Q51" i="6"/>
  <c r="P51" i="6"/>
  <c r="P90" i="6" s="1"/>
  <c r="K51" i="6"/>
  <c r="V90" i="6" s="1"/>
  <c r="J51" i="6"/>
  <c r="I51" i="6"/>
  <c r="H51" i="6"/>
  <c r="AU90" i="6" s="1"/>
  <c r="G51" i="6"/>
  <c r="C51" i="6"/>
  <c r="BW50" i="6"/>
  <c r="BV50" i="6"/>
  <c r="BU50" i="6"/>
  <c r="BT50" i="6"/>
  <c r="BT89" i="6" s="1"/>
  <c r="BR50" i="6"/>
  <c r="BP50" i="6"/>
  <c r="BO50" i="6"/>
  <c r="BN50" i="6"/>
  <c r="BN89" i="6" s="1"/>
  <c r="BM50" i="6"/>
  <c r="BM89" i="6" s="1"/>
  <c r="BK50" i="6"/>
  <c r="BJ50" i="6"/>
  <c r="BJ89" i="6" s="1"/>
  <c r="BH50" i="6"/>
  <c r="BG50" i="6"/>
  <c r="BG89" i="6" s="1"/>
  <c r="BF50" i="6"/>
  <c r="BF89" i="6" s="1"/>
  <c r="BE50" i="6"/>
  <c r="BE89" i="6" s="1"/>
  <c r="BD50" i="6"/>
  <c r="BB50" i="6"/>
  <c r="AZ50" i="6"/>
  <c r="AY50" i="6"/>
  <c r="AX50" i="6"/>
  <c r="AW50" i="6"/>
  <c r="AV50" i="6"/>
  <c r="AT50" i="6"/>
  <c r="AS50" i="6"/>
  <c r="AR50" i="6"/>
  <c r="AR89" i="6" s="1"/>
  <c r="AQ50" i="6"/>
  <c r="AO50" i="6"/>
  <c r="AN50" i="6"/>
  <c r="AM50" i="6"/>
  <c r="AL50" i="6"/>
  <c r="AJ50" i="6"/>
  <c r="AI50" i="6"/>
  <c r="AF50" i="6"/>
  <c r="AE50" i="6"/>
  <c r="AD50" i="6"/>
  <c r="AC50" i="6"/>
  <c r="AA50" i="6"/>
  <c r="Z50" i="6"/>
  <c r="Y50" i="6"/>
  <c r="X50" i="6"/>
  <c r="W50" i="6"/>
  <c r="W89" i="6" s="1"/>
  <c r="U50" i="6"/>
  <c r="T50" i="6"/>
  <c r="S50" i="6"/>
  <c r="R50" i="6"/>
  <c r="Q50" i="6"/>
  <c r="P50" i="6"/>
  <c r="P89" i="6" s="1"/>
  <c r="K50" i="6"/>
  <c r="V89" i="6" s="1"/>
  <c r="J50" i="6"/>
  <c r="I50" i="6"/>
  <c r="H50" i="6"/>
  <c r="G50" i="6"/>
  <c r="C50" i="6"/>
  <c r="BW49" i="6"/>
  <c r="BV49" i="6"/>
  <c r="BU49" i="6"/>
  <c r="BT49" i="6"/>
  <c r="BT88" i="6" s="1"/>
  <c r="BR49" i="6"/>
  <c r="BP49" i="6"/>
  <c r="BO49" i="6"/>
  <c r="BN49" i="6"/>
  <c r="BN88" i="6" s="1"/>
  <c r="BM49" i="6"/>
  <c r="BM88" i="6" s="1"/>
  <c r="BK49" i="6"/>
  <c r="BJ49" i="6"/>
  <c r="BJ88" i="6" s="1"/>
  <c r="BH49" i="6"/>
  <c r="BG49" i="6"/>
  <c r="BG88" i="6" s="1"/>
  <c r="BF49" i="6"/>
  <c r="BF88" i="6" s="1"/>
  <c r="BE49" i="6"/>
  <c r="BE88" i="6" s="1"/>
  <c r="BD49" i="6"/>
  <c r="BB49" i="6"/>
  <c r="AZ49" i="6"/>
  <c r="AY49" i="6"/>
  <c r="AX49" i="6"/>
  <c r="AW49" i="6"/>
  <c r="AV49" i="6"/>
  <c r="AT49" i="6"/>
  <c r="AS49" i="6"/>
  <c r="AR49" i="6"/>
  <c r="AR88" i="6" s="1"/>
  <c r="AQ49" i="6"/>
  <c r="AO49" i="6"/>
  <c r="AN49" i="6"/>
  <c r="AM49" i="6"/>
  <c r="AL49" i="6"/>
  <c r="AJ49" i="6"/>
  <c r="AI49" i="6"/>
  <c r="AF49" i="6"/>
  <c r="AE49" i="6"/>
  <c r="AD49" i="6"/>
  <c r="AC49" i="6"/>
  <c r="AA49" i="6"/>
  <c r="Z49" i="6"/>
  <c r="Y49" i="6"/>
  <c r="X49" i="6"/>
  <c r="W49" i="6"/>
  <c r="W88" i="6" s="1"/>
  <c r="U49" i="6"/>
  <c r="T49" i="6"/>
  <c r="S49" i="6"/>
  <c r="R49" i="6"/>
  <c r="Q49" i="6"/>
  <c r="P49" i="6"/>
  <c r="P88" i="6" s="1"/>
  <c r="K49" i="6"/>
  <c r="V88" i="6" s="1"/>
  <c r="J49" i="6"/>
  <c r="AP88" i="6" s="1"/>
  <c r="I49" i="6"/>
  <c r="H49" i="6"/>
  <c r="G49" i="6"/>
  <c r="C49" i="6"/>
  <c r="BW48" i="6"/>
  <c r="BV48" i="6"/>
  <c r="BU48" i="6"/>
  <c r="BT48" i="6"/>
  <c r="BT87" i="6" s="1"/>
  <c r="BR48" i="6"/>
  <c r="BP48" i="6"/>
  <c r="BO48" i="6"/>
  <c r="BN48" i="6"/>
  <c r="BN87" i="6" s="1"/>
  <c r="BM48" i="6"/>
  <c r="BM87" i="6" s="1"/>
  <c r="BK48" i="6"/>
  <c r="BJ48" i="6"/>
  <c r="BJ87" i="6" s="1"/>
  <c r="BH48" i="6"/>
  <c r="BG48" i="6"/>
  <c r="BG87" i="6" s="1"/>
  <c r="BF48" i="6"/>
  <c r="BF87" i="6" s="1"/>
  <c r="BE48" i="6"/>
  <c r="BE87" i="6" s="1"/>
  <c r="BD48" i="6"/>
  <c r="BB48" i="6"/>
  <c r="AZ48" i="6"/>
  <c r="AY48" i="6"/>
  <c r="AX48" i="6"/>
  <c r="AW48" i="6"/>
  <c r="AV48" i="6"/>
  <c r="AT48" i="6"/>
  <c r="AS48" i="6"/>
  <c r="AR48" i="6"/>
  <c r="AR87" i="6" s="1"/>
  <c r="AQ48" i="6"/>
  <c r="AO48" i="6"/>
  <c r="AN48" i="6"/>
  <c r="AM48" i="6"/>
  <c r="AL48" i="6"/>
  <c r="AJ48" i="6"/>
  <c r="AI48" i="6"/>
  <c r="AF48" i="6"/>
  <c r="AE48" i="6"/>
  <c r="AD48" i="6"/>
  <c r="AC48" i="6"/>
  <c r="AA48" i="6"/>
  <c r="Z48" i="6"/>
  <c r="Y48" i="6"/>
  <c r="X48" i="6"/>
  <c r="W48" i="6"/>
  <c r="W87" i="6" s="1"/>
  <c r="U48" i="6"/>
  <c r="T48" i="6"/>
  <c r="S48" i="6"/>
  <c r="R48" i="6"/>
  <c r="Q48" i="6"/>
  <c r="P48" i="6"/>
  <c r="P87" i="6" s="1"/>
  <c r="K48" i="6"/>
  <c r="V87" i="6" s="1"/>
  <c r="J48" i="6"/>
  <c r="I48" i="6"/>
  <c r="H48" i="6"/>
  <c r="G48" i="6"/>
  <c r="C48" i="6"/>
  <c r="BW47" i="6"/>
  <c r="BV47" i="6"/>
  <c r="BU47" i="6"/>
  <c r="BT47" i="6"/>
  <c r="BT86" i="6" s="1"/>
  <c r="BR47" i="6"/>
  <c r="BP47" i="6"/>
  <c r="BO47" i="6"/>
  <c r="BN47" i="6"/>
  <c r="BN86" i="6" s="1"/>
  <c r="BM47" i="6"/>
  <c r="BM86" i="6" s="1"/>
  <c r="BK47" i="6"/>
  <c r="BJ47" i="6"/>
  <c r="BJ86" i="6" s="1"/>
  <c r="BH47" i="6"/>
  <c r="BG47" i="6"/>
  <c r="BG86" i="6" s="1"/>
  <c r="BF47" i="6"/>
  <c r="BF86" i="6" s="1"/>
  <c r="BE47" i="6"/>
  <c r="BE86" i="6" s="1"/>
  <c r="BD47" i="6"/>
  <c r="BB47" i="6"/>
  <c r="AZ47" i="6"/>
  <c r="AY47" i="6"/>
  <c r="AX47" i="6"/>
  <c r="AW47" i="6"/>
  <c r="AV47" i="6"/>
  <c r="AT47" i="6"/>
  <c r="AS47" i="6"/>
  <c r="AR47" i="6"/>
  <c r="AR86" i="6" s="1"/>
  <c r="AQ47" i="6"/>
  <c r="AO47" i="6"/>
  <c r="AN47" i="6"/>
  <c r="AM47" i="6"/>
  <c r="AL47" i="6"/>
  <c r="AJ47" i="6"/>
  <c r="AI47" i="6"/>
  <c r="AF47" i="6"/>
  <c r="AE47" i="6"/>
  <c r="AD47" i="6"/>
  <c r="AC47" i="6"/>
  <c r="AA47" i="6"/>
  <c r="Z47" i="6"/>
  <c r="Y47" i="6"/>
  <c r="X47" i="6"/>
  <c r="W47" i="6"/>
  <c r="W86" i="6" s="1"/>
  <c r="U47" i="6"/>
  <c r="T47" i="6"/>
  <c r="S47" i="6"/>
  <c r="R47" i="6"/>
  <c r="Q47" i="6"/>
  <c r="P47" i="6"/>
  <c r="P86" i="6" s="1"/>
  <c r="K47" i="6"/>
  <c r="V86" i="6" s="1"/>
  <c r="J47" i="6"/>
  <c r="I47" i="6"/>
  <c r="H47" i="6"/>
  <c r="AU86" i="6" s="1"/>
  <c r="G47" i="6"/>
  <c r="C47" i="6"/>
  <c r="BW46" i="6"/>
  <c r="BV46" i="6"/>
  <c r="BU46" i="6"/>
  <c r="BT46" i="6"/>
  <c r="BT85" i="6" s="1"/>
  <c r="BR46" i="6"/>
  <c r="BP46" i="6"/>
  <c r="BO46" i="6"/>
  <c r="BN46" i="6"/>
  <c r="BN85" i="6" s="1"/>
  <c r="BM46" i="6"/>
  <c r="BM85" i="6" s="1"/>
  <c r="BK46" i="6"/>
  <c r="BJ46" i="6"/>
  <c r="BJ85" i="6" s="1"/>
  <c r="BH46" i="6"/>
  <c r="BG46" i="6"/>
  <c r="BG85" i="6" s="1"/>
  <c r="BF46" i="6"/>
  <c r="BF85" i="6" s="1"/>
  <c r="BE46" i="6"/>
  <c r="BE85" i="6" s="1"/>
  <c r="BD46" i="6"/>
  <c r="BB46" i="6"/>
  <c r="AZ46" i="6"/>
  <c r="AY46" i="6"/>
  <c r="AX46" i="6"/>
  <c r="AW46" i="6"/>
  <c r="AV46" i="6"/>
  <c r="AT46" i="6"/>
  <c r="AS46" i="6"/>
  <c r="AR46" i="6"/>
  <c r="AR85" i="6" s="1"/>
  <c r="AQ46" i="6"/>
  <c r="AO46" i="6"/>
  <c r="AN46" i="6"/>
  <c r="AM46" i="6"/>
  <c r="AL46" i="6"/>
  <c r="AJ46" i="6"/>
  <c r="AI46" i="6"/>
  <c r="AF46" i="6"/>
  <c r="AE46" i="6"/>
  <c r="AD46" i="6"/>
  <c r="AC46" i="6"/>
  <c r="AA46" i="6"/>
  <c r="Z46" i="6"/>
  <c r="Y46" i="6"/>
  <c r="X46" i="6"/>
  <c r="W46" i="6"/>
  <c r="W85" i="6" s="1"/>
  <c r="U46" i="6"/>
  <c r="T46" i="6"/>
  <c r="S46" i="6"/>
  <c r="R46" i="6"/>
  <c r="Q46" i="6"/>
  <c r="P46" i="6"/>
  <c r="P85" i="6" s="1"/>
  <c r="K46" i="6"/>
  <c r="V85" i="6" s="1"/>
  <c r="J46" i="6"/>
  <c r="I46" i="6"/>
  <c r="H46" i="6"/>
  <c r="G46" i="6"/>
  <c r="C46" i="6"/>
  <c r="BW45" i="6"/>
  <c r="BV45" i="6"/>
  <c r="BU45" i="6"/>
  <c r="BT45" i="6"/>
  <c r="BT84" i="6" s="1"/>
  <c r="BR45" i="6"/>
  <c r="BP45" i="6"/>
  <c r="BO45" i="6"/>
  <c r="BN45" i="6"/>
  <c r="BN84" i="6" s="1"/>
  <c r="BM45" i="6"/>
  <c r="BM84" i="6" s="1"/>
  <c r="BK45" i="6"/>
  <c r="BJ45" i="6"/>
  <c r="BJ84" i="6" s="1"/>
  <c r="BH45" i="6"/>
  <c r="BG45" i="6"/>
  <c r="BG84" i="6" s="1"/>
  <c r="BF45" i="6"/>
  <c r="BF84" i="6" s="1"/>
  <c r="BE45" i="6"/>
  <c r="BE84" i="6" s="1"/>
  <c r="BD45" i="6"/>
  <c r="BB45" i="6"/>
  <c r="AZ45" i="6"/>
  <c r="AY45" i="6"/>
  <c r="AX45" i="6"/>
  <c r="AW45" i="6"/>
  <c r="AV45" i="6"/>
  <c r="AT45" i="6"/>
  <c r="AS45" i="6"/>
  <c r="AR45" i="6"/>
  <c r="AR84" i="6" s="1"/>
  <c r="AQ45" i="6"/>
  <c r="AO45" i="6"/>
  <c r="AN45" i="6"/>
  <c r="AM45" i="6"/>
  <c r="AL45" i="6"/>
  <c r="AJ45" i="6"/>
  <c r="AI45" i="6"/>
  <c r="AF45" i="6"/>
  <c r="AE45" i="6"/>
  <c r="AD45" i="6"/>
  <c r="AC45" i="6"/>
  <c r="AA45" i="6"/>
  <c r="Z45" i="6"/>
  <c r="Y45" i="6"/>
  <c r="X45" i="6"/>
  <c r="W45" i="6"/>
  <c r="W84" i="6" s="1"/>
  <c r="U45" i="6"/>
  <c r="T45" i="6"/>
  <c r="S45" i="6"/>
  <c r="R45" i="6"/>
  <c r="Q45" i="6"/>
  <c r="P45" i="6"/>
  <c r="P84" i="6" s="1"/>
  <c r="K45" i="6"/>
  <c r="V84" i="6" s="1"/>
  <c r="J45" i="6"/>
  <c r="AP84" i="6" s="1"/>
  <c r="I45" i="6"/>
  <c r="H45" i="6"/>
  <c r="G45" i="6"/>
  <c r="C45" i="6"/>
  <c r="BW44" i="6"/>
  <c r="BV44" i="6"/>
  <c r="BU44" i="6"/>
  <c r="BT44" i="6"/>
  <c r="BT83" i="6" s="1"/>
  <c r="BR44" i="6"/>
  <c r="BP44" i="6"/>
  <c r="BO44" i="6"/>
  <c r="BN44" i="6"/>
  <c r="BN83" i="6" s="1"/>
  <c r="BM44" i="6"/>
  <c r="BM83" i="6" s="1"/>
  <c r="BK44" i="6"/>
  <c r="BJ44" i="6"/>
  <c r="BJ83" i="6" s="1"/>
  <c r="BH44" i="6"/>
  <c r="BG44" i="6"/>
  <c r="BG83" i="6" s="1"/>
  <c r="BF44" i="6"/>
  <c r="BF83" i="6" s="1"/>
  <c r="BE44" i="6"/>
  <c r="BE83" i="6" s="1"/>
  <c r="BD44" i="6"/>
  <c r="BB44" i="6"/>
  <c r="AZ44" i="6"/>
  <c r="AY44" i="6"/>
  <c r="AX44" i="6"/>
  <c r="AW44" i="6"/>
  <c r="AV44" i="6"/>
  <c r="AT44" i="6"/>
  <c r="AS44" i="6"/>
  <c r="AR44" i="6"/>
  <c r="AR83" i="6" s="1"/>
  <c r="AQ44" i="6"/>
  <c r="AO44" i="6"/>
  <c r="AN44" i="6"/>
  <c r="AM44" i="6"/>
  <c r="AL44" i="6"/>
  <c r="AJ44" i="6"/>
  <c r="AI44" i="6"/>
  <c r="AF44" i="6"/>
  <c r="AE44" i="6"/>
  <c r="AD44" i="6"/>
  <c r="AC44" i="6"/>
  <c r="AA44" i="6"/>
  <c r="Z44" i="6"/>
  <c r="Y44" i="6"/>
  <c r="X44" i="6"/>
  <c r="W44" i="6"/>
  <c r="W83" i="6" s="1"/>
  <c r="U44" i="6"/>
  <c r="T44" i="6"/>
  <c r="S44" i="6"/>
  <c r="R44" i="6"/>
  <c r="Q44" i="6"/>
  <c r="P44" i="6"/>
  <c r="P83" i="6" s="1"/>
  <c r="K44" i="6"/>
  <c r="V83" i="6" s="1"/>
  <c r="J44" i="6"/>
  <c r="I44" i="6"/>
  <c r="H44" i="6"/>
  <c r="G44" i="6"/>
  <c r="C44" i="6"/>
  <c r="BW43" i="6"/>
  <c r="BW82" i="6" s="1"/>
  <c r="BV43" i="6"/>
  <c r="BU43" i="6"/>
  <c r="BU82" i="6" s="1"/>
  <c r="BT43" i="6"/>
  <c r="BT82" i="6" s="1"/>
  <c r="BR43" i="6"/>
  <c r="BP43" i="6"/>
  <c r="BO43" i="6"/>
  <c r="BO82" i="6" s="1"/>
  <c r="BN43" i="6"/>
  <c r="BN82" i="6" s="1"/>
  <c r="BM43" i="6"/>
  <c r="BM82" i="6" s="1"/>
  <c r="BK43" i="6"/>
  <c r="BK82" i="6" s="1"/>
  <c r="BJ43" i="6"/>
  <c r="BJ82" i="6" s="1"/>
  <c r="BH43" i="6"/>
  <c r="BG43" i="6"/>
  <c r="BG82" i="6" s="1"/>
  <c r="BF43" i="6"/>
  <c r="BF82" i="6" s="1"/>
  <c r="BE43" i="6"/>
  <c r="BE82" i="6" s="1"/>
  <c r="BD43" i="6"/>
  <c r="BB43" i="6"/>
  <c r="BB82" i="6" s="1"/>
  <c r="AZ43" i="6"/>
  <c r="AY43" i="6"/>
  <c r="AX43" i="6"/>
  <c r="AX82" i="6" s="1"/>
  <c r="AW43" i="6"/>
  <c r="AW82" i="6" s="1"/>
  <c r="AV43" i="6"/>
  <c r="AV82" i="6" s="1"/>
  <c r="AT43" i="6"/>
  <c r="AS43" i="6"/>
  <c r="AS82" i="6" s="1"/>
  <c r="AR43" i="6"/>
  <c r="AR82" i="6" s="1"/>
  <c r="AQ43" i="6"/>
  <c r="AO43" i="6"/>
  <c r="AN43" i="6"/>
  <c r="AM43" i="6"/>
  <c r="AL43" i="6"/>
  <c r="AL82" i="6" s="1"/>
  <c r="AJ43" i="6"/>
  <c r="AI43" i="6"/>
  <c r="AF43" i="6"/>
  <c r="AF82" i="6" s="1"/>
  <c r="AE43" i="6"/>
  <c r="AD43" i="6"/>
  <c r="AC43" i="6"/>
  <c r="AC82" i="6" s="1"/>
  <c r="AA43" i="6"/>
  <c r="Z43" i="6"/>
  <c r="Y43" i="6"/>
  <c r="X43" i="6"/>
  <c r="X82" i="6" s="1"/>
  <c r="W43" i="6"/>
  <c r="W82" i="6" s="1"/>
  <c r="U43" i="6"/>
  <c r="T43" i="6"/>
  <c r="S43" i="6"/>
  <c r="S82" i="6" s="1"/>
  <c r="R43" i="6"/>
  <c r="R82" i="6" s="1"/>
  <c r="Q43" i="6"/>
  <c r="Q82" i="6" s="1"/>
  <c r="P43" i="6"/>
  <c r="P82" i="6" s="1"/>
  <c r="BW42" i="6"/>
  <c r="BW81" i="6" s="1"/>
  <c r="BV42" i="6"/>
  <c r="BU42" i="6"/>
  <c r="BU81" i="6" s="1"/>
  <c r="BT42" i="6"/>
  <c r="BT81" i="6" s="1"/>
  <c r="BR42" i="6"/>
  <c r="BP42" i="6"/>
  <c r="BO42" i="6"/>
  <c r="BO81" i="6" s="1"/>
  <c r="BN42" i="6"/>
  <c r="BN81" i="6" s="1"/>
  <c r="BM42" i="6"/>
  <c r="BM81" i="6" s="1"/>
  <c r="BK42" i="6"/>
  <c r="BK81" i="6" s="1"/>
  <c r="BJ42" i="6"/>
  <c r="BJ81" i="6" s="1"/>
  <c r="BH42" i="6"/>
  <c r="BG42" i="6"/>
  <c r="BG81" i="6" s="1"/>
  <c r="BF42" i="6"/>
  <c r="BF81" i="6" s="1"/>
  <c r="BE42" i="6"/>
  <c r="BE81" i="6" s="1"/>
  <c r="BD42" i="6"/>
  <c r="BB42" i="6"/>
  <c r="BB81" i="6" s="1"/>
  <c r="AZ42" i="6"/>
  <c r="AY42" i="6"/>
  <c r="AX42" i="6"/>
  <c r="AX81" i="6" s="1"/>
  <c r="AW42" i="6"/>
  <c r="AW81" i="6" s="1"/>
  <c r="AV42" i="6"/>
  <c r="AV81" i="6" s="1"/>
  <c r="AT42" i="6"/>
  <c r="AS42" i="6"/>
  <c r="AS81" i="6" s="1"/>
  <c r="AR42" i="6"/>
  <c r="AR81" i="6" s="1"/>
  <c r="AQ42" i="6"/>
  <c r="AO42" i="6"/>
  <c r="AN42" i="6"/>
  <c r="AM42" i="6"/>
  <c r="AL42" i="6"/>
  <c r="AL81" i="6" s="1"/>
  <c r="AJ42" i="6"/>
  <c r="AI42" i="6"/>
  <c r="AF42" i="6"/>
  <c r="AF81" i="6" s="1"/>
  <c r="AE42" i="6"/>
  <c r="AD42" i="6"/>
  <c r="AC42" i="6"/>
  <c r="AC81" i="6" s="1"/>
  <c r="AA42" i="6"/>
  <c r="Z42" i="6"/>
  <c r="Y42" i="6"/>
  <c r="X42" i="6"/>
  <c r="X81" i="6" s="1"/>
  <c r="W42" i="6"/>
  <c r="W81" i="6" s="1"/>
  <c r="U42" i="6"/>
  <c r="T42" i="6"/>
  <c r="S42" i="6"/>
  <c r="S81" i="6" s="1"/>
  <c r="R42" i="6"/>
  <c r="R81" i="6" s="1"/>
  <c r="Q42" i="6"/>
  <c r="Q81" i="6" s="1"/>
  <c r="P42" i="6"/>
  <c r="P81" i="6" s="1"/>
  <c r="BW41" i="6"/>
  <c r="BW80" i="6" s="1"/>
  <c r="BV41" i="6"/>
  <c r="BV80" i="6" s="1"/>
  <c r="BU41" i="6"/>
  <c r="BU80" i="6" s="1"/>
  <c r="BT41" i="6"/>
  <c r="BT80" i="6" s="1"/>
  <c r="BR41" i="6"/>
  <c r="BR80" i="6" s="1"/>
  <c r="BP41" i="6"/>
  <c r="BP80" i="6" s="1"/>
  <c r="BO41" i="6"/>
  <c r="BO80" i="6" s="1"/>
  <c r="BN41" i="6"/>
  <c r="BN80" i="6" s="1"/>
  <c r="BM41" i="6"/>
  <c r="BM80" i="6" s="1"/>
  <c r="BK41" i="6"/>
  <c r="BK80" i="6" s="1"/>
  <c r="BJ41" i="6"/>
  <c r="BJ80" i="6" s="1"/>
  <c r="BH41" i="6"/>
  <c r="BH80" i="6" s="1"/>
  <c r="BG41" i="6"/>
  <c r="BG80" i="6" s="1"/>
  <c r="BF41" i="6"/>
  <c r="BF80" i="6" s="1"/>
  <c r="BE41" i="6"/>
  <c r="BE80" i="6" s="1"/>
  <c r="BD41" i="6"/>
  <c r="BB41" i="6"/>
  <c r="BB80" i="6" s="1"/>
  <c r="AZ41" i="6"/>
  <c r="AZ80" i="6" s="1"/>
  <c r="AY41" i="6"/>
  <c r="AY80" i="6" s="1"/>
  <c r="AX41" i="6"/>
  <c r="AX80" i="6" s="1"/>
  <c r="AW41" i="6"/>
  <c r="AW80" i="6" s="1"/>
  <c r="AV41" i="6"/>
  <c r="AV80" i="6" s="1"/>
  <c r="AT41" i="6"/>
  <c r="AT80" i="6" s="1"/>
  <c r="AS41" i="6"/>
  <c r="AS80" i="6" s="1"/>
  <c r="AQ41" i="6"/>
  <c r="AO41" i="6"/>
  <c r="AO80" i="6" s="1"/>
  <c r="AN41" i="6"/>
  <c r="AN80" i="6" s="1"/>
  <c r="AM41" i="6"/>
  <c r="AM80" i="6" s="1"/>
  <c r="AL41" i="6"/>
  <c r="AL80" i="6" s="1"/>
  <c r="AJ41" i="6"/>
  <c r="AJ80" i="6" s="1"/>
  <c r="AI41" i="6"/>
  <c r="AI80" i="6" s="1"/>
  <c r="AF41" i="6"/>
  <c r="AF80" i="6" s="1"/>
  <c r="AE41" i="6"/>
  <c r="AE80" i="6" s="1"/>
  <c r="AD41" i="6"/>
  <c r="AD80" i="6" s="1"/>
  <c r="AC41" i="6"/>
  <c r="AC80" i="6" s="1"/>
  <c r="AA41" i="6"/>
  <c r="AA80" i="6" s="1"/>
  <c r="Z41" i="6"/>
  <c r="Z80" i="6" s="1"/>
  <c r="Y41" i="6"/>
  <c r="Y80" i="6" s="1"/>
  <c r="X41" i="6"/>
  <c r="X80" i="6" s="1"/>
  <c r="W41" i="6"/>
  <c r="W80" i="6" s="1"/>
  <c r="U41" i="6"/>
  <c r="U80" i="6" s="1"/>
  <c r="T41" i="6"/>
  <c r="T80" i="6" s="1"/>
  <c r="S41" i="6"/>
  <c r="S80" i="6" s="1"/>
  <c r="R41" i="6"/>
  <c r="R80" i="6" s="1"/>
  <c r="Q41" i="6"/>
  <c r="Q80" i="6" s="1"/>
  <c r="P41" i="6"/>
  <c r="P80" i="6" s="1"/>
  <c r="H28" i="5"/>
  <c r="M28" i="5" s="1"/>
  <c r="C28" i="5"/>
  <c r="I28" i="5" s="1"/>
  <c r="N28" i="5" s="1"/>
  <c r="H27" i="5"/>
  <c r="M27" i="5" s="1"/>
  <c r="C27" i="5"/>
  <c r="I27" i="5" s="1"/>
  <c r="N27" i="5" s="1"/>
  <c r="H26" i="5"/>
  <c r="M26" i="5" s="1"/>
  <c r="C26" i="5"/>
  <c r="I26" i="5" s="1"/>
  <c r="N26" i="5" s="1"/>
  <c r="H25" i="5"/>
  <c r="M25" i="5" s="1"/>
  <c r="C25" i="5"/>
  <c r="I25" i="5" s="1"/>
  <c r="N25" i="5" s="1"/>
  <c r="AP87" i="6" l="1"/>
  <c r="AU89" i="6"/>
  <c r="AP91" i="6"/>
  <c r="AP95" i="6"/>
  <c r="AP96" i="6"/>
  <c r="AP98" i="6"/>
  <c r="AP100" i="6"/>
  <c r="AU84" i="6"/>
  <c r="AP86" i="6"/>
  <c r="AU88" i="6"/>
  <c r="AP90" i="6"/>
  <c r="AU87" i="6"/>
  <c r="AP89" i="6"/>
  <c r="AP93" i="6"/>
  <c r="AP94" i="6"/>
  <c r="AP85" i="6"/>
  <c r="V99" i="6"/>
  <c r="V104" i="6" s="1"/>
  <c r="AP99" i="6"/>
  <c r="AP97" i="6"/>
  <c r="AP83" i="6"/>
  <c r="AU91" i="6"/>
  <c r="AU92" i="6"/>
  <c r="AU93" i="6"/>
  <c r="AU95" i="6"/>
  <c r="AU99" i="6"/>
  <c r="AU98" i="6"/>
  <c r="AU96" i="6"/>
  <c r="AU94" i="6"/>
  <c r="AU97" i="6"/>
  <c r="AU83" i="6"/>
  <c r="AU85" i="6"/>
  <c r="AU100" i="6"/>
  <c r="AF101" i="6"/>
  <c r="BS86" i="6"/>
  <c r="BS88" i="6"/>
  <c r="BS84" i="6"/>
  <c r="BS87" i="6"/>
  <c r="BI101" i="6"/>
  <c r="BS101" i="6"/>
  <c r="BA84" i="6"/>
  <c r="BA87" i="6"/>
  <c r="BA89" i="6"/>
  <c r="BA91" i="6"/>
  <c r="BA93" i="6"/>
  <c r="BA86" i="6"/>
  <c r="BA88" i="6"/>
  <c r="BA90" i="6"/>
  <c r="BA92" i="6"/>
  <c r="BA94" i="6"/>
  <c r="BA96" i="6"/>
  <c r="BI85" i="6"/>
  <c r="BS85" i="6"/>
  <c r="BA83" i="6"/>
  <c r="BI83" i="6"/>
  <c r="BS83" i="6"/>
  <c r="BA95" i="6"/>
  <c r="BA85" i="6"/>
  <c r="BA101" i="6"/>
  <c r="BA102" i="6"/>
  <c r="BI84" i="6"/>
  <c r="AF85" i="6"/>
  <c r="BI87" i="6"/>
  <c r="AF96" i="6"/>
  <c r="AF83" i="6"/>
  <c r="BI86" i="6"/>
  <c r="BI88" i="6"/>
  <c r="AF100" i="6"/>
  <c r="AF84" i="6"/>
  <c r="AF87" i="6"/>
  <c r="AF89" i="6"/>
  <c r="AF91" i="6"/>
  <c r="AF93" i="6"/>
  <c r="AF95" i="6"/>
  <c r="BS98" i="6"/>
  <c r="BI98" i="6"/>
  <c r="AF98" i="6"/>
  <c r="BS89" i="6"/>
  <c r="BI89" i="6"/>
  <c r="BS91" i="6"/>
  <c r="BI91" i="6"/>
  <c r="BS93" i="6"/>
  <c r="BI93" i="6"/>
  <c r="BS95" i="6"/>
  <c r="BI95" i="6"/>
  <c r="BA99" i="6"/>
  <c r="BI99" i="6"/>
  <c r="AF99" i="6"/>
  <c r="AF86" i="6"/>
  <c r="AF88" i="6"/>
  <c r="AF90" i="6"/>
  <c r="AF92" i="6"/>
  <c r="AF94" i="6"/>
  <c r="BS96" i="6"/>
  <c r="BI96" i="6"/>
  <c r="BA97" i="6"/>
  <c r="AF97" i="6"/>
  <c r="BS100" i="6"/>
  <c r="BI100" i="6"/>
  <c r="BS90" i="6"/>
  <c r="BI90" i="6"/>
  <c r="BS92" i="6"/>
  <c r="BI92" i="6"/>
  <c r="BS94" i="6"/>
  <c r="BI94" i="6"/>
  <c r="BS97" i="6"/>
  <c r="BI97" i="6"/>
  <c r="BA98" i="6"/>
  <c r="BA100" i="6"/>
  <c r="BQ99" i="6"/>
  <c r="BS99" i="6"/>
  <c r="BK96" i="6"/>
  <c r="BU96" i="6"/>
  <c r="AC96" i="6"/>
  <c r="BO96" i="6"/>
  <c r="R96" i="6"/>
  <c r="S96" i="6"/>
  <c r="AL96" i="6"/>
  <c r="X96" i="6"/>
  <c r="AV96" i="6"/>
  <c r="Q96" i="6"/>
  <c r="AS96" i="6"/>
  <c r="Q84" i="6"/>
  <c r="AV84" i="6"/>
  <c r="AS84" i="6"/>
  <c r="X84" i="6"/>
  <c r="BO84" i="6"/>
  <c r="AC84" i="6"/>
  <c r="R84" i="6"/>
  <c r="S84" i="6"/>
  <c r="AL84" i="6"/>
  <c r="BU84" i="6"/>
  <c r="BK84" i="6"/>
  <c r="AV87" i="6"/>
  <c r="AS87" i="6"/>
  <c r="AC87" i="6"/>
  <c r="R87" i="6"/>
  <c r="BO87" i="6"/>
  <c r="BK87" i="6"/>
  <c r="X87" i="6"/>
  <c r="AL87" i="6"/>
  <c r="BU87" i="6"/>
  <c r="Q87" i="6"/>
  <c r="S87" i="6"/>
  <c r="R89" i="6"/>
  <c r="BO89" i="6"/>
  <c r="AC89" i="6"/>
  <c r="AL89" i="6"/>
  <c r="BU89" i="6"/>
  <c r="BK89" i="6"/>
  <c r="S89" i="6"/>
  <c r="Q89" i="6"/>
  <c r="AV89" i="6"/>
  <c r="X89" i="6"/>
  <c r="AS89" i="6"/>
  <c r="AV91" i="6"/>
  <c r="AS91" i="6"/>
  <c r="BO91" i="6"/>
  <c r="X91" i="6"/>
  <c r="AC91" i="6"/>
  <c r="R91" i="6"/>
  <c r="BK91" i="6"/>
  <c r="BU91" i="6"/>
  <c r="Q91" i="6"/>
  <c r="S91" i="6"/>
  <c r="AL91" i="6"/>
  <c r="AS93" i="6"/>
  <c r="BK93" i="6"/>
  <c r="S93" i="6"/>
  <c r="R93" i="6"/>
  <c r="Q93" i="6"/>
  <c r="X93" i="6"/>
  <c r="AL93" i="6"/>
  <c r="BU93" i="6"/>
  <c r="BO93" i="6"/>
  <c r="AC93" i="6"/>
  <c r="AV93" i="6"/>
  <c r="AV95" i="6"/>
  <c r="AS95" i="6"/>
  <c r="BO95" i="6"/>
  <c r="S95" i="6"/>
  <c r="AC95" i="6"/>
  <c r="R95" i="6"/>
  <c r="AL95" i="6"/>
  <c r="X95" i="6"/>
  <c r="BK95" i="6"/>
  <c r="BU95" i="6"/>
  <c r="Q95" i="6"/>
  <c r="S99" i="6"/>
  <c r="BU99" i="6"/>
  <c r="Q99" i="6"/>
  <c r="AC99" i="6"/>
  <c r="AS99" i="6"/>
  <c r="BO99" i="6"/>
  <c r="R99" i="6"/>
  <c r="X99" i="6"/>
  <c r="AL99" i="6"/>
  <c r="AV99" i="6"/>
  <c r="BK99" i="6"/>
  <c r="R86" i="6"/>
  <c r="BK86" i="6"/>
  <c r="S86" i="6"/>
  <c r="AV86" i="6"/>
  <c r="X86" i="6"/>
  <c r="AL86" i="6"/>
  <c r="BU86" i="6"/>
  <c r="AS86" i="6"/>
  <c r="BO86" i="6"/>
  <c r="AC86" i="6"/>
  <c r="Q86" i="6"/>
  <c r="BO88" i="6"/>
  <c r="AC88" i="6"/>
  <c r="R88" i="6"/>
  <c r="AL88" i="6"/>
  <c r="BK88" i="6"/>
  <c r="S88" i="6"/>
  <c r="BU88" i="6"/>
  <c r="Q88" i="6"/>
  <c r="AV88" i="6"/>
  <c r="AS88" i="6"/>
  <c r="X88" i="6"/>
  <c r="AS90" i="6"/>
  <c r="BO90" i="6"/>
  <c r="S90" i="6"/>
  <c r="X90" i="6"/>
  <c r="R90" i="6"/>
  <c r="BK90" i="6"/>
  <c r="AC90" i="6"/>
  <c r="AL90" i="6"/>
  <c r="BU90" i="6"/>
  <c r="Q90" i="6"/>
  <c r="AV90" i="6"/>
  <c r="BK92" i="6"/>
  <c r="S92" i="6"/>
  <c r="AL92" i="6"/>
  <c r="BU92" i="6"/>
  <c r="Q92" i="6"/>
  <c r="BO92" i="6"/>
  <c r="AC92" i="6"/>
  <c r="R92" i="6"/>
  <c r="X92" i="6"/>
  <c r="AV92" i="6"/>
  <c r="AS92" i="6"/>
  <c r="AS94" i="6"/>
  <c r="BO94" i="6"/>
  <c r="AC94" i="6"/>
  <c r="X94" i="6"/>
  <c r="R94" i="6"/>
  <c r="BK94" i="6"/>
  <c r="S94" i="6"/>
  <c r="BU94" i="6"/>
  <c r="Q94" i="6"/>
  <c r="AV94" i="6"/>
  <c r="AL94" i="6"/>
  <c r="BO97" i="6"/>
  <c r="AC97" i="6"/>
  <c r="R97" i="6"/>
  <c r="AL97" i="6"/>
  <c r="BK97" i="6"/>
  <c r="S97" i="6"/>
  <c r="AV97" i="6"/>
  <c r="AS97" i="6"/>
  <c r="Q97" i="6"/>
  <c r="X97" i="6"/>
  <c r="BU97" i="6"/>
  <c r="BK85" i="6"/>
  <c r="S85" i="6"/>
  <c r="BU85" i="6"/>
  <c r="X85" i="6"/>
  <c r="AL85" i="6"/>
  <c r="Q85" i="6"/>
  <c r="BO85" i="6"/>
  <c r="AC85" i="6"/>
  <c r="R85" i="6"/>
  <c r="AS85" i="6"/>
  <c r="AV85" i="6"/>
  <c r="AS100" i="6"/>
  <c r="BU100" i="6"/>
  <c r="BO100" i="6"/>
  <c r="BK100" i="6"/>
  <c r="S100" i="6"/>
  <c r="AL100" i="6"/>
  <c r="Q100" i="6"/>
  <c r="X100" i="6"/>
  <c r="R100" i="6"/>
  <c r="AV100" i="6"/>
  <c r="AC100" i="6"/>
  <c r="AV83" i="6"/>
  <c r="AS83" i="6"/>
  <c r="X83" i="6"/>
  <c r="BK83" i="6"/>
  <c r="AL83" i="6"/>
  <c r="AC83" i="6"/>
  <c r="R83" i="6"/>
  <c r="BO83" i="6"/>
  <c r="BU83" i="6"/>
  <c r="Q83" i="6"/>
  <c r="S83" i="6"/>
  <c r="BK98" i="6"/>
  <c r="S98" i="6"/>
  <c r="BU98" i="6"/>
  <c r="X98" i="6"/>
  <c r="AL98" i="6"/>
  <c r="AS98" i="6"/>
  <c r="BO98" i="6"/>
  <c r="AC98" i="6"/>
  <c r="R98" i="6"/>
  <c r="Q98" i="6"/>
  <c r="AV98" i="6"/>
  <c r="BQ85" i="6"/>
  <c r="BQ86" i="6"/>
  <c r="BQ92" i="6"/>
  <c r="BQ83" i="6"/>
  <c r="BQ98" i="6"/>
  <c r="BQ96" i="6"/>
  <c r="BQ88" i="6"/>
  <c r="BQ90" i="6"/>
  <c r="BQ94" i="6"/>
  <c r="BQ97" i="6"/>
  <c r="BQ84" i="6"/>
  <c r="BQ87" i="6"/>
  <c r="BQ89" i="6"/>
  <c r="BQ91" i="6"/>
  <c r="BQ93" i="6"/>
  <c r="BQ95" i="6"/>
  <c r="BQ100" i="6"/>
  <c r="AX98" i="6"/>
  <c r="AX99" i="6"/>
  <c r="AW99" i="6"/>
  <c r="BB99" i="6"/>
  <c r="BW99" i="6"/>
  <c r="AW98" i="6"/>
  <c r="BW98" i="6"/>
  <c r="BB98" i="6"/>
  <c r="AO101" i="6"/>
  <c r="BV102" i="6"/>
  <c r="BL42" i="6"/>
  <c r="BL81" i="6" s="1"/>
  <c r="AH43" i="6"/>
  <c r="AH82" i="6" s="1"/>
  <c r="BL44" i="6"/>
  <c r="BL83" i="6" s="1"/>
  <c r="AB45" i="6"/>
  <c r="AB84" i="6" s="1"/>
  <c r="AH49" i="6"/>
  <c r="AH88" i="6" s="1"/>
  <c r="AH51" i="6"/>
  <c r="AH90" i="6" s="1"/>
  <c r="AH52" i="6"/>
  <c r="AH91" i="6" s="1"/>
  <c r="AH53" i="6"/>
  <c r="AH92" i="6" s="1"/>
  <c r="AH54" i="6"/>
  <c r="AH93" i="6" s="1"/>
  <c r="AH57" i="6"/>
  <c r="AH96" i="6" s="1"/>
  <c r="AH58" i="6"/>
  <c r="AH97" i="6" s="1"/>
  <c r="AH61" i="6"/>
  <c r="AH100" i="6" s="1"/>
  <c r="AG41" i="6"/>
  <c r="AG80" i="6" s="1"/>
  <c r="AK41" i="6"/>
  <c r="AK80" i="6" s="1"/>
  <c r="BL43" i="6"/>
  <c r="BL82" i="6" s="1"/>
  <c r="AX84" i="6"/>
  <c r="AG45" i="6"/>
  <c r="AG84" i="6" s="1"/>
  <c r="AK45" i="6"/>
  <c r="AK84" i="6" s="1"/>
  <c r="BL49" i="6"/>
  <c r="BL88" i="6" s="1"/>
  <c r="BL54" i="6"/>
  <c r="BL93" i="6" s="1"/>
  <c r="BL61" i="6"/>
  <c r="BL100" i="6" s="1"/>
  <c r="BL62" i="6"/>
  <c r="BL101" i="6" s="1"/>
  <c r="BL63" i="6"/>
  <c r="BL102" i="6" s="1"/>
  <c r="Z102" i="6"/>
  <c r="AG42" i="6"/>
  <c r="AG81" i="6" s="1"/>
  <c r="AK42" i="6"/>
  <c r="AK81" i="6" s="1"/>
  <c r="BL41" i="6"/>
  <c r="BL80" i="6" s="1"/>
  <c r="AH42" i="6"/>
  <c r="AH81" i="6" s="1"/>
  <c r="AG43" i="6"/>
  <c r="AG82" i="6" s="1"/>
  <c r="AK43" i="6"/>
  <c r="AK82" i="6" s="1"/>
  <c r="AH44" i="6"/>
  <c r="AH83" i="6" s="1"/>
  <c r="BL45" i="6"/>
  <c r="BL84" i="6" s="1"/>
  <c r="AB46" i="6"/>
  <c r="AB85" i="6" s="1"/>
  <c r="AG47" i="6"/>
  <c r="AG86" i="6" s="1"/>
  <c r="AK47" i="6"/>
  <c r="AK86" i="6" s="1"/>
  <c r="AG48" i="6"/>
  <c r="AG87" i="6" s="1"/>
  <c r="AK48" i="6"/>
  <c r="AK87" i="6" s="1"/>
  <c r="AG49" i="6"/>
  <c r="AG88" i="6" s="1"/>
  <c r="AK49" i="6"/>
  <c r="AK88" i="6" s="1"/>
  <c r="AG50" i="6"/>
  <c r="AG89" i="6" s="1"/>
  <c r="AK50" i="6"/>
  <c r="AK89" i="6" s="1"/>
  <c r="AG51" i="6"/>
  <c r="AG90" i="6" s="1"/>
  <c r="AK51" i="6"/>
  <c r="AK90" i="6" s="1"/>
  <c r="AG52" i="6"/>
  <c r="AG91" i="6" s="1"/>
  <c r="AK52" i="6"/>
  <c r="AK91" i="6" s="1"/>
  <c r="AG53" i="6"/>
  <c r="AG92" i="6" s="1"/>
  <c r="AK53" i="6"/>
  <c r="AK92" i="6" s="1"/>
  <c r="AG54" i="6"/>
  <c r="AG93" i="6" s="1"/>
  <c r="AK54" i="6"/>
  <c r="AK93" i="6" s="1"/>
  <c r="AG55" i="6"/>
  <c r="AG94" i="6" s="1"/>
  <c r="AK55" i="6"/>
  <c r="AK94" i="6" s="1"/>
  <c r="AG56" i="6"/>
  <c r="AG95" i="6" s="1"/>
  <c r="AK56" i="6"/>
  <c r="AK95" i="6" s="1"/>
  <c r="BJ56" i="6"/>
  <c r="BJ95" i="6" s="1"/>
  <c r="AG57" i="6"/>
  <c r="AG96" i="6" s="1"/>
  <c r="AK57" i="6"/>
  <c r="AK96" i="6" s="1"/>
  <c r="BJ57" i="6"/>
  <c r="BJ96" i="6" s="1"/>
  <c r="AG58" i="6"/>
  <c r="AG97" i="6" s="1"/>
  <c r="AK58" i="6"/>
  <c r="AK97" i="6" s="1"/>
  <c r="BJ58" i="6"/>
  <c r="BJ97" i="6" s="1"/>
  <c r="AG61" i="6"/>
  <c r="AG100" i="6" s="1"/>
  <c r="AK61" i="6"/>
  <c r="AK100" i="6" s="1"/>
  <c r="BJ61" i="6"/>
  <c r="BJ100" i="6" s="1"/>
  <c r="AG62" i="6"/>
  <c r="AG101" i="6" s="1"/>
  <c r="AK62" i="6"/>
  <c r="AK101" i="6" s="1"/>
  <c r="BJ62" i="6"/>
  <c r="BJ101" i="6" s="1"/>
  <c r="AG63" i="6"/>
  <c r="AG102" i="6" s="1"/>
  <c r="AK63" i="6"/>
  <c r="AK102" i="6" s="1"/>
  <c r="BJ63" i="6"/>
  <c r="BJ102" i="6" s="1"/>
  <c r="Z101" i="6"/>
  <c r="AB41" i="6"/>
  <c r="AB80" i="6" s="1"/>
  <c r="AG46" i="6"/>
  <c r="AG85" i="6" s="1"/>
  <c r="AK46" i="6"/>
  <c r="AK85" i="6" s="1"/>
  <c r="AH47" i="6"/>
  <c r="AH86" i="6" s="1"/>
  <c r="AH48" i="6"/>
  <c r="AH87" i="6" s="1"/>
  <c r="AH50" i="6"/>
  <c r="AH89" i="6" s="1"/>
  <c r="AH55" i="6"/>
  <c r="AH94" i="6" s="1"/>
  <c r="AH56" i="6"/>
  <c r="AH95" i="6" s="1"/>
  <c r="AH62" i="6"/>
  <c r="AH101" i="6" s="1"/>
  <c r="AH63" i="6"/>
  <c r="AH102" i="6" s="1"/>
  <c r="AB42" i="6"/>
  <c r="AB81" i="6" s="1"/>
  <c r="AW83" i="6"/>
  <c r="AB44" i="6"/>
  <c r="AB83" i="6" s="1"/>
  <c r="AH46" i="6"/>
  <c r="AH85" i="6" s="1"/>
  <c r="BL47" i="6"/>
  <c r="BL86" i="6" s="1"/>
  <c r="BL48" i="6"/>
  <c r="BL87" i="6" s="1"/>
  <c r="BL50" i="6"/>
  <c r="BL89" i="6" s="1"/>
  <c r="BL51" i="6"/>
  <c r="BL90" i="6" s="1"/>
  <c r="BL52" i="6"/>
  <c r="BL91" i="6" s="1"/>
  <c r="BL53" i="6"/>
  <c r="BL92" i="6" s="1"/>
  <c r="BL55" i="6"/>
  <c r="BL94" i="6" s="1"/>
  <c r="BL56" i="6"/>
  <c r="BL95" i="6" s="1"/>
  <c r="BL57" i="6"/>
  <c r="BL96" i="6" s="1"/>
  <c r="BL58" i="6"/>
  <c r="BL97" i="6" s="1"/>
  <c r="AH41" i="6"/>
  <c r="AH80" i="6" s="1"/>
  <c r="AB43" i="6"/>
  <c r="AB82" i="6" s="1"/>
  <c r="AX83" i="6"/>
  <c r="AG44" i="6"/>
  <c r="AG83" i="6" s="1"/>
  <c r="AK44" i="6"/>
  <c r="AK83" i="6" s="1"/>
  <c r="AH45" i="6"/>
  <c r="AH84" i="6" s="1"/>
  <c r="BL46" i="6"/>
  <c r="BL85" i="6" s="1"/>
  <c r="AW86" i="6"/>
  <c r="AB47" i="6"/>
  <c r="AB86" i="6" s="1"/>
  <c r="AW87" i="6"/>
  <c r="AB48" i="6"/>
  <c r="AB87" i="6" s="1"/>
  <c r="AW88" i="6"/>
  <c r="AB49" i="6"/>
  <c r="AB88" i="6" s="1"/>
  <c r="AW89" i="6"/>
  <c r="AB50" i="6"/>
  <c r="AB89" i="6" s="1"/>
  <c r="AW90" i="6"/>
  <c r="AB51" i="6"/>
  <c r="AB90" i="6" s="1"/>
  <c r="AW91" i="6"/>
  <c r="AB52" i="6"/>
  <c r="AB91" i="6" s="1"/>
  <c r="AW92" i="6"/>
  <c r="AB53" i="6"/>
  <c r="AB92" i="6" s="1"/>
  <c r="AW93" i="6"/>
  <c r="AB54" i="6"/>
  <c r="AB93" i="6" s="1"/>
  <c r="AW94" i="6"/>
  <c r="AB55" i="6"/>
  <c r="AB94" i="6" s="1"/>
  <c r="AW95" i="6"/>
  <c r="AB56" i="6"/>
  <c r="AB95" i="6" s="1"/>
  <c r="AW96" i="6"/>
  <c r="AB57" i="6"/>
  <c r="AB96" i="6" s="1"/>
  <c r="AW97" i="6"/>
  <c r="AB58" i="6"/>
  <c r="AB97" i="6" s="1"/>
  <c r="AB61" i="6"/>
  <c r="AB100" i="6" s="1"/>
  <c r="AB62" i="6"/>
  <c r="AB101" i="6" s="1"/>
  <c r="AW100" i="6"/>
  <c r="AB63" i="6"/>
  <c r="AB102" i="6" s="1"/>
  <c r="BB83" i="6"/>
  <c r="BW83" i="6"/>
  <c r="AD101" i="6"/>
  <c r="AW101" i="6"/>
  <c r="Y102" i="6"/>
  <c r="BP102" i="6"/>
  <c r="BB86" i="6"/>
  <c r="BW86" i="6"/>
  <c r="BW87" i="6"/>
  <c r="BB87" i="6"/>
  <c r="BW90" i="6"/>
  <c r="BB90" i="6"/>
  <c r="BW91" i="6"/>
  <c r="BB91" i="6"/>
  <c r="BB94" i="6"/>
  <c r="BW94" i="6"/>
  <c r="BW95" i="6"/>
  <c r="BB95" i="6"/>
  <c r="AO102" i="6"/>
  <c r="AW85" i="6"/>
  <c r="BB85" i="6"/>
  <c r="BW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100" i="6"/>
  <c r="BB102" i="6"/>
  <c r="BW102" i="6"/>
  <c r="BB101" i="6"/>
  <c r="BW101" i="6"/>
  <c r="AY102" i="6"/>
  <c r="AX102" i="6"/>
  <c r="BB88" i="6"/>
  <c r="BW88" i="6"/>
  <c r="BB89" i="6"/>
  <c r="BW89" i="6"/>
  <c r="BW92" i="6"/>
  <c r="BB92" i="6"/>
  <c r="BB93" i="6"/>
  <c r="BW93" i="6"/>
  <c r="BW96" i="6"/>
  <c r="BB96" i="6"/>
  <c r="BB97" i="6"/>
  <c r="BW97" i="6"/>
  <c r="BB100" i="6"/>
  <c r="BW100" i="6"/>
  <c r="AY101" i="6"/>
  <c r="AX101" i="6"/>
  <c r="AW84" i="6"/>
  <c r="BW84" i="6"/>
  <c r="BB84" i="6"/>
  <c r="AX85" i="6"/>
  <c r="AD102" i="6"/>
  <c r="AW102" i="6"/>
  <c r="T102" i="6"/>
  <c r="T101" i="6"/>
  <c r="Y101" i="6"/>
  <c r="AA101" i="6"/>
  <c r="AE101" i="6"/>
  <c r="AI101" i="6"/>
  <c r="AM101" i="6"/>
  <c r="AZ101" i="6"/>
  <c r="BH101" i="6"/>
  <c r="AA102" i="6"/>
  <c r="AE102" i="6"/>
  <c r="AI102" i="6"/>
  <c r="AM102" i="6"/>
  <c r="AZ102" i="6"/>
  <c r="BH102" i="6"/>
  <c r="AJ101" i="6"/>
  <c r="AN101" i="6"/>
  <c r="AT101" i="6"/>
  <c r="AJ102" i="6"/>
  <c r="AN102" i="6"/>
  <c r="AT102" i="6"/>
  <c r="BP101" i="6"/>
  <c r="BV101" i="6"/>
  <c r="U101" i="6"/>
  <c r="BR101" i="6"/>
  <c r="U102" i="6"/>
  <c r="BR102" i="6"/>
  <c r="AY100" i="6"/>
  <c r="AM100" i="6"/>
  <c r="AE100" i="6"/>
  <c r="BV100" i="6"/>
  <c r="AN100" i="6"/>
  <c r="AZ100" i="6"/>
  <c r="BP100" i="6"/>
  <c r="BH100" i="6"/>
  <c r="Z100" i="6"/>
  <c r="U100" i="6"/>
  <c r="T100" i="6"/>
  <c r="AI100" i="6"/>
  <c r="AA100" i="6"/>
  <c r="AD100" i="6"/>
  <c r="AO100" i="6"/>
  <c r="Y100" i="6"/>
  <c r="AJ100" i="6"/>
  <c r="BR100" i="6"/>
  <c r="AT100" i="6"/>
  <c r="G66" i="6"/>
  <c r="K66" i="6"/>
  <c r="AJ99" i="6"/>
  <c r="H66" i="6"/>
  <c r="AI89" i="6"/>
  <c r="AD90" i="6"/>
  <c r="AJ91" i="6"/>
  <c r="I66" i="6"/>
  <c r="AI97" i="6"/>
  <c r="AD98" i="6"/>
  <c r="AD81" i="6"/>
  <c r="U88" i="6"/>
  <c r="AD83" i="6"/>
  <c r="T84" i="6"/>
  <c r="Y84" i="6"/>
  <c r="AO84" i="6"/>
  <c r="AT84" i="6"/>
  <c r="AY84" i="6"/>
  <c r="AT90" i="6"/>
  <c r="AI91" i="6"/>
  <c r="AD92" i="6"/>
  <c r="AJ93" i="6"/>
  <c r="BR93" i="6"/>
  <c r="AT98" i="6"/>
  <c r="AI99" i="6"/>
  <c r="AJ82" i="6"/>
  <c r="BR82" i="6"/>
  <c r="AD84" i="6"/>
  <c r="AT88" i="6"/>
  <c r="BR91" i="6"/>
  <c r="AT96" i="6"/>
  <c r="AT86" i="6"/>
  <c r="AI87" i="6"/>
  <c r="AD88" i="6"/>
  <c r="AJ89" i="6"/>
  <c r="BR89" i="6"/>
  <c r="AT94" i="6"/>
  <c r="AI95" i="6"/>
  <c r="AD96" i="6"/>
  <c r="AJ97" i="6"/>
  <c r="AE85" i="6"/>
  <c r="AI85" i="6"/>
  <c r="BP85" i="6"/>
  <c r="BV85" i="6"/>
  <c r="U86" i="6"/>
  <c r="AD86" i="6"/>
  <c r="AT92" i="6"/>
  <c r="AI93" i="6"/>
  <c r="AD94" i="6"/>
  <c r="AJ95" i="6"/>
  <c r="O80" i="6"/>
  <c r="O41" i="6"/>
  <c r="A41" i="6"/>
  <c r="T81" i="6"/>
  <c r="Y81" i="6"/>
  <c r="AO81" i="6"/>
  <c r="AT81" i="6"/>
  <c r="AY81" i="6"/>
  <c r="O82" i="6"/>
  <c r="O43" i="6"/>
  <c r="A43" i="6"/>
  <c r="AA82" i="6"/>
  <c r="AE82" i="6"/>
  <c r="AI82" i="6"/>
  <c r="AM82" i="6"/>
  <c r="BP82" i="6"/>
  <c r="BV82" i="6"/>
  <c r="T83" i="6"/>
  <c r="Y83" i="6"/>
  <c r="AO83" i="6"/>
  <c r="AT83" i="6"/>
  <c r="AY83" i="6"/>
  <c r="O84" i="6"/>
  <c r="A45" i="6"/>
  <c r="O45" i="6"/>
  <c r="T86" i="6"/>
  <c r="Y86" i="6"/>
  <c r="AO86" i="6"/>
  <c r="AY86" i="6"/>
  <c r="O87" i="6"/>
  <c r="A48" i="6"/>
  <c r="O48" i="6"/>
  <c r="AA87" i="6"/>
  <c r="AE87" i="6"/>
  <c r="AM87" i="6"/>
  <c r="BP87" i="6"/>
  <c r="BV87" i="6"/>
  <c r="Z88" i="6"/>
  <c r="AZ88" i="6"/>
  <c r="AN89" i="6"/>
  <c r="BH89" i="6"/>
  <c r="U81" i="6"/>
  <c r="Z81" i="6"/>
  <c r="AZ81" i="6"/>
  <c r="AN82" i="6"/>
  <c r="BH82" i="6"/>
  <c r="U83" i="6"/>
  <c r="Z83" i="6"/>
  <c r="AZ83" i="6"/>
  <c r="O85" i="6"/>
  <c r="O46" i="6"/>
  <c r="A46" i="6"/>
  <c r="AA85" i="6"/>
  <c r="AM85" i="6"/>
  <c r="Z86" i="6"/>
  <c r="AZ86" i="6"/>
  <c r="AJ87" i="6"/>
  <c r="AN87" i="6"/>
  <c r="BH87" i="6"/>
  <c r="BR87" i="6"/>
  <c r="O81" i="6"/>
  <c r="O42" i="6"/>
  <c r="A42" i="6"/>
  <c r="AA81" i="6"/>
  <c r="AE81" i="6"/>
  <c r="AI81" i="6"/>
  <c r="AM81" i="6"/>
  <c r="BP81" i="6"/>
  <c r="BV81" i="6"/>
  <c r="T82" i="6"/>
  <c r="Y82" i="6"/>
  <c r="AO82" i="6"/>
  <c r="AT82" i="6"/>
  <c r="AY82" i="6"/>
  <c r="O83" i="6"/>
  <c r="O44" i="6"/>
  <c r="A44" i="6"/>
  <c r="AA83" i="6"/>
  <c r="AE83" i="6"/>
  <c r="AI83" i="6"/>
  <c r="AM83" i="6"/>
  <c r="BP83" i="6"/>
  <c r="BV83" i="6"/>
  <c r="U84" i="6"/>
  <c r="Z84" i="6"/>
  <c r="AZ84" i="6"/>
  <c r="AJ85" i="6"/>
  <c r="AN85" i="6"/>
  <c r="BH85" i="6"/>
  <c r="BR85" i="6"/>
  <c r="AA86" i="6"/>
  <c r="AE86" i="6"/>
  <c r="AI86" i="6"/>
  <c r="AM86" i="6"/>
  <c r="J66" i="6"/>
  <c r="AJ81" i="6"/>
  <c r="AN81" i="6"/>
  <c r="BH81" i="6"/>
  <c r="BR81" i="6"/>
  <c r="U82" i="6"/>
  <c r="Z82" i="6"/>
  <c r="AD82" i="6"/>
  <c r="AZ82" i="6"/>
  <c r="AJ83" i="6"/>
  <c r="AN83" i="6"/>
  <c r="BH83" i="6"/>
  <c r="BR83" i="6"/>
  <c r="AA84" i="6"/>
  <c r="AE84" i="6"/>
  <c r="AI84" i="6"/>
  <c r="AM84" i="6"/>
  <c r="BP84" i="6"/>
  <c r="BV84" i="6"/>
  <c r="T85" i="6"/>
  <c r="Y85" i="6"/>
  <c r="AO85" i="6"/>
  <c r="AT85" i="6"/>
  <c r="AY85" i="6"/>
  <c r="O86" i="6"/>
  <c r="A47" i="6"/>
  <c r="O47" i="6"/>
  <c r="T88" i="6"/>
  <c r="AJ84" i="6"/>
  <c r="AN84" i="6"/>
  <c r="BH84" i="6"/>
  <c r="BR84" i="6"/>
  <c r="U85" i="6"/>
  <c r="Z85" i="6"/>
  <c r="AD85" i="6"/>
  <c r="AZ85" i="6"/>
  <c r="AJ86" i="6"/>
  <c r="AN86" i="6"/>
  <c r="BH86" i="6"/>
  <c r="BR86" i="6"/>
  <c r="U87" i="6"/>
  <c r="Z87" i="6"/>
  <c r="AD87" i="6"/>
  <c r="AZ87" i="6"/>
  <c r="AJ88" i="6"/>
  <c r="AN88" i="6"/>
  <c r="BH88" i="6"/>
  <c r="BR88" i="6"/>
  <c r="U89" i="6"/>
  <c r="Z89" i="6"/>
  <c r="AD89" i="6"/>
  <c r="AZ89" i="6"/>
  <c r="AJ90" i="6"/>
  <c r="AN90" i="6"/>
  <c r="BH90" i="6"/>
  <c r="BR90" i="6"/>
  <c r="U91" i="6"/>
  <c r="Z91" i="6"/>
  <c r="AD91" i="6"/>
  <c r="AZ91" i="6"/>
  <c r="AJ92" i="6"/>
  <c r="AN92" i="6"/>
  <c r="BH92" i="6"/>
  <c r="BR92" i="6"/>
  <c r="U93" i="6"/>
  <c r="Z93" i="6"/>
  <c r="AD93" i="6"/>
  <c r="AZ93" i="6"/>
  <c r="AJ94" i="6"/>
  <c r="AN94" i="6"/>
  <c r="BH94" i="6"/>
  <c r="BR94" i="6"/>
  <c r="U95" i="6"/>
  <c r="Z95" i="6"/>
  <c r="AD95" i="6"/>
  <c r="AZ95" i="6"/>
  <c r="AJ96" i="6"/>
  <c r="AN96" i="6"/>
  <c r="BH96" i="6"/>
  <c r="BR96" i="6"/>
  <c r="U97" i="6"/>
  <c r="Z97" i="6"/>
  <c r="AD97" i="6"/>
  <c r="AZ97" i="6"/>
  <c r="AJ98" i="6"/>
  <c r="AN98" i="6"/>
  <c r="BH98" i="6"/>
  <c r="BR98" i="6"/>
  <c r="U99" i="6"/>
  <c r="Z99" i="6"/>
  <c r="AD99" i="6"/>
  <c r="AZ99" i="6"/>
  <c r="Y88" i="6"/>
  <c r="AO88" i="6"/>
  <c r="AY88" i="6"/>
  <c r="O89" i="6"/>
  <c r="A50" i="6"/>
  <c r="O50" i="6"/>
  <c r="AA89" i="6"/>
  <c r="AE89" i="6"/>
  <c r="AM89" i="6"/>
  <c r="BP89" i="6"/>
  <c r="BV89" i="6"/>
  <c r="T90" i="6"/>
  <c r="Y90" i="6"/>
  <c r="AO90" i="6"/>
  <c r="AY90" i="6"/>
  <c r="O91" i="6"/>
  <c r="A52" i="6"/>
  <c r="O52" i="6"/>
  <c r="AA91" i="6"/>
  <c r="AE91" i="6"/>
  <c r="AM91" i="6"/>
  <c r="BP91" i="6"/>
  <c r="BV91" i="6"/>
  <c r="T92" i="6"/>
  <c r="Y92" i="6"/>
  <c r="AO92" i="6"/>
  <c r="AY92" i="6"/>
  <c r="O93" i="6"/>
  <c r="O54" i="6"/>
  <c r="A54" i="6"/>
  <c r="AA93" i="6"/>
  <c r="AE93" i="6"/>
  <c r="AM93" i="6"/>
  <c r="BP93" i="6"/>
  <c r="BV93" i="6"/>
  <c r="T94" i="6"/>
  <c r="Y94" i="6"/>
  <c r="AO94" i="6"/>
  <c r="AY94" i="6"/>
  <c r="O95" i="6"/>
  <c r="A56" i="6"/>
  <c r="O56" i="6"/>
  <c r="AA95" i="6"/>
  <c r="AE95" i="6"/>
  <c r="AM95" i="6"/>
  <c r="BP95" i="6"/>
  <c r="BV95" i="6"/>
  <c r="T96" i="6"/>
  <c r="Y96" i="6"/>
  <c r="AO96" i="6"/>
  <c r="AY96" i="6"/>
  <c r="O97" i="6"/>
  <c r="A58" i="6"/>
  <c r="O58" i="6"/>
  <c r="AA97" i="6"/>
  <c r="AE97" i="6"/>
  <c r="AM97" i="6"/>
  <c r="BP97" i="6"/>
  <c r="BV97" i="6"/>
  <c r="T98" i="6"/>
  <c r="Y98" i="6"/>
  <c r="AO98" i="6"/>
  <c r="AY98" i="6"/>
  <c r="O99" i="6"/>
  <c r="O60" i="6"/>
  <c r="A60" i="6"/>
  <c r="AA99" i="6"/>
  <c r="AE99" i="6"/>
  <c r="AM99" i="6"/>
  <c r="BP99" i="6"/>
  <c r="BV99" i="6"/>
  <c r="A62" i="6"/>
  <c r="O62" i="6"/>
  <c r="U90" i="6"/>
  <c r="Z90" i="6"/>
  <c r="AZ90" i="6"/>
  <c r="AN91" i="6"/>
  <c r="BH91" i="6"/>
  <c r="U92" i="6"/>
  <c r="Z92" i="6"/>
  <c r="AZ92" i="6"/>
  <c r="AN93" i="6"/>
  <c r="BH93" i="6"/>
  <c r="U94" i="6"/>
  <c r="Z94" i="6"/>
  <c r="AZ94" i="6"/>
  <c r="AN95" i="6"/>
  <c r="BH95" i="6"/>
  <c r="BR95" i="6"/>
  <c r="U96" i="6"/>
  <c r="Z96" i="6"/>
  <c r="AZ96" i="6"/>
  <c r="AN97" i="6"/>
  <c r="BH97" i="6"/>
  <c r="BR97" i="6"/>
  <c r="U98" i="6"/>
  <c r="Z98" i="6"/>
  <c r="AZ98" i="6"/>
  <c r="AN99" i="6"/>
  <c r="BH99" i="6"/>
  <c r="BR99" i="6"/>
  <c r="BP86" i="6"/>
  <c r="BV86" i="6"/>
  <c r="T87" i="6"/>
  <c r="Y87" i="6"/>
  <c r="AO87" i="6"/>
  <c r="AT87" i="6"/>
  <c r="AY87" i="6"/>
  <c r="O88" i="6"/>
  <c r="A49" i="6"/>
  <c r="O49" i="6"/>
  <c r="AA88" i="6"/>
  <c r="AE88" i="6"/>
  <c r="AI88" i="6"/>
  <c r="AM88" i="6"/>
  <c r="BP88" i="6"/>
  <c r="BV88" i="6"/>
  <c r="T89" i="6"/>
  <c r="Y89" i="6"/>
  <c r="AO89" i="6"/>
  <c r="AT89" i="6"/>
  <c r="AY89" i="6"/>
  <c r="O90" i="6"/>
  <c r="A51" i="6"/>
  <c r="O51" i="6"/>
  <c r="AA90" i="6"/>
  <c r="AE90" i="6"/>
  <c r="AI90" i="6"/>
  <c r="AM90" i="6"/>
  <c r="BP90" i="6"/>
  <c r="BV90" i="6"/>
  <c r="T91" i="6"/>
  <c r="Y91" i="6"/>
  <c r="AO91" i="6"/>
  <c r="AT91" i="6"/>
  <c r="AY91" i="6"/>
  <c r="O92" i="6"/>
  <c r="A53" i="6"/>
  <c r="O53" i="6"/>
  <c r="AA92" i="6"/>
  <c r="AE92" i="6"/>
  <c r="AI92" i="6"/>
  <c r="AM92" i="6"/>
  <c r="BP92" i="6"/>
  <c r="BV92" i="6"/>
  <c r="T93" i="6"/>
  <c r="Y93" i="6"/>
  <c r="AO93" i="6"/>
  <c r="AT93" i="6"/>
  <c r="AY93" i="6"/>
  <c r="O94" i="6"/>
  <c r="A55" i="6"/>
  <c r="O55" i="6"/>
  <c r="AA94" i="6"/>
  <c r="AE94" i="6"/>
  <c r="AI94" i="6"/>
  <c r="AM94" i="6"/>
  <c r="BP94" i="6"/>
  <c r="BV94" i="6"/>
  <c r="T95" i="6"/>
  <c r="Y95" i="6"/>
  <c r="AO95" i="6"/>
  <c r="AT95" i="6"/>
  <c r="AY95" i="6"/>
  <c r="O96" i="6"/>
  <c r="A57" i="6"/>
  <c r="O57" i="6"/>
  <c r="AA96" i="6"/>
  <c r="AE96" i="6"/>
  <c r="AI96" i="6"/>
  <c r="AM96" i="6"/>
  <c r="BP96" i="6"/>
  <c r="BV96" i="6"/>
  <c r="T97" i="6"/>
  <c r="Y97" i="6"/>
  <c r="AO97" i="6"/>
  <c r="AT97" i="6"/>
  <c r="AY97" i="6"/>
  <c r="O98" i="6"/>
  <c r="A59" i="6"/>
  <c r="O59" i="6"/>
  <c r="AA98" i="6"/>
  <c r="AE98" i="6"/>
  <c r="AI98" i="6"/>
  <c r="AM98" i="6"/>
  <c r="BP98" i="6"/>
  <c r="BV98" i="6"/>
  <c r="T99" i="6"/>
  <c r="Y99" i="6"/>
  <c r="AO99" i="6"/>
  <c r="AT99" i="6"/>
  <c r="AY99" i="6"/>
  <c r="O100" i="6"/>
  <c r="A61" i="6"/>
  <c r="O61" i="6"/>
  <c r="A63" i="6"/>
  <c r="O63" i="6"/>
  <c r="H72" i="6" l="1"/>
  <c r="AU104" i="6"/>
  <c r="H71" i="6"/>
  <c r="H70" i="6"/>
  <c r="AP104" i="6"/>
  <c r="BS104" i="6"/>
  <c r="BQ104" i="6"/>
  <c r="BA104" i="6"/>
  <c r="BI104" i="6"/>
  <c r="BT104" i="6"/>
  <c r="BM104" i="6"/>
  <c r="BB104" i="6"/>
  <c r="AH104" i="6"/>
  <c r="AB104" i="6"/>
  <c r="BL104" i="6"/>
  <c r="AK104" i="6"/>
  <c r="BJ104" i="6"/>
  <c r="BW104" i="6"/>
  <c r="BR104" i="6"/>
  <c r="AS104" i="6"/>
  <c r="X104" i="6"/>
  <c r="AC104" i="6"/>
  <c r="S104" i="6"/>
  <c r="AJ104" i="6"/>
  <c r="BU104" i="6"/>
  <c r="AZ104" i="6"/>
  <c r="AD104" i="6"/>
  <c r="BN104" i="6"/>
  <c r="AT104" i="6"/>
  <c r="T104" i="6"/>
  <c r="BG104" i="6"/>
  <c r="AM104" i="6"/>
  <c r="W104" i="6"/>
  <c r="BO104" i="6"/>
  <c r="AV104" i="6"/>
  <c r="Z104" i="6"/>
  <c r="AO104" i="6"/>
  <c r="AK107" i="6" s="1"/>
  <c r="AN104" i="6"/>
  <c r="AI104" i="6"/>
  <c r="R104" i="6"/>
  <c r="BK104" i="6"/>
  <c r="AL104" i="6"/>
  <c r="U104" i="6"/>
  <c r="BE104" i="6"/>
  <c r="BH104" i="6"/>
  <c r="BV104" i="6"/>
  <c r="AW104" i="6"/>
  <c r="AE104" i="6"/>
  <c r="BF104" i="6"/>
  <c r="Q104" i="6"/>
  <c r="AY104" i="6"/>
  <c r="Y104" i="6"/>
  <c r="AX104" i="6"/>
  <c r="BP104" i="6"/>
  <c r="AR104" i="6"/>
  <c r="AA104" i="6"/>
  <c r="P109" i="6" l="1"/>
  <c r="P108" i="6"/>
  <c r="P107" i="6"/>
  <c r="AH107" i="6"/>
  <c r="W107" i="6"/>
  <c r="BD107" i="6"/>
  <c r="BV107" i="6"/>
  <c r="AK108" i="6"/>
  <c r="AB109" i="6"/>
  <c r="BL107" i="6"/>
  <c r="AV108" i="6"/>
  <c r="AV109" i="6"/>
  <c r="AK109" i="6"/>
  <c r="AB108" i="6"/>
  <c r="BD109" i="6"/>
  <c r="BD108" i="6"/>
  <c r="BL108" i="6"/>
  <c r="BL109" i="6"/>
  <c r="AV107" i="6"/>
  <c r="W109" i="6"/>
  <c r="W108" i="6"/>
  <c r="AG104" i="6"/>
  <c r="AF104" i="6"/>
  <c r="N18" i="5"/>
  <c r="I17" i="5"/>
  <c r="C17" i="5"/>
  <c r="AB107" i="6" l="1"/>
  <c r="N17" i="5"/>
  <c r="N19" i="5" s="1"/>
  <c r="O26" i="5" s="1"/>
  <c r="I18" i="5"/>
  <c r="I20" i="5" s="1"/>
  <c r="K25" i="5" s="1"/>
  <c r="C18" i="5"/>
  <c r="C19" i="5" s="1"/>
  <c r="D26" i="5" s="1"/>
  <c r="I19" i="5" l="1"/>
  <c r="J28" i="5" s="1"/>
  <c r="N20" i="5"/>
  <c r="P27" i="5" s="1"/>
  <c r="O27" i="5"/>
  <c r="K28" i="5"/>
  <c r="K26" i="5"/>
  <c r="O25" i="5"/>
  <c r="O28" i="5"/>
  <c r="K27" i="5"/>
  <c r="C20" i="5"/>
  <c r="E25" i="5" s="1"/>
  <c r="D28" i="5"/>
  <c r="D25" i="5"/>
  <c r="D27" i="5"/>
  <c r="J27" i="5" l="1"/>
  <c r="J26" i="5"/>
  <c r="J25" i="5"/>
  <c r="P26" i="5"/>
  <c r="P25" i="5"/>
  <c r="P28" i="5"/>
  <c r="E27" i="5"/>
  <c r="E26" i="5"/>
  <c r="E28" i="5"/>
</calcChain>
</file>

<file path=xl/comments1.xml><?xml version="1.0" encoding="utf-8"?>
<comments xmlns="http://schemas.openxmlformats.org/spreadsheetml/2006/main">
  <authors>
    <author>Bloomberg</author>
    <author>leightonw</author>
  </authors>
  <commentList>
    <comment ref="BI7" authorId="0">
      <text>
        <r>
          <rPr>
            <b/>
            <sz val="8"/>
            <color indexed="81"/>
            <rFont val="Tahoma"/>
            <family val="2"/>
          </rPr>
          <t>Bloomberg:</t>
        </r>
        <r>
          <rPr>
            <sz val="8"/>
            <color indexed="81"/>
            <rFont val="Tahoma"/>
            <family val="2"/>
          </rPr>
          <t xml:space="preserve">
new bond</t>
        </r>
      </text>
    </comment>
    <comment ref="V10" authorId="0">
      <text>
        <r>
          <rPr>
            <b/>
            <sz val="9"/>
            <color indexed="81"/>
            <rFont val="Tahoma"/>
            <charset val="1"/>
          </rPr>
          <t>Bloomberg:</t>
        </r>
        <r>
          <rPr>
            <sz val="9"/>
            <color indexed="81"/>
            <rFont val="Tahoma"/>
            <charset val="1"/>
          </rPr>
          <t xml:space="preserve">
Update formula for next determination</t>
        </r>
      </text>
    </comment>
    <comment ref="AS76" authorId="1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T76" authorId="1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U76" authorId="1">
      <text>
        <r>
          <rPr>
            <sz val="9"/>
            <color indexed="81"/>
            <rFont val="Tahoma"/>
            <family val="2"/>
          </rPr>
          <t>Excluded because bond is secured</t>
        </r>
      </text>
    </comment>
  </commentList>
</comments>
</file>

<file path=xl/sharedStrings.xml><?xml version="1.0" encoding="utf-8"?>
<sst xmlns="http://schemas.openxmlformats.org/spreadsheetml/2006/main" count="409" uniqueCount="220">
  <si>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</si>
  <si>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</si>
  <si>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</si>
  <si>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</si>
  <si>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</si>
  <si>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</si>
  <si>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</si>
  <si>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</si>
  <si>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</si>
  <si>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</si>
  <si>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</si>
  <si>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</si>
  <si>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</si>
  <si>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Debt premium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</si>
  <si>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</si>
  <si>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</si>
  <si>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</si>
  <si>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</si>
  <si>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</si>
  <si>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</si>
  <si>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</si>
  <si>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</si>
  <si>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</si>
  <si>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</si>
  <si>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</si>
  <si>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</si>
  <si>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</si>
  <si>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</si>
  <si>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</si>
  <si>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</si>
  <si>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</si>
  <si>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</si>
  <si>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</si>
  <si>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</si>
  <si>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</si>
  <si>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</si>
  <si>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</si>
  <si>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</si>
  <si>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</si>
  <si>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</si>
  <si>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</si>
  <si>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</si>
  <si>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</si>
  <si>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</si>
  <si>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</si>
  <si>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</si>
  <si>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</si>
  <si>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</si>
  <si>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</si>
  <si>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</si>
  <si>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</si>
  <si>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</si>
  <si>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</si>
  <si>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</si>
  <si>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</si>
  <si>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</si>
  <si>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</si>
  <si>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</si>
  <si>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</si>
  <si>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</si>
  <si>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</si>
  <si>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</si>
  <si>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</si>
  <si>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</si>
  <si>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</si>
  <si>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</si>
  <si>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</si>
  <si>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</si>
  <si>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</si>
  <si>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</si>
  <si>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</si>
  <si>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</si>
  <si>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</si>
  <si>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</si>
  <si>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</si>
  <si>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</si>
  <si>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</si>
  <si>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</si>
  <si>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</si>
  <si>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</si>
  <si>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</si>
  <si>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</si>
  <si>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</si>
  <si>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</si>
  <si>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</si>
  <si>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</si>
  <si>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</si>
  <si>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</si>
  <si>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</si>
  <si>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</si>
  <si>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</si>
  <si>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</si>
  <si>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</si>
  <si>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</si>
  <si>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</si>
  <si>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</si>
  <si>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</si>
  <si>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</si>
  <si>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</si>
  <si>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</si>
  <si>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</si>
  <si>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</si>
  <si>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</si>
  <si>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</si>
  <si>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</si>
  <si>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</si>
  <si>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</si>
  <si>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</si>
  <si>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</si>
  <si>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</si>
  <si>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</si>
  <si>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</si>
  <si>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</si>
  <si>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</si>
  <si>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</si>
  <si>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</si>
  <si>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</si>
  <si>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</si>
  <si>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</si>
  <si>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</si>
  <si>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</si>
  <si>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</si>
  <si>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</si>
  <si>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</si>
  <si>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</si>
  <si>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</si>
  <si>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</si>
  <si>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</si>
  <si>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</si>
  <si>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</si>
  <si>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</si>
  <si>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</si>
  <si>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</si>
  <si>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</si>
  <si>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</si>
  <si>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</si>
  <si>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</si>
  <si>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</si>
  <si>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</si>
  <si>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</si>
  <si>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</si>
  <si>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</si>
  <si>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</si>
  <si>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</si>
  <si>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</si>
  <si>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</si>
  <si>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</si>
  <si>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</si>
  <si>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</si>
  <si>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</si>
  <si>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</si>
  <si>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</si>
  <si>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</si>
  <si>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</si>
  <si>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</si>
  <si>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</si>
  <si>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</si>
  <si>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</si>
  <si>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</si>
  <si>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</si>
  <si>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</si>
  <si>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</si>
  <si>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</si>
  <si>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</si>
  <si>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</si>
  <si>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</si>
  <si>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</si>
  <si>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</si>
  <si>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</si>
  <si>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</si>
  <si>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</si>
  <si>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</si>
  <si>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</si>
  <si>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</si>
  <si>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</si>
  <si>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</si>
  <si>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</si>
  <si>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</si>
  <si>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</si>
  <si>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</si>
  <si>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</si>
  <si>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</si>
  <si>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</si>
  <si>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</si>
  <si>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</si>
  <si>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</si>
  <si>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</si>
  <si>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</si>
  <si>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</si>
  <si>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</si>
  <si>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</si>
  <si>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</si>
  <si>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</si>
  <si>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</si>
  <si>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</si>
  <si>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</si>
  <si>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</si>
  <si>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</si>
  <si>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</si>
  <si>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</si>
  <si>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</si>
  <si>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</si>
  <si>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A /*-</t>
  </si>
  <si>
    <t>NZTB 0 03/02/16</t>
  </si>
  <si>
    <t>2/03/2016</t>
  </si>
  <si>
    <t>CENNZ 4.4 11/15/21</t>
  </si>
  <si>
    <t>NZTB 0 10/26/16</t>
  </si>
  <si>
    <t>26/10/2016</t>
  </si>
  <si>
    <t>AIANZ 4.28 11/09/22</t>
  </si>
  <si>
    <t>9/11/2022</t>
  </si>
  <si>
    <t>PIFAU 4.76 09/28/22</t>
  </si>
  <si>
    <t>28/09/2022</t>
  </si>
  <si>
    <t/>
  </si>
  <si>
    <t>WACC estimates as at 1 December 2015</t>
  </si>
  <si>
    <t>(Estimated as at 1 December 2015)</t>
  </si>
  <si>
    <t>WACC estimates and calculation of risk-free rate and debt premium supporting WACC estimates for GPB CPP (Vector and GasNet)</t>
  </si>
  <si>
    <t>GPB CPP WACC estimate - 5 year</t>
  </si>
  <si>
    <t>GPB CPP WACC estimate - 4 year</t>
  </si>
  <si>
    <t>GPB CPP WACC estimate - 3 year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</si>
  <si>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22 December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</si>
</sst>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6"/>
      <name val="Calibri"/>
      <family val="2"/>
      <scheme val="minor"/>
    </font>
    <font>
      <sz val="8"/>
      <color indexed="81"/>
      <name val="Tahoma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16" applyNumberFormat="0" applyAlignment="0" applyProtection="0"/>
    <xf numFmtId="0" fontId="25" fillId="23" borderId="17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16" applyNumberFormat="0" applyAlignment="0" applyProtection="0"/>
    <xf numFmtId="0" fontId="32" fillId="0" borderId="21" applyNumberFormat="0" applyFill="0" applyAlignment="0" applyProtection="0"/>
    <xf numFmtId="0" fontId="33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34" fillId="22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3">
    <xf numFmtId="0" fontId="0" fillId="0" borderId="0" xfId="0"/>
    <xf numFmtId="0" fontId="15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16" fillId="3" borderId="0" xfId="0" applyFont="1" applyFill="1" applyBorder="1"/>
    <xf numFmtId="0" fontId="16" fillId="3" borderId="6" xfId="0" applyFont="1" applyFill="1" applyBorder="1"/>
    <xf numFmtId="0" fontId="11" fillId="3" borderId="7" xfId="0" applyFont="1" applyFill="1" applyBorder="1"/>
    <xf numFmtId="0" fontId="11" fillId="3" borderId="6" xfId="0" applyFont="1" applyFill="1" applyBorder="1"/>
    <xf numFmtId="0" fontId="16" fillId="3" borderId="0" xfId="0" applyFont="1" applyFill="1" applyBorder="1" applyAlignment="1">
      <alignment horizontal="center"/>
    </xf>
    <xf numFmtId="2" fontId="11" fillId="3" borderId="0" xfId="0" applyNumberFormat="1" applyFont="1" applyFill="1" applyBorder="1"/>
    <xf numFmtId="167" fontId="11" fillId="3" borderId="0" xfId="0" applyNumberFormat="1" applyFont="1" applyFill="1" applyBorder="1"/>
    <xf numFmtId="0" fontId="11" fillId="3" borderId="12" xfId="0" applyFont="1" applyFill="1" applyBorder="1"/>
    <xf numFmtId="10" fontId="11" fillId="3" borderId="15" xfId="0" applyNumberFormat="1" applyFont="1" applyFill="1" applyBorder="1"/>
    <xf numFmtId="0" fontId="11" fillId="3" borderId="15" xfId="0" applyFont="1" applyFill="1" applyBorder="1"/>
    <xf numFmtId="0" fontId="11" fillId="3" borderId="5" xfId="0" applyFont="1" applyFill="1" applyBorder="1"/>
    <xf numFmtId="10" fontId="11" fillId="3" borderId="0" xfId="0" applyNumberFormat="1" applyFont="1" applyFill="1"/>
    <xf numFmtId="0" fontId="11" fillId="3" borderId="10" xfId="0" applyFont="1" applyFill="1" applyBorder="1"/>
    <xf numFmtId="10" fontId="11" fillId="3" borderId="8" xfId="0" applyNumberFormat="1" applyFont="1" applyFill="1" applyBorder="1"/>
    <xf numFmtId="0" fontId="11" fillId="3" borderId="8" xfId="0" applyFont="1" applyFill="1" applyBorder="1"/>
    <xf numFmtId="0" fontId="16" fillId="3" borderId="12" xfId="0" applyFont="1" applyFill="1" applyBorder="1"/>
    <xf numFmtId="10" fontId="16" fillId="3" borderId="15" xfId="0" applyNumberFormat="1" applyFont="1" applyFill="1" applyBorder="1"/>
    <xf numFmtId="165" fontId="11" fillId="3" borderId="0" xfId="0" applyNumberFormat="1" applyFont="1" applyFill="1"/>
    <xf numFmtId="0" fontId="16" fillId="3" borderId="10" xfId="0" applyFont="1" applyFill="1" applyBorder="1"/>
    <xf numFmtId="10" fontId="16" fillId="3" borderId="8" xfId="0" applyNumberFormat="1" applyFont="1" applyFill="1" applyBorder="1"/>
    <xf numFmtId="165" fontId="11" fillId="3" borderId="9" xfId="0" applyNumberFormat="1" applyFont="1" applyFill="1" applyBorder="1"/>
    <xf numFmtId="10" fontId="11" fillId="3" borderId="0" xfId="24" applyNumberFormat="1" applyFont="1" applyFill="1"/>
    <xf numFmtId="10" fontId="11" fillId="3" borderId="0" xfId="24" applyNumberFormat="1" applyFont="1" applyFill="1" applyBorder="1"/>
    <xf numFmtId="10" fontId="11" fillId="3" borderId="7" xfId="24" applyNumberFormat="1" applyFont="1" applyFill="1" applyBorder="1"/>
    <xf numFmtId="0" fontId="11" fillId="3" borderId="9" xfId="0" applyFont="1" applyFill="1" applyBorder="1"/>
    <xf numFmtId="10" fontId="11" fillId="3" borderId="8" xfId="24" applyNumberFormat="1" applyFont="1" applyFill="1" applyBorder="1"/>
    <xf numFmtId="10" fontId="11" fillId="3" borderId="9" xfId="24" applyNumberFormat="1" applyFont="1" applyFill="1" applyBorder="1"/>
    <xf numFmtId="165" fontId="11" fillId="3" borderId="7" xfId="0" applyNumberFormat="1" applyFont="1" applyFill="1" applyBorder="1"/>
    <xf numFmtId="0" fontId="18" fillId="3" borderId="0" xfId="0" applyFont="1" applyFill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164" fontId="3" fillId="3" borderId="0" xfId="141" applyFont="1" applyFill="1"/>
    <xf numFmtId="2" fontId="7" fillId="3" borderId="0" xfId="0" applyNumberFormat="1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wrapText="1"/>
    </xf>
    <xf numFmtId="14" fontId="7" fillId="3" borderId="0" xfId="0" applyNumberFormat="1" applyFont="1" applyFill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7" fillId="3" borderId="7" xfId="0" applyNumberFormat="1" applyFont="1" applyFill="1" applyBorder="1"/>
    <xf numFmtId="0" fontId="1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Border="1"/>
    <xf numFmtId="0" fontId="7" fillId="3" borderId="7" xfId="0" applyFont="1" applyFill="1" applyBorder="1"/>
    <xf numFmtId="165" fontId="7" fillId="3" borderId="8" xfId="0" applyNumberFormat="1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3" fillId="3" borderId="13" xfId="140" applyFont="1" applyFill="1" applyBorder="1" applyAlignment="1">
      <alignment horizontal="right"/>
    </xf>
    <xf numFmtId="0" fontId="3" fillId="3" borderId="0" xfId="140" applyFont="1" applyFill="1" applyBorder="1" applyAlignment="1">
      <alignment horizontal="right"/>
    </xf>
    <xf numFmtId="0" fontId="11" fillId="3" borderId="14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right"/>
    </xf>
    <xf numFmtId="14" fontId="11" fillId="3" borderId="7" xfId="0" applyNumberFormat="1" applyFont="1" applyFill="1" applyBorder="1"/>
    <xf numFmtId="14" fontId="11" fillId="3" borderId="9" xfId="0" applyNumberFormat="1" applyFont="1" applyFill="1" applyBorder="1" applyAlignment="1">
      <alignment horizontal="right"/>
    </xf>
    <xf numFmtId="14" fontId="11" fillId="3" borderId="11" xfId="0" applyNumberFormat="1" applyFont="1" applyFill="1" applyBorder="1" applyAlignment="1">
      <alignment horizontal="right"/>
    </xf>
    <xf numFmtId="165" fontId="11" fillId="3" borderId="6" xfId="0" applyNumberFormat="1" applyFont="1" applyFill="1" applyBorder="1"/>
    <xf numFmtId="165" fontId="11" fillId="3" borderId="0" xfId="0" applyNumberFormat="1" applyFont="1" applyFill="1" applyBorder="1"/>
    <xf numFmtId="14" fontId="11" fillId="3" borderId="0" xfId="0" applyNumberFormat="1" applyFont="1" applyFill="1" applyBorder="1"/>
    <xf numFmtId="165" fontId="11" fillId="3" borderId="14" xfId="0" applyNumberFormat="1" applyFont="1" applyFill="1" applyBorder="1"/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165" fontId="11" fillId="3" borderId="8" xfId="0" applyNumberFormat="1" applyFont="1" applyFill="1" applyBorder="1"/>
    <xf numFmtId="2" fontId="11" fillId="3" borderId="0" xfId="0" applyNumberFormat="1" applyFont="1" applyFill="1"/>
    <xf numFmtId="14" fontId="11" fillId="3" borderId="0" xfId="0" applyNumberFormat="1" applyFont="1" applyFill="1"/>
    <xf numFmtId="0" fontId="11" fillId="3" borderId="15" xfId="0" applyFont="1" applyFill="1" applyBorder="1" applyAlignment="1">
      <alignment horizontal="right"/>
    </xf>
    <xf numFmtId="165" fontId="11" fillId="3" borderId="15" xfId="0" applyNumberFormat="1" applyFont="1" applyFill="1" applyBorder="1"/>
    <xf numFmtId="14" fontId="11" fillId="3" borderId="0" xfId="0" applyNumberFormat="1" applyFont="1" applyFill="1" applyAlignment="1">
      <alignment horizontal="right" wrapText="1"/>
    </xf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4" xfId="0" applyNumberFormat="1" applyFont="1" applyFill="1" applyBorder="1"/>
    <xf numFmtId="14" fontId="11" fillId="3" borderId="0" xfId="0" applyNumberFormat="1" applyFont="1" applyFill="1" applyAlignment="1">
      <alignment wrapText="1"/>
    </xf>
    <xf numFmtId="2" fontId="11" fillId="3" borderId="10" xfId="0" applyNumberFormat="1" applyFont="1" applyFill="1" applyBorder="1"/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0" fontId="11" fillId="3" borderId="3" xfId="0" applyFont="1" applyFill="1" applyBorder="1"/>
    <xf numFmtId="0" fontId="11" fillId="3" borderId="12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0" xfId="0" applyFont="1" applyFill="1" applyBorder="1" applyAlignment="1">
      <alignment horizontal="center"/>
    </xf>
    <xf numFmtId="2" fontId="3" fillId="3" borderId="0" xfId="0" applyNumberFormat="1" applyFont="1" applyFill="1" applyBorder="1"/>
    <xf numFmtId="10" fontId="11" fillId="3" borderId="0" xfId="0" applyNumberFormat="1" applyFont="1" applyFill="1" applyBorder="1"/>
    <xf numFmtId="165" fontId="11" fillId="2" borderId="6" xfId="0" applyNumberFormat="1" applyFont="1" applyFill="1" applyBorder="1"/>
    <xf numFmtId="165" fontId="11" fillId="2" borderId="10" xfId="0" applyNumberFormat="1" applyFont="1" applyFill="1" applyBorder="1"/>
    <xf numFmtId="165" fontId="11" fillId="2" borderId="13" xfId="96" applyNumberFormat="1" applyFont="1" applyFill="1" applyBorder="1"/>
    <xf numFmtId="165" fontId="11" fillId="2" borderId="13" xfId="101" applyNumberFormat="1" applyFont="1" applyFill="1" applyBorder="1"/>
    <xf numFmtId="165" fontId="3" fillId="2" borderId="14" xfId="140" applyNumberFormat="1" applyFont="1" applyFill="1" applyBorder="1"/>
    <xf numFmtId="165" fontId="11" fillId="2" borderId="13" xfId="110" applyNumberFormat="1" applyFont="1" applyFill="1" applyBorder="1"/>
    <xf numFmtId="165" fontId="11" fillId="2" borderId="13" xfId="112" applyNumberFormat="1" applyFont="1" applyFill="1" applyBorder="1"/>
    <xf numFmtId="165" fontId="11" fillId="2" borderId="13" xfId="113" applyNumberFormat="1" applyFont="1" applyFill="1" applyBorder="1"/>
    <xf numFmtId="165" fontId="11" fillId="2" borderId="13" xfId="118" applyNumberFormat="1" applyFont="1" applyFill="1" applyBorder="1"/>
    <xf numFmtId="165" fontId="11" fillId="2" borderId="13" xfId="122" applyNumberFormat="1" applyFont="1" applyFill="1" applyBorder="1"/>
    <xf numFmtId="165" fontId="11" fillId="2" borderId="13" xfId="124" applyNumberFormat="1" applyFont="1" applyFill="1" applyBorder="1"/>
    <xf numFmtId="165" fontId="11" fillId="2" borderId="13" xfId="126" applyNumberFormat="1" applyFont="1" applyFill="1" applyBorder="1"/>
    <xf numFmtId="165" fontId="11" fillId="2" borderId="13" xfId="128" applyNumberFormat="1" applyFont="1" applyFill="1" applyBorder="1"/>
    <xf numFmtId="165" fontId="11" fillId="2" borderId="13" xfId="129" applyNumberFormat="1" applyFont="1" applyFill="1" applyBorder="1"/>
    <xf numFmtId="165" fontId="11" fillId="2" borderId="13" xfId="130" applyNumberFormat="1" applyFont="1" applyFill="1" applyBorder="1"/>
    <xf numFmtId="165" fontId="11" fillId="2" borderId="13" xfId="132" applyNumberFormat="1" applyFont="1" applyFill="1" applyBorder="1"/>
    <xf numFmtId="165" fontId="11" fillId="2" borderId="14" xfId="101" applyNumberFormat="1" applyFont="1" applyFill="1" applyBorder="1"/>
    <xf numFmtId="165" fontId="11" fillId="2" borderId="14" xfId="110" applyNumberFormat="1" applyFont="1" applyFill="1" applyBorder="1"/>
    <xf numFmtId="165" fontId="11" fillId="2" borderId="14" xfId="112" applyNumberFormat="1" applyFont="1" applyFill="1" applyBorder="1"/>
    <xf numFmtId="165" fontId="11" fillId="2" borderId="14" xfId="113" applyNumberFormat="1" applyFont="1" applyFill="1" applyBorder="1"/>
    <xf numFmtId="165" fontId="11" fillId="2" borderId="14" xfId="118" applyNumberFormat="1" applyFont="1" applyFill="1" applyBorder="1"/>
    <xf numFmtId="165" fontId="11" fillId="2" borderId="14" xfId="122" applyNumberFormat="1" applyFont="1" applyFill="1" applyBorder="1"/>
    <xf numFmtId="165" fontId="11" fillId="2" borderId="14" xfId="124" applyNumberFormat="1" applyFont="1" applyFill="1" applyBorder="1"/>
    <xf numFmtId="165" fontId="11" fillId="2" borderId="14" xfId="126" applyNumberFormat="1" applyFont="1" applyFill="1" applyBorder="1"/>
    <xf numFmtId="165" fontId="11" fillId="2" borderId="14" xfId="128" applyNumberFormat="1" applyFont="1" applyFill="1" applyBorder="1"/>
    <xf numFmtId="165" fontId="11" fillId="2" borderId="14" xfId="129" applyNumberFormat="1" applyFont="1" applyFill="1" applyBorder="1"/>
    <xf numFmtId="165" fontId="11" fillId="2" borderId="14" xfId="130" applyNumberFormat="1" applyFont="1" applyFill="1" applyBorder="1"/>
    <xf numFmtId="165" fontId="11" fillId="2" borderId="14" xfId="132" applyNumberFormat="1" applyFont="1" applyFill="1" applyBorder="1"/>
    <xf numFmtId="165" fontId="11" fillId="2" borderId="14" xfId="0" applyNumberFormat="1" applyFont="1" applyFill="1" applyBorder="1"/>
    <xf numFmtId="9" fontId="11" fillId="3" borderId="0" xfId="0" applyNumberFormat="1" applyFont="1" applyFill="1" applyBorder="1"/>
    <xf numFmtId="0" fontId="13" fillId="3" borderId="0" xfId="0" applyFont="1" applyFill="1" applyBorder="1"/>
    <xf numFmtId="0" fontId="15" fillId="3" borderId="0" xfId="0" applyFont="1" applyFill="1"/>
    <xf numFmtId="0" fontId="16" fillId="3" borderId="0" xfId="0" applyFont="1" applyFill="1"/>
    <xf numFmtId="0" fontId="11" fillId="3" borderId="5" xfId="0" applyFont="1" applyFill="1" applyBorder="1" applyAlignment="1">
      <alignment horizontal="right"/>
    </xf>
    <xf numFmtId="165" fontId="11" fillId="2" borderId="14" xfId="96" applyNumberFormat="1" applyFont="1" applyFill="1" applyBorder="1"/>
    <xf numFmtId="165" fontId="11" fillId="2" borderId="0" xfId="94" applyNumberFormat="1" applyFont="1" applyFill="1" applyBorder="1"/>
    <xf numFmtId="165" fontId="11" fillId="2" borderId="0" xfId="97" applyNumberFormat="1" applyFont="1" applyFill="1" applyBorder="1"/>
    <xf numFmtId="165" fontId="11" fillId="2" borderId="0" xfId="111" applyNumberFormat="1" applyFont="1" applyFill="1" applyBorder="1"/>
    <xf numFmtId="165" fontId="11" fillId="2" borderId="0" xfId="113" applyNumberFormat="1" applyFont="1" applyFill="1" applyBorder="1"/>
    <xf numFmtId="165" fontId="11" fillId="2" borderId="0" xfId="115" applyNumberFormat="1" applyFont="1" applyFill="1" applyBorder="1"/>
    <xf numFmtId="165" fontId="11" fillId="2" borderId="0" xfId="121" applyNumberFormat="1" applyFont="1" applyFill="1" applyBorder="1"/>
    <xf numFmtId="165" fontId="11" fillId="2" borderId="0" xfId="123" applyNumberFormat="1" applyFont="1" applyFill="1" applyBorder="1"/>
    <xf numFmtId="165" fontId="11" fillId="2" borderId="0" xfId="125" applyNumberFormat="1" applyFont="1" applyFill="1" applyBorder="1"/>
    <xf numFmtId="165" fontId="11" fillId="2" borderId="0" xfId="127" applyNumberFormat="1" applyFont="1" applyFill="1" applyBorder="1"/>
    <xf numFmtId="165" fontId="11" fillId="2" borderId="0" xfId="129" applyNumberFormat="1" applyFont="1" applyFill="1" applyBorder="1"/>
    <xf numFmtId="165" fontId="11" fillId="2" borderId="0" xfId="131" applyNumberFormat="1" applyFont="1" applyFill="1" applyBorder="1"/>
    <xf numFmtId="165" fontId="11" fillId="2" borderId="15" xfId="94" applyNumberFormat="1" applyFont="1" applyFill="1" applyBorder="1"/>
    <xf numFmtId="165" fontId="11" fillId="2" borderId="15" xfId="97" applyNumberFormat="1" applyFont="1" applyFill="1" applyBorder="1"/>
    <xf numFmtId="165" fontId="11" fillId="2" borderId="15" xfId="111" applyNumberFormat="1" applyFont="1" applyFill="1" applyBorder="1"/>
    <xf numFmtId="165" fontId="11" fillId="2" borderId="15" xfId="113" applyNumberFormat="1" applyFont="1" applyFill="1" applyBorder="1"/>
    <xf numFmtId="165" fontId="11" fillId="2" borderId="15" xfId="115" applyNumberFormat="1" applyFont="1" applyFill="1" applyBorder="1"/>
    <xf numFmtId="165" fontId="11" fillId="2" borderId="5" xfId="119" applyNumberFormat="1" applyFont="1" applyFill="1" applyBorder="1"/>
    <xf numFmtId="165" fontId="11" fillId="2" borderId="7" xfId="119" applyNumberFormat="1" applyFont="1" applyFill="1" applyBorder="1"/>
    <xf numFmtId="165" fontId="11" fillId="2" borderId="15" xfId="121" applyNumberFormat="1" applyFont="1" applyFill="1" applyBorder="1"/>
    <xf numFmtId="165" fontId="11" fillId="2" borderId="15" xfId="123" applyNumberFormat="1" applyFont="1" applyFill="1" applyBorder="1"/>
    <xf numFmtId="165" fontId="11" fillId="2" borderId="15" xfId="125" applyNumberFormat="1" applyFont="1" applyFill="1" applyBorder="1"/>
    <xf numFmtId="165" fontId="11" fillId="2" borderId="15" xfId="131" applyNumberFormat="1" applyFont="1" applyFill="1" applyBorder="1"/>
    <xf numFmtId="165" fontId="11" fillId="2" borderId="15" xfId="129" applyNumberFormat="1" applyFont="1" applyFill="1" applyBorder="1"/>
    <xf numFmtId="165" fontId="11" fillId="2" borderId="15" xfId="127" applyNumberFormat="1" applyFont="1" applyFill="1" applyBorder="1"/>
    <xf numFmtId="0" fontId="3" fillId="3" borderId="0" xfId="0" applyFont="1" applyFill="1" applyBorder="1"/>
    <xf numFmtId="0" fontId="21" fillId="3" borderId="0" xfId="0" applyFont="1" applyFill="1"/>
    <xf numFmtId="0" fontId="0" fillId="3" borderId="0" xfId="0" applyFill="1"/>
    <xf numFmtId="9" fontId="11" fillId="3" borderId="0" xfId="0" applyNumberFormat="1" applyFont="1" applyFill="1"/>
    <xf numFmtId="10" fontId="11" fillId="3" borderId="7" xfId="0" applyNumberFormat="1" applyFont="1" applyFill="1" applyBorder="1"/>
    <xf numFmtId="10" fontId="16" fillId="3" borderId="15" xfId="142" applyNumberFormat="1" applyFont="1" applyFill="1" applyBorder="1"/>
    <xf numFmtId="10" fontId="11" fillId="3" borderId="15" xfId="142" applyNumberFormat="1" applyFont="1" applyFill="1" applyBorder="1"/>
    <xf numFmtId="10" fontId="11" fillId="3" borderId="5" xfId="142" applyNumberFormat="1" applyFont="1" applyFill="1" applyBorder="1"/>
    <xf numFmtId="10" fontId="11" fillId="3" borderId="9" xfId="142" applyNumberFormat="1" applyFont="1" applyFill="1" applyBorder="1"/>
    <xf numFmtId="10" fontId="11" fillId="3" borderId="6" xfId="142" applyNumberFormat="1" applyFont="1" applyFill="1" applyBorder="1"/>
    <xf numFmtId="10" fontId="11" fillId="3" borderId="7" xfId="142" applyNumberFormat="1" applyFont="1" applyFill="1" applyBorder="1"/>
    <xf numFmtId="10" fontId="11" fillId="3" borderId="10" xfId="142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8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/>
    <xf numFmtId="14" fontId="3" fillId="3" borderId="0" xfId="0" applyNumberFormat="1" applyFont="1" applyFill="1" applyBorder="1"/>
    <xf numFmtId="10" fontId="3" fillId="3" borderId="0" xfId="0" applyNumberFormat="1" applyFont="1" applyFill="1" applyBorder="1"/>
    <xf numFmtId="0" fontId="11" fillId="0" borderId="0" xfId="0" applyFont="1" applyFill="1"/>
    <xf numFmtId="0" fontId="39" fillId="3" borderId="0" xfId="0" applyFont="1" applyFill="1" applyBorder="1"/>
    <xf numFmtId="0" fontId="11" fillId="3" borderId="0" xfId="0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14" fontId="11" fillId="3" borderId="10" xfId="0" applyNumberFormat="1" applyFont="1" applyFill="1" applyBorder="1" applyAlignment="1">
      <alignment horizontal="right"/>
    </xf>
    <xf numFmtId="0" fontId="3" fillId="3" borderId="14" xfId="14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165" fontId="11" fillId="2" borderId="0" xfId="88" applyNumberFormat="1" applyFont="1" applyFill="1" applyBorder="1"/>
    <xf numFmtId="165" fontId="11" fillId="2" borderId="14" xfId="85" applyNumberFormat="1" applyFont="1" applyFill="1" applyBorder="1"/>
    <xf numFmtId="165" fontId="11" fillId="2" borderId="14" xfId="86" applyNumberFormat="1" applyFont="1" applyFill="1" applyBorder="1"/>
    <xf numFmtId="165" fontId="11" fillId="2" borderId="14" xfId="87" applyNumberFormat="1" applyFont="1" applyFill="1" applyBorder="1"/>
    <xf numFmtId="165" fontId="11" fillId="2" borderId="14" xfId="89" applyNumberFormat="1" applyFont="1" applyFill="1" applyBorder="1"/>
    <xf numFmtId="165" fontId="11" fillId="2" borderId="11" xfId="85" applyNumberFormat="1" applyFont="1" applyFill="1" applyBorder="1"/>
    <xf numFmtId="165" fontId="11" fillId="2" borderId="9" xfId="85" applyNumberFormat="1" applyFont="1" applyFill="1" applyBorder="1"/>
    <xf numFmtId="165" fontId="11" fillId="2" borderId="11" xfId="86" applyNumberFormat="1" applyFont="1" applyFill="1" applyBorder="1"/>
    <xf numFmtId="165" fontId="11" fillId="2" borderId="11" xfId="87" applyNumberFormat="1" applyFont="1" applyFill="1" applyBorder="1"/>
    <xf numFmtId="165" fontId="11" fillId="2" borderId="8" xfId="88" applyNumberFormat="1" applyFont="1" applyFill="1" applyBorder="1"/>
    <xf numFmtId="165" fontId="11" fillId="2" borderId="11" xfId="89" applyNumberFormat="1" applyFont="1" applyFill="1" applyBorder="1"/>
    <xf numFmtId="165" fontId="11" fillId="2" borderId="12" xfId="92" applyNumberFormat="1" applyFont="1" applyFill="1" applyBorder="1"/>
    <xf numFmtId="165" fontId="11" fillId="2" borderId="13" xfId="93" applyNumberFormat="1" applyFont="1" applyFill="1" applyBorder="1"/>
    <xf numFmtId="165" fontId="11" fillId="2" borderId="14" xfId="98" applyNumberFormat="1" applyFont="1" applyFill="1" applyBorder="1"/>
    <xf numFmtId="165" fontId="11" fillId="2" borderId="13" xfId="99" applyNumberFormat="1" applyFont="1" applyFill="1" applyBorder="1"/>
    <xf numFmtId="165" fontId="11" fillId="2" borderId="15" xfId="100" applyNumberFormat="1" applyFont="1" applyFill="1" applyBorder="1"/>
    <xf numFmtId="165" fontId="11" fillId="2" borderId="5" xfId="102" applyNumberFormat="1" applyFont="1" applyFill="1" applyBorder="1"/>
    <xf numFmtId="165" fontId="11" fillId="2" borderId="15" xfId="103" applyNumberFormat="1" applyFont="1" applyFill="1" applyBorder="1"/>
    <xf numFmtId="165" fontId="11" fillId="2" borderId="15" xfId="104" applyNumberFormat="1" applyFont="1" applyFill="1" applyBorder="1"/>
    <xf numFmtId="165" fontId="11" fillId="2" borderId="13" xfId="105" applyNumberFormat="1" applyFont="1" applyFill="1" applyBorder="1"/>
    <xf numFmtId="165" fontId="11" fillId="2" borderId="15" xfId="106" applyNumberFormat="1" applyFont="1" applyFill="1" applyBorder="1"/>
    <xf numFmtId="165" fontId="11" fillId="2" borderId="13" xfId="107" applyNumberFormat="1" applyFont="1" applyFill="1" applyBorder="1"/>
    <xf numFmtId="165" fontId="11" fillId="2" borderId="15" xfId="108" applyNumberFormat="1" applyFont="1" applyFill="1" applyBorder="1"/>
    <xf numFmtId="165" fontId="11" fillId="2" borderId="15" xfId="109" applyNumberFormat="1" applyFont="1" applyFill="1" applyBorder="1"/>
    <xf numFmtId="165" fontId="11" fillId="2" borderId="6" xfId="92" applyNumberFormat="1" applyFont="1" applyFill="1" applyBorder="1"/>
    <xf numFmtId="165" fontId="11" fillId="2" borderId="14" xfId="93" applyNumberFormat="1" applyFont="1" applyFill="1" applyBorder="1"/>
    <xf numFmtId="165" fontId="11" fillId="2" borderId="14" xfId="99" applyNumberFormat="1" applyFont="1" applyFill="1" applyBorder="1"/>
    <xf numFmtId="165" fontId="11" fillId="2" borderId="0" xfId="100" applyNumberFormat="1" applyFont="1" applyFill="1" applyBorder="1"/>
    <xf numFmtId="165" fontId="11" fillId="2" borderId="7" xfId="102" applyNumberFormat="1" applyFont="1" applyFill="1" applyBorder="1"/>
    <xf numFmtId="165" fontId="11" fillId="2" borderId="0" xfId="103" applyNumberFormat="1" applyFont="1" applyFill="1" applyBorder="1"/>
    <xf numFmtId="165" fontId="11" fillId="2" borderId="0" xfId="104" applyNumberFormat="1" applyFont="1" applyFill="1" applyBorder="1"/>
    <xf numFmtId="165" fontId="11" fillId="2" borderId="14" xfId="105" applyNumberFormat="1" applyFont="1" applyFill="1" applyBorder="1"/>
    <xf numFmtId="165" fontId="11" fillId="2" borderId="0" xfId="106" applyNumberFormat="1" applyFont="1" applyFill="1" applyBorder="1"/>
    <xf numFmtId="165" fontId="11" fillId="2" borderId="14" xfId="107" applyNumberFormat="1" applyFont="1" applyFill="1" applyBorder="1"/>
    <xf numFmtId="165" fontId="11" fillId="2" borderId="0" xfId="108" applyNumberFormat="1" applyFont="1" applyFill="1" applyBorder="1"/>
    <xf numFmtId="165" fontId="11" fillId="2" borderId="0" xfId="109" applyNumberFormat="1" applyFont="1" applyFill="1" applyBorder="1"/>
    <xf numFmtId="0" fontId="17" fillId="3" borderId="0" xfId="0" applyFont="1" applyFill="1"/>
    <xf numFmtId="0" fontId="41" fillId="3" borderId="0" xfId="0" applyFont="1" applyFill="1"/>
    <xf numFmtId="0" fontId="42" fillId="3" borderId="7" xfId="0" applyFont="1" applyFill="1" applyBorder="1" applyAlignment="1">
      <alignment horizontal="right"/>
    </xf>
    <xf numFmtId="14" fontId="42" fillId="3" borderId="7" xfId="0" applyNumberFormat="1" applyFont="1" applyFill="1" applyBorder="1" applyAlignment="1">
      <alignment horizontal="right"/>
    </xf>
    <xf numFmtId="0" fontId="42" fillId="3" borderId="0" xfId="0" applyFont="1" applyFill="1" applyAlignment="1">
      <alignment horizontal="right"/>
    </xf>
    <xf numFmtId="0" fontId="42" fillId="3" borderId="0" xfId="0" applyFont="1" applyFill="1" applyBorder="1" applyAlignment="1">
      <alignment horizontal="right"/>
    </xf>
    <xf numFmtId="14" fontId="11" fillId="3" borderId="8" xfId="0" applyNumberFormat="1" applyFont="1" applyFill="1" applyBorder="1" applyAlignment="1">
      <alignment horizontal="right"/>
    </xf>
    <xf numFmtId="14" fontId="3" fillId="3" borderId="11" xfId="140" applyNumberFormat="1" applyFont="1" applyFill="1" applyBorder="1" applyAlignment="1">
      <alignment horizontal="right"/>
    </xf>
    <xf numFmtId="14" fontId="3" fillId="3" borderId="8" xfId="140" applyNumberFormat="1" applyFont="1" applyFill="1" applyBorder="1" applyAlignment="1">
      <alignment horizontal="right"/>
    </xf>
    <xf numFmtId="165" fontId="11" fillId="2" borderId="13" xfId="120" applyNumberFormat="1" applyFont="1" applyFill="1" applyBorder="1"/>
    <xf numFmtId="165" fontId="11" fillId="2" borderId="14" xfId="120" applyNumberFormat="1" applyFont="1" applyFill="1" applyBorder="1"/>
    <xf numFmtId="0" fontId="43" fillId="3" borderId="0" xfId="0" applyFont="1" applyFill="1" applyBorder="1"/>
    <xf numFmtId="165" fontId="7" fillId="26" borderId="6" xfId="0" applyNumberFormat="1" applyFont="1" applyFill="1" applyBorder="1"/>
    <xf numFmtId="165" fontId="7" fillId="26" borderId="10" xfId="0" applyNumberFormat="1" applyFont="1" applyFill="1" applyBorder="1"/>
    <xf numFmtId="165" fontId="7" fillId="26" borderId="0" xfId="0" applyNumberFormat="1" applyFont="1" applyFill="1" applyBorder="1"/>
    <xf numFmtId="165" fontId="7" fillId="26" borderId="8" xfId="0" applyNumberFormat="1" applyFont="1" applyFill="1" applyBorder="1"/>
    <xf numFmtId="0" fontId="7" fillId="26" borderId="14" xfId="0" applyFont="1" applyFill="1" applyBorder="1"/>
    <xf numFmtId="0" fontId="7" fillId="26" borderId="0" xfId="0" applyFont="1" applyFill="1" applyBorder="1"/>
    <xf numFmtId="0" fontId="7" fillId="26" borderId="11" xfId="0" applyFont="1" applyFill="1" applyBorder="1"/>
    <xf numFmtId="0" fontId="7" fillId="26" borderId="8" xfId="0" applyFont="1" applyFill="1" applyBorder="1"/>
    <xf numFmtId="165" fontId="16" fillId="26" borderId="6" xfId="0" applyNumberFormat="1" applyFont="1" applyFill="1" applyBorder="1"/>
    <xf numFmtId="0" fontId="7" fillId="26" borderId="6" xfId="0" applyNumberFormat="1" applyFont="1" applyFill="1" applyBorder="1"/>
    <xf numFmtId="0" fontId="7" fillId="26" borderId="10" xfId="0" applyNumberFormat="1" applyFont="1" applyFill="1" applyBorder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7" xfId="0" applyNumberFormat="1" applyFont="1" applyFill="1" applyBorder="1"/>
    <xf numFmtId="165" fontId="11" fillId="26" borderId="0" xfId="0" applyNumberFormat="1" applyFont="1" applyFill="1" applyBorder="1"/>
    <xf numFmtId="165" fontId="11" fillId="26" borderId="10" xfId="0" applyNumberFormat="1" applyFont="1" applyFill="1" applyBorder="1"/>
    <xf numFmtId="165" fontId="11" fillId="26" borderId="11" xfId="0" applyNumberFormat="1" applyFont="1" applyFill="1" applyBorder="1"/>
    <xf numFmtId="165" fontId="11" fillId="26" borderId="9" xfId="0" applyNumberFormat="1" applyFont="1" applyFill="1" applyBorder="1"/>
    <xf numFmtId="165" fontId="11" fillId="26" borderId="8" xfId="0" applyNumberFormat="1" applyFont="1" applyFill="1" applyBorder="1"/>
    <xf numFmtId="0" fontId="17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26" borderId="13" xfId="0" applyNumberFormat="1" applyFont="1" applyFill="1" applyBorder="1"/>
    <xf numFmtId="165" fontId="11" fillId="2" borderId="6" xfId="120" applyNumberFormat="1" applyFont="1" applyFill="1" applyBorder="1"/>
    <xf numFmtId="165" fontId="3" fillId="2" borderId="7" xfId="140" applyNumberFormat="1" applyFont="1" applyFill="1" applyBorder="1"/>
    <xf numFmtId="165" fontId="11" fillId="2" borderId="12" xfId="120" applyNumberFormat="1" applyFont="1" applyFill="1" applyBorder="1"/>
    <xf numFmtId="165" fontId="3" fillId="2" borderId="5" xfId="140" applyNumberFormat="1" applyFont="1" applyFill="1" applyBorder="1"/>
    <xf numFmtId="0" fontId="11" fillId="3" borderId="0" xfId="282" applyFont="1" applyFill="1" applyBorder="1" applyAlignment="1">
      <alignment horizontal="left"/>
    </xf>
    <xf numFmtId="165" fontId="7" fillId="3" borderId="12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166" fontId="11" fillId="3" borderId="0" xfId="0" applyNumberFormat="1" applyFont="1" applyFill="1"/>
    <xf numFmtId="0" fontId="13" fillId="3" borderId="0" xfId="0" applyFont="1" applyFill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0" xfId="0" applyNumberFormat="1" applyFont="1" applyFill="1" applyBorder="1"/>
    <xf numFmtId="2" fontId="7" fillId="26" borderId="8" xfId="0" applyNumberFormat="1" applyFont="1" applyFill="1" applyBorder="1" applyAlignment="1">
      <alignment horizontal="center"/>
    </xf>
    <xf numFmtId="165" fontId="11" fillId="26" borderId="5" xfId="0" applyNumberFormat="1" applyFont="1" applyFill="1" applyBorder="1"/>
    <xf numFmtId="165" fontId="11" fillId="2" borderId="13" xfId="133" applyNumberFormat="1" applyFont="1" applyFill="1" applyBorder="1"/>
    <xf numFmtId="165" fontId="11" fillId="2" borderId="14" xfId="133" applyNumberFormat="1" applyFont="1" applyFill="1" applyBorder="1"/>
    <xf numFmtId="165" fontId="11" fillId="2" borderId="11" xfId="133" applyNumberFormat="1" applyFont="1" applyFill="1" applyBorder="1"/>
    <xf numFmtId="14" fontId="11" fillId="3" borderId="15" xfId="0" applyNumberFormat="1" applyFont="1" applyFill="1" applyBorder="1" applyAlignment="1">
      <alignment horizontal="right"/>
    </xf>
    <xf numFmtId="0" fontId="3" fillId="3" borderId="15" xfId="140" applyFont="1" applyFill="1" applyBorder="1" applyAlignment="1">
      <alignment horizontal="right"/>
    </xf>
    <xf numFmtId="165" fontId="11" fillId="2" borderId="10" xfId="92" applyNumberFormat="1" applyFont="1" applyFill="1" applyBorder="1"/>
    <xf numFmtId="165" fontId="11" fillId="2" borderId="11" xfId="93" applyNumberFormat="1" applyFont="1" applyFill="1" applyBorder="1"/>
    <xf numFmtId="165" fontId="11" fillId="2" borderId="8" xfId="94" applyNumberFormat="1" applyFont="1" applyFill="1" applyBorder="1"/>
    <xf numFmtId="165" fontId="11" fillId="2" borderId="11" xfId="96" applyNumberFormat="1" applyFont="1" applyFill="1" applyBorder="1"/>
    <xf numFmtId="165" fontId="11" fillId="2" borderId="8" xfId="97" applyNumberFormat="1" applyFont="1" applyFill="1" applyBorder="1"/>
    <xf numFmtId="165" fontId="11" fillId="2" borderId="11" xfId="98" applyNumberFormat="1" applyFont="1" applyFill="1" applyBorder="1"/>
    <xf numFmtId="165" fontId="11" fillId="2" borderId="11" xfId="99" applyNumberFormat="1" applyFont="1" applyFill="1" applyBorder="1"/>
    <xf numFmtId="165" fontId="11" fillId="2" borderId="8" xfId="100" applyNumberFormat="1" applyFont="1" applyFill="1" applyBorder="1"/>
    <xf numFmtId="165" fontId="11" fillId="2" borderId="11" xfId="101" applyNumberFormat="1" applyFont="1" applyFill="1" applyBorder="1"/>
    <xf numFmtId="165" fontId="11" fillId="2" borderId="9" xfId="102" applyNumberFormat="1" applyFont="1" applyFill="1" applyBorder="1"/>
    <xf numFmtId="165" fontId="11" fillId="2" borderId="8" xfId="103" applyNumberFormat="1" applyFont="1" applyFill="1" applyBorder="1"/>
    <xf numFmtId="165" fontId="3" fillId="2" borderId="11" xfId="140" applyNumberFormat="1" applyFont="1" applyFill="1" applyBorder="1"/>
    <xf numFmtId="165" fontId="11" fillId="2" borderId="8" xfId="104" applyNumberFormat="1" applyFont="1" applyFill="1" applyBorder="1"/>
    <xf numFmtId="165" fontId="11" fillId="2" borderId="11" xfId="105" applyNumberFormat="1" applyFont="1" applyFill="1" applyBorder="1"/>
    <xf numFmtId="165" fontId="11" fillId="2" borderId="8" xfId="106" applyNumberFormat="1" applyFont="1" applyFill="1" applyBorder="1"/>
    <xf numFmtId="165" fontId="11" fillId="2" borderId="11" xfId="107" applyNumberFormat="1" applyFont="1" applyFill="1" applyBorder="1"/>
    <xf numFmtId="165" fontId="11" fillId="2" borderId="8" xfId="108" applyNumberFormat="1" applyFont="1" applyFill="1" applyBorder="1"/>
    <xf numFmtId="165" fontId="11" fillId="2" borderId="8" xfId="109" applyNumberFormat="1" applyFont="1" applyFill="1" applyBorder="1"/>
    <xf numFmtId="165" fontId="11" fillId="2" borderId="11" xfId="110" applyNumberFormat="1" applyFont="1" applyFill="1" applyBorder="1"/>
    <xf numFmtId="165" fontId="11" fillId="2" borderId="8" xfId="111" applyNumberFormat="1" applyFont="1" applyFill="1" applyBorder="1"/>
    <xf numFmtId="165" fontId="11" fillId="2" borderId="11" xfId="112" applyNumberFormat="1" applyFont="1" applyFill="1" applyBorder="1"/>
    <xf numFmtId="165" fontId="11" fillId="2" borderId="8" xfId="113" applyNumberFormat="1" applyFont="1" applyFill="1" applyBorder="1"/>
    <xf numFmtId="165" fontId="11" fillId="2" borderId="11" xfId="113" applyNumberFormat="1" applyFont="1" applyFill="1" applyBorder="1"/>
    <xf numFmtId="165" fontId="11" fillId="2" borderId="8" xfId="115" applyNumberFormat="1" applyFont="1" applyFill="1" applyBorder="1"/>
    <xf numFmtId="165" fontId="11" fillId="2" borderId="11" xfId="118" applyNumberFormat="1" applyFont="1" applyFill="1" applyBorder="1"/>
    <xf numFmtId="165" fontId="11" fillId="2" borderId="9" xfId="119" applyNumberFormat="1" applyFont="1" applyFill="1" applyBorder="1"/>
    <xf numFmtId="165" fontId="11" fillId="2" borderId="11" xfId="120" applyNumberFormat="1" applyFont="1" applyFill="1" applyBorder="1"/>
    <xf numFmtId="165" fontId="11" fillId="2" borderId="10" xfId="120" applyNumberFormat="1" applyFont="1" applyFill="1" applyBorder="1"/>
    <xf numFmtId="165" fontId="3" fillId="2" borderId="9" xfId="140" applyNumberFormat="1" applyFont="1" applyFill="1" applyBorder="1"/>
    <xf numFmtId="165" fontId="11" fillId="2" borderId="8" xfId="121" applyNumberFormat="1" applyFont="1" applyFill="1" applyBorder="1"/>
    <xf numFmtId="165" fontId="11" fillId="2" borderId="11" xfId="122" applyNumberFormat="1" applyFont="1" applyFill="1" applyBorder="1"/>
    <xf numFmtId="165" fontId="11" fillId="2" borderId="8" xfId="123" applyNumberFormat="1" applyFont="1" applyFill="1" applyBorder="1"/>
    <xf numFmtId="165" fontId="11" fillId="2" borderId="11" xfId="124" applyNumberFormat="1" applyFont="1" applyFill="1" applyBorder="1"/>
    <xf numFmtId="165" fontId="11" fillId="2" borderId="8" xfId="125" applyNumberFormat="1" applyFont="1" applyFill="1" applyBorder="1"/>
    <xf numFmtId="165" fontId="11" fillId="2" borderId="11" xfId="126" applyNumberFormat="1" applyFont="1" applyFill="1" applyBorder="1"/>
    <xf numFmtId="165" fontId="11" fillId="2" borderId="8" xfId="127" applyNumberFormat="1" applyFont="1" applyFill="1" applyBorder="1"/>
    <xf numFmtId="165" fontId="11" fillId="2" borderId="11" xfId="128" applyNumberFormat="1" applyFont="1" applyFill="1" applyBorder="1"/>
    <xf numFmtId="165" fontId="11" fillId="2" borderId="11" xfId="129" applyNumberFormat="1" applyFont="1" applyFill="1" applyBorder="1"/>
    <xf numFmtId="165" fontId="11" fillId="2" borderId="8" xfId="129" applyNumberFormat="1" applyFont="1" applyFill="1" applyBorder="1"/>
    <xf numFmtId="165" fontId="11" fillId="2" borderId="11" xfId="130" applyNumberFormat="1" applyFont="1" applyFill="1" applyBorder="1"/>
    <xf numFmtId="165" fontId="11" fillId="2" borderId="8" xfId="131" applyNumberFormat="1" applyFont="1" applyFill="1" applyBorder="1"/>
    <xf numFmtId="165" fontId="11" fillId="2" borderId="11" xfId="132" applyNumberFormat="1" applyFont="1" applyFill="1" applyBorder="1"/>
    <xf numFmtId="0" fontId="11" fillId="27" borderId="12" xfId="0" applyFont="1" applyFill="1" applyBorder="1" applyAlignment="1">
      <alignment horizontal="right"/>
    </xf>
    <xf numFmtId="0" fontId="11" fillId="27" borderId="6" xfId="0" applyFont="1" applyFill="1" applyBorder="1" applyAlignment="1">
      <alignment horizontal="right"/>
    </xf>
    <xf numFmtId="14" fontId="11" fillId="27" borderId="10" xfId="0" applyNumberFormat="1" applyFont="1" applyFill="1" applyBorder="1" applyAlignment="1">
      <alignment horizontal="right"/>
    </xf>
    <xf numFmtId="0" fontId="11" fillId="27" borderId="13" xfId="0" applyFont="1" applyFill="1" applyBorder="1" applyAlignment="1">
      <alignment horizontal="right"/>
    </xf>
    <xf numFmtId="0" fontId="11" fillId="27" borderId="14" xfId="0" applyFont="1" applyFill="1" applyBorder="1" applyAlignment="1">
      <alignment horizontal="right"/>
    </xf>
    <xf numFmtId="14" fontId="11" fillId="27" borderId="11" xfId="0" applyNumberFormat="1" applyFont="1" applyFill="1" applyBorder="1" applyAlignment="1">
      <alignment horizontal="right"/>
    </xf>
    <xf numFmtId="165" fontId="11" fillId="27" borderId="3" xfId="0" applyNumberFormat="1" applyFont="1" applyFill="1" applyBorder="1"/>
    <xf numFmtId="165" fontId="11" fillId="27" borderId="13" xfId="116" applyNumberFormat="1" applyFont="1" applyFill="1" applyBorder="1"/>
    <xf numFmtId="165" fontId="11" fillId="27" borderId="12" xfId="117" applyNumberFormat="1" applyFont="1" applyFill="1" applyBorder="1"/>
    <xf numFmtId="165" fontId="11" fillId="27" borderId="14" xfId="116" applyNumberFormat="1" applyFont="1" applyFill="1" applyBorder="1"/>
    <xf numFmtId="165" fontId="11" fillId="27" borderId="6" xfId="117" applyNumberFormat="1" applyFont="1" applyFill="1" applyBorder="1"/>
    <xf numFmtId="165" fontId="11" fillId="27" borderId="11" xfId="116" applyNumberFormat="1" applyFont="1" applyFill="1" applyBorder="1"/>
    <xf numFmtId="165" fontId="11" fillId="27" borderId="10" xfId="117" applyNumberFormat="1" applyFont="1" applyFill="1" applyBorder="1"/>
    <xf numFmtId="0" fontId="11" fillId="27" borderId="10" xfId="0" applyFont="1" applyFill="1" applyBorder="1" applyAlignment="1">
      <alignment horizontal="right"/>
    </xf>
    <xf numFmtId="165" fontId="11" fillId="27" borderId="14" xfId="0" applyNumberFormat="1" applyFont="1" applyFill="1" applyBorder="1"/>
    <xf numFmtId="165" fontId="11" fillId="27" borderId="11" xfId="0" applyNumberFormat="1" applyFont="1" applyFill="1" applyBorder="1"/>
    <xf numFmtId="0" fontId="7" fillId="26" borderId="0" xfId="0" applyNumberFormat="1" applyFont="1" applyFill="1" applyBorder="1"/>
    <xf numFmtId="0" fontId="7" fillId="26" borderId="8" xfId="0" applyNumberFormat="1" applyFont="1" applyFill="1" applyBorder="1"/>
    <xf numFmtId="165" fontId="11" fillId="2" borderId="9" xfId="114" applyNumberFormat="1" applyFont="1" applyFill="1" applyBorder="1"/>
    <xf numFmtId="165" fontId="11" fillId="2" borderId="5" xfId="114" applyNumberFormat="1" applyFont="1" applyFill="1" applyBorder="1"/>
    <xf numFmtId="165" fontId="11" fillId="2" borderId="7" xfId="114" applyNumberFormat="1" applyFont="1" applyFill="1" applyBorder="1"/>
    <xf numFmtId="165" fontId="11" fillId="2" borderId="13" xfId="114" applyNumberFormat="1" applyFont="1" applyFill="1" applyBorder="1"/>
    <xf numFmtId="165" fontId="11" fillId="2" borderId="14" xfId="114" applyNumberFormat="1" applyFont="1" applyFill="1" applyBorder="1"/>
    <xf numFmtId="165" fontId="11" fillId="2" borderId="11" xfId="114" applyNumberFormat="1" applyFont="1" applyFill="1" applyBorder="1"/>
    <xf numFmtId="165" fontId="11" fillId="27" borderId="0" xfId="0" applyNumberFormat="1" applyFont="1" applyFill="1" applyBorder="1"/>
    <xf numFmtId="165" fontId="11" fillId="27" borderId="8" xfId="0" applyNumberFormat="1" applyFont="1" applyFill="1" applyBorder="1"/>
    <xf numFmtId="165" fontId="11" fillId="27" borderId="11" xfId="117" applyNumberFormat="1" applyFont="1" applyFill="1" applyBorder="1"/>
    <xf numFmtId="165" fontId="11" fillId="27" borderId="6" xfId="0" applyNumberFormat="1" applyFont="1" applyFill="1" applyBorder="1"/>
    <xf numFmtId="165" fontId="11" fillId="0" borderId="6" xfId="0" applyNumberFormat="1" applyFont="1" applyFill="1" applyBorder="1"/>
    <xf numFmtId="0" fontId="11" fillId="0" borderId="14" xfId="0" applyFont="1" applyFill="1" applyBorder="1" applyAlignment="1">
      <alignment horizontal="right"/>
    </xf>
    <xf numFmtId="0" fontId="16" fillId="3" borderId="1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26" borderId="12" xfId="0" applyFont="1" applyFill="1" applyBorder="1" applyAlignment="1">
      <alignment horizontal="center"/>
    </xf>
    <xf numFmtId="0" fontId="17" fillId="26" borderId="15" xfId="0" applyFont="1" applyFill="1" applyBorder="1" applyAlignment="1">
      <alignment horizontal="center"/>
    </xf>
    <xf numFmtId="0" fontId="17" fillId="26" borderId="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4" xfId="0" applyNumberFormat="1" applyFont="1" applyFill="1" applyBorder="1" applyAlignment="1">
      <alignment horizontal="center" wrapText="1"/>
    </xf>
  </cellXfs>
  <cellStyles count="295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4" xfId="284"/>
    <cellStyle name="Comma 3" xfId="138"/>
    <cellStyle name="Comma 3 2" xfId="279"/>
    <cellStyle name="Comma 3 2 2" xfId="292"/>
    <cellStyle name="Comma 3 3" xfId="286"/>
    <cellStyle name="Comma 4" xfId="139"/>
    <cellStyle name="Comma 4 2" xfId="280"/>
    <cellStyle name="Comma 4 2 2" xfId="293"/>
    <cellStyle name="Comma 4 3" xfId="287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3" xfId="283"/>
    <cellStyle name="Normal 127" xfId="137"/>
    <cellStyle name="Normal 127 2" xfId="278"/>
    <cellStyle name="Normal 127 2 2" xfId="291"/>
    <cellStyle name="Normal 127 3" xfId="285"/>
    <cellStyle name="Normal 128" xfId="140"/>
    <cellStyle name="Normal 128 2" xfId="281"/>
    <cellStyle name="Normal 128 2 2" xfId="294"/>
    <cellStyle name="Normal 128 3" xfId="288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E17"/>
  <sheetViews>
    <sheetView topLeftCell="B1" workbookViewId="0">
      <selection activeCell="F13" sqref="F13"/>
    </sheetView>
  </sheetViews>
  <sheetFormatPr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155"/>
    </row>
    <row r="10" spans="2:2" ht="26.25" x14ac:dyDescent="0.4">
      <c r="B10" s="227" t="s">
        <v>167</v>
      </c>
    </row>
    <row r="11" spans="2:2" ht="11.25" customHeight="1" x14ac:dyDescent="0.35">
      <c r="B11" s="126"/>
    </row>
    <row r="12" spans="2:2" ht="18.75" x14ac:dyDescent="0.3">
      <c r="B12" s="226" t="s">
        <v>215</v>
      </c>
    </row>
    <row r="17" spans="2:5" x14ac:dyDescent="0.25">
      <c r="B17" s="176" t="s">
        <v>219</v>
      </c>
      <c r="C17" s="176"/>
      <c r="E17" s="17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58"/>
  <sheetViews>
    <sheetView zoomScale="90" zoomScaleNormal="90" workbookViewId="0">
      <selection activeCell="I31" sqref="I31"/>
    </sheetView>
  </sheetViews>
  <sheetFormatPr defaultRowHeight="15" x14ac:dyDescent="0.25"/>
  <cols>
    <col min="1" max="1" width="1.85546875" style="3" customWidth="1"/>
    <col min="2" max="2" width="33.140625" style="3" customWidth="1"/>
    <col min="3" max="3" width="18.85546875" style="3" customWidth="1"/>
    <col min="4" max="4" width="11.28515625" style="3" customWidth="1"/>
    <col min="5" max="5" width="10.7109375" style="3" customWidth="1"/>
    <col min="6" max="6" width="2.85546875" style="3" customWidth="1"/>
    <col min="7" max="7" width="2.28515625" style="3" customWidth="1"/>
    <col min="8" max="8" width="33.140625" style="3" customWidth="1"/>
    <col min="9" max="9" width="19" style="3" customWidth="1"/>
    <col min="10" max="10" width="11.140625" style="3" customWidth="1"/>
    <col min="11" max="11" width="10.28515625" style="3" customWidth="1"/>
    <col min="12" max="12" width="4.85546875" style="3" customWidth="1"/>
    <col min="13" max="13" width="33.140625" style="3" customWidth="1"/>
    <col min="14" max="14" width="18.5703125" style="3" customWidth="1"/>
    <col min="15" max="15" width="11.5703125" style="3" customWidth="1"/>
    <col min="16" max="16" width="11" style="3" customWidth="1"/>
    <col min="17" max="16384" width="9.140625" style="3"/>
  </cols>
  <sheetData>
    <row r="1" spans="1:18" ht="23.25" x14ac:dyDescent="0.35">
      <c r="A1" s="1" t="s">
        <v>213</v>
      </c>
      <c r="B1" s="2"/>
    </row>
    <row r="2" spans="1:18" ht="12.75" customHeight="1" x14ac:dyDescent="0.35">
      <c r="A2" s="4"/>
      <c r="B2" s="237"/>
      <c r="F2" s="2"/>
      <c r="G2" s="2"/>
      <c r="H2" s="177"/>
      <c r="I2" s="2"/>
      <c r="J2" s="2"/>
      <c r="K2" s="2"/>
      <c r="L2" s="2"/>
      <c r="M2" s="177"/>
      <c r="N2" s="2"/>
      <c r="O2" s="2"/>
      <c r="P2" s="2"/>
      <c r="Q2" s="2"/>
      <c r="R2" s="2"/>
    </row>
    <row r="3" spans="1:18" ht="18.75" x14ac:dyDescent="0.3">
      <c r="A3" s="259"/>
      <c r="B3" s="358" t="s">
        <v>216</v>
      </c>
      <c r="C3" s="359"/>
      <c r="D3" s="359"/>
      <c r="E3" s="360"/>
      <c r="F3" s="257"/>
      <c r="G3" s="92"/>
      <c r="H3" s="358" t="s">
        <v>217</v>
      </c>
      <c r="I3" s="359"/>
      <c r="J3" s="359"/>
      <c r="K3" s="360"/>
      <c r="L3" s="2"/>
      <c r="M3" s="358" t="s">
        <v>218</v>
      </c>
      <c r="N3" s="359"/>
      <c r="O3" s="359"/>
      <c r="P3" s="360"/>
      <c r="Q3" s="2"/>
      <c r="R3" s="2"/>
    </row>
    <row r="4" spans="1:18" x14ac:dyDescent="0.25">
      <c r="A4" s="92"/>
      <c r="B4" s="361" t="s">
        <v>214</v>
      </c>
      <c r="C4" s="362"/>
      <c r="D4" s="362"/>
      <c r="E4" s="363"/>
      <c r="F4" s="180"/>
      <c r="G4" s="92"/>
      <c r="H4" s="361" t="s">
        <v>214</v>
      </c>
      <c r="I4" s="362"/>
      <c r="J4" s="362"/>
      <c r="K4" s="363"/>
      <c r="L4" s="2"/>
      <c r="M4" s="361" t="s">
        <v>214</v>
      </c>
      <c r="N4" s="362"/>
      <c r="O4" s="362"/>
      <c r="P4" s="363"/>
      <c r="Q4" s="2"/>
      <c r="R4" s="2"/>
    </row>
    <row r="5" spans="1:18" x14ac:dyDescent="0.25">
      <c r="A5" s="2"/>
      <c r="B5" s="5" t="s">
        <v>14</v>
      </c>
      <c r="C5" s="357" t="s">
        <v>15</v>
      </c>
      <c r="D5" s="357"/>
      <c r="E5" s="6"/>
      <c r="F5" s="2"/>
      <c r="G5" s="2"/>
      <c r="H5" s="19" t="s">
        <v>14</v>
      </c>
      <c r="I5" s="355" t="s">
        <v>15</v>
      </c>
      <c r="J5" s="355"/>
      <c r="K5" s="14"/>
      <c r="L5" s="2"/>
      <c r="M5" s="19" t="s">
        <v>14</v>
      </c>
      <c r="N5" s="355" t="s">
        <v>15</v>
      </c>
      <c r="O5" s="355"/>
      <c r="P5" s="14"/>
      <c r="Q5" s="258"/>
      <c r="R5" s="2"/>
    </row>
    <row r="6" spans="1:18" x14ac:dyDescent="0.25">
      <c r="A6" s="2"/>
      <c r="B6" s="7"/>
      <c r="C6" s="8" t="s">
        <v>16</v>
      </c>
      <c r="D6" s="8" t="s">
        <v>17</v>
      </c>
      <c r="E6" s="6"/>
      <c r="F6" s="2"/>
      <c r="G6" s="2"/>
      <c r="H6" s="7"/>
      <c r="I6" s="180" t="s">
        <v>16</v>
      </c>
      <c r="J6" s="180" t="s">
        <v>17</v>
      </c>
      <c r="K6" s="6"/>
      <c r="L6" s="2"/>
      <c r="M6" s="7"/>
      <c r="N6" s="180" t="s">
        <v>16</v>
      </c>
      <c r="O6" s="180" t="s">
        <v>17</v>
      </c>
      <c r="P6" s="6"/>
      <c r="Q6" s="2"/>
      <c r="R6" s="2"/>
    </row>
    <row r="7" spans="1:18" x14ac:dyDescent="0.25">
      <c r="A7" s="2"/>
      <c r="B7" s="7" t="s">
        <v>18</v>
      </c>
      <c r="C7" s="94">
        <v>2.9490695224083777E-2</v>
      </c>
      <c r="D7" s="2"/>
      <c r="E7" s="6"/>
      <c r="F7" s="2"/>
      <c r="G7" s="2"/>
      <c r="H7" s="7" t="s">
        <v>18</v>
      </c>
      <c r="I7" s="94">
        <v>2.833045749729219E-2</v>
      </c>
      <c r="J7" s="2"/>
      <c r="K7" s="6"/>
      <c r="L7" s="2"/>
      <c r="M7" s="7" t="s">
        <v>18</v>
      </c>
      <c r="N7" s="94">
        <v>2.7090769011768715E-2</v>
      </c>
      <c r="O7" s="2"/>
      <c r="P7" s="6"/>
      <c r="Q7" s="2"/>
      <c r="R7" s="2"/>
    </row>
    <row r="8" spans="1:18" x14ac:dyDescent="0.25">
      <c r="A8" s="2"/>
      <c r="B8" s="7" t="s">
        <v>13</v>
      </c>
      <c r="C8" s="94">
        <v>1.35E-2</v>
      </c>
      <c r="D8" s="2">
        <v>1.5E-3</v>
      </c>
      <c r="E8" s="6"/>
      <c r="F8" s="2"/>
      <c r="G8" s="2"/>
      <c r="H8" s="7" t="s">
        <v>13</v>
      </c>
      <c r="I8" s="94">
        <v>1.2999999999999999E-2</v>
      </c>
      <c r="J8" s="2">
        <v>1.5E-3</v>
      </c>
      <c r="K8" s="6"/>
      <c r="L8" s="2"/>
      <c r="M8" s="7" t="s">
        <v>13</v>
      </c>
      <c r="N8" s="94">
        <v>1.23E-2</v>
      </c>
      <c r="O8" s="2">
        <v>1.5E-3</v>
      </c>
      <c r="P8" s="6"/>
      <c r="Q8" s="2"/>
      <c r="R8" s="2"/>
    </row>
    <row r="9" spans="1:18" x14ac:dyDescent="0.25">
      <c r="A9" s="2"/>
      <c r="B9" s="7" t="s">
        <v>19</v>
      </c>
      <c r="C9" s="124">
        <v>0.44</v>
      </c>
      <c r="D9" s="2"/>
      <c r="E9" s="6"/>
      <c r="F9" s="2"/>
      <c r="G9" s="2"/>
      <c r="H9" s="7" t="s">
        <v>19</v>
      </c>
      <c r="I9" s="124">
        <v>0.44</v>
      </c>
      <c r="J9" s="2"/>
      <c r="K9" s="6"/>
      <c r="L9" s="2"/>
      <c r="M9" s="7" t="s">
        <v>19</v>
      </c>
      <c r="N9" s="124">
        <v>0.44</v>
      </c>
      <c r="O9" s="2"/>
      <c r="P9" s="6"/>
      <c r="Q9" s="2"/>
      <c r="R9" s="2"/>
    </row>
    <row r="10" spans="1:18" x14ac:dyDescent="0.25">
      <c r="A10" s="2"/>
      <c r="B10" s="7" t="s">
        <v>20</v>
      </c>
      <c r="C10" s="9">
        <v>0.44</v>
      </c>
      <c r="D10" s="2"/>
      <c r="E10" s="6"/>
      <c r="F10" s="2"/>
      <c r="G10" s="2"/>
      <c r="H10" s="7" t="s">
        <v>20</v>
      </c>
      <c r="I10" s="9">
        <v>0.44</v>
      </c>
      <c r="J10" s="2"/>
      <c r="K10" s="6"/>
      <c r="L10" s="2"/>
      <c r="M10" s="7" t="s">
        <v>20</v>
      </c>
      <c r="N10" s="9">
        <v>0.44</v>
      </c>
      <c r="O10" s="2"/>
      <c r="P10" s="6"/>
      <c r="Q10" s="2"/>
      <c r="R10" s="2"/>
    </row>
    <row r="11" spans="1:18" x14ac:dyDescent="0.25">
      <c r="A11" s="2"/>
      <c r="B11" s="7" t="s">
        <v>21</v>
      </c>
      <c r="C11" s="9">
        <v>0</v>
      </c>
      <c r="D11" s="2"/>
      <c r="E11" s="6"/>
      <c r="F11" s="2"/>
      <c r="G11" s="2"/>
      <c r="H11" s="7" t="s">
        <v>21</v>
      </c>
      <c r="I11" s="9">
        <v>0</v>
      </c>
      <c r="J11" s="2"/>
      <c r="K11" s="6"/>
      <c r="L11" s="2"/>
      <c r="M11" s="7" t="s">
        <v>21</v>
      </c>
      <c r="N11" s="9">
        <v>0</v>
      </c>
      <c r="O11" s="2"/>
      <c r="P11" s="6"/>
      <c r="Q11" s="2"/>
      <c r="R11" s="2"/>
    </row>
    <row r="12" spans="1:18" x14ac:dyDescent="0.25">
      <c r="A12" s="2"/>
      <c r="B12" s="7" t="s">
        <v>22</v>
      </c>
      <c r="C12" s="10">
        <v>7.0000000000000007E-2</v>
      </c>
      <c r="D12" s="2"/>
      <c r="E12" s="6"/>
      <c r="F12" s="2"/>
      <c r="G12" s="2"/>
      <c r="H12" s="7" t="s">
        <v>22</v>
      </c>
      <c r="I12" s="10">
        <v>7.0000000000000007E-2</v>
      </c>
      <c r="J12" s="2"/>
      <c r="K12" s="6"/>
      <c r="L12" s="2"/>
      <c r="M12" s="7" t="s">
        <v>22</v>
      </c>
      <c r="N12" s="10">
        <v>7.0000000000000007E-2</v>
      </c>
      <c r="O12" s="2"/>
      <c r="P12" s="6"/>
      <c r="Q12" s="2"/>
      <c r="R12" s="2"/>
    </row>
    <row r="13" spans="1:18" x14ac:dyDescent="0.25">
      <c r="A13" s="2"/>
      <c r="B13" s="7" t="s">
        <v>23</v>
      </c>
      <c r="C13" s="10">
        <v>0.28000000000000003</v>
      </c>
      <c r="D13" s="2"/>
      <c r="E13" s="6"/>
      <c r="F13" s="2"/>
      <c r="G13" s="2"/>
      <c r="H13" s="7" t="s">
        <v>23</v>
      </c>
      <c r="I13" s="10">
        <v>0.28000000000000003</v>
      </c>
      <c r="J13" s="2"/>
      <c r="K13" s="6"/>
      <c r="L13" s="2"/>
      <c r="M13" s="7" t="s">
        <v>23</v>
      </c>
      <c r="N13" s="10">
        <v>0.28000000000000003</v>
      </c>
      <c r="O13" s="2"/>
      <c r="P13" s="6"/>
      <c r="Q13" s="2"/>
      <c r="R13" s="2"/>
    </row>
    <row r="14" spans="1:18" x14ac:dyDescent="0.25">
      <c r="A14" s="2"/>
      <c r="B14" s="7" t="s">
        <v>24</v>
      </c>
      <c r="C14" s="10">
        <v>0.28000000000000003</v>
      </c>
      <c r="D14" s="2"/>
      <c r="E14" s="6"/>
      <c r="F14" s="2"/>
      <c r="G14" s="2"/>
      <c r="H14" s="7" t="s">
        <v>24</v>
      </c>
      <c r="I14" s="10">
        <v>0.28000000000000003</v>
      </c>
      <c r="J14" s="2"/>
      <c r="K14" s="6"/>
      <c r="L14" s="2"/>
      <c r="M14" s="7" t="s">
        <v>24</v>
      </c>
      <c r="N14" s="10">
        <v>0.28000000000000003</v>
      </c>
      <c r="O14" s="2"/>
      <c r="P14" s="6"/>
      <c r="Q14" s="2"/>
      <c r="R14" s="2"/>
    </row>
    <row r="15" spans="1:18" x14ac:dyDescent="0.25">
      <c r="A15" s="2"/>
      <c r="B15" s="7" t="s">
        <v>25</v>
      </c>
      <c r="C15" s="26">
        <v>3.5000000000000001E-3</v>
      </c>
      <c r="D15" s="2"/>
      <c r="E15" s="6"/>
      <c r="F15" s="2"/>
      <c r="G15" s="2"/>
      <c r="H15" s="7" t="s">
        <v>25</v>
      </c>
      <c r="I15" s="26">
        <v>4.4000000000000003E-3</v>
      </c>
      <c r="J15" s="2"/>
      <c r="K15" s="6"/>
      <c r="L15" s="2"/>
      <c r="M15" s="7" t="s">
        <v>25</v>
      </c>
      <c r="N15" s="26">
        <v>5.7999999999999996E-3</v>
      </c>
      <c r="O15" s="2"/>
      <c r="P15" s="6"/>
      <c r="Q15" s="2"/>
      <c r="R15" s="2"/>
    </row>
    <row r="16" spans="1:18" x14ac:dyDescent="0.25">
      <c r="A16" s="2"/>
      <c r="B16" s="7" t="s">
        <v>26</v>
      </c>
      <c r="C16" s="9">
        <f>ROUND(C10+(C10-C11)*C9/(1-C9),2)</f>
        <v>0.79</v>
      </c>
      <c r="D16" s="2"/>
      <c r="E16" s="6"/>
      <c r="F16" s="2"/>
      <c r="G16" s="2"/>
      <c r="H16" s="16" t="s">
        <v>26</v>
      </c>
      <c r="I16" s="9">
        <f>ROUND(I10+(I10-I11)*I9/(1-I9),2)</f>
        <v>0.79</v>
      </c>
      <c r="J16" s="18"/>
      <c r="K16" s="162"/>
      <c r="L16" s="2"/>
      <c r="M16" s="16" t="s">
        <v>26</v>
      </c>
      <c r="N16" s="9">
        <f>ROUND(N10+(N10-N11)*N9/(1-N9),2)</f>
        <v>0.79</v>
      </c>
      <c r="O16" s="18"/>
      <c r="P16" s="162"/>
      <c r="Q16" s="2"/>
      <c r="R16" s="2"/>
    </row>
    <row r="17" spans="1:24" x14ac:dyDescent="0.25">
      <c r="A17" s="2"/>
      <c r="B17" s="11" t="s">
        <v>27</v>
      </c>
      <c r="C17" s="12">
        <f>C7*(1-C14)+C16*C12</f>
        <v>7.6533300561340334E-2</v>
      </c>
      <c r="D17" s="13"/>
      <c r="E17" s="14"/>
      <c r="F17" s="2"/>
      <c r="G17" s="2"/>
      <c r="H17" s="11" t="s">
        <v>27</v>
      </c>
      <c r="I17" s="160">
        <f>I7*(1-I14)+I16*I12</f>
        <v>7.5697929398050381E-2</v>
      </c>
      <c r="J17" s="13"/>
      <c r="K17" s="161"/>
      <c r="L17" s="2"/>
      <c r="M17" s="11" t="s">
        <v>27</v>
      </c>
      <c r="N17" s="160">
        <f>N7*(1-N14)+N16*N12</f>
        <v>7.4805353688473492E-2</v>
      </c>
      <c r="O17" s="13"/>
      <c r="P17" s="161"/>
      <c r="Q17" s="2"/>
      <c r="R17" s="2"/>
    </row>
    <row r="18" spans="1:24" x14ac:dyDescent="0.25">
      <c r="A18" s="2"/>
      <c r="B18" s="7" t="s">
        <v>28</v>
      </c>
      <c r="C18" s="94">
        <f>C7+C8+C15</f>
        <v>4.6490695224083778E-2</v>
      </c>
      <c r="D18" s="2"/>
      <c r="E18" s="158"/>
      <c r="F18" s="94"/>
      <c r="G18" s="2"/>
      <c r="H18" s="16" t="s">
        <v>28</v>
      </c>
      <c r="I18" s="17">
        <f>I7+I8+I15</f>
        <v>4.5730457497292189E-2</v>
      </c>
      <c r="J18" s="18"/>
      <c r="K18" s="162"/>
      <c r="L18" s="2"/>
      <c r="M18" s="16" t="s">
        <v>28</v>
      </c>
      <c r="N18" s="17">
        <f>N7+N8+N15</f>
        <v>4.5190769011768717E-2</v>
      </c>
      <c r="O18" s="18"/>
      <c r="P18" s="162"/>
      <c r="Q18" s="2"/>
      <c r="R18" s="2"/>
    </row>
    <row r="19" spans="1:24" x14ac:dyDescent="0.25">
      <c r="A19" s="94"/>
      <c r="B19" s="19" t="s">
        <v>29</v>
      </c>
      <c r="C19" s="159">
        <f>C17*(1-C9)+(C18)*C9</f>
        <v>6.331455421294746E-2</v>
      </c>
      <c r="D19" s="74">
        <v>1.2019800331120314E-2</v>
      </c>
      <c r="E19" s="14"/>
      <c r="F19" s="2"/>
      <c r="G19" s="94"/>
      <c r="H19" s="19" t="s">
        <v>29</v>
      </c>
      <c r="I19" s="20">
        <f>I9*I18+(1-I9)*I17</f>
        <v>6.2512241761716783E-2</v>
      </c>
      <c r="J19" s="74">
        <v>1.2019800331120314E-2</v>
      </c>
      <c r="K19" s="161"/>
      <c r="L19" s="2"/>
      <c r="M19" s="19" t="s">
        <v>29</v>
      </c>
      <c r="N19" s="20">
        <f>N9*N18+(1-N9)*N17</f>
        <v>6.177493643072339E-2</v>
      </c>
      <c r="O19" s="74">
        <v>1.2019800331120314E-2</v>
      </c>
      <c r="P19" s="161"/>
      <c r="Q19" s="2"/>
      <c r="R19" s="2"/>
    </row>
    <row r="20" spans="1:24" x14ac:dyDescent="0.25">
      <c r="A20" s="2"/>
      <c r="B20" s="22" t="s">
        <v>30</v>
      </c>
      <c r="C20" s="23">
        <f>C17*(1-C9)+(C18)*(1-C13)*C9</f>
        <v>5.7586900561340332E-2</v>
      </c>
      <c r="D20" s="70">
        <v>1.2011070520149318E-2</v>
      </c>
      <c r="E20" s="24"/>
      <c r="F20" s="65"/>
      <c r="G20" s="2"/>
      <c r="H20" s="22" t="s">
        <v>30</v>
      </c>
      <c r="I20" s="23">
        <f>I17*(1-I9)+I18*(1-I13)*I9</f>
        <v>5.6878249398050383E-2</v>
      </c>
      <c r="J20" s="70">
        <v>1.2011070520149318E-2</v>
      </c>
      <c r="K20" s="28"/>
      <c r="L20" s="2"/>
      <c r="M20" s="22" t="s">
        <v>30</v>
      </c>
      <c r="N20" s="23">
        <f>N17*(1-N9)+N18*(1-N13)*N9</f>
        <v>5.6207433688473488E-2</v>
      </c>
      <c r="O20" s="70">
        <v>1.2011070520149318E-2</v>
      </c>
      <c r="P20" s="28"/>
      <c r="Q20" s="2"/>
      <c r="R20" s="2"/>
    </row>
    <row r="21" spans="1:24" x14ac:dyDescent="0.25">
      <c r="A21" s="65"/>
      <c r="F21" s="2"/>
      <c r="G21" s="6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4" x14ac:dyDescent="0.25">
      <c r="A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4" x14ac:dyDescent="0.25">
      <c r="A23" s="6"/>
      <c r="B23" s="11"/>
      <c r="C23" s="14"/>
      <c r="D23" s="355" t="s">
        <v>31</v>
      </c>
      <c r="E23" s="356"/>
      <c r="F23" s="180"/>
      <c r="G23" s="2"/>
      <c r="H23" s="11"/>
      <c r="I23" s="14"/>
      <c r="J23" s="355" t="s">
        <v>31</v>
      </c>
      <c r="K23" s="356"/>
      <c r="L23" s="2"/>
      <c r="M23" s="11"/>
      <c r="N23" s="14"/>
      <c r="O23" s="355" t="s">
        <v>31</v>
      </c>
      <c r="P23" s="356"/>
      <c r="Q23" s="2"/>
      <c r="R23" s="2"/>
    </row>
    <row r="24" spans="1:24" x14ac:dyDescent="0.25">
      <c r="A24" s="6"/>
      <c r="B24" s="181" t="s">
        <v>32</v>
      </c>
      <c r="C24" s="183" t="s">
        <v>33</v>
      </c>
      <c r="D24" s="182" t="s">
        <v>34</v>
      </c>
      <c r="E24" s="183" t="s">
        <v>35</v>
      </c>
      <c r="F24" s="180"/>
      <c r="G24" s="2"/>
      <c r="H24" s="181" t="s">
        <v>32</v>
      </c>
      <c r="I24" s="183" t="s">
        <v>33</v>
      </c>
      <c r="J24" s="182" t="s">
        <v>34</v>
      </c>
      <c r="K24" s="183" t="s">
        <v>35</v>
      </c>
      <c r="L24" s="2"/>
      <c r="M24" s="181" t="s">
        <v>32</v>
      </c>
      <c r="N24" s="183" t="s">
        <v>33</v>
      </c>
      <c r="O24" s="182" t="s">
        <v>34</v>
      </c>
      <c r="P24" s="183" t="s">
        <v>35</v>
      </c>
      <c r="Q24" s="2"/>
      <c r="R24" s="2"/>
    </row>
    <row r="25" spans="1:24" x14ac:dyDescent="0.25">
      <c r="A25" s="27"/>
      <c r="B25" s="7">
        <v>25</v>
      </c>
      <c r="C25" s="31">
        <f>ROUND(_xlfn.T.INV((B25/100),10000000000),3)</f>
        <v>-0.67400000000000004</v>
      </c>
      <c r="D25" s="26">
        <f t="shared" ref="D25" si="0">$C$19+($D$19*C25)</f>
        <v>5.5213208789772372E-2</v>
      </c>
      <c r="E25" s="27">
        <f t="shared" ref="E25:E28" si="1">$C$20+($D$20*C25)</f>
        <v>4.9491439030759692E-2</v>
      </c>
      <c r="F25" s="26"/>
      <c r="G25" s="26"/>
      <c r="H25" s="7">
        <f t="shared" ref="H25:I28" si="2">B25</f>
        <v>25</v>
      </c>
      <c r="I25" s="31">
        <f t="shared" si="2"/>
        <v>-0.67400000000000004</v>
      </c>
      <c r="J25" s="163">
        <f t="shared" ref="J25" si="3">$I$19+($J$19*I25)</f>
        <v>5.4410896338541695E-2</v>
      </c>
      <c r="K25" s="164">
        <f t="shared" ref="K25" si="4">$I$20+($J$20*I25)</f>
        <v>4.8782787867469743E-2</v>
      </c>
      <c r="L25" s="166"/>
      <c r="M25" s="7">
        <f t="shared" ref="M25:N28" si="5">H25</f>
        <v>25</v>
      </c>
      <c r="N25" s="31">
        <f t="shared" si="5"/>
        <v>-0.67400000000000004</v>
      </c>
      <c r="O25" s="163">
        <f t="shared" ref="O25" si="6">$N$19+($O$19*N25)</f>
        <v>5.3673591007548302E-2</v>
      </c>
      <c r="P25" s="164">
        <f t="shared" ref="P25" si="7">$N$20+($O$20*N25)</f>
        <v>4.8111972157892847E-2</v>
      </c>
      <c r="Q25" s="2"/>
      <c r="R25" s="2"/>
    </row>
    <row r="26" spans="1:24" x14ac:dyDescent="0.25">
      <c r="A26" s="27"/>
      <c r="B26" s="7">
        <v>50</v>
      </c>
      <c r="C26" s="31">
        <f t="shared" ref="C26:C28" si="8">ROUND(_xlfn.T.INV((B26/100),10000000000),3)</f>
        <v>0</v>
      </c>
      <c r="D26" s="26">
        <f t="shared" ref="D26:D28" si="9">$C$19+($D$19*C26)</f>
        <v>6.331455421294746E-2</v>
      </c>
      <c r="E26" s="27">
        <f t="shared" si="1"/>
        <v>5.7586900561340332E-2</v>
      </c>
      <c r="F26" s="26"/>
      <c r="G26" s="26"/>
      <c r="H26" s="7">
        <f t="shared" si="2"/>
        <v>50</v>
      </c>
      <c r="I26" s="31">
        <f t="shared" si="2"/>
        <v>0</v>
      </c>
      <c r="J26" s="163">
        <f>$I$19+($J$19*I26)</f>
        <v>6.2512241761716783E-2</v>
      </c>
      <c r="K26" s="164">
        <f>$I$20+($J$20*I26)</f>
        <v>5.6878249398050383E-2</v>
      </c>
      <c r="L26" s="166"/>
      <c r="M26" s="7">
        <f t="shared" si="5"/>
        <v>50</v>
      </c>
      <c r="N26" s="31">
        <f t="shared" si="5"/>
        <v>0</v>
      </c>
      <c r="O26" s="163">
        <f>$N$19+($O$19*N26)</f>
        <v>6.177493643072339E-2</v>
      </c>
      <c r="P26" s="164">
        <f>$N$20+($O$20*N26)</f>
        <v>5.6207433688473488E-2</v>
      </c>
      <c r="Q26" s="2"/>
      <c r="R26" s="2"/>
    </row>
    <row r="27" spans="1:24" x14ac:dyDescent="0.25">
      <c r="A27" s="27"/>
      <c r="B27" s="7">
        <v>67</v>
      </c>
      <c r="C27" s="31">
        <f t="shared" si="8"/>
        <v>0.44</v>
      </c>
      <c r="D27" s="26">
        <f t="shared" si="9"/>
        <v>6.8603266358640391E-2</v>
      </c>
      <c r="E27" s="27">
        <f t="shared" si="1"/>
        <v>6.287177159020603E-2</v>
      </c>
      <c r="F27" s="26"/>
      <c r="G27" s="26"/>
      <c r="H27" s="7">
        <f t="shared" si="2"/>
        <v>67</v>
      </c>
      <c r="I27" s="31">
        <f t="shared" si="2"/>
        <v>0.44</v>
      </c>
      <c r="J27" s="163">
        <f t="shared" ref="J27:J28" si="10">$I$19+($J$19*I27)</f>
        <v>6.7800953907409728E-2</v>
      </c>
      <c r="K27" s="164">
        <f t="shared" ref="K27:K28" si="11">$I$20+($J$20*I27)</f>
        <v>6.2163120426916081E-2</v>
      </c>
      <c r="L27" s="166"/>
      <c r="M27" s="7">
        <f t="shared" si="5"/>
        <v>67</v>
      </c>
      <c r="N27" s="31">
        <f t="shared" si="5"/>
        <v>0.44</v>
      </c>
      <c r="O27" s="163">
        <f t="shared" ref="O27:O28" si="12">$N$19+($O$19*N27)</f>
        <v>6.7063648576416335E-2</v>
      </c>
      <c r="P27" s="164">
        <f t="shared" ref="P27:P28" si="13">$N$20+($O$20*N27)</f>
        <v>6.1492304717339186E-2</v>
      </c>
      <c r="Q27" s="2"/>
      <c r="R27" s="2"/>
    </row>
    <row r="28" spans="1:24" x14ac:dyDescent="0.25">
      <c r="A28" s="27"/>
      <c r="B28" s="16">
        <v>75</v>
      </c>
      <c r="C28" s="24">
        <f t="shared" si="8"/>
        <v>0.67400000000000004</v>
      </c>
      <c r="D28" s="29">
        <f t="shared" si="9"/>
        <v>7.1415899636122548E-2</v>
      </c>
      <c r="E28" s="30">
        <f t="shared" si="1"/>
        <v>6.5682362091920965E-2</v>
      </c>
      <c r="F28" s="26"/>
      <c r="G28" s="26"/>
      <c r="H28" s="16">
        <f t="shared" si="2"/>
        <v>75</v>
      </c>
      <c r="I28" s="24">
        <f t="shared" si="2"/>
        <v>0.67400000000000004</v>
      </c>
      <c r="J28" s="165">
        <f t="shared" si="10"/>
        <v>7.0613587184891871E-2</v>
      </c>
      <c r="K28" s="162">
        <f t="shared" si="11"/>
        <v>6.4973710928631023E-2</v>
      </c>
      <c r="L28" s="166"/>
      <c r="M28" s="16">
        <f t="shared" si="5"/>
        <v>75</v>
      </c>
      <c r="N28" s="24">
        <f t="shared" si="5"/>
        <v>0.67400000000000004</v>
      </c>
      <c r="O28" s="165">
        <f t="shared" si="12"/>
        <v>6.9876281853898478E-2</v>
      </c>
      <c r="P28" s="162">
        <f t="shared" si="13"/>
        <v>6.4302895219054135E-2</v>
      </c>
      <c r="Q28" s="2"/>
      <c r="R28" s="2"/>
    </row>
    <row r="29" spans="1:24" x14ac:dyDescent="0.25">
      <c r="A29" s="26"/>
      <c r="B29" s="25"/>
      <c r="F29" s="2"/>
      <c r="G29" s="26"/>
      <c r="H29" s="2"/>
      <c r="I29" s="2"/>
      <c r="J29" s="166"/>
      <c r="K29" s="166"/>
      <c r="L29" s="166"/>
      <c r="M29" s="2"/>
      <c r="N29" s="2"/>
      <c r="O29" s="2"/>
      <c r="P29" s="2"/>
      <c r="Q29" s="2"/>
      <c r="R29" s="2"/>
    </row>
    <row r="30" spans="1:24" x14ac:dyDescent="0.25">
      <c r="A30" s="2"/>
      <c r="B30" s="25"/>
      <c r="F30" s="2"/>
      <c r="G30" s="2"/>
      <c r="H30" s="2"/>
      <c r="I30" s="2"/>
      <c r="J30" s="166"/>
      <c r="K30" s="166"/>
      <c r="L30" s="16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E31" s="25"/>
      <c r="F31" s="25"/>
      <c r="J31" s="156"/>
      <c r="K31" s="156"/>
      <c r="L31" s="156"/>
      <c r="R31" s="2"/>
    </row>
    <row r="32" spans="1:24" x14ac:dyDescent="0.25">
      <c r="A32" s="26"/>
      <c r="E32" s="25"/>
      <c r="F32" s="25"/>
      <c r="G32" s="25"/>
      <c r="J32" s="156"/>
      <c r="K32" s="156"/>
      <c r="L32" s="156"/>
    </row>
    <row r="33" spans="1:12" x14ac:dyDescent="0.25">
      <c r="A33" s="25"/>
      <c r="E33" s="25"/>
      <c r="F33" s="25"/>
      <c r="G33" s="25"/>
      <c r="J33" s="156"/>
      <c r="K33" s="156"/>
      <c r="L33" s="156"/>
    </row>
    <row r="34" spans="1:12" x14ac:dyDescent="0.25">
      <c r="A34" s="25"/>
      <c r="G34" s="25"/>
      <c r="J34" s="156"/>
      <c r="K34" s="156"/>
      <c r="L34" s="156"/>
    </row>
    <row r="35" spans="1:12" x14ac:dyDescent="0.25">
      <c r="J35" s="156"/>
      <c r="K35" s="156"/>
      <c r="L35" s="156"/>
    </row>
    <row r="36" spans="1:12" x14ac:dyDescent="0.25">
      <c r="C36" s="15"/>
      <c r="J36" s="156"/>
      <c r="K36" s="156"/>
      <c r="L36" s="156"/>
    </row>
    <row r="37" spans="1:12" x14ac:dyDescent="0.25">
      <c r="C37" s="15"/>
      <c r="J37" s="156"/>
      <c r="K37" s="156"/>
      <c r="L37" s="156"/>
    </row>
    <row r="38" spans="1:12" x14ac:dyDescent="0.25">
      <c r="C38" s="157"/>
      <c r="J38" s="156"/>
      <c r="K38" s="156"/>
      <c r="L38" s="156"/>
    </row>
    <row r="39" spans="1:12" x14ac:dyDescent="0.25">
      <c r="J39" s="156"/>
      <c r="K39" s="156"/>
      <c r="L39" s="156"/>
    </row>
    <row r="40" spans="1:12" x14ac:dyDescent="0.25">
      <c r="J40" s="156"/>
      <c r="K40" s="156"/>
      <c r="L40" s="156"/>
    </row>
    <row r="41" spans="1:12" x14ac:dyDescent="0.25">
      <c r="J41" s="156"/>
      <c r="K41" s="156"/>
      <c r="L41" s="156"/>
    </row>
    <row r="42" spans="1:12" x14ac:dyDescent="0.25">
      <c r="C42" s="15"/>
      <c r="J42" s="156"/>
      <c r="K42" s="156"/>
      <c r="L42" s="156"/>
    </row>
    <row r="43" spans="1:12" x14ac:dyDescent="0.25">
      <c r="C43" s="15"/>
      <c r="J43" s="156"/>
      <c r="K43" s="156"/>
      <c r="L43" s="156"/>
    </row>
    <row r="44" spans="1:12" x14ac:dyDescent="0.25">
      <c r="C44" s="15"/>
      <c r="J44" s="156"/>
      <c r="K44" s="156"/>
      <c r="L44" s="156"/>
    </row>
    <row r="45" spans="1:12" x14ac:dyDescent="0.25">
      <c r="C45" s="15"/>
      <c r="J45" s="156"/>
      <c r="K45" s="156"/>
      <c r="L45" s="156"/>
    </row>
    <row r="46" spans="1:12" x14ac:dyDescent="0.25">
      <c r="J46" s="156"/>
      <c r="K46" s="156"/>
      <c r="L46" s="156"/>
    </row>
    <row r="47" spans="1:12" x14ac:dyDescent="0.25">
      <c r="C47" s="15"/>
      <c r="J47" s="156"/>
      <c r="K47" s="156"/>
      <c r="L47" s="156"/>
    </row>
    <row r="48" spans="1:12" x14ac:dyDescent="0.25">
      <c r="C48" s="15"/>
      <c r="J48" s="156"/>
      <c r="K48" s="156"/>
      <c r="L48" s="156"/>
    </row>
    <row r="49" spans="3:12" x14ac:dyDescent="0.25">
      <c r="C49" s="15"/>
      <c r="J49" s="156"/>
      <c r="K49" s="156"/>
      <c r="L49" s="156"/>
    </row>
    <row r="50" spans="3:12" x14ac:dyDescent="0.25">
      <c r="C50" s="15"/>
      <c r="J50" s="156"/>
      <c r="K50" s="156"/>
      <c r="L50" s="156"/>
    </row>
    <row r="51" spans="3:12" x14ac:dyDescent="0.25">
      <c r="J51" s="156"/>
      <c r="K51" s="156"/>
      <c r="L51" s="156"/>
    </row>
    <row r="55" spans="3:12" x14ac:dyDescent="0.25">
      <c r="D55" s="15"/>
      <c r="E55" s="15"/>
      <c r="F55" s="15"/>
    </row>
    <row r="56" spans="3:12" x14ac:dyDescent="0.25">
      <c r="D56" s="15"/>
      <c r="E56" s="15"/>
      <c r="F56" s="15"/>
    </row>
    <row r="57" spans="3:12" x14ac:dyDescent="0.25">
      <c r="D57" s="15"/>
      <c r="E57" s="15"/>
      <c r="F57" s="15"/>
    </row>
    <row r="58" spans="3:12" x14ac:dyDescent="0.25">
      <c r="D58" s="15"/>
      <c r="E58" s="15"/>
      <c r="F58" s="15"/>
    </row>
  </sheetData>
  <mergeCells count="12">
    <mergeCell ref="O23:P23"/>
    <mergeCell ref="C5:D5"/>
    <mergeCell ref="D23:E23"/>
    <mergeCell ref="B3:E3"/>
    <mergeCell ref="B4:E4"/>
    <mergeCell ref="H3:K3"/>
    <mergeCell ref="I5:J5"/>
    <mergeCell ref="J23:K23"/>
    <mergeCell ref="M3:P3"/>
    <mergeCell ref="H4:K4"/>
    <mergeCell ref="M4:P4"/>
    <mergeCell ref="N5:O5"/>
  </mergeCells>
  <conditionalFormatting sqref="I9:I20 J19:J20 J8 J25:K28">
    <cfRule type="expression" dxfId="13" priority="17">
      <formula>ISERROR($I$9)</formula>
    </cfRule>
  </conditionalFormatting>
  <conditionalFormatting sqref="C9:C20 D8 D19:D20 D25:E28">
    <cfRule type="expression" dxfId="12" priority="14">
      <formula>ISERROR($C$15)</formula>
    </cfRule>
    <cfRule type="expression" dxfId="11" priority="16">
      <formula>ISERROR($C$9)</formula>
    </cfRule>
  </conditionalFormatting>
  <conditionalFormatting sqref="N9:N20 O8 O19:O20 O25:P28">
    <cfRule type="expression" dxfId="10" priority="12">
      <formula>ISERROR($N$15)</formula>
    </cfRule>
    <cfRule type="expression" dxfId="9" priority="15">
      <formula>ISERROR($N$9)</formula>
    </cfRule>
  </conditionalFormatting>
  <conditionalFormatting sqref="I9:I20 J8 J19:J20 J25:K28">
    <cfRule type="expression" dxfId="8" priority="13">
      <formula>ISERROR($I$15)</formula>
    </cfRule>
  </conditionalFormatting>
  <conditionalFormatting sqref="I8">
    <cfRule type="expression" dxfId="7" priority="10">
      <formula>ISERROR($I$9)</formula>
    </cfRule>
  </conditionalFormatting>
  <conditionalFormatting sqref="I8">
    <cfRule type="expression" dxfId="6" priority="9">
      <formula>ISERROR($I$15)</formula>
    </cfRule>
  </conditionalFormatting>
  <conditionalFormatting sqref="I7">
    <cfRule type="expression" dxfId="5" priority="8">
      <formula>ISERROR($I$9)</formula>
    </cfRule>
  </conditionalFormatting>
  <conditionalFormatting sqref="I7">
    <cfRule type="expression" dxfId="4" priority="7">
      <formula>ISERROR($I$15)</formula>
    </cfRule>
  </conditionalFormatting>
  <conditionalFormatting sqref="N7">
    <cfRule type="expression" dxfId="3" priority="3">
      <formula>ISERROR($N$15)</formula>
    </cfRule>
    <cfRule type="expression" dxfId="2" priority="4">
      <formula>ISERROR($N$9)</formula>
    </cfRule>
  </conditionalFormatting>
  <conditionalFormatting sqref="N8">
    <cfRule type="expression" dxfId="1" priority="1">
      <formula>ISERROR($N$15)</formula>
    </cfRule>
    <cfRule type="expression" dxfId="0" priority="2">
      <formula>ISERROR($N$9)</formula>
    </cfRule>
  </conditionalFormatting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W138"/>
  <sheetViews>
    <sheetView tabSelected="1" zoomScale="90" zoomScaleNormal="90" workbookViewId="0">
      <selection activeCell="A19" sqref="A19"/>
    </sheetView>
  </sheetViews>
  <sheetFormatPr defaultRowHeight="15" x14ac:dyDescent="0.25"/>
  <cols>
    <col min="1" max="1" width="21.85546875" style="3" customWidth="1"/>
    <col min="2" max="2" width="15.85546875" style="3" bestFit="1" customWidth="1"/>
    <col min="3" max="3" width="20.28515625" style="3" bestFit="1" customWidth="1"/>
    <col min="4" max="4" width="20.140625" style="3" bestFit="1" customWidth="1"/>
    <col min="5" max="5" width="22.42578125" style="3" customWidth="1"/>
    <col min="6" max="6" width="23.28515625" style="3" customWidth="1"/>
    <col min="7" max="7" width="16.7109375" style="3" bestFit="1" customWidth="1"/>
    <col min="8" max="8" width="16.5703125" style="3" customWidth="1"/>
    <col min="9" max="9" width="17.42578125" style="3" bestFit="1" customWidth="1"/>
    <col min="10" max="10" width="17.140625" style="3" bestFit="1" customWidth="1"/>
    <col min="11" max="11" width="20.7109375" style="3" bestFit="1" customWidth="1"/>
    <col min="12" max="12" width="20.7109375" style="3" customWidth="1"/>
    <col min="13" max="13" width="11.85546875" style="3" customWidth="1"/>
    <col min="14" max="14" width="13.28515625" style="3" customWidth="1"/>
    <col min="15" max="15" width="14.140625" style="3" customWidth="1"/>
    <col min="16" max="16" width="20" style="3" customWidth="1"/>
    <col min="17" max="17" width="16.85546875" style="3" customWidth="1"/>
    <col min="18" max="18" width="16.42578125" style="3" bestFit="1" customWidth="1"/>
    <col min="19" max="20" width="20.140625" style="3" bestFit="1" customWidth="1"/>
    <col min="21" max="22" width="20.85546875" style="3" customWidth="1"/>
    <col min="23" max="23" width="23.42578125" style="3" bestFit="1" customWidth="1"/>
    <col min="24" max="24" width="24.28515625" style="3" bestFit="1" customWidth="1"/>
    <col min="25" max="25" width="23.85546875" style="3" bestFit="1" customWidth="1"/>
    <col min="26" max="26" width="23" style="3" bestFit="1" customWidth="1"/>
    <col min="27" max="27" width="23.85546875" style="3" bestFit="1" customWidth="1"/>
    <col min="28" max="28" width="21.7109375" style="3" bestFit="1" customWidth="1"/>
    <col min="29" max="29" width="21.42578125" style="3" bestFit="1" customWidth="1"/>
    <col min="30" max="30" width="23.5703125" style="3" bestFit="1" customWidth="1"/>
    <col min="31" max="31" width="21.42578125" style="3" bestFit="1" customWidth="1"/>
    <col min="32" max="32" width="24" style="3" bestFit="1" customWidth="1"/>
    <col min="33" max="33" width="19.7109375" style="3" bestFit="1" customWidth="1"/>
    <col min="34" max="34" width="20.28515625" style="3" bestFit="1" customWidth="1"/>
    <col min="35" max="35" width="21" style="3" bestFit="1" customWidth="1"/>
    <col min="36" max="36" width="22.140625" style="3" customWidth="1"/>
    <col min="37" max="37" width="18.28515625" style="3" bestFit="1" customWidth="1"/>
    <col min="38" max="38" width="22.85546875" style="3" bestFit="1" customWidth="1"/>
    <col min="39" max="39" width="20.5703125" style="3" bestFit="1" customWidth="1"/>
    <col min="40" max="40" width="20.140625" style="3" bestFit="1" customWidth="1"/>
    <col min="41" max="41" width="23.5703125" style="3" bestFit="1" customWidth="1"/>
    <col min="42" max="42" width="23.5703125" style="3" customWidth="1"/>
    <col min="43" max="45" width="21" style="3" bestFit="1" customWidth="1"/>
    <col min="46" max="46" width="20.140625" style="3" bestFit="1" customWidth="1"/>
    <col min="47" max="47" width="20.140625" style="3" customWidth="1"/>
    <col min="48" max="48" width="21.140625" style="3" bestFit="1" customWidth="1"/>
    <col min="49" max="49" width="19.140625" style="3" bestFit="1" customWidth="1"/>
    <col min="50" max="50" width="20.28515625" style="3" bestFit="1" customWidth="1"/>
    <col min="51" max="51" width="18.7109375" style="3" bestFit="1" customWidth="1"/>
    <col min="52" max="52" width="20.28515625" style="3" bestFit="1" customWidth="1"/>
    <col min="53" max="53" width="20.28515625" style="3" customWidth="1"/>
    <col min="54" max="54" width="21.5703125" style="3" bestFit="1" customWidth="1"/>
    <col min="55" max="55" width="21.5703125" style="3" customWidth="1"/>
    <col min="56" max="56" width="22" style="3" bestFit="1" customWidth="1"/>
    <col min="57" max="58" width="21.5703125" style="3" bestFit="1" customWidth="1"/>
    <col min="59" max="59" width="22" style="3" bestFit="1" customWidth="1"/>
    <col min="60" max="60" width="21.5703125" style="3" bestFit="1" customWidth="1"/>
    <col min="61" max="61" width="21.5703125" style="3" customWidth="1"/>
    <col min="62" max="62" width="20.5703125" style="3" bestFit="1" customWidth="1"/>
    <col min="63" max="63" width="21.7109375" style="3" bestFit="1" customWidth="1"/>
    <col min="64" max="64" width="21.5703125" style="3" bestFit="1" customWidth="1"/>
    <col min="65" max="66" width="22" style="3" bestFit="1" customWidth="1"/>
    <col min="67" max="67" width="20.28515625" style="3" bestFit="1" customWidth="1"/>
    <col min="68" max="68" width="22.5703125" style="3" bestFit="1" customWidth="1"/>
    <col min="69" max="69" width="22.5703125" style="3" customWidth="1"/>
    <col min="70" max="70" width="21.140625" style="3" bestFit="1" customWidth="1"/>
    <col min="71" max="71" width="21.140625" style="3" customWidth="1"/>
    <col min="72" max="72" width="21.5703125" style="3" bestFit="1" customWidth="1"/>
    <col min="73" max="73" width="22" style="3" bestFit="1" customWidth="1"/>
    <col min="74" max="74" width="21.5703125" style="3" bestFit="1" customWidth="1"/>
    <col min="75" max="75" width="22" style="3" bestFit="1" customWidth="1"/>
    <col min="76" max="16384" width="9.140625" style="3"/>
  </cols>
  <sheetData>
    <row r="1" spans="1:75" ht="23.25" x14ac:dyDescent="0.35">
      <c r="A1" s="32" t="s">
        <v>192</v>
      </c>
      <c r="I1" s="272"/>
    </row>
    <row r="3" spans="1:75" x14ac:dyDescent="0.25">
      <c r="A3" s="3" t="s">
        <v>169</v>
      </c>
      <c r="B3" s="60">
        <v>42339</v>
      </c>
      <c r="D3" s="127"/>
    </row>
    <row r="5" spans="1:75" x14ac:dyDescent="0.25">
      <c r="B5" s="367" t="s">
        <v>2</v>
      </c>
      <c r="C5" s="368"/>
      <c r="D5" s="368"/>
      <c r="E5" s="368"/>
      <c r="F5" s="368"/>
      <c r="G5" s="368"/>
      <c r="H5" s="368"/>
      <c r="I5" s="368"/>
      <c r="J5" s="368"/>
      <c r="K5" s="368"/>
      <c r="L5" s="369"/>
      <c r="M5" s="34"/>
      <c r="P5" s="367" t="s">
        <v>3</v>
      </c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9"/>
    </row>
    <row r="6" spans="1:75" x14ac:dyDescent="0.25">
      <c r="A6" s="55"/>
      <c r="B6" s="370" t="s">
        <v>4</v>
      </c>
      <c r="C6" s="371"/>
      <c r="D6" s="371"/>
      <c r="E6" s="371"/>
      <c r="F6" s="371"/>
      <c r="G6" s="371"/>
      <c r="H6" s="371"/>
      <c r="I6" s="371"/>
      <c r="J6" s="371"/>
      <c r="K6" s="371"/>
      <c r="L6" s="372"/>
      <c r="M6" s="33"/>
      <c r="N6" s="34"/>
      <c r="P6" s="370" t="s">
        <v>5</v>
      </c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2"/>
    </row>
    <row r="7" spans="1:75" x14ac:dyDescent="0.25">
      <c r="A7" s="228" t="s">
        <v>38</v>
      </c>
      <c r="B7" s="89" t="s">
        <v>152</v>
      </c>
      <c r="C7" s="59" t="s">
        <v>153</v>
      </c>
      <c r="D7" s="89" t="s">
        <v>154</v>
      </c>
      <c r="E7" s="59" t="s">
        <v>203</v>
      </c>
      <c r="F7" s="89" t="s">
        <v>206</v>
      </c>
      <c r="G7" s="59" t="s">
        <v>155</v>
      </c>
      <c r="H7" s="128" t="s">
        <v>156</v>
      </c>
      <c r="I7" s="128" t="s">
        <v>157</v>
      </c>
      <c r="J7" s="128" t="s">
        <v>158</v>
      </c>
      <c r="K7" s="59" t="s">
        <v>159</v>
      </c>
      <c r="L7" s="59" t="s">
        <v>185</v>
      </c>
      <c r="M7" s="56"/>
      <c r="N7" s="56"/>
      <c r="O7" s="230" t="s">
        <v>38</v>
      </c>
      <c r="P7" s="89" t="s">
        <v>41</v>
      </c>
      <c r="Q7" s="89" t="s">
        <v>42</v>
      </c>
      <c r="R7" s="89" t="s">
        <v>43</v>
      </c>
      <c r="S7" s="59" t="s">
        <v>44</v>
      </c>
      <c r="T7" s="73" t="s">
        <v>45</v>
      </c>
      <c r="U7" s="53" t="s">
        <v>46</v>
      </c>
      <c r="V7" s="178" t="s">
        <v>208</v>
      </c>
      <c r="W7" s="59" t="s">
        <v>47</v>
      </c>
      <c r="X7" s="73" t="s">
        <v>48</v>
      </c>
      <c r="Y7" s="59" t="s">
        <v>49</v>
      </c>
      <c r="Z7" s="128" t="s">
        <v>50</v>
      </c>
      <c r="AA7" s="73" t="s">
        <v>51</v>
      </c>
      <c r="AB7" s="59" t="s">
        <v>52</v>
      </c>
      <c r="AC7" s="73" t="s">
        <v>53</v>
      </c>
      <c r="AD7" s="59" t="s">
        <v>54</v>
      </c>
      <c r="AE7" s="73" t="s">
        <v>55</v>
      </c>
      <c r="AF7" s="59" t="s">
        <v>56</v>
      </c>
      <c r="AG7" s="73" t="s">
        <v>57</v>
      </c>
      <c r="AH7" s="59" t="s">
        <v>58</v>
      </c>
      <c r="AI7" s="73" t="s">
        <v>59</v>
      </c>
      <c r="AJ7" s="59" t="s">
        <v>60</v>
      </c>
      <c r="AK7" s="73" t="s">
        <v>61</v>
      </c>
      <c r="AL7" s="59" t="s">
        <v>62</v>
      </c>
      <c r="AM7" s="73" t="s">
        <v>63</v>
      </c>
      <c r="AN7" s="53" t="s">
        <v>64</v>
      </c>
      <c r="AO7" s="59" t="s">
        <v>65</v>
      </c>
      <c r="AP7" s="73" t="s">
        <v>205</v>
      </c>
      <c r="AQ7" s="59" t="s">
        <v>66</v>
      </c>
      <c r="AR7" s="73" t="s">
        <v>67</v>
      </c>
      <c r="AS7" s="328" t="s">
        <v>68</v>
      </c>
      <c r="AT7" s="325" t="s">
        <v>69</v>
      </c>
      <c r="AU7" s="325" t="s">
        <v>210</v>
      </c>
      <c r="AV7" s="59" t="s">
        <v>70</v>
      </c>
      <c r="AW7" s="59" t="s">
        <v>71</v>
      </c>
      <c r="AX7" s="59" t="s">
        <v>72</v>
      </c>
      <c r="AY7" s="128" t="s">
        <v>73</v>
      </c>
      <c r="AZ7" s="59" t="s">
        <v>74</v>
      </c>
      <c r="BA7" s="73" t="s">
        <v>200</v>
      </c>
      <c r="BB7" s="59" t="s">
        <v>75</v>
      </c>
      <c r="BC7" s="59" t="s">
        <v>187</v>
      </c>
      <c r="BD7" s="59" t="s">
        <v>76</v>
      </c>
      <c r="BE7" s="59" t="s">
        <v>77</v>
      </c>
      <c r="BF7" s="59" t="s">
        <v>78</v>
      </c>
      <c r="BG7" s="59" t="s">
        <v>79</v>
      </c>
      <c r="BH7" s="59" t="s">
        <v>80</v>
      </c>
      <c r="BI7" s="59" t="s">
        <v>193</v>
      </c>
      <c r="BJ7" s="73" t="s">
        <v>81</v>
      </c>
      <c r="BK7" s="59" t="s">
        <v>82</v>
      </c>
      <c r="BL7" s="281" t="s">
        <v>83</v>
      </c>
      <c r="BM7" s="59" t="s">
        <v>84</v>
      </c>
      <c r="BN7" s="59" t="s">
        <v>85</v>
      </c>
      <c r="BO7" s="73" t="s">
        <v>86</v>
      </c>
      <c r="BP7" s="53" t="s">
        <v>87</v>
      </c>
      <c r="BQ7" s="53" t="s">
        <v>195</v>
      </c>
      <c r="BR7" s="53" t="s">
        <v>88</v>
      </c>
      <c r="BS7" s="282" t="s">
        <v>198</v>
      </c>
      <c r="BT7" s="59" t="s">
        <v>89</v>
      </c>
      <c r="BU7" s="73" t="s">
        <v>90</v>
      </c>
      <c r="BV7" s="59" t="s">
        <v>91</v>
      </c>
      <c r="BW7" s="59" t="s">
        <v>92</v>
      </c>
    </row>
    <row r="8" spans="1:75" x14ac:dyDescent="0.25">
      <c r="A8" s="228" t="s">
        <v>40</v>
      </c>
      <c r="B8" s="58" t="s">
        <v>98</v>
      </c>
      <c r="C8" s="57" t="s">
        <v>98</v>
      </c>
      <c r="D8" s="58" t="s">
        <v>98</v>
      </c>
      <c r="E8" s="57" t="s">
        <v>197</v>
      </c>
      <c r="F8" s="58" t="s">
        <v>197</v>
      </c>
      <c r="G8" s="57" t="s">
        <v>1</v>
      </c>
      <c r="H8" s="179" t="s">
        <v>1</v>
      </c>
      <c r="I8" s="179" t="s">
        <v>1</v>
      </c>
      <c r="J8" s="179" t="s">
        <v>1</v>
      </c>
      <c r="K8" s="179" t="s">
        <v>1</v>
      </c>
      <c r="L8" s="57" t="s">
        <v>1</v>
      </c>
      <c r="M8" s="56"/>
      <c r="N8" s="56"/>
      <c r="O8" s="230" t="s">
        <v>40</v>
      </c>
      <c r="P8" s="58" t="s">
        <v>93</v>
      </c>
      <c r="Q8" s="58" t="s">
        <v>93</v>
      </c>
      <c r="R8" s="58" t="s">
        <v>93</v>
      </c>
      <c r="S8" s="57" t="s">
        <v>93</v>
      </c>
      <c r="T8" s="56" t="s">
        <v>93</v>
      </c>
      <c r="U8" s="185" t="s">
        <v>93</v>
      </c>
      <c r="V8" s="185" t="s">
        <v>93</v>
      </c>
      <c r="W8" s="57" t="s">
        <v>0</v>
      </c>
      <c r="X8" s="56" t="s">
        <v>0</v>
      </c>
      <c r="Y8" s="57" t="s">
        <v>96</v>
      </c>
      <c r="Z8" s="179" t="s">
        <v>0</v>
      </c>
      <c r="AA8" s="56" t="s">
        <v>0</v>
      </c>
      <c r="AB8" s="57" t="s">
        <v>98</v>
      </c>
      <c r="AC8" s="56" t="s">
        <v>0</v>
      </c>
      <c r="AD8" s="57" t="s">
        <v>0</v>
      </c>
      <c r="AE8" s="56" t="s">
        <v>0</v>
      </c>
      <c r="AF8" s="57" t="s">
        <v>0</v>
      </c>
      <c r="AG8" s="56" t="s">
        <v>98</v>
      </c>
      <c r="AH8" s="57" t="s">
        <v>98</v>
      </c>
      <c r="AI8" s="56" t="s">
        <v>0</v>
      </c>
      <c r="AJ8" s="57" t="s">
        <v>96</v>
      </c>
      <c r="AK8" s="56" t="s">
        <v>98</v>
      </c>
      <c r="AL8" s="57" t="s">
        <v>94</v>
      </c>
      <c r="AM8" s="56" t="s">
        <v>94</v>
      </c>
      <c r="AN8" s="185" t="s">
        <v>94</v>
      </c>
      <c r="AO8" s="57" t="s">
        <v>94</v>
      </c>
      <c r="AP8" s="56" t="s">
        <v>94</v>
      </c>
      <c r="AQ8" s="57" t="s">
        <v>98</v>
      </c>
      <c r="AR8" s="56" t="s">
        <v>98</v>
      </c>
      <c r="AS8" s="329" t="s">
        <v>94</v>
      </c>
      <c r="AT8" s="326" t="s">
        <v>94</v>
      </c>
      <c r="AU8" s="326" t="s">
        <v>94</v>
      </c>
      <c r="AV8" s="57" t="s">
        <v>95</v>
      </c>
      <c r="AW8" s="57" t="s">
        <v>95</v>
      </c>
      <c r="AX8" s="57" t="s">
        <v>95</v>
      </c>
      <c r="AY8" s="179" t="s">
        <v>95</v>
      </c>
      <c r="AZ8" s="57" t="s">
        <v>95</v>
      </c>
      <c r="BA8" s="56" t="s">
        <v>95</v>
      </c>
      <c r="BB8" s="57" t="s">
        <v>95</v>
      </c>
      <c r="BC8" s="57" t="s">
        <v>95</v>
      </c>
      <c r="BD8" s="57" t="s">
        <v>98</v>
      </c>
      <c r="BE8" s="56" t="s">
        <v>96</v>
      </c>
      <c r="BF8" s="57" t="s">
        <v>96</v>
      </c>
      <c r="BG8" s="56" t="s">
        <v>93</v>
      </c>
      <c r="BH8" s="57" t="s">
        <v>93</v>
      </c>
      <c r="BI8" s="57" t="s">
        <v>93</v>
      </c>
      <c r="BJ8" s="56" t="s">
        <v>98</v>
      </c>
      <c r="BK8" s="57" t="s">
        <v>97</v>
      </c>
      <c r="BL8" s="60" t="s">
        <v>98</v>
      </c>
      <c r="BM8" s="57" t="s">
        <v>98</v>
      </c>
      <c r="BN8" s="57" t="s">
        <v>202</v>
      </c>
      <c r="BO8" s="56" t="s">
        <v>202</v>
      </c>
      <c r="BP8" s="185" t="s">
        <v>202</v>
      </c>
      <c r="BQ8" s="185" t="s">
        <v>202</v>
      </c>
      <c r="BR8" s="185" t="s">
        <v>202</v>
      </c>
      <c r="BS8" s="54" t="s">
        <v>96</v>
      </c>
      <c r="BT8" s="57" t="s">
        <v>98</v>
      </c>
      <c r="BU8" s="56" t="s">
        <v>0</v>
      </c>
      <c r="BV8" s="57" t="s">
        <v>0</v>
      </c>
      <c r="BW8" s="57" t="s">
        <v>0</v>
      </c>
    </row>
    <row r="9" spans="1:75" x14ac:dyDescent="0.25">
      <c r="A9" s="228" t="s">
        <v>39</v>
      </c>
      <c r="B9" s="58" t="s">
        <v>99</v>
      </c>
      <c r="C9" s="58" t="s">
        <v>99</v>
      </c>
      <c r="D9" s="58" t="s">
        <v>99</v>
      </c>
      <c r="E9" s="57" t="s">
        <v>100</v>
      </c>
      <c r="F9" s="57" t="s">
        <v>100</v>
      </c>
      <c r="G9" s="57" t="s">
        <v>99</v>
      </c>
      <c r="H9" s="179" t="s">
        <v>99</v>
      </c>
      <c r="I9" s="179" t="s">
        <v>99</v>
      </c>
      <c r="J9" s="179" t="s">
        <v>99</v>
      </c>
      <c r="K9" s="179" t="s">
        <v>99</v>
      </c>
      <c r="L9" s="57" t="s">
        <v>99</v>
      </c>
      <c r="M9" s="56"/>
      <c r="N9" s="56"/>
      <c r="O9" s="230" t="s">
        <v>39</v>
      </c>
      <c r="P9" s="58" t="s">
        <v>99</v>
      </c>
      <c r="Q9" s="58" t="s">
        <v>99</v>
      </c>
      <c r="R9" s="58" t="s">
        <v>99</v>
      </c>
      <c r="S9" s="57" t="s">
        <v>99</v>
      </c>
      <c r="T9" s="56" t="s">
        <v>99</v>
      </c>
      <c r="U9" s="185" t="s">
        <v>99</v>
      </c>
      <c r="V9" s="185" t="s">
        <v>99</v>
      </c>
      <c r="W9" s="57" t="s">
        <v>99</v>
      </c>
      <c r="X9" s="56" t="s">
        <v>99</v>
      </c>
      <c r="Y9" s="57" t="s">
        <v>99</v>
      </c>
      <c r="Z9" s="179" t="s">
        <v>99</v>
      </c>
      <c r="AA9" s="56" t="s">
        <v>99</v>
      </c>
      <c r="AB9" s="57" t="s">
        <v>96</v>
      </c>
      <c r="AC9" s="56" t="s">
        <v>99</v>
      </c>
      <c r="AD9" s="57" t="s">
        <v>99</v>
      </c>
      <c r="AE9" s="56" t="s">
        <v>99</v>
      </c>
      <c r="AF9" s="57" t="s">
        <v>99</v>
      </c>
      <c r="AG9" s="56" t="s">
        <v>96</v>
      </c>
      <c r="AH9" s="57" t="s">
        <v>96</v>
      </c>
      <c r="AI9" s="56" t="s">
        <v>99</v>
      </c>
      <c r="AJ9" s="57" t="s">
        <v>99</v>
      </c>
      <c r="AK9" s="56" t="s">
        <v>96</v>
      </c>
      <c r="AL9" s="57" t="s">
        <v>99</v>
      </c>
      <c r="AM9" s="56" t="s">
        <v>99</v>
      </c>
      <c r="AN9" s="185" t="s">
        <v>100</v>
      </c>
      <c r="AO9" s="57" t="s">
        <v>99</v>
      </c>
      <c r="AP9" s="56" t="s">
        <v>99</v>
      </c>
      <c r="AQ9" s="57" t="s">
        <v>96</v>
      </c>
      <c r="AR9" s="56" t="s">
        <v>96</v>
      </c>
      <c r="AS9" s="329" t="s">
        <v>100</v>
      </c>
      <c r="AT9" s="326" t="s">
        <v>99</v>
      </c>
      <c r="AU9" s="326" t="s">
        <v>99</v>
      </c>
      <c r="AV9" s="57" t="s">
        <v>99</v>
      </c>
      <c r="AW9" s="57" t="s">
        <v>99</v>
      </c>
      <c r="AX9" s="57" t="s">
        <v>99</v>
      </c>
      <c r="AY9" s="179" t="s">
        <v>99</v>
      </c>
      <c r="AZ9" s="57" t="s">
        <v>99</v>
      </c>
      <c r="BA9" s="56" t="s">
        <v>99</v>
      </c>
      <c r="BB9" s="57" t="s">
        <v>99</v>
      </c>
      <c r="BC9" s="57" t="s">
        <v>99</v>
      </c>
      <c r="BD9" s="57" t="s">
        <v>96</v>
      </c>
      <c r="BE9" s="56" t="s">
        <v>96</v>
      </c>
      <c r="BF9" s="57" t="s">
        <v>96</v>
      </c>
      <c r="BG9" s="56" t="s">
        <v>99</v>
      </c>
      <c r="BH9" s="57" t="s">
        <v>99</v>
      </c>
      <c r="BI9" s="57" t="s">
        <v>99</v>
      </c>
      <c r="BJ9" s="56" t="s">
        <v>96</v>
      </c>
      <c r="BK9" s="57" t="s">
        <v>99</v>
      </c>
      <c r="BL9" s="60" t="s">
        <v>96</v>
      </c>
      <c r="BM9" s="57" t="s">
        <v>96</v>
      </c>
      <c r="BN9" s="57" t="s">
        <v>99</v>
      </c>
      <c r="BO9" s="56" t="s">
        <v>99</v>
      </c>
      <c r="BP9" s="185" t="s">
        <v>99</v>
      </c>
      <c r="BQ9" s="185" t="s">
        <v>99</v>
      </c>
      <c r="BR9" s="185" t="s">
        <v>99</v>
      </c>
      <c r="BS9" s="54" t="s">
        <v>99</v>
      </c>
      <c r="BT9" s="57" t="s">
        <v>96</v>
      </c>
      <c r="BU9" s="56" t="s">
        <v>99</v>
      </c>
      <c r="BV9" s="57" t="s">
        <v>99</v>
      </c>
      <c r="BW9" s="57" t="s">
        <v>99</v>
      </c>
    </row>
    <row r="10" spans="1:75" x14ac:dyDescent="0.25">
      <c r="A10" s="229" t="s">
        <v>168</v>
      </c>
      <c r="B10" s="184" t="s">
        <v>160</v>
      </c>
      <c r="C10" s="63" t="s">
        <v>161</v>
      </c>
      <c r="D10" s="184" t="s">
        <v>162</v>
      </c>
      <c r="E10" s="189" t="s">
        <v>204</v>
      </c>
      <c r="F10" s="184" t="s">
        <v>207</v>
      </c>
      <c r="G10" s="63" t="s">
        <v>163</v>
      </c>
      <c r="H10" s="62" t="s">
        <v>164</v>
      </c>
      <c r="I10" s="62" t="s">
        <v>165</v>
      </c>
      <c r="J10" s="63" t="s">
        <v>120</v>
      </c>
      <c r="K10" s="63" t="s">
        <v>166</v>
      </c>
      <c r="L10" s="63" t="s">
        <v>186</v>
      </c>
      <c r="M10" s="60"/>
      <c r="N10" s="60"/>
      <c r="O10" s="230" t="s">
        <v>168</v>
      </c>
      <c r="P10" s="184" t="s">
        <v>101</v>
      </c>
      <c r="Q10" s="184" t="s">
        <v>102</v>
      </c>
      <c r="R10" s="184" t="s">
        <v>103</v>
      </c>
      <c r="S10" s="63" t="s">
        <v>104</v>
      </c>
      <c r="T10" s="232" t="s">
        <v>105</v>
      </c>
      <c r="U10" s="233" t="s">
        <v>106</v>
      </c>
      <c r="V10" s="233" t="s">
        <v>209</v>
      </c>
      <c r="W10" s="63" t="s">
        <v>107</v>
      </c>
      <c r="X10" s="232" t="s">
        <v>108</v>
      </c>
      <c r="Y10" s="63" t="s">
        <v>109</v>
      </c>
      <c r="Z10" s="62" t="s">
        <v>110</v>
      </c>
      <c r="AA10" s="232" t="s">
        <v>111</v>
      </c>
      <c r="AB10" s="63" t="s">
        <v>112</v>
      </c>
      <c r="AC10" s="232" t="s">
        <v>113</v>
      </c>
      <c r="AD10" s="63" t="s">
        <v>114</v>
      </c>
      <c r="AE10" s="232" t="s">
        <v>115</v>
      </c>
      <c r="AF10" s="63" t="s">
        <v>116</v>
      </c>
      <c r="AG10" s="232" t="s">
        <v>117</v>
      </c>
      <c r="AH10" s="63" t="s">
        <v>118</v>
      </c>
      <c r="AI10" s="232" t="s">
        <v>119</v>
      </c>
      <c r="AJ10" s="63" t="s">
        <v>120</v>
      </c>
      <c r="AK10" s="232" t="s">
        <v>121</v>
      </c>
      <c r="AL10" s="63" t="s">
        <v>122</v>
      </c>
      <c r="AM10" s="232" t="s">
        <v>123</v>
      </c>
      <c r="AN10" s="233" t="s">
        <v>124</v>
      </c>
      <c r="AO10" s="63" t="s">
        <v>125</v>
      </c>
      <c r="AP10" s="62">
        <v>44515</v>
      </c>
      <c r="AQ10" s="63" t="s">
        <v>126</v>
      </c>
      <c r="AR10" s="232" t="s">
        <v>127</v>
      </c>
      <c r="AS10" s="330" t="s">
        <v>128</v>
      </c>
      <c r="AT10" s="327" t="s">
        <v>129</v>
      </c>
      <c r="AU10" s="327" t="s">
        <v>211</v>
      </c>
      <c r="AV10" s="63" t="s">
        <v>130</v>
      </c>
      <c r="AW10" s="63" t="s">
        <v>131</v>
      </c>
      <c r="AX10" s="63" t="s">
        <v>132</v>
      </c>
      <c r="AY10" s="62" t="s">
        <v>133</v>
      </c>
      <c r="AZ10" s="63" t="s">
        <v>134</v>
      </c>
      <c r="BA10" s="232" t="s">
        <v>201</v>
      </c>
      <c r="BB10" s="63" t="s">
        <v>135</v>
      </c>
      <c r="BC10" s="63" t="s">
        <v>188</v>
      </c>
      <c r="BD10" s="63" t="s">
        <v>136</v>
      </c>
      <c r="BE10" s="232" t="s">
        <v>137</v>
      </c>
      <c r="BF10" s="63" t="s">
        <v>137</v>
      </c>
      <c r="BG10" s="232" t="s">
        <v>138</v>
      </c>
      <c r="BH10" s="63" t="s">
        <v>139</v>
      </c>
      <c r="BI10" s="63" t="s">
        <v>194</v>
      </c>
      <c r="BJ10" s="232" t="s">
        <v>140</v>
      </c>
      <c r="BK10" s="63" t="s">
        <v>141</v>
      </c>
      <c r="BL10" s="232" t="s">
        <v>142</v>
      </c>
      <c r="BM10" s="63" t="s">
        <v>143</v>
      </c>
      <c r="BN10" s="63" t="s">
        <v>144</v>
      </c>
      <c r="BO10" s="232" t="s">
        <v>145</v>
      </c>
      <c r="BP10" s="233" t="s">
        <v>146</v>
      </c>
      <c r="BQ10" s="233" t="s">
        <v>196</v>
      </c>
      <c r="BR10" s="233" t="s">
        <v>147</v>
      </c>
      <c r="BS10" s="234" t="s">
        <v>199</v>
      </c>
      <c r="BT10" s="63" t="s">
        <v>148</v>
      </c>
      <c r="BU10" s="232" t="s">
        <v>149</v>
      </c>
      <c r="BV10" s="63" t="s">
        <v>150</v>
      </c>
      <c r="BW10" s="63" t="s">
        <v>151</v>
      </c>
    </row>
    <row r="11" spans="1:75" x14ac:dyDescent="0.25">
      <c r="A11" s="61">
        <v>42310</v>
      </c>
      <c r="B11" s="95">
        <v>0</v>
      </c>
      <c r="C11" s="123">
        <v>0</v>
      </c>
      <c r="D11" s="191">
        <v>0</v>
      </c>
      <c r="E11" s="191">
        <v>2.5110000000000001</v>
      </c>
      <c r="F11" s="191">
        <v>2.5409999999999999</v>
      </c>
      <c r="G11" s="191">
        <v>2.5640000000000001</v>
      </c>
      <c r="H11" s="192">
        <v>2.6379999999999999</v>
      </c>
      <c r="I11" s="193">
        <v>2.754</v>
      </c>
      <c r="J11" s="190">
        <v>2.839</v>
      </c>
      <c r="K11" s="194">
        <v>3.028</v>
      </c>
      <c r="L11" s="194">
        <v>3.3220000000000001</v>
      </c>
      <c r="M11" s="66"/>
      <c r="N11" s="65"/>
      <c r="O11" s="66">
        <v>42310</v>
      </c>
      <c r="P11" s="201">
        <v>3.1280000000000001</v>
      </c>
      <c r="Q11" s="202">
        <v>3.339</v>
      </c>
      <c r="R11" s="141">
        <v>3.2069999999999999</v>
      </c>
      <c r="S11" s="97">
        <v>3.2949999999999999</v>
      </c>
      <c r="T11" s="142">
        <v>3.665</v>
      </c>
      <c r="U11" s="203">
        <v>4.008</v>
      </c>
      <c r="V11" s="203"/>
      <c r="W11" s="204">
        <v>3.4169999999999998</v>
      </c>
      <c r="X11" s="205">
        <v>3.472</v>
      </c>
      <c r="Y11" s="98">
        <v>4.069</v>
      </c>
      <c r="Z11" s="206">
        <v>4.2510000000000003</v>
      </c>
      <c r="AA11" s="207">
        <v>4.726</v>
      </c>
      <c r="AB11" s="99">
        <v>0</v>
      </c>
      <c r="AC11" s="208">
        <v>3.4660000000000002</v>
      </c>
      <c r="AD11" s="209">
        <v>3.8959999999999999</v>
      </c>
      <c r="AE11" s="210">
        <v>4.1470000000000002</v>
      </c>
      <c r="AF11" s="211">
        <v>4.7960000000000003</v>
      </c>
      <c r="AG11" s="212">
        <v>0</v>
      </c>
      <c r="AH11" s="99">
        <v>0</v>
      </c>
      <c r="AI11" s="213">
        <v>4.26</v>
      </c>
      <c r="AJ11" s="100">
        <v>4.3010000000000002</v>
      </c>
      <c r="AK11" s="143">
        <v>0</v>
      </c>
      <c r="AL11" s="101">
        <v>3.6579999999999999</v>
      </c>
      <c r="AM11" s="144">
        <v>3.903</v>
      </c>
      <c r="AN11" s="102">
        <v>3.9290000000000003</v>
      </c>
      <c r="AO11" s="346">
        <v>4.3239999999999998</v>
      </c>
      <c r="AP11" s="344">
        <v>4.1920000000000002</v>
      </c>
      <c r="AQ11" s="265">
        <v>0</v>
      </c>
      <c r="AR11" s="145">
        <v>0</v>
      </c>
      <c r="AS11" s="332">
        <v>3.73</v>
      </c>
      <c r="AT11" s="333">
        <v>4.0359999999999996</v>
      </c>
      <c r="AU11" s="335">
        <v>4.7530000000000001</v>
      </c>
      <c r="AV11" s="103">
        <v>3.125</v>
      </c>
      <c r="AW11" s="103">
        <v>3.3340000000000001</v>
      </c>
      <c r="AX11" s="103">
        <v>3.448</v>
      </c>
      <c r="AY11" s="146">
        <v>3.5369999999999999</v>
      </c>
      <c r="AZ11" s="235">
        <v>3.61</v>
      </c>
      <c r="BA11" s="235">
        <v>3.9980000000000002</v>
      </c>
      <c r="BB11" s="264">
        <v>4.109</v>
      </c>
      <c r="BC11" s="235">
        <v>4.7240000000000002</v>
      </c>
      <c r="BD11" s="265">
        <v>0</v>
      </c>
      <c r="BE11" s="148">
        <v>0</v>
      </c>
      <c r="BF11" s="104">
        <v>0</v>
      </c>
      <c r="BG11" s="149">
        <v>3.3839999999999999</v>
      </c>
      <c r="BH11" s="105">
        <v>3.69</v>
      </c>
      <c r="BI11" s="117">
        <v>4.2539999999999996</v>
      </c>
      <c r="BJ11" s="150">
        <v>0</v>
      </c>
      <c r="BK11" s="106">
        <v>3.33</v>
      </c>
      <c r="BL11" s="153">
        <v>0</v>
      </c>
      <c r="BM11" s="107">
        <v>0</v>
      </c>
      <c r="BN11" s="108">
        <v>3.4089999999999998</v>
      </c>
      <c r="BO11" s="152">
        <v>3.3980000000000001</v>
      </c>
      <c r="BP11" s="108">
        <v>3.83</v>
      </c>
      <c r="BQ11" s="108">
        <v>4.109</v>
      </c>
      <c r="BR11" s="108">
        <v>4.3499999999999996</v>
      </c>
      <c r="BS11" s="139">
        <v>4.8780000000000001</v>
      </c>
      <c r="BT11" s="109">
        <v>0</v>
      </c>
      <c r="BU11" s="151">
        <v>3.5449999999999999</v>
      </c>
      <c r="BV11" s="110">
        <v>3.9980000000000002</v>
      </c>
      <c r="BW11" s="278">
        <v>4.3949999999999996</v>
      </c>
    </row>
    <row r="12" spans="1:75" x14ac:dyDescent="0.25">
      <c r="A12" s="61">
        <v>42311</v>
      </c>
      <c r="B12" s="95">
        <v>0</v>
      </c>
      <c r="C12" s="123">
        <v>0</v>
      </c>
      <c r="D12" s="191">
        <v>0</v>
      </c>
      <c r="E12" s="191">
        <v>2.5070000000000001</v>
      </c>
      <c r="F12" s="191">
        <v>2.5449999999999999</v>
      </c>
      <c r="G12" s="191">
        <v>2.597</v>
      </c>
      <c r="H12" s="192">
        <v>2.6680000000000001</v>
      </c>
      <c r="I12" s="193">
        <v>2.7930000000000001</v>
      </c>
      <c r="J12" s="190">
        <v>2.8759999999999999</v>
      </c>
      <c r="K12" s="194">
        <v>3.0680000000000001</v>
      </c>
      <c r="L12" s="194">
        <v>3.3719999999999999</v>
      </c>
      <c r="M12" s="66"/>
      <c r="N12" s="65"/>
      <c r="O12" s="66">
        <v>42311</v>
      </c>
      <c r="P12" s="214">
        <v>7.194</v>
      </c>
      <c r="Q12" s="215">
        <v>3.3479999999999999</v>
      </c>
      <c r="R12" s="130">
        <v>3.2349999999999999</v>
      </c>
      <c r="S12" s="129">
        <v>3.323</v>
      </c>
      <c r="T12" s="131">
        <v>3.6909999999999998</v>
      </c>
      <c r="U12" s="203">
        <v>4.0369999999999999</v>
      </c>
      <c r="V12" s="203"/>
      <c r="W12" s="216">
        <v>3.492</v>
      </c>
      <c r="X12" s="217">
        <v>3.4710000000000001</v>
      </c>
      <c r="Y12" s="111">
        <v>4.085</v>
      </c>
      <c r="Z12" s="218">
        <v>4.2679999999999998</v>
      </c>
      <c r="AA12" s="219">
        <v>4.7329999999999997</v>
      </c>
      <c r="AB12" s="99">
        <v>0</v>
      </c>
      <c r="AC12" s="220">
        <v>3.4779999999999998</v>
      </c>
      <c r="AD12" s="221">
        <v>3.9220000000000002</v>
      </c>
      <c r="AE12" s="222">
        <v>4.1749999999999998</v>
      </c>
      <c r="AF12" s="223">
        <v>4.8280000000000003</v>
      </c>
      <c r="AG12" s="224">
        <v>0</v>
      </c>
      <c r="AH12" s="99">
        <v>0</v>
      </c>
      <c r="AI12" s="225">
        <v>4.2960000000000003</v>
      </c>
      <c r="AJ12" s="112">
        <v>4.33</v>
      </c>
      <c r="AK12" s="132">
        <v>0</v>
      </c>
      <c r="AL12" s="113">
        <v>3.6829999999999998</v>
      </c>
      <c r="AM12" s="133">
        <v>3.9290000000000003</v>
      </c>
      <c r="AN12" s="114">
        <v>3.9550000000000001</v>
      </c>
      <c r="AO12" s="347">
        <v>4.3499999999999996</v>
      </c>
      <c r="AP12" s="345">
        <v>4.2190000000000003</v>
      </c>
      <c r="AQ12" s="263">
        <v>0</v>
      </c>
      <c r="AR12" s="134">
        <v>0</v>
      </c>
      <c r="AS12" s="334">
        <v>3.7549999999999999</v>
      </c>
      <c r="AT12" s="335">
        <v>4.0599999999999996</v>
      </c>
      <c r="AU12" s="335">
        <v>4.7809999999999997</v>
      </c>
      <c r="AV12" s="115">
        <v>3.145</v>
      </c>
      <c r="AW12" s="115">
        <v>3.359</v>
      </c>
      <c r="AX12" s="115">
        <v>3.4740000000000002</v>
      </c>
      <c r="AY12" s="147">
        <v>3.5640000000000001</v>
      </c>
      <c r="AZ12" s="236">
        <v>3.6379999999999999</v>
      </c>
      <c r="BA12" s="236">
        <v>4.032</v>
      </c>
      <c r="BB12" s="262">
        <v>4.1399999999999997</v>
      </c>
      <c r="BC12" s="236">
        <v>4.75</v>
      </c>
      <c r="BD12" s="263">
        <v>0</v>
      </c>
      <c r="BE12" s="135">
        <v>0</v>
      </c>
      <c r="BF12" s="116">
        <v>0</v>
      </c>
      <c r="BG12" s="136">
        <v>3.391</v>
      </c>
      <c r="BH12" s="117">
        <v>3.7160000000000002</v>
      </c>
      <c r="BI12" s="117">
        <v>4.2869999999999999</v>
      </c>
      <c r="BJ12" s="137">
        <v>0</v>
      </c>
      <c r="BK12" s="118">
        <v>3.3529999999999998</v>
      </c>
      <c r="BL12" s="138">
        <v>0</v>
      </c>
      <c r="BM12" s="119">
        <v>0</v>
      </c>
      <c r="BN12" s="120">
        <v>3.4159999999999999</v>
      </c>
      <c r="BO12" s="139">
        <v>3.427</v>
      </c>
      <c r="BP12" s="120">
        <v>3.8559999999999999</v>
      </c>
      <c r="BQ12" s="120">
        <v>4.1370000000000005</v>
      </c>
      <c r="BR12" s="120">
        <v>4.38</v>
      </c>
      <c r="BS12" s="139">
        <v>4.9119999999999999</v>
      </c>
      <c r="BT12" s="121">
        <v>0</v>
      </c>
      <c r="BU12" s="140">
        <v>3.5629999999999997</v>
      </c>
      <c r="BV12" s="122">
        <v>4.0190000000000001</v>
      </c>
      <c r="BW12" s="279">
        <v>4.4249999999999998</v>
      </c>
    </row>
    <row r="13" spans="1:75" x14ac:dyDescent="0.25">
      <c r="A13" s="61">
        <v>42312</v>
      </c>
      <c r="B13" s="95">
        <v>0</v>
      </c>
      <c r="C13" s="123">
        <v>0</v>
      </c>
      <c r="D13" s="191">
        <v>0</v>
      </c>
      <c r="E13" s="191">
        <v>2.5249999999999999</v>
      </c>
      <c r="F13" s="191">
        <v>2.5609999999999999</v>
      </c>
      <c r="G13" s="191">
        <v>2.593</v>
      </c>
      <c r="H13" s="192">
        <v>2.669</v>
      </c>
      <c r="I13" s="193">
        <v>2.8010000000000002</v>
      </c>
      <c r="J13" s="190">
        <v>2.8879999999999999</v>
      </c>
      <c r="K13" s="194">
        <v>3.0960000000000001</v>
      </c>
      <c r="L13" s="194">
        <v>3.395</v>
      </c>
      <c r="M13" s="66"/>
      <c r="N13" s="65"/>
      <c r="O13" s="66">
        <v>42312</v>
      </c>
      <c r="P13" s="214">
        <v>7.1920000000000002</v>
      </c>
      <c r="Q13" s="215">
        <v>3.3540000000000001</v>
      </c>
      <c r="R13" s="130">
        <v>3.25</v>
      </c>
      <c r="S13" s="129">
        <v>3.2869999999999999</v>
      </c>
      <c r="T13" s="131">
        <v>3.6760000000000002</v>
      </c>
      <c r="U13" s="203">
        <v>4.03</v>
      </c>
      <c r="V13" s="203"/>
      <c r="W13" s="216">
        <v>3.4830000000000001</v>
      </c>
      <c r="X13" s="217">
        <v>3.4769999999999999</v>
      </c>
      <c r="Y13" s="111">
        <v>4.0679999999999996</v>
      </c>
      <c r="Z13" s="218">
        <v>4.2549999999999999</v>
      </c>
      <c r="AA13" s="219">
        <v>4.7350000000000003</v>
      </c>
      <c r="AB13" s="99">
        <v>0</v>
      </c>
      <c r="AC13" s="220">
        <v>3.484</v>
      </c>
      <c r="AD13" s="221">
        <v>3.9050000000000002</v>
      </c>
      <c r="AE13" s="222">
        <v>4.16</v>
      </c>
      <c r="AF13" s="223">
        <v>4.8280000000000003</v>
      </c>
      <c r="AG13" s="224">
        <v>0</v>
      </c>
      <c r="AH13" s="99">
        <v>0</v>
      </c>
      <c r="AI13" s="225">
        <v>4.1779999999999999</v>
      </c>
      <c r="AJ13" s="112">
        <v>4.3239999999999998</v>
      </c>
      <c r="AK13" s="132">
        <v>0</v>
      </c>
      <c r="AL13" s="113">
        <v>3.68</v>
      </c>
      <c r="AM13" s="133">
        <v>3.9060000000000001</v>
      </c>
      <c r="AN13" s="114">
        <v>3.9420000000000002</v>
      </c>
      <c r="AO13" s="347">
        <v>4.335</v>
      </c>
      <c r="AP13" s="345">
        <v>4.2149999999999999</v>
      </c>
      <c r="AQ13" s="263">
        <v>0</v>
      </c>
      <c r="AR13" s="134">
        <v>0</v>
      </c>
      <c r="AS13" s="334">
        <v>3.7410000000000001</v>
      </c>
      <c r="AT13" s="335">
        <v>4.0579999999999998</v>
      </c>
      <c r="AU13" s="335">
        <v>4.7780000000000005</v>
      </c>
      <c r="AV13" s="115">
        <v>3.1419999999999999</v>
      </c>
      <c r="AW13" s="115">
        <v>3.343</v>
      </c>
      <c r="AX13" s="115">
        <v>3.4580000000000002</v>
      </c>
      <c r="AY13" s="147">
        <v>3.5510000000000002</v>
      </c>
      <c r="AZ13" s="236">
        <v>3.6280000000000001</v>
      </c>
      <c r="BA13" s="236">
        <v>4.0289999999999999</v>
      </c>
      <c r="BB13" s="262">
        <v>4.1390000000000002</v>
      </c>
      <c r="BC13" s="236">
        <v>4.7640000000000002</v>
      </c>
      <c r="BD13" s="263">
        <v>0</v>
      </c>
      <c r="BE13" s="135">
        <v>0</v>
      </c>
      <c r="BF13" s="116">
        <v>0</v>
      </c>
      <c r="BG13" s="136">
        <v>3.4729999999999999</v>
      </c>
      <c r="BH13" s="117">
        <v>3.7010000000000001</v>
      </c>
      <c r="BI13" s="117">
        <v>4.2830000000000004</v>
      </c>
      <c r="BJ13" s="137">
        <v>0</v>
      </c>
      <c r="BK13" s="118">
        <v>3.3239999999999998</v>
      </c>
      <c r="BL13" s="138">
        <v>0</v>
      </c>
      <c r="BM13" s="119">
        <v>0</v>
      </c>
      <c r="BN13" s="120">
        <v>3.4699999999999998</v>
      </c>
      <c r="BO13" s="139">
        <v>3.4039999999999999</v>
      </c>
      <c r="BP13" s="120">
        <v>3.843</v>
      </c>
      <c r="BQ13" s="120">
        <v>4.1349999999999998</v>
      </c>
      <c r="BR13" s="120">
        <v>4.3650000000000002</v>
      </c>
      <c r="BS13" s="139">
        <v>4.9109999999999996</v>
      </c>
      <c r="BT13" s="121">
        <v>0</v>
      </c>
      <c r="BU13" s="140">
        <v>3.5659999999999998</v>
      </c>
      <c r="BV13" s="122">
        <v>4.0039999999999996</v>
      </c>
      <c r="BW13" s="279">
        <v>4.4189999999999996</v>
      </c>
    </row>
    <row r="14" spans="1:75" x14ac:dyDescent="0.25">
      <c r="A14" s="61">
        <v>42313</v>
      </c>
      <c r="B14" s="95">
        <v>0</v>
      </c>
      <c r="C14" s="123">
        <v>0</v>
      </c>
      <c r="D14" s="191">
        <v>0</v>
      </c>
      <c r="E14" s="191">
        <v>2.5390000000000001</v>
      </c>
      <c r="F14" s="191">
        <v>2.57</v>
      </c>
      <c r="G14" s="191">
        <v>2.5819999999999999</v>
      </c>
      <c r="H14" s="192">
        <v>2.6669999999999998</v>
      </c>
      <c r="I14" s="193">
        <v>2.7949999999999999</v>
      </c>
      <c r="J14" s="190">
        <v>2.9039999999999999</v>
      </c>
      <c r="K14" s="194">
        <v>3.1070000000000002</v>
      </c>
      <c r="L14" s="194">
        <v>3.4039999999999999</v>
      </c>
      <c r="M14" s="66"/>
      <c r="N14" s="65"/>
      <c r="O14" s="66">
        <v>42313</v>
      </c>
      <c r="P14" s="214">
        <v>7.1920000000000002</v>
      </c>
      <c r="Q14" s="215">
        <v>3.3330000000000002</v>
      </c>
      <c r="R14" s="130">
        <v>3.206</v>
      </c>
      <c r="S14" s="129">
        <v>3.2800000000000002</v>
      </c>
      <c r="T14" s="131">
        <v>3.657</v>
      </c>
      <c r="U14" s="203">
        <v>4.0119999999999996</v>
      </c>
      <c r="V14" s="203">
        <v>4.29</v>
      </c>
      <c r="W14" s="216">
        <v>3.472</v>
      </c>
      <c r="X14" s="217">
        <v>3.452</v>
      </c>
      <c r="Y14" s="111">
        <v>4.05</v>
      </c>
      <c r="Z14" s="218">
        <v>4.2370000000000001</v>
      </c>
      <c r="AA14" s="219">
        <v>4.7219999999999995</v>
      </c>
      <c r="AB14" s="99">
        <v>0</v>
      </c>
      <c r="AC14" s="220">
        <v>3.46</v>
      </c>
      <c r="AD14" s="221">
        <v>3.883</v>
      </c>
      <c r="AE14" s="222">
        <v>4.141</v>
      </c>
      <c r="AF14" s="223">
        <v>4.8129999999999997</v>
      </c>
      <c r="AG14" s="224">
        <v>0</v>
      </c>
      <c r="AH14" s="99">
        <v>0</v>
      </c>
      <c r="AI14" s="225">
        <v>4.1619999999999999</v>
      </c>
      <c r="AJ14" s="112">
        <v>4.3049999999999997</v>
      </c>
      <c r="AK14" s="132">
        <v>0</v>
      </c>
      <c r="AL14" s="113">
        <v>3.6560000000000001</v>
      </c>
      <c r="AM14" s="133">
        <v>3.8839999999999999</v>
      </c>
      <c r="AN14" s="114">
        <v>3.9210000000000003</v>
      </c>
      <c r="AO14" s="347">
        <v>4.319</v>
      </c>
      <c r="AP14" s="345">
        <v>4.2009999999999996</v>
      </c>
      <c r="AQ14" s="263">
        <v>0</v>
      </c>
      <c r="AR14" s="134">
        <v>0</v>
      </c>
      <c r="AS14" s="334">
        <v>3.7160000000000002</v>
      </c>
      <c r="AT14" s="335">
        <v>4.0330000000000004</v>
      </c>
      <c r="AU14" s="335">
        <v>4.7620000000000005</v>
      </c>
      <c r="AV14" s="115">
        <v>3.1219999999999999</v>
      </c>
      <c r="AW14" s="115">
        <v>3.319</v>
      </c>
      <c r="AX14" s="115">
        <v>3.4380000000000002</v>
      </c>
      <c r="AY14" s="147">
        <v>3.5289999999999999</v>
      </c>
      <c r="AZ14" s="236">
        <v>3.6059999999999999</v>
      </c>
      <c r="BA14" s="236">
        <v>3.9849999999999999</v>
      </c>
      <c r="BB14" s="262">
        <v>4.125</v>
      </c>
      <c r="BC14" s="236">
        <v>4.7510000000000003</v>
      </c>
      <c r="BD14" s="263">
        <v>0</v>
      </c>
      <c r="BE14" s="135">
        <v>0</v>
      </c>
      <c r="BF14" s="116">
        <v>0</v>
      </c>
      <c r="BG14" s="136">
        <v>3.3719999999999999</v>
      </c>
      <c r="BH14" s="117">
        <v>3.6749999999999998</v>
      </c>
      <c r="BI14" s="117">
        <v>4.2620000000000005</v>
      </c>
      <c r="BJ14" s="137">
        <v>0</v>
      </c>
      <c r="BK14" s="118">
        <v>3.3</v>
      </c>
      <c r="BL14" s="138">
        <v>0</v>
      </c>
      <c r="BM14" s="119">
        <v>0</v>
      </c>
      <c r="BN14" s="120">
        <v>3.3940000000000001</v>
      </c>
      <c r="BO14" s="139">
        <v>3.3820000000000001</v>
      </c>
      <c r="BP14" s="120">
        <v>3.8250000000000002</v>
      </c>
      <c r="BQ14" s="120">
        <v>4.1319999999999997</v>
      </c>
      <c r="BR14" s="120">
        <v>4.3479999999999999</v>
      </c>
      <c r="BS14" s="139">
        <v>4.899</v>
      </c>
      <c r="BT14" s="121">
        <v>0</v>
      </c>
      <c r="BU14" s="140">
        <v>3.5430000000000001</v>
      </c>
      <c r="BV14" s="122">
        <v>3.9849999999999999</v>
      </c>
      <c r="BW14" s="279">
        <v>4.4009999999999998</v>
      </c>
    </row>
    <row r="15" spans="1:75" x14ac:dyDescent="0.25">
      <c r="A15" s="61">
        <v>42314</v>
      </c>
      <c r="B15" s="95">
        <v>0</v>
      </c>
      <c r="C15" s="123">
        <v>0</v>
      </c>
      <c r="D15" s="191">
        <v>0</v>
      </c>
      <c r="E15" s="191">
        <v>2.5579999999999998</v>
      </c>
      <c r="F15" s="191">
        <v>2.5819999999999999</v>
      </c>
      <c r="G15" s="191">
        <v>2.577</v>
      </c>
      <c r="H15" s="192">
        <v>2.6589999999999998</v>
      </c>
      <c r="I15" s="193">
        <v>2.786</v>
      </c>
      <c r="J15" s="190">
        <v>2.887</v>
      </c>
      <c r="K15" s="194">
        <v>3.0870000000000002</v>
      </c>
      <c r="L15" s="194">
        <v>3.3839999999999999</v>
      </c>
      <c r="M15" s="66"/>
      <c r="N15" s="65"/>
      <c r="O15" s="66">
        <v>42314</v>
      </c>
      <c r="P15" s="214">
        <v>7.1920000000000002</v>
      </c>
      <c r="Q15" s="215">
        <v>3.3210000000000002</v>
      </c>
      <c r="R15" s="130">
        <v>3.1989999999999998</v>
      </c>
      <c r="S15" s="129">
        <v>3.2480000000000002</v>
      </c>
      <c r="T15" s="131">
        <v>3.633</v>
      </c>
      <c r="U15" s="203">
        <v>3.9820000000000002</v>
      </c>
      <c r="V15" s="203">
        <v>4.274</v>
      </c>
      <c r="W15" s="216">
        <v>3.4409999999999998</v>
      </c>
      <c r="X15" s="217">
        <v>3.4340000000000002</v>
      </c>
      <c r="Y15" s="111">
        <v>4.0270000000000001</v>
      </c>
      <c r="Z15" s="218">
        <v>4.2130000000000001</v>
      </c>
      <c r="AA15" s="219">
        <v>4.6920000000000002</v>
      </c>
      <c r="AB15" s="99">
        <v>0</v>
      </c>
      <c r="AC15" s="220">
        <v>3.4430000000000001</v>
      </c>
      <c r="AD15" s="221">
        <v>3.8609999999999998</v>
      </c>
      <c r="AE15" s="222">
        <v>4.117</v>
      </c>
      <c r="AF15" s="223">
        <v>4.7830000000000004</v>
      </c>
      <c r="AG15" s="224">
        <v>0</v>
      </c>
      <c r="AH15" s="99">
        <v>0</v>
      </c>
      <c r="AI15" s="225">
        <v>4.1390000000000002</v>
      </c>
      <c r="AJ15" s="112">
        <v>4.2789999999999999</v>
      </c>
      <c r="AK15" s="132">
        <v>0</v>
      </c>
      <c r="AL15" s="113">
        <v>3.6349999999999998</v>
      </c>
      <c r="AM15" s="133">
        <v>3.8660000000000001</v>
      </c>
      <c r="AN15" s="114">
        <v>3.8970000000000002</v>
      </c>
      <c r="AO15" s="347">
        <v>4.2960000000000003</v>
      </c>
      <c r="AP15" s="345">
        <v>4.1779999999999999</v>
      </c>
      <c r="AQ15" s="263">
        <v>0</v>
      </c>
      <c r="AR15" s="134">
        <v>0</v>
      </c>
      <c r="AS15" s="334">
        <v>3.6970000000000001</v>
      </c>
      <c r="AT15" s="335">
        <v>4.0119999999999996</v>
      </c>
      <c r="AU15" s="335">
        <v>4.7350000000000003</v>
      </c>
      <c r="AV15" s="115">
        <v>3.1</v>
      </c>
      <c r="AW15" s="115">
        <v>3.2970000000000002</v>
      </c>
      <c r="AX15" s="115">
        <v>3.415</v>
      </c>
      <c r="AY15" s="147">
        <v>3.504</v>
      </c>
      <c r="AZ15" s="236">
        <v>3.581</v>
      </c>
      <c r="BA15" s="236">
        <v>3.9580000000000002</v>
      </c>
      <c r="BB15" s="262">
        <v>4.0940000000000003</v>
      </c>
      <c r="BC15" s="236">
        <v>4.7140000000000004</v>
      </c>
      <c r="BD15" s="263">
        <v>0</v>
      </c>
      <c r="BE15" s="135">
        <v>0</v>
      </c>
      <c r="BF15" s="116">
        <v>0</v>
      </c>
      <c r="BG15" s="136">
        <v>3.35</v>
      </c>
      <c r="BH15" s="117">
        <v>3.657</v>
      </c>
      <c r="BI15" s="117">
        <v>4.2370000000000001</v>
      </c>
      <c r="BJ15" s="137">
        <v>0</v>
      </c>
      <c r="BK15" s="118">
        <v>3.2800000000000002</v>
      </c>
      <c r="BL15" s="138">
        <v>0</v>
      </c>
      <c r="BM15" s="119">
        <v>0</v>
      </c>
      <c r="BN15" s="120">
        <v>3.3540000000000001</v>
      </c>
      <c r="BO15" s="139">
        <v>3.3660000000000001</v>
      </c>
      <c r="BP15" s="120">
        <v>3.806</v>
      </c>
      <c r="BQ15" s="120">
        <v>4.1120000000000001</v>
      </c>
      <c r="BR15" s="120">
        <v>4.3070000000000004</v>
      </c>
      <c r="BS15" s="139">
        <v>4.8629999999999995</v>
      </c>
      <c r="BT15" s="121">
        <v>0</v>
      </c>
      <c r="BU15" s="140">
        <v>3.516</v>
      </c>
      <c r="BV15" s="122">
        <v>3.9609999999999999</v>
      </c>
      <c r="BW15" s="279">
        <v>4.3760000000000003</v>
      </c>
    </row>
    <row r="16" spans="1:75" x14ac:dyDescent="0.25">
      <c r="A16" s="61">
        <v>42317</v>
      </c>
      <c r="B16" s="95">
        <v>0</v>
      </c>
      <c r="C16" s="123">
        <v>0</v>
      </c>
      <c r="D16" s="191">
        <v>0</v>
      </c>
      <c r="E16" s="191">
        <v>2.5789999999999997</v>
      </c>
      <c r="F16" s="191">
        <v>2.6139999999999999</v>
      </c>
      <c r="G16" s="191">
        <v>2.63</v>
      </c>
      <c r="H16" s="192">
        <v>2.7240000000000002</v>
      </c>
      <c r="I16" s="193">
        <v>2.875</v>
      </c>
      <c r="J16" s="190">
        <v>2.9769999999999999</v>
      </c>
      <c r="K16" s="194">
        <v>3.1819999999999999</v>
      </c>
      <c r="L16" s="194">
        <v>3.484</v>
      </c>
      <c r="M16" s="66"/>
      <c r="N16" s="65"/>
      <c r="O16" s="66">
        <v>42317</v>
      </c>
      <c r="P16" s="214">
        <v>0</v>
      </c>
      <c r="Q16" s="215">
        <v>3.3620000000000001</v>
      </c>
      <c r="R16" s="130">
        <v>3.2359999999999998</v>
      </c>
      <c r="S16" s="129">
        <v>3.3260000000000001</v>
      </c>
      <c r="T16" s="131">
        <v>3.7080000000000002</v>
      </c>
      <c r="U16" s="203">
        <v>4.0659999999999998</v>
      </c>
      <c r="V16" s="203">
        <v>4.3579999999999997</v>
      </c>
      <c r="W16" s="216">
        <v>3.48</v>
      </c>
      <c r="X16" s="217">
        <v>3.4729999999999999</v>
      </c>
      <c r="Y16" s="111">
        <v>4.101</v>
      </c>
      <c r="Z16" s="218">
        <v>4.29</v>
      </c>
      <c r="AA16" s="219">
        <v>4.7759999999999998</v>
      </c>
      <c r="AB16" s="99">
        <v>0</v>
      </c>
      <c r="AC16" s="220">
        <v>3.4790000000000001</v>
      </c>
      <c r="AD16" s="221">
        <v>3.9340000000000002</v>
      </c>
      <c r="AE16" s="222">
        <v>4.1929999999999996</v>
      </c>
      <c r="AF16" s="223">
        <v>4.87</v>
      </c>
      <c r="AG16" s="224">
        <v>0</v>
      </c>
      <c r="AH16" s="99">
        <v>0</v>
      </c>
      <c r="AI16" s="225">
        <v>4.218</v>
      </c>
      <c r="AJ16" s="112">
        <v>4.3639999999999999</v>
      </c>
      <c r="AK16" s="132">
        <v>0</v>
      </c>
      <c r="AL16" s="113">
        <v>3.6829999999999998</v>
      </c>
      <c r="AM16" s="133">
        <v>3.9370000000000003</v>
      </c>
      <c r="AN16" s="114">
        <v>3.9710000000000001</v>
      </c>
      <c r="AO16" s="347">
        <v>4.3710000000000004</v>
      </c>
      <c r="AP16" s="345">
        <v>4.2539999999999996</v>
      </c>
      <c r="AQ16" s="263">
        <v>0</v>
      </c>
      <c r="AR16" s="134">
        <v>0</v>
      </c>
      <c r="AS16" s="334">
        <v>3.7589999999999999</v>
      </c>
      <c r="AT16" s="335">
        <v>4.085</v>
      </c>
      <c r="AU16" s="335">
        <v>4.8149999999999995</v>
      </c>
      <c r="AV16" s="115">
        <v>3.145</v>
      </c>
      <c r="AW16" s="115">
        <v>3.37</v>
      </c>
      <c r="AX16" s="115">
        <v>3.4889999999999999</v>
      </c>
      <c r="AY16" s="147">
        <v>3.58</v>
      </c>
      <c r="AZ16" s="236">
        <v>3.66</v>
      </c>
      <c r="BA16" s="236">
        <v>4.0709999999999997</v>
      </c>
      <c r="BB16" s="262">
        <v>4.18</v>
      </c>
      <c r="BC16" s="236">
        <v>4.8019999999999996</v>
      </c>
      <c r="BD16" s="263">
        <v>0</v>
      </c>
      <c r="BE16" s="135">
        <v>0</v>
      </c>
      <c r="BF16" s="116">
        <v>0</v>
      </c>
      <c r="BG16" s="136">
        <v>3.3620000000000001</v>
      </c>
      <c r="BH16" s="117">
        <v>3.7330000000000001</v>
      </c>
      <c r="BI16" s="117">
        <v>4.3259999999999996</v>
      </c>
      <c r="BJ16" s="137">
        <v>0</v>
      </c>
      <c r="BK16" s="118">
        <v>3.3359999999999999</v>
      </c>
      <c r="BL16" s="138">
        <v>0</v>
      </c>
      <c r="BM16" s="119">
        <v>0</v>
      </c>
      <c r="BN16" s="120">
        <v>3.3959999999999999</v>
      </c>
      <c r="BO16" s="139">
        <v>3.4289999999999998</v>
      </c>
      <c r="BP16" s="120">
        <v>3.8740000000000001</v>
      </c>
      <c r="BQ16" s="120">
        <v>4.2030000000000003</v>
      </c>
      <c r="BR16" s="120">
        <v>4.3949999999999996</v>
      </c>
      <c r="BS16" s="139">
        <v>4.9509999999999996</v>
      </c>
      <c r="BT16" s="121">
        <v>0</v>
      </c>
      <c r="BU16" s="140">
        <v>3.5680000000000001</v>
      </c>
      <c r="BV16" s="122">
        <v>4.0359999999999996</v>
      </c>
      <c r="BW16" s="279">
        <v>4.4619999999999997</v>
      </c>
    </row>
    <row r="17" spans="1:75" x14ac:dyDescent="0.25">
      <c r="A17" s="61">
        <v>42318</v>
      </c>
      <c r="B17" s="95">
        <v>0</v>
      </c>
      <c r="C17" s="123">
        <v>0</v>
      </c>
      <c r="D17" s="191">
        <v>0</v>
      </c>
      <c r="E17" s="191">
        <v>2.6059999999999999</v>
      </c>
      <c r="F17" s="191">
        <v>2.6440000000000001</v>
      </c>
      <c r="G17" s="191">
        <v>2.6640000000000001</v>
      </c>
      <c r="H17" s="192">
        <v>2.7759999999999998</v>
      </c>
      <c r="I17" s="193">
        <v>2.919</v>
      </c>
      <c r="J17" s="190">
        <v>3.0179999999999998</v>
      </c>
      <c r="K17" s="194">
        <v>3.2269999999999999</v>
      </c>
      <c r="L17" s="194">
        <v>3.5409999999999999</v>
      </c>
      <c r="M17" s="66"/>
      <c r="N17" s="65"/>
      <c r="O17" s="66">
        <v>42318</v>
      </c>
      <c r="P17" s="214">
        <v>0</v>
      </c>
      <c r="Q17" s="215">
        <v>3.3410000000000002</v>
      </c>
      <c r="R17" s="130">
        <v>3.22</v>
      </c>
      <c r="S17" s="129">
        <v>3.3109999999999999</v>
      </c>
      <c r="T17" s="131">
        <v>3.7130000000000001</v>
      </c>
      <c r="U17" s="203">
        <v>4.0739999999999998</v>
      </c>
      <c r="V17" s="203">
        <v>4.3570000000000002</v>
      </c>
      <c r="W17" s="216">
        <v>3.4750000000000001</v>
      </c>
      <c r="X17" s="217">
        <v>3.4550000000000001</v>
      </c>
      <c r="Y17" s="111">
        <v>4.1070000000000002</v>
      </c>
      <c r="Z17" s="218">
        <v>4.2949999999999999</v>
      </c>
      <c r="AA17" s="219">
        <v>4.7940000000000005</v>
      </c>
      <c r="AB17" s="99">
        <v>0</v>
      </c>
      <c r="AC17" s="220">
        <v>3.4609999999999999</v>
      </c>
      <c r="AD17" s="221">
        <v>3.9260000000000002</v>
      </c>
      <c r="AE17" s="222">
        <v>4.1959999999999997</v>
      </c>
      <c r="AF17" s="223">
        <v>4.867</v>
      </c>
      <c r="AG17" s="224">
        <v>0</v>
      </c>
      <c r="AH17" s="99">
        <v>0</v>
      </c>
      <c r="AI17" s="225">
        <v>4.25</v>
      </c>
      <c r="AJ17" s="112">
        <v>4.367</v>
      </c>
      <c r="AK17" s="132">
        <v>0</v>
      </c>
      <c r="AL17" s="113">
        <v>3.669</v>
      </c>
      <c r="AM17" s="133">
        <v>3.9290000000000003</v>
      </c>
      <c r="AN17" s="114">
        <v>3.9660000000000002</v>
      </c>
      <c r="AO17" s="347">
        <v>4.3810000000000002</v>
      </c>
      <c r="AP17" s="345">
        <v>4.2629999999999999</v>
      </c>
      <c r="AQ17" s="263">
        <v>0</v>
      </c>
      <c r="AR17" s="134">
        <v>0</v>
      </c>
      <c r="AS17" s="334">
        <v>3.738</v>
      </c>
      <c r="AT17" s="335">
        <v>4.0570000000000004</v>
      </c>
      <c r="AU17" s="335">
        <v>4.8230000000000004</v>
      </c>
      <c r="AV17" s="115">
        <v>3.1349999999999998</v>
      </c>
      <c r="AW17" s="115">
        <v>3.359</v>
      </c>
      <c r="AX17" s="115">
        <v>3.4870000000000001</v>
      </c>
      <c r="AY17" s="147">
        <v>3.577</v>
      </c>
      <c r="AZ17" s="236">
        <v>3.66</v>
      </c>
      <c r="BA17" s="236">
        <v>4.0549999999999997</v>
      </c>
      <c r="BB17" s="262">
        <v>4.1890000000000001</v>
      </c>
      <c r="BC17" s="236">
        <v>4.8159999999999998</v>
      </c>
      <c r="BD17" s="263">
        <v>0</v>
      </c>
      <c r="BE17" s="135">
        <v>0</v>
      </c>
      <c r="BF17" s="116">
        <v>0</v>
      </c>
      <c r="BG17" s="136">
        <v>3.3529999999999998</v>
      </c>
      <c r="BH17" s="117">
        <v>3.734</v>
      </c>
      <c r="BI17" s="117">
        <v>4.3</v>
      </c>
      <c r="BJ17" s="137">
        <v>0</v>
      </c>
      <c r="BK17" s="118">
        <v>3.319</v>
      </c>
      <c r="BL17" s="138">
        <v>0</v>
      </c>
      <c r="BM17" s="119">
        <v>0</v>
      </c>
      <c r="BN17" s="120">
        <v>3.395</v>
      </c>
      <c r="BO17" s="139">
        <v>3.4140000000000001</v>
      </c>
      <c r="BP17" s="120">
        <v>3.8769999999999998</v>
      </c>
      <c r="BQ17" s="120">
        <v>4.2169999999999996</v>
      </c>
      <c r="BR17" s="120">
        <v>4.4139999999999997</v>
      </c>
      <c r="BS17" s="139">
        <v>4.9640000000000004</v>
      </c>
      <c r="BT17" s="121">
        <v>0</v>
      </c>
      <c r="BU17" s="140">
        <v>3.5529999999999999</v>
      </c>
      <c r="BV17" s="122">
        <v>4.0350000000000001</v>
      </c>
      <c r="BW17" s="279">
        <v>4.4669999999999996</v>
      </c>
    </row>
    <row r="18" spans="1:75" x14ac:dyDescent="0.25">
      <c r="A18" s="61">
        <v>42319</v>
      </c>
      <c r="B18" s="95">
        <v>0</v>
      </c>
      <c r="C18" s="123">
        <v>0</v>
      </c>
      <c r="D18" s="191">
        <v>0</v>
      </c>
      <c r="E18" s="191">
        <v>2.5869999999999997</v>
      </c>
      <c r="F18" s="191">
        <v>2.6259999999999999</v>
      </c>
      <c r="G18" s="191">
        <v>2.6520000000000001</v>
      </c>
      <c r="H18" s="192">
        <v>2.762</v>
      </c>
      <c r="I18" s="193">
        <v>2.903</v>
      </c>
      <c r="J18" s="190">
        <v>3.008</v>
      </c>
      <c r="K18" s="194">
        <v>3.222</v>
      </c>
      <c r="L18" s="194">
        <v>3.5339999999999998</v>
      </c>
      <c r="M18" s="66"/>
      <c r="N18" s="65"/>
      <c r="O18" s="66">
        <v>42319</v>
      </c>
      <c r="P18" s="214">
        <v>0</v>
      </c>
      <c r="Q18" s="215">
        <v>3.335</v>
      </c>
      <c r="R18" s="130">
        <v>3.2349999999999999</v>
      </c>
      <c r="S18" s="129">
        <v>3.2919999999999998</v>
      </c>
      <c r="T18" s="131">
        <v>3.698</v>
      </c>
      <c r="U18" s="203">
        <v>4.0570000000000004</v>
      </c>
      <c r="V18" s="203">
        <v>4.335</v>
      </c>
      <c r="W18" s="216">
        <v>3.4699999999999998</v>
      </c>
      <c r="X18" s="217">
        <v>3.4609999999999999</v>
      </c>
      <c r="Y18" s="111">
        <v>4.0869999999999997</v>
      </c>
      <c r="Z18" s="218">
        <v>4.2789999999999999</v>
      </c>
      <c r="AA18" s="219">
        <v>4.7720000000000002</v>
      </c>
      <c r="AB18" s="99">
        <v>0</v>
      </c>
      <c r="AC18" s="220">
        <v>3.468</v>
      </c>
      <c r="AD18" s="221">
        <v>3.911</v>
      </c>
      <c r="AE18" s="222">
        <v>4.181</v>
      </c>
      <c r="AF18" s="223">
        <v>4.8550000000000004</v>
      </c>
      <c r="AG18" s="224">
        <v>0</v>
      </c>
      <c r="AH18" s="99">
        <v>0</v>
      </c>
      <c r="AI18" s="225">
        <v>4.2080000000000002</v>
      </c>
      <c r="AJ18" s="112">
        <v>4.3559999999999999</v>
      </c>
      <c r="AK18" s="132">
        <v>0</v>
      </c>
      <c r="AL18" s="113">
        <v>3.665</v>
      </c>
      <c r="AM18" s="133">
        <v>3.907</v>
      </c>
      <c r="AN18" s="114">
        <v>3.9529999999999998</v>
      </c>
      <c r="AO18" s="347">
        <v>4.3609999999999998</v>
      </c>
      <c r="AP18" s="345">
        <v>4.2439999999999998</v>
      </c>
      <c r="AQ18" s="263">
        <v>0</v>
      </c>
      <c r="AR18" s="134">
        <v>0</v>
      </c>
      <c r="AS18" s="334">
        <v>3.7320000000000002</v>
      </c>
      <c r="AT18" s="335">
        <v>4.0620000000000003</v>
      </c>
      <c r="AU18" s="335">
        <v>4.8079999999999998</v>
      </c>
      <c r="AV18" s="115">
        <v>3.1259999999999999</v>
      </c>
      <c r="AW18" s="115">
        <v>3.3460000000000001</v>
      </c>
      <c r="AX18" s="115">
        <v>3.4729999999999999</v>
      </c>
      <c r="AY18" s="147">
        <v>3.5659999999999998</v>
      </c>
      <c r="AZ18" s="236">
        <v>3.649</v>
      </c>
      <c r="BA18" s="236">
        <v>4.0369999999999999</v>
      </c>
      <c r="BB18" s="262">
        <v>4.1740000000000004</v>
      </c>
      <c r="BC18" s="236">
        <v>4.8</v>
      </c>
      <c r="BD18" s="263">
        <v>0</v>
      </c>
      <c r="BE18" s="135">
        <v>0</v>
      </c>
      <c r="BF18" s="116">
        <v>0</v>
      </c>
      <c r="BG18" s="136">
        <v>3.431</v>
      </c>
      <c r="BH18" s="117">
        <v>3.718</v>
      </c>
      <c r="BI18" s="117">
        <v>4.3150000000000004</v>
      </c>
      <c r="BJ18" s="137">
        <v>0</v>
      </c>
      <c r="BK18" s="118">
        <v>3.3119999999999998</v>
      </c>
      <c r="BL18" s="138">
        <v>0</v>
      </c>
      <c r="BM18" s="119">
        <v>0</v>
      </c>
      <c r="BN18" s="120">
        <v>3.456</v>
      </c>
      <c r="BO18" s="139">
        <v>3.3970000000000002</v>
      </c>
      <c r="BP18" s="120">
        <v>3.863</v>
      </c>
      <c r="BQ18" s="120">
        <v>4.1980000000000004</v>
      </c>
      <c r="BR18" s="120">
        <v>4.3870000000000005</v>
      </c>
      <c r="BS18" s="139">
        <v>4.9470000000000001</v>
      </c>
      <c r="BT18" s="121">
        <v>0</v>
      </c>
      <c r="BU18" s="140">
        <v>3.5489999999999999</v>
      </c>
      <c r="BV18" s="122">
        <v>4.0209999999999999</v>
      </c>
      <c r="BW18" s="279">
        <v>4.4539999999999997</v>
      </c>
    </row>
    <row r="19" spans="1:75" x14ac:dyDescent="0.25">
      <c r="A19" s="61">
        <v>42320</v>
      </c>
      <c r="B19" s="95">
        <v>0</v>
      </c>
      <c r="C19" s="123">
        <v>0</v>
      </c>
      <c r="D19" s="191">
        <v>0</v>
      </c>
      <c r="E19" s="191">
        <v>2.589</v>
      </c>
      <c r="F19" s="191">
        <v>2.629</v>
      </c>
      <c r="G19" s="191">
        <v>2.661</v>
      </c>
      <c r="H19" s="192">
        <v>2.7730000000000001</v>
      </c>
      <c r="I19" s="193">
        <v>2.9159999999999999</v>
      </c>
      <c r="J19" s="190">
        <v>3.03</v>
      </c>
      <c r="K19" s="194">
        <v>3.25</v>
      </c>
      <c r="L19" s="194">
        <v>3.5869999999999997</v>
      </c>
      <c r="M19" s="66"/>
      <c r="N19" s="65"/>
      <c r="O19" s="66">
        <v>42320</v>
      </c>
      <c r="P19" s="214">
        <v>0</v>
      </c>
      <c r="Q19" s="215">
        <v>3.3290000000000002</v>
      </c>
      <c r="R19" s="130">
        <v>3.2120000000000002</v>
      </c>
      <c r="S19" s="129">
        <v>3.306</v>
      </c>
      <c r="T19" s="131">
        <v>3.718</v>
      </c>
      <c r="U19" s="203">
        <v>4.0869999999999997</v>
      </c>
      <c r="V19" s="203">
        <v>4.3689999999999998</v>
      </c>
      <c r="W19" s="216">
        <v>3.4420000000000002</v>
      </c>
      <c r="X19" s="217">
        <v>3.4620000000000002</v>
      </c>
      <c r="Y19" s="111">
        <v>4.1050000000000004</v>
      </c>
      <c r="Z19" s="218">
        <v>4.3010000000000002</v>
      </c>
      <c r="AA19" s="219">
        <v>4.8070000000000004</v>
      </c>
      <c r="AB19" s="99">
        <v>0</v>
      </c>
      <c r="AC19" s="220">
        <v>3.4529999999999998</v>
      </c>
      <c r="AD19" s="221">
        <v>3.93</v>
      </c>
      <c r="AE19" s="222">
        <v>4.202</v>
      </c>
      <c r="AF19" s="223">
        <v>4.8890000000000002</v>
      </c>
      <c r="AG19" s="224">
        <v>0</v>
      </c>
      <c r="AH19" s="99">
        <v>0</v>
      </c>
      <c r="AI19" s="225">
        <v>4.2320000000000002</v>
      </c>
      <c r="AJ19" s="112">
        <v>4.383</v>
      </c>
      <c r="AK19" s="132">
        <v>0</v>
      </c>
      <c r="AL19" s="113">
        <v>3.6720000000000002</v>
      </c>
      <c r="AM19" s="133">
        <v>3.923</v>
      </c>
      <c r="AN19" s="114">
        <v>3.9569999999999999</v>
      </c>
      <c r="AO19" s="347">
        <v>4.3819999999999997</v>
      </c>
      <c r="AP19" s="345">
        <v>4.2620000000000005</v>
      </c>
      <c r="AQ19" s="263">
        <v>0</v>
      </c>
      <c r="AR19" s="134">
        <v>0</v>
      </c>
      <c r="AS19" s="334">
        <v>3.7359999999999998</v>
      </c>
      <c r="AT19" s="335">
        <v>4.0780000000000003</v>
      </c>
      <c r="AU19" s="335">
        <v>4.859</v>
      </c>
      <c r="AV19" s="115">
        <v>3.1230000000000002</v>
      </c>
      <c r="AW19" s="115">
        <v>3.363</v>
      </c>
      <c r="AX19" s="115">
        <v>3.4929999999999999</v>
      </c>
      <c r="AY19" s="147">
        <v>3.5830000000000002</v>
      </c>
      <c r="AZ19" s="236">
        <v>3.67</v>
      </c>
      <c r="BA19" s="236">
        <v>4.0949999999999998</v>
      </c>
      <c r="BB19" s="262">
        <v>4.21</v>
      </c>
      <c r="BC19" s="236">
        <v>4.84</v>
      </c>
      <c r="BD19" s="263">
        <v>0</v>
      </c>
      <c r="BE19" s="135">
        <v>0</v>
      </c>
      <c r="BF19" s="116">
        <v>0</v>
      </c>
      <c r="BG19" s="136">
        <v>3.306</v>
      </c>
      <c r="BH19" s="117">
        <v>3.7370000000000001</v>
      </c>
      <c r="BI19" s="117">
        <v>4.3479999999999999</v>
      </c>
      <c r="BJ19" s="137">
        <v>0</v>
      </c>
      <c r="BK19" s="118">
        <v>3.3149999999999999</v>
      </c>
      <c r="BL19" s="138">
        <v>0</v>
      </c>
      <c r="BM19" s="119">
        <v>0</v>
      </c>
      <c r="BN19" s="120">
        <v>3.4129999999999998</v>
      </c>
      <c r="BO19" s="139">
        <v>3.407</v>
      </c>
      <c r="BP19" s="120">
        <v>3.891</v>
      </c>
      <c r="BQ19" s="120">
        <v>4.226</v>
      </c>
      <c r="BR19" s="120">
        <v>4.4180000000000001</v>
      </c>
      <c r="BS19" s="139">
        <v>4.9859999999999998</v>
      </c>
      <c r="BT19" s="121">
        <v>0</v>
      </c>
      <c r="BU19" s="140">
        <v>3.5569999999999999</v>
      </c>
      <c r="BV19" s="122">
        <v>4.0410000000000004</v>
      </c>
      <c r="BW19" s="279">
        <v>4.484</v>
      </c>
    </row>
    <row r="20" spans="1:75" x14ac:dyDescent="0.25">
      <c r="A20" s="61">
        <v>42321</v>
      </c>
      <c r="B20" s="95">
        <v>0</v>
      </c>
      <c r="C20" s="123">
        <v>0</v>
      </c>
      <c r="D20" s="191">
        <v>0</v>
      </c>
      <c r="E20" s="191">
        <v>2.585</v>
      </c>
      <c r="F20" s="191">
        <v>2.6240000000000001</v>
      </c>
      <c r="G20" s="191">
        <v>2.6480000000000001</v>
      </c>
      <c r="H20" s="192">
        <v>2.76</v>
      </c>
      <c r="I20" s="193">
        <v>2.9140000000000001</v>
      </c>
      <c r="J20" s="190">
        <v>3.0249999999999999</v>
      </c>
      <c r="K20" s="194">
        <v>3.2509999999999999</v>
      </c>
      <c r="L20" s="194">
        <v>3.5859999999999999</v>
      </c>
      <c r="M20" s="66"/>
      <c r="N20" s="65"/>
      <c r="O20" s="66">
        <v>42321</v>
      </c>
      <c r="P20" s="214">
        <v>0</v>
      </c>
      <c r="Q20" s="215">
        <v>3.33</v>
      </c>
      <c r="R20" s="130">
        <v>3.2189999999999999</v>
      </c>
      <c r="S20" s="129">
        <v>3.2829999999999999</v>
      </c>
      <c r="T20" s="131">
        <v>3.7090000000000001</v>
      </c>
      <c r="U20" s="203">
        <v>4.0839999999999996</v>
      </c>
      <c r="V20" s="203">
        <v>4.3689999999999998</v>
      </c>
      <c r="W20" s="216">
        <v>3.4420000000000002</v>
      </c>
      <c r="X20" s="217">
        <v>3.4420000000000002</v>
      </c>
      <c r="Y20" s="111">
        <v>4.0979999999999999</v>
      </c>
      <c r="Z20" s="218">
        <v>4.2960000000000003</v>
      </c>
      <c r="AA20" s="219">
        <v>4.8079999999999998</v>
      </c>
      <c r="AB20" s="99">
        <v>0</v>
      </c>
      <c r="AC20" s="220">
        <v>3.448</v>
      </c>
      <c r="AD20" s="221">
        <v>3.915</v>
      </c>
      <c r="AE20" s="222">
        <v>4.194</v>
      </c>
      <c r="AF20" s="223">
        <v>4.8899999999999997</v>
      </c>
      <c r="AG20" s="224">
        <v>0</v>
      </c>
      <c r="AH20" s="99">
        <v>0</v>
      </c>
      <c r="AI20" s="225">
        <v>4.2270000000000003</v>
      </c>
      <c r="AJ20" s="112">
        <v>4.38</v>
      </c>
      <c r="AK20" s="132">
        <v>0</v>
      </c>
      <c r="AL20" s="113">
        <v>3.65</v>
      </c>
      <c r="AM20" s="133">
        <v>3.9060000000000001</v>
      </c>
      <c r="AN20" s="114">
        <v>3.944</v>
      </c>
      <c r="AO20" s="347">
        <v>4.3769999999999998</v>
      </c>
      <c r="AP20" s="345">
        <v>4.2679999999999998</v>
      </c>
      <c r="AQ20" s="263">
        <v>0</v>
      </c>
      <c r="AR20" s="134">
        <v>0</v>
      </c>
      <c r="AS20" s="334">
        <v>3.7229999999999999</v>
      </c>
      <c r="AT20" s="335">
        <v>4.0629999999999997</v>
      </c>
      <c r="AU20" s="335">
        <v>4.8609999999999998</v>
      </c>
      <c r="AV20" s="115">
        <v>3.113</v>
      </c>
      <c r="AW20" s="115">
        <v>3.3439999999999999</v>
      </c>
      <c r="AX20" s="115">
        <v>3.4820000000000002</v>
      </c>
      <c r="AY20" s="147">
        <v>3.5739999999999998</v>
      </c>
      <c r="AZ20" s="236">
        <v>3.6619999999999999</v>
      </c>
      <c r="BA20" s="236">
        <v>4.0960000000000001</v>
      </c>
      <c r="BB20" s="262">
        <v>4.21</v>
      </c>
      <c r="BC20" s="236">
        <v>4.843</v>
      </c>
      <c r="BD20" s="263">
        <v>0</v>
      </c>
      <c r="BE20" s="135">
        <v>0</v>
      </c>
      <c r="BF20" s="116">
        <v>0</v>
      </c>
      <c r="BG20" s="136">
        <v>3.3420000000000001</v>
      </c>
      <c r="BH20" s="117">
        <v>3.7279999999999998</v>
      </c>
      <c r="BI20" s="117">
        <v>4.3479999999999999</v>
      </c>
      <c r="BJ20" s="137">
        <v>0</v>
      </c>
      <c r="BK20" s="118">
        <v>3.2989999999999999</v>
      </c>
      <c r="BL20" s="138">
        <v>0</v>
      </c>
      <c r="BM20" s="119">
        <v>0</v>
      </c>
      <c r="BN20" s="120">
        <v>3.355</v>
      </c>
      <c r="BO20" s="139">
        <v>3.3879999999999999</v>
      </c>
      <c r="BP20" s="120">
        <v>3.8820000000000001</v>
      </c>
      <c r="BQ20" s="120">
        <v>4.2229999999999999</v>
      </c>
      <c r="BR20" s="120">
        <v>4.4160000000000004</v>
      </c>
      <c r="BS20" s="139">
        <v>4.9889999999999999</v>
      </c>
      <c r="BT20" s="121">
        <v>0</v>
      </c>
      <c r="BU20" s="140">
        <v>3.5300000000000002</v>
      </c>
      <c r="BV20" s="122">
        <v>4.0330000000000004</v>
      </c>
      <c r="BW20" s="279">
        <v>4.4820000000000002</v>
      </c>
    </row>
    <row r="21" spans="1:75" x14ac:dyDescent="0.25">
      <c r="A21" s="61">
        <v>42324</v>
      </c>
      <c r="B21" s="95">
        <v>0</v>
      </c>
      <c r="C21" s="123">
        <v>0</v>
      </c>
      <c r="D21" s="191">
        <v>0</v>
      </c>
      <c r="E21" s="191">
        <v>2.5789999999999997</v>
      </c>
      <c r="F21" s="191">
        <v>2.613</v>
      </c>
      <c r="G21" s="191">
        <v>2.6240000000000001</v>
      </c>
      <c r="H21" s="192">
        <v>2.7349999999999999</v>
      </c>
      <c r="I21" s="193">
        <v>2.891</v>
      </c>
      <c r="J21" s="190">
        <v>2.9969999999999999</v>
      </c>
      <c r="K21" s="194">
        <v>3.2189999999999999</v>
      </c>
      <c r="L21" s="194">
        <v>3.5760000000000001</v>
      </c>
      <c r="M21" s="66"/>
      <c r="N21" s="65"/>
      <c r="O21" s="66">
        <v>42324</v>
      </c>
      <c r="P21" s="214">
        <v>0</v>
      </c>
      <c r="Q21" s="215">
        <v>3.31</v>
      </c>
      <c r="R21" s="130">
        <v>3.177</v>
      </c>
      <c r="S21" s="129">
        <v>3.2570000000000001</v>
      </c>
      <c r="T21" s="131">
        <v>3.6669999999999998</v>
      </c>
      <c r="U21" s="203">
        <v>4.03</v>
      </c>
      <c r="V21" s="203">
        <v>4.2720000000000002</v>
      </c>
      <c r="W21" s="216">
        <v>3.4289999999999998</v>
      </c>
      <c r="X21" s="217">
        <v>3.42</v>
      </c>
      <c r="Y21" s="111">
        <v>4.0540000000000003</v>
      </c>
      <c r="Z21" s="218">
        <v>4.25</v>
      </c>
      <c r="AA21" s="219">
        <v>4.7519999999999998</v>
      </c>
      <c r="AB21" s="99">
        <v>0</v>
      </c>
      <c r="AC21" s="220">
        <v>3.4260000000000002</v>
      </c>
      <c r="AD21" s="221">
        <v>3.875</v>
      </c>
      <c r="AE21" s="222">
        <v>4.1500000000000004</v>
      </c>
      <c r="AF21" s="223">
        <v>4.8360000000000003</v>
      </c>
      <c r="AG21" s="224">
        <v>0</v>
      </c>
      <c r="AH21" s="99">
        <v>0</v>
      </c>
      <c r="AI21" s="225">
        <v>4.1849999999999996</v>
      </c>
      <c r="AJ21" s="112">
        <v>4.327</v>
      </c>
      <c r="AK21" s="132">
        <v>0</v>
      </c>
      <c r="AL21" s="113">
        <v>3.6269999999999998</v>
      </c>
      <c r="AM21" s="133">
        <v>3.871</v>
      </c>
      <c r="AN21" s="114">
        <v>3.9050000000000002</v>
      </c>
      <c r="AO21" s="347">
        <v>4.3289999999999997</v>
      </c>
      <c r="AP21" s="345">
        <v>4.2140000000000004</v>
      </c>
      <c r="AQ21" s="263">
        <v>0</v>
      </c>
      <c r="AR21" s="134">
        <v>0</v>
      </c>
      <c r="AS21" s="334">
        <v>3.6909999999999998</v>
      </c>
      <c r="AT21" s="335">
        <v>4.0170000000000003</v>
      </c>
      <c r="AU21" s="335">
        <v>4.8040000000000003</v>
      </c>
      <c r="AV21" s="115">
        <v>3.0920000000000001</v>
      </c>
      <c r="AW21" s="115">
        <v>3.31</v>
      </c>
      <c r="AX21" s="115">
        <v>3.4430000000000001</v>
      </c>
      <c r="AY21" s="147">
        <v>3.536</v>
      </c>
      <c r="AZ21" s="236">
        <v>3.6179999999999999</v>
      </c>
      <c r="BA21" s="236">
        <v>4.0220000000000002</v>
      </c>
      <c r="BB21" s="262">
        <v>4.1589999999999998</v>
      </c>
      <c r="BC21" s="236">
        <v>4.7940000000000005</v>
      </c>
      <c r="BD21" s="263">
        <v>0</v>
      </c>
      <c r="BE21" s="135">
        <v>0</v>
      </c>
      <c r="BF21" s="116">
        <v>0</v>
      </c>
      <c r="BG21" s="136">
        <v>3.3439999999999999</v>
      </c>
      <c r="BH21" s="117">
        <v>3.6850000000000001</v>
      </c>
      <c r="BI21" s="117">
        <v>4.2960000000000003</v>
      </c>
      <c r="BJ21" s="137">
        <v>0</v>
      </c>
      <c r="BK21" s="118">
        <v>3.274</v>
      </c>
      <c r="BL21" s="138">
        <v>0</v>
      </c>
      <c r="BM21" s="119">
        <v>0</v>
      </c>
      <c r="BN21" s="120">
        <v>3.3479999999999999</v>
      </c>
      <c r="BO21" s="139">
        <v>3.36</v>
      </c>
      <c r="BP21" s="120">
        <v>3.84</v>
      </c>
      <c r="BQ21" s="120">
        <v>4.1890000000000001</v>
      </c>
      <c r="BR21" s="120">
        <v>4.3680000000000003</v>
      </c>
      <c r="BS21" s="139">
        <v>4.9359999999999999</v>
      </c>
      <c r="BT21" s="121">
        <v>0</v>
      </c>
      <c r="BU21" s="140">
        <v>3.5070000000000001</v>
      </c>
      <c r="BV21" s="122">
        <v>3.99</v>
      </c>
      <c r="BW21" s="279">
        <v>4.431</v>
      </c>
    </row>
    <row r="22" spans="1:75" x14ac:dyDescent="0.25">
      <c r="A22" s="61">
        <v>42325</v>
      </c>
      <c r="B22" s="95">
        <v>0</v>
      </c>
      <c r="C22" s="123">
        <v>0</v>
      </c>
      <c r="D22" s="191">
        <v>0</v>
      </c>
      <c r="E22" s="191">
        <v>2.5659999999999998</v>
      </c>
      <c r="F22" s="191">
        <v>2.6</v>
      </c>
      <c r="G22" s="191">
        <v>2.6070000000000002</v>
      </c>
      <c r="H22" s="192">
        <v>2.718</v>
      </c>
      <c r="I22" s="193">
        <v>2.87</v>
      </c>
      <c r="J22" s="190">
        <v>2.9849999999999999</v>
      </c>
      <c r="K22" s="194">
        <v>3.2080000000000002</v>
      </c>
      <c r="L22" s="194">
        <v>3.5529999999999999</v>
      </c>
      <c r="M22" s="66"/>
      <c r="N22" s="65"/>
      <c r="O22" s="66">
        <v>42325</v>
      </c>
      <c r="P22" s="214">
        <v>0</v>
      </c>
      <c r="Q22" s="215">
        <v>3.2930000000000001</v>
      </c>
      <c r="R22" s="130">
        <v>3.1619999999999999</v>
      </c>
      <c r="S22" s="129">
        <v>3.24</v>
      </c>
      <c r="T22" s="131">
        <v>3.649</v>
      </c>
      <c r="U22" s="203">
        <v>4.0119999999999996</v>
      </c>
      <c r="V22" s="203">
        <v>4.2469999999999999</v>
      </c>
      <c r="W22" s="216">
        <v>3.4129999999999998</v>
      </c>
      <c r="X22" s="217">
        <v>3.4050000000000002</v>
      </c>
      <c r="Y22" s="111">
        <v>4.0380000000000003</v>
      </c>
      <c r="Z22" s="218">
        <v>4.2329999999999997</v>
      </c>
      <c r="AA22" s="219">
        <v>4.7370000000000001</v>
      </c>
      <c r="AB22" s="99">
        <v>0</v>
      </c>
      <c r="AC22" s="220">
        <v>3.411</v>
      </c>
      <c r="AD22" s="221">
        <v>3.8570000000000002</v>
      </c>
      <c r="AE22" s="222">
        <v>4.1319999999999997</v>
      </c>
      <c r="AF22" s="223">
        <v>4.819</v>
      </c>
      <c r="AG22" s="224">
        <v>0</v>
      </c>
      <c r="AH22" s="99">
        <v>0</v>
      </c>
      <c r="AI22" s="225">
        <v>4.17</v>
      </c>
      <c r="AJ22" s="112">
        <v>4.3129999999999997</v>
      </c>
      <c r="AK22" s="132">
        <v>0</v>
      </c>
      <c r="AL22" s="113">
        <v>3.61</v>
      </c>
      <c r="AM22" s="133">
        <v>3.847</v>
      </c>
      <c r="AN22" s="114">
        <v>3.8849999999999998</v>
      </c>
      <c r="AO22" s="347">
        <v>4.3129999999999997</v>
      </c>
      <c r="AP22" s="345">
        <v>4.194</v>
      </c>
      <c r="AQ22" s="263">
        <v>0</v>
      </c>
      <c r="AR22" s="134">
        <v>0</v>
      </c>
      <c r="AS22" s="334">
        <v>3.6720000000000002</v>
      </c>
      <c r="AT22" s="335">
        <v>4.0060000000000002</v>
      </c>
      <c r="AU22" s="335">
        <v>4.7839999999999998</v>
      </c>
      <c r="AV22" s="115">
        <v>3.077</v>
      </c>
      <c r="AW22" s="115">
        <v>3.29</v>
      </c>
      <c r="AX22" s="115">
        <v>3.427</v>
      </c>
      <c r="AY22" s="147">
        <v>3.5190000000000001</v>
      </c>
      <c r="AZ22" s="236">
        <v>3.6</v>
      </c>
      <c r="BA22" s="236">
        <v>4.0069999999999997</v>
      </c>
      <c r="BB22" s="262">
        <v>4.141</v>
      </c>
      <c r="BC22" s="236">
        <v>4.7789999999999999</v>
      </c>
      <c r="BD22" s="263">
        <v>0</v>
      </c>
      <c r="BE22" s="135">
        <v>0</v>
      </c>
      <c r="BF22" s="116">
        <v>0</v>
      </c>
      <c r="BG22" s="136">
        <v>3.3330000000000002</v>
      </c>
      <c r="BH22" s="117">
        <v>3.6749999999999998</v>
      </c>
      <c r="BI22" s="117">
        <v>4.26</v>
      </c>
      <c r="BJ22" s="137">
        <v>0</v>
      </c>
      <c r="BK22" s="118">
        <v>3.2570000000000001</v>
      </c>
      <c r="BL22" s="138">
        <v>0</v>
      </c>
      <c r="BM22" s="119">
        <v>0</v>
      </c>
      <c r="BN22" s="120">
        <v>3.339</v>
      </c>
      <c r="BO22" s="139">
        <v>3.3420000000000001</v>
      </c>
      <c r="BP22" s="120">
        <v>3.8220000000000001</v>
      </c>
      <c r="BQ22" s="120">
        <v>4.1609999999999996</v>
      </c>
      <c r="BR22" s="120">
        <v>4.3490000000000002</v>
      </c>
      <c r="BS22" s="139">
        <v>4.9190000000000005</v>
      </c>
      <c r="BT22" s="121">
        <v>0</v>
      </c>
      <c r="BU22" s="140">
        <v>3.496</v>
      </c>
      <c r="BV22" s="122">
        <v>3.972</v>
      </c>
      <c r="BW22" s="279">
        <v>4.4119999999999999</v>
      </c>
    </row>
    <row r="23" spans="1:75" x14ac:dyDescent="0.25">
      <c r="A23" s="61">
        <v>42326</v>
      </c>
      <c r="B23" s="95">
        <v>0</v>
      </c>
      <c r="C23" s="123">
        <v>0</v>
      </c>
      <c r="D23" s="191">
        <v>0</v>
      </c>
      <c r="E23" s="191">
        <v>2.57</v>
      </c>
      <c r="F23" s="191">
        <v>2.6029999999999998</v>
      </c>
      <c r="G23" s="191">
        <v>2.6109999999999998</v>
      </c>
      <c r="H23" s="192">
        <v>2.7240000000000002</v>
      </c>
      <c r="I23" s="193">
        <v>2.8810000000000002</v>
      </c>
      <c r="J23" s="190">
        <v>3.0009999999999999</v>
      </c>
      <c r="K23" s="194">
        <v>3.23</v>
      </c>
      <c r="L23" s="194">
        <v>3.5760000000000001</v>
      </c>
      <c r="M23" s="66"/>
      <c r="N23" s="65"/>
      <c r="O23" s="66">
        <v>42326</v>
      </c>
      <c r="P23" s="214">
        <v>0</v>
      </c>
      <c r="Q23" s="215">
        <v>3.3210000000000002</v>
      </c>
      <c r="R23" s="130">
        <v>3.2359999999999998</v>
      </c>
      <c r="S23" s="129">
        <v>3.258</v>
      </c>
      <c r="T23" s="131">
        <v>3.6480000000000001</v>
      </c>
      <c r="U23" s="203">
        <v>4.008</v>
      </c>
      <c r="V23" s="203">
        <v>4.2460000000000004</v>
      </c>
      <c r="W23" s="216">
        <v>3.444</v>
      </c>
      <c r="X23" s="217">
        <v>3.4350000000000001</v>
      </c>
      <c r="Y23" s="111">
        <v>4.0369999999999999</v>
      </c>
      <c r="Z23" s="218">
        <v>4.2320000000000002</v>
      </c>
      <c r="AA23" s="219">
        <v>4.7309999999999999</v>
      </c>
      <c r="AB23" s="99">
        <v>0</v>
      </c>
      <c r="AC23" s="220">
        <v>3.44</v>
      </c>
      <c r="AD23" s="221">
        <v>3.8580000000000001</v>
      </c>
      <c r="AE23" s="222">
        <v>4.1319999999999997</v>
      </c>
      <c r="AF23" s="223">
        <v>4.8129999999999997</v>
      </c>
      <c r="AG23" s="224">
        <v>0</v>
      </c>
      <c r="AH23" s="99">
        <v>0</v>
      </c>
      <c r="AI23" s="225">
        <v>4.17</v>
      </c>
      <c r="AJ23" s="112">
        <v>4.3120000000000003</v>
      </c>
      <c r="AK23" s="132">
        <v>0</v>
      </c>
      <c r="AL23" s="113">
        <v>3.63</v>
      </c>
      <c r="AM23" s="133">
        <v>3.8540000000000001</v>
      </c>
      <c r="AN23" s="114">
        <v>3.887</v>
      </c>
      <c r="AO23" s="347">
        <v>4.3120000000000003</v>
      </c>
      <c r="AP23" s="345">
        <v>4.1820000000000004</v>
      </c>
      <c r="AQ23" s="263">
        <v>0</v>
      </c>
      <c r="AR23" s="134">
        <v>0</v>
      </c>
      <c r="AS23" s="334">
        <v>3.6859999999999999</v>
      </c>
      <c r="AT23" s="335">
        <v>4.01</v>
      </c>
      <c r="AU23" s="335">
        <v>4.7789999999999999</v>
      </c>
      <c r="AV23" s="115">
        <v>3.0960000000000001</v>
      </c>
      <c r="AW23" s="115">
        <v>3.2930000000000001</v>
      </c>
      <c r="AX23" s="115">
        <v>3.427</v>
      </c>
      <c r="AY23" s="147">
        <v>3.5209999999999999</v>
      </c>
      <c r="AZ23" s="236">
        <v>3.601</v>
      </c>
      <c r="BA23" s="236">
        <v>4.0220000000000002</v>
      </c>
      <c r="BB23" s="262">
        <v>4.1349999999999998</v>
      </c>
      <c r="BC23" s="236">
        <v>4.7690000000000001</v>
      </c>
      <c r="BD23" s="263">
        <v>0</v>
      </c>
      <c r="BE23" s="135">
        <v>0</v>
      </c>
      <c r="BF23" s="116">
        <v>0</v>
      </c>
      <c r="BG23" s="136">
        <v>3.258</v>
      </c>
      <c r="BH23" s="117">
        <v>3.6749999999999998</v>
      </c>
      <c r="BI23" s="117">
        <v>4.2549999999999999</v>
      </c>
      <c r="BJ23" s="137">
        <v>0</v>
      </c>
      <c r="BK23" s="118">
        <v>3.2720000000000002</v>
      </c>
      <c r="BL23" s="138">
        <v>0</v>
      </c>
      <c r="BM23" s="119">
        <v>0</v>
      </c>
      <c r="BN23" s="120">
        <v>3.43</v>
      </c>
      <c r="BO23" s="139">
        <v>3.3460000000000001</v>
      </c>
      <c r="BP23" s="120">
        <v>3.8149999999999999</v>
      </c>
      <c r="BQ23" s="120">
        <v>4.1509999999999998</v>
      </c>
      <c r="BR23" s="120">
        <v>4.3449999999999998</v>
      </c>
      <c r="BS23" s="139">
        <v>4.91</v>
      </c>
      <c r="BT23" s="121">
        <v>0</v>
      </c>
      <c r="BU23" s="140">
        <v>3.5169999999999999</v>
      </c>
      <c r="BV23" s="122">
        <v>3.9769999999999999</v>
      </c>
      <c r="BW23" s="279">
        <v>4.4109999999999996</v>
      </c>
    </row>
    <row r="24" spans="1:75" x14ac:dyDescent="0.25">
      <c r="A24" s="61">
        <v>42327</v>
      </c>
      <c r="B24" s="95">
        <v>0</v>
      </c>
      <c r="C24" s="123">
        <v>0</v>
      </c>
      <c r="D24" s="191">
        <v>0</v>
      </c>
      <c r="E24" s="191">
        <v>2.585</v>
      </c>
      <c r="F24" s="191">
        <v>2.6160000000000001</v>
      </c>
      <c r="G24" s="191">
        <v>2.617</v>
      </c>
      <c r="H24" s="192">
        <v>2.7210000000000001</v>
      </c>
      <c r="I24" s="193">
        <v>2.8919999999999999</v>
      </c>
      <c r="J24" s="190">
        <v>3.0009999999999999</v>
      </c>
      <c r="K24" s="194">
        <v>3.2450000000000001</v>
      </c>
      <c r="L24" s="194">
        <v>3.5990000000000002</v>
      </c>
      <c r="M24" s="66"/>
      <c r="N24" s="65"/>
      <c r="O24" s="66">
        <v>42327</v>
      </c>
      <c r="P24" s="214">
        <v>0</v>
      </c>
      <c r="Q24" s="215">
        <v>3.3109999999999999</v>
      </c>
      <c r="R24" s="130">
        <v>3.165</v>
      </c>
      <c r="S24" s="129">
        <v>3.2429999999999999</v>
      </c>
      <c r="T24" s="131">
        <v>3.645</v>
      </c>
      <c r="U24" s="203">
        <v>4.0039999999999996</v>
      </c>
      <c r="V24" s="203">
        <v>4.2510000000000003</v>
      </c>
      <c r="W24" s="216">
        <v>3.45</v>
      </c>
      <c r="X24" s="217">
        <v>3.4260000000000002</v>
      </c>
      <c r="Y24" s="111">
        <v>4.0389999999999997</v>
      </c>
      <c r="Z24" s="218">
        <v>4.2290000000000001</v>
      </c>
      <c r="AA24" s="219">
        <v>4.74</v>
      </c>
      <c r="AB24" s="99">
        <v>0</v>
      </c>
      <c r="AC24" s="220">
        <v>3.4289999999999998</v>
      </c>
      <c r="AD24" s="221">
        <v>3.8519999999999999</v>
      </c>
      <c r="AE24" s="222">
        <v>4.1289999999999996</v>
      </c>
      <c r="AF24" s="223">
        <v>4.8149999999999995</v>
      </c>
      <c r="AG24" s="224">
        <v>0</v>
      </c>
      <c r="AH24" s="99">
        <v>0</v>
      </c>
      <c r="AI24" s="225">
        <v>4.173</v>
      </c>
      <c r="AJ24" s="112">
        <v>4.3070000000000004</v>
      </c>
      <c r="AK24" s="132">
        <v>0</v>
      </c>
      <c r="AL24" s="113">
        <v>3.6189999999999998</v>
      </c>
      <c r="AM24" s="133">
        <v>3.8529999999999998</v>
      </c>
      <c r="AN24" s="114">
        <v>3.8820000000000001</v>
      </c>
      <c r="AO24" s="347">
        <v>4.3129999999999997</v>
      </c>
      <c r="AP24" s="345">
        <v>4.1849999999999996</v>
      </c>
      <c r="AQ24" s="263">
        <v>0</v>
      </c>
      <c r="AR24" s="134">
        <v>0</v>
      </c>
      <c r="AS24" s="334">
        <v>3.6720000000000002</v>
      </c>
      <c r="AT24" s="335">
        <v>4.0039999999999996</v>
      </c>
      <c r="AU24" s="335">
        <v>4.7780000000000005</v>
      </c>
      <c r="AV24" s="115">
        <v>3.085</v>
      </c>
      <c r="AW24" s="115">
        <v>3.2850000000000001</v>
      </c>
      <c r="AX24" s="115">
        <v>3.4220000000000002</v>
      </c>
      <c r="AY24" s="147">
        <v>3.5140000000000002</v>
      </c>
      <c r="AZ24" s="236">
        <v>3.593</v>
      </c>
      <c r="BA24" s="236">
        <v>4.0259999999999998</v>
      </c>
      <c r="BB24" s="262">
        <v>4.1370000000000005</v>
      </c>
      <c r="BC24" s="236">
        <v>4.7830000000000004</v>
      </c>
      <c r="BD24" s="263">
        <v>0</v>
      </c>
      <c r="BE24" s="135">
        <v>0</v>
      </c>
      <c r="BF24" s="116">
        <v>0</v>
      </c>
      <c r="BG24" s="136">
        <v>3.32</v>
      </c>
      <c r="BH24" s="117">
        <v>3.6909999999999998</v>
      </c>
      <c r="BI24" s="117">
        <v>4.2910000000000004</v>
      </c>
      <c r="BJ24" s="137">
        <v>0</v>
      </c>
      <c r="BK24" s="118">
        <v>3.26</v>
      </c>
      <c r="BL24" s="138">
        <v>0</v>
      </c>
      <c r="BM24" s="119">
        <v>0</v>
      </c>
      <c r="BN24" s="120">
        <v>3.37</v>
      </c>
      <c r="BO24" s="139">
        <v>3.339</v>
      </c>
      <c r="BP24" s="120">
        <v>3.8180000000000001</v>
      </c>
      <c r="BQ24" s="120">
        <v>4.1500000000000004</v>
      </c>
      <c r="BR24" s="120">
        <v>4.3579999999999997</v>
      </c>
      <c r="BS24" s="139">
        <v>4.92</v>
      </c>
      <c r="BT24" s="121">
        <v>0</v>
      </c>
      <c r="BU24" s="140">
        <v>3.5060000000000002</v>
      </c>
      <c r="BV24" s="122">
        <v>3.968</v>
      </c>
      <c r="BW24" s="279">
        <v>4.4089999999999998</v>
      </c>
    </row>
    <row r="25" spans="1:75" x14ac:dyDescent="0.25">
      <c r="A25" s="61">
        <v>42328</v>
      </c>
      <c r="B25" s="95">
        <v>0</v>
      </c>
      <c r="C25" s="123">
        <v>0</v>
      </c>
      <c r="D25" s="191">
        <v>0</v>
      </c>
      <c r="E25" s="191">
        <v>2.57</v>
      </c>
      <c r="F25" s="191">
        <v>2.6029999999999998</v>
      </c>
      <c r="G25" s="191">
        <v>2.6109999999999998</v>
      </c>
      <c r="H25" s="192">
        <v>2.7320000000000002</v>
      </c>
      <c r="I25" s="193">
        <v>2.8929999999999998</v>
      </c>
      <c r="J25" s="190">
        <v>3.0150000000000001</v>
      </c>
      <c r="K25" s="194">
        <v>3.2480000000000002</v>
      </c>
      <c r="L25" s="194">
        <v>3.5920000000000001</v>
      </c>
      <c r="M25" s="66"/>
      <c r="N25" s="65"/>
      <c r="O25" s="66">
        <v>42328</v>
      </c>
      <c r="P25" s="214">
        <v>0</v>
      </c>
      <c r="Q25" s="215">
        <v>3.3039999999999998</v>
      </c>
      <c r="R25" s="130">
        <v>3.165</v>
      </c>
      <c r="S25" s="129">
        <v>3.2509999999999999</v>
      </c>
      <c r="T25" s="131">
        <v>3.6539999999999999</v>
      </c>
      <c r="U25" s="203">
        <v>4.0149999999999997</v>
      </c>
      <c r="V25" s="203">
        <v>4.26</v>
      </c>
      <c r="W25" s="216">
        <v>3.4409999999999998</v>
      </c>
      <c r="X25" s="217">
        <v>3.4209999999999998</v>
      </c>
      <c r="Y25" s="111">
        <v>4.0439999999999996</v>
      </c>
      <c r="Z25" s="218">
        <v>4.2379999999999995</v>
      </c>
      <c r="AA25" s="219">
        <v>4.7489999999999997</v>
      </c>
      <c r="AB25" s="99">
        <v>0</v>
      </c>
      <c r="AC25" s="220">
        <v>3.4249999999999998</v>
      </c>
      <c r="AD25" s="221">
        <v>3.863</v>
      </c>
      <c r="AE25" s="222">
        <v>4.1370000000000005</v>
      </c>
      <c r="AF25" s="223">
        <v>4.83</v>
      </c>
      <c r="AG25" s="224">
        <v>0</v>
      </c>
      <c r="AH25" s="99">
        <v>0</v>
      </c>
      <c r="AI25" s="225">
        <v>4.1760000000000002</v>
      </c>
      <c r="AJ25" s="112">
        <v>4.3170000000000002</v>
      </c>
      <c r="AK25" s="132">
        <v>0</v>
      </c>
      <c r="AL25" s="113">
        <v>3.6139999999999999</v>
      </c>
      <c r="AM25" s="133">
        <v>3.8609999999999998</v>
      </c>
      <c r="AN25" s="114">
        <v>3.8919999999999999</v>
      </c>
      <c r="AO25" s="347">
        <v>4.319</v>
      </c>
      <c r="AP25" s="345">
        <v>4.2</v>
      </c>
      <c r="AQ25" s="263">
        <v>0</v>
      </c>
      <c r="AR25" s="134">
        <v>0</v>
      </c>
      <c r="AS25" s="334">
        <v>3.681</v>
      </c>
      <c r="AT25" s="335">
        <v>4.0069999999999997</v>
      </c>
      <c r="AU25" s="335">
        <v>4.7919999999999998</v>
      </c>
      <c r="AV25" s="115">
        <v>3.08</v>
      </c>
      <c r="AW25" s="115">
        <v>3.298</v>
      </c>
      <c r="AX25" s="115">
        <v>3.4319999999999999</v>
      </c>
      <c r="AY25" s="147">
        <v>3.524</v>
      </c>
      <c r="AZ25" s="236">
        <v>3.6040000000000001</v>
      </c>
      <c r="BA25" s="236">
        <v>4.0380000000000003</v>
      </c>
      <c r="BB25" s="262">
        <v>4.1520000000000001</v>
      </c>
      <c r="BC25" s="236">
        <v>4.798</v>
      </c>
      <c r="BD25" s="263">
        <v>0</v>
      </c>
      <c r="BE25" s="135">
        <v>0</v>
      </c>
      <c r="BF25" s="116">
        <v>0</v>
      </c>
      <c r="BG25" s="136">
        <v>3.3079999999999998</v>
      </c>
      <c r="BH25" s="117">
        <v>3.7</v>
      </c>
      <c r="BI25" s="117">
        <v>4.3019999999999996</v>
      </c>
      <c r="BJ25" s="137">
        <v>0</v>
      </c>
      <c r="BK25" s="118">
        <v>3.262</v>
      </c>
      <c r="BL25" s="138">
        <v>0</v>
      </c>
      <c r="BM25" s="119">
        <v>0</v>
      </c>
      <c r="BN25" s="120">
        <v>3.3519999999999999</v>
      </c>
      <c r="BO25" s="139">
        <v>3.3490000000000002</v>
      </c>
      <c r="BP25" s="120">
        <v>3.8260000000000001</v>
      </c>
      <c r="BQ25" s="120">
        <v>4.17</v>
      </c>
      <c r="BR25" s="120">
        <v>4.3559999999999999</v>
      </c>
      <c r="BS25" s="139">
        <v>4.931</v>
      </c>
      <c r="BT25" s="121">
        <v>0</v>
      </c>
      <c r="BU25" s="140">
        <v>3.4950000000000001</v>
      </c>
      <c r="BV25" s="122">
        <v>3.9779999999999998</v>
      </c>
      <c r="BW25" s="279">
        <v>4.42</v>
      </c>
    </row>
    <row r="26" spans="1:75" x14ac:dyDescent="0.25">
      <c r="A26" s="61">
        <v>42331</v>
      </c>
      <c r="B26" s="95">
        <v>0</v>
      </c>
      <c r="C26" s="123">
        <v>0</v>
      </c>
      <c r="D26" s="191">
        <v>0</v>
      </c>
      <c r="E26" s="191">
        <v>2.5569999999999999</v>
      </c>
      <c r="F26" s="191">
        <v>2.597</v>
      </c>
      <c r="G26" s="191">
        <v>2.621</v>
      </c>
      <c r="H26" s="192">
        <v>2.7389999999999999</v>
      </c>
      <c r="I26" s="193">
        <v>2.9089999999999998</v>
      </c>
      <c r="J26" s="190">
        <v>3.0249999999999999</v>
      </c>
      <c r="K26" s="194">
        <v>3.26</v>
      </c>
      <c r="L26" s="194">
        <v>3.6139999999999999</v>
      </c>
      <c r="M26" s="66"/>
      <c r="N26" s="65"/>
      <c r="O26" s="66">
        <v>42331</v>
      </c>
      <c r="P26" s="214">
        <v>0</v>
      </c>
      <c r="Q26" s="215">
        <v>3.302</v>
      </c>
      <c r="R26" s="130">
        <v>3.1629999999999998</v>
      </c>
      <c r="S26" s="129">
        <v>3.246</v>
      </c>
      <c r="T26" s="131">
        <v>3.649</v>
      </c>
      <c r="U26" s="203">
        <v>4.0119999999999996</v>
      </c>
      <c r="V26" s="203">
        <v>4.2539999999999996</v>
      </c>
      <c r="W26" s="216">
        <v>3.464</v>
      </c>
      <c r="X26" s="217">
        <v>3.4180000000000001</v>
      </c>
      <c r="Y26" s="111">
        <v>4.0389999999999997</v>
      </c>
      <c r="Z26" s="218">
        <v>4.2329999999999997</v>
      </c>
      <c r="AA26" s="219">
        <v>4.7480000000000002</v>
      </c>
      <c r="AB26" s="99">
        <v>0</v>
      </c>
      <c r="AC26" s="220">
        <v>3.4129999999999998</v>
      </c>
      <c r="AD26" s="221">
        <v>3.859</v>
      </c>
      <c r="AE26" s="222">
        <v>4.1319999999999997</v>
      </c>
      <c r="AF26" s="223">
        <v>4.8280000000000003</v>
      </c>
      <c r="AG26" s="224">
        <v>0</v>
      </c>
      <c r="AH26" s="99">
        <v>0</v>
      </c>
      <c r="AI26" s="225">
        <v>4.1580000000000004</v>
      </c>
      <c r="AJ26" s="112">
        <v>4.3109999999999999</v>
      </c>
      <c r="AK26" s="132">
        <v>0</v>
      </c>
      <c r="AL26" s="113">
        <v>3.6109999999999998</v>
      </c>
      <c r="AM26" s="133">
        <v>3.8559999999999999</v>
      </c>
      <c r="AN26" s="114">
        <v>3.8839999999999999</v>
      </c>
      <c r="AO26" s="347">
        <v>4.3150000000000004</v>
      </c>
      <c r="AP26" s="345">
        <v>4.1929999999999996</v>
      </c>
      <c r="AQ26" s="263">
        <v>0</v>
      </c>
      <c r="AR26" s="134">
        <v>0</v>
      </c>
      <c r="AS26" s="334">
        <v>3.6930000000000001</v>
      </c>
      <c r="AT26" s="335">
        <v>4.0049999999999999</v>
      </c>
      <c r="AU26" s="335">
        <v>4.7859999999999996</v>
      </c>
      <c r="AV26" s="115">
        <v>3.0790000000000002</v>
      </c>
      <c r="AW26" s="115">
        <v>3.2919999999999998</v>
      </c>
      <c r="AX26" s="115">
        <v>3.4249999999999998</v>
      </c>
      <c r="AY26" s="147">
        <v>3.5190000000000001</v>
      </c>
      <c r="AZ26" s="236">
        <v>3.5979999999999999</v>
      </c>
      <c r="BA26" s="236">
        <v>4.0350000000000001</v>
      </c>
      <c r="BB26" s="262">
        <v>4.1509999999999998</v>
      </c>
      <c r="BC26" s="236">
        <v>4.7969999999999997</v>
      </c>
      <c r="BD26" s="263">
        <v>0</v>
      </c>
      <c r="BE26" s="135">
        <v>0</v>
      </c>
      <c r="BF26" s="116">
        <v>0</v>
      </c>
      <c r="BG26" s="136">
        <v>3.3069999999999999</v>
      </c>
      <c r="BH26" s="117">
        <v>3.69</v>
      </c>
      <c r="BI26" s="117">
        <v>4.2969999999999997</v>
      </c>
      <c r="BJ26" s="137">
        <v>0</v>
      </c>
      <c r="BK26" s="118">
        <v>3.2589999999999999</v>
      </c>
      <c r="BL26" s="138">
        <v>0</v>
      </c>
      <c r="BM26" s="119">
        <v>0</v>
      </c>
      <c r="BN26" s="120">
        <v>3.3650000000000002</v>
      </c>
      <c r="BO26" s="139">
        <v>3.3570000000000002</v>
      </c>
      <c r="BP26" s="120">
        <v>3.8140000000000001</v>
      </c>
      <c r="BQ26" s="120">
        <v>4.1790000000000003</v>
      </c>
      <c r="BR26" s="120">
        <v>4.3579999999999997</v>
      </c>
      <c r="BS26" s="139">
        <v>4.9379999999999997</v>
      </c>
      <c r="BT26" s="121">
        <v>0</v>
      </c>
      <c r="BU26" s="140">
        <v>3.49</v>
      </c>
      <c r="BV26" s="122">
        <v>3.9779999999999998</v>
      </c>
      <c r="BW26" s="279">
        <v>4.4189999999999996</v>
      </c>
    </row>
    <row r="27" spans="1:75" x14ac:dyDescent="0.25">
      <c r="A27" s="61">
        <v>42332</v>
      </c>
      <c r="B27" s="95">
        <v>0</v>
      </c>
      <c r="C27" s="123">
        <v>0</v>
      </c>
      <c r="D27" s="191">
        <v>0</v>
      </c>
      <c r="E27" s="191">
        <v>2.5350000000000001</v>
      </c>
      <c r="F27" s="191">
        <v>2.5760000000000001</v>
      </c>
      <c r="G27" s="191">
        <v>2.6</v>
      </c>
      <c r="H27" s="192">
        <v>2.7189999999999999</v>
      </c>
      <c r="I27" s="193">
        <v>2.8929999999999998</v>
      </c>
      <c r="J27" s="190">
        <v>3.0049999999999999</v>
      </c>
      <c r="K27" s="194">
        <v>3.234</v>
      </c>
      <c r="L27" s="194">
        <v>3.5920000000000001</v>
      </c>
      <c r="M27" s="66"/>
      <c r="N27" s="65"/>
      <c r="O27" s="66">
        <v>42332</v>
      </c>
      <c r="P27" s="214">
        <v>0</v>
      </c>
      <c r="Q27" s="215">
        <v>3.26</v>
      </c>
      <c r="R27" s="130">
        <v>3.125</v>
      </c>
      <c r="S27" s="129">
        <v>3.23</v>
      </c>
      <c r="T27" s="131">
        <v>3.6230000000000002</v>
      </c>
      <c r="U27" s="203">
        <v>3.9969999999999999</v>
      </c>
      <c r="V27" s="203">
        <v>4.2560000000000002</v>
      </c>
      <c r="W27" s="216">
        <v>3.4699999999999998</v>
      </c>
      <c r="X27" s="217">
        <v>3.3970000000000002</v>
      </c>
      <c r="Y27" s="111">
        <v>4.0049999999999999</v>
      </c>
      <c r="Z27" s="218">
        <v>4.2</v>
      </c>
      <c r="AA27" s="219">
        <v>4.7050000000000001</v>
      </c>
      <c r="AB27" s="99">
        <v>0</v>
      </c>
      <c r="AC27" s="220">
        <v>3.3959999999999999</v>
      </c>
      <c r="AD27" s="221">
        <v>3.8289999999999997</v>
      </c>
      <c r="AE27" s="222">
        <v>4.0999999999999996</v>
      </c>
      <c r="AF27" s="223">
        <v>4.7880000000000003</v>
      </c>
      <c r="AG27" s="224">
        <v>0</v>
      </c>
      <c r="AH27" s="99">
        <v>0</v>
      </c>
      <c r="AI27" s="225">
        <v>4.1289999999999996</v>
      </c>
      <c r="AJ27" s="112">
        <v>4.2830000000000004</v>
      </c>
      <c r="AK27" s="132">
        <v>0</v>
      </c>
      <c r="AL27" s="113">
        <v>3.5840000000000001</v>
      </c>
      <c r="AM27" s="133">
        <v>3.827</v>
      </c>
      <c r="AN27" s="114">
        <v>3.899</v>
      </c>
      <c r="AO27" s="347">
        <v>4.28</v>
      </c>
      <c r="AP27" s="345">
        <v>4.2560000000000002</v>
      </c>
      <c r="AQ27" s="263">
        <v>0</v>
      </c>
      <c r="AR27" s="134">
        <v>0</v>
      </c>
      <c r="AS27" s="334">
        <v>3.6720000000000002</v>
      </c>
      <c r="AT27" s="335">
        <v>3.9660000000000002</v>
      </c>
      <c r="AU27" s="335">
        <v>4.7629999999999999</v>
      </c>
      <c r="AV27" s="115">
        <v>3.0590000000000002</v>
      </c>
      <c r="AW27" s="115">
        <v>3.3</v>
      </c>
      <c r="AX27" s="115">
        <v>3.4079999999999999</v>
      </c>
      <c r="AY27" s="147">
        <v>3.496</v>
      </c>
      <c r="AZ27" s="236">
        <v>3.5789999999999997</v>
      </c>
      <c r="BA27" s="236">
        <v>4.0179999999999998</v>
      </c>
      <c r="BB27" s="262">
        <v>4.1230000000000002</v>
      </c>
      <c r="BC27" s="236">
        <v>4.7629999999999999</v>
      </c>
      <c r="BD27" s="263">
        <v>0</v>
      </c>
      <c r="BE27" s="135">
        <v>0</v>
      </c>
      <c r="BF27" s="116">
        <v>0</v>
      </c>
      <c r="BG27" s="136">
        <v>3.2850000000000001</v>
      </c>
      <c r="BH27" s="117">
        <v>3.6579999999999999</v>
      </c>
      <c r="BI27" s="117">
        <v>4.26</v>
      </c>
      <c r="BJ27" s="137">
        <v>0</v>
      </c>
      <c r="BK27" s="118">
        <v>3.2309999999999999</v>
      </c>
      <c r="BL27" s="138">
        <v>0</v>
      </c>
      <c r="BM27" s="119">
        <v>0</v>
      </c>
      <c r="BN27" s="120">
        <v>3.3330000000000002</v>
      </c>
      <c r="BO27" s="139">
        <v>3.3279999999999998</v>
      </c>
      <c r="BP27" s="120">
        <v>3.7890000000000001</v>
      </c>
      <c r="BQ27" s="120">
        <v>4.1429999999999998</v>
      </c>
      <c r="BR27" s="120">
        <v>4.32</v>
      </c>
      <c r="BS27" s="139">
        <v>4.8899999999999997</v>
      </c>
      <c r="BT27" s="121">
        <v>0</v>
      </c>
      <c r="BU27" s="140">
        <v>3.4630000000000001</v>
      </c>
      <c r="BV27" s="122">
        <v>3.9449999999999998</v>
      </c>
      <c r="BW27" s="279">
        <v>4.383</v>
      </c>
    </row>
    <row r="28" spans="1:75" x14ac:dyDescent="0.25">
      <c r="A28" s="61">
        <v>42333</v>
      </c>
      <c r="B28" s="95">
        <v>0</v>
      </c>
      <c r="C28" s="123">
        <v>0</v>
      </c>
      <c r="D28" s="191">
        <v>0</v>
      </c>
      <c r="E28" s="191">
        <v>2.5460000000000003</v>
      </c>
      <c r="F28" s="191">
        <v>2.5869999999999997</v>
      </c>
      <c r="G28" s="191">
        <v>2.621</v>
      </c>
      <c r="H28" s="192">
        <v>2.73</v>
      </c>
      <c r="I28" s="193">
        <v>2.903</v>
      </c>
      <c r="J28" s="190">
        <v>3.0230000000000001</v>
      </c>
      <c r="K28" s="194">
        <v>3.258</v>
      </c>
      <c r="L28" s="194">
        <v>3.6120000000000001</v>
      </c>
      <c r="M28" s="66"/>
      <c r="N28" s="65"/>
      <c r="O28" s="66">
        <v>42333</v>
      </c>
      <c r="P28" s="214">
        <v>0</v>
      </c>
      <c r="Q28" s="215">
        <v>3.274</v>
      </c>
      <c r="R28" s="130">
        <v>3.1869999999999998</v>
      </c>
      <c r="S28" s="129">
        <v>3.222</v>
      </c>
      <c r="T28" s="131">
        <v>3.629</v>
      </c>
      <c r="U28" s="203">
        <v>3.9990000000000001</v>
      </c>
      <c r="V28" s="203">
        <v>4.26</v>
      </c>
      <c r="W28" s="216">
        <v>3.5339999999999998</v>
      </c>
      <c r="X28" s="217">
        <v>3.4180000000000001</v>
      </c>
      <c r="Y28" s="111">
        <v>4.0190000000000001</v>
      </c>
      <c r="Z28" s="218">
        <v>4.2089999999999996</v>
      </c>
      <c r="AA28" s="219">
        <v>4.72</v>
      </c>
      <c r="AB28" s="99">
        <v>0</v>
      </c>
      <c r="AC28" s="220">
        <v>3.415</v>
      </c>
      <c r="AD28" s="221">
        <v>3.839</v>
      </c>
      <c r="AE28" s="222">
        <v>4.1130000000000004</v>
      </c>
      <c r="AF28" s="223">
        <v>4.7960000000000003</v>
      </c>
      <c r="AG28" s="224">
        <v>0</v>
      </c>
      <c r="AH28" s="99">
        <v>0</v>
      </c>
      <c r="AI28" s="225">
        <v>4.1360000000000001</v>
      </c>
      <c r="AJ28" s="112">
        <v>4.2869999999999999</v>
      </c>
      <c r="AK28" s="132">
        <v>0</v>
      </c>
      <c r="AL28" s="113">
        <v>3.6029999999999998</v>
      </c>
      <c r="AM28" s="133">
        <v>3.8410000000000002</v>
      </c>
      <c r="AN28" s="114">
        <v>3.931</v>
      </c>
      <c r="AO28" s="347">
        <v>4.298</v>
      </c>
      <c r="AP28" s="345">
        <v>4.2430000000000003</v>
      </c>
      <c r="AQ28" s="263">
        <v>0</v>
      </c>
      <c r="AR28" s="134">
        <v>0</v>
      </c>
      <c r="AS28" s="334">
        <v>3.6840000000000002</v>
      </c>
      <c r="AT28" s="335">
        <v>3.9779999999999998</v>
      </c>
      <c r="AU28" s="335">
        <v>4.7629999999999999</v>
      </c>
      <c r="AV28" s="115">
        <v>3.0779999999999998</v>
      </c>
      <c r="AW28" s="115">
        <v>3.3260000000000001</v>
      </c>
      <c r="AX28" s="115">
        <v>3.42</v>
      </c>
      <c r="AY28" s="147">
        <v>3.5110000000000001</v>
      </c>
      <c r="AZ28" s="236">
        <v>3.59</v>
      </c>
      <c r="BA28" s="236">
        <v>4.0199999999999996</v>
      </c>
      <c r="BB28" s="262">
        <v>4.1349999999999998</v>
      </c>
      <c r="BC28" s="236">
        <v>4.827</v>
      </c>
      <c r="BD28" s="263">
        <v>0</v>
      </c>
      <c r="BE28" s="135">
        <v>0</v>
      </c>
      <c r="BF28" s="116">
        <v>0</v>
      </c>
      <c r="BG28" s="136">
        <v>3.3140000000000001</v>
      </c>
      <c r="BH28" s="117">
        <v>3.7069999999999999</v>
      </c>
      <c r="BI28" s="117">
        <v>4.2930000000000001</v>
      </c>
      <c r="BJ28" s="137">
        <v>0</v>
      </c>
      <c r="BK28" s="118">
        <v>3.2480000000000002</v>
      </c>
      <c r="BL28" s="138">
        <v>0</v>
      </c>
      <c r="BM28" s="119">
        <v>0</v>
      </c>
      <c r="BN28" s="120">
        <v>3.3079999999999998</v>
      </c>
      <c r="BO28" s="139">
        <v>3.367</v>
      </c>
      <c r="BP28" s="120">
        <v>3.8040000000000003</v>
      </c>
      <c r="BQ28" s="120">
        <v>4.1479999999999997</v>
      </c>
      <c r="BR28" s="120">
        <v>4.3280000000000003</v>
      </c>
      <c r="BS28" s="139">
        <v>4.9020000000000001</v>
      </c>
      <c r="BT28" s="121">
        <v>0</v>
      </c>
      <c r="BU28" s="140">
        <v>3.4859999999999998</v>
      </c>
      <c r="BV28" s="122">
        <v>3.9630000000000001</v>
      </c>
      <c r="BW28" s="279">
        <v>4.383</v>
      </c>
    </row>
    <row r="29" spans="1:75" x14ac:dyDescent="0.25">
      <c r="A29" s="61">
        <v>42334</v>
      </c>
      <c r="B29" s="95">
        <v>0</v>
      </c>
      <c r="C29" s="123">
        <v>0</v>
      </c>
      <c r="D29" s="191">
        <v>0</v>
      </c>
      <c r="E29" s="191">
        <v>2.5289999999999999</v>
      </c>
      <c r="F29" s="191">
        <v>2.5659999999999998</v>
      </c>
      <c r="G29" s="191">
        <v>2.597</v>
      </c>
      <c r="H29" s="192">
        <v>2.694</v>
      </c>
      <c r="I29" s="193">
        <v>2.8559999999999999</v>
      </c>
      <c r="J29" s="190">
        <v>2.9740000000000002</v>
      </c>
      <c r="K29" s="194">
        <v>3.2069999999999999</v>
      </c>
      <c r="L29" s="194">
        <v>3.5620000000000003</v>
      </c>
      <c r="M29" s="66"/>
      <c r="N29" s="65"/>
      <c r="O29" s="66">
        <v>42334</v>
      </c>
      <c r="P29" s="214">
        <v>0</v>
      </c>
      <c r="Q29" s="215">
        <v>3.2730000000000001</v>
      </c>
      <c r="R29" s="130">
        <v>3.1760000000000002</v>
      </c>
      <c r="S29" s="129">
        <v>3.21</v>
      </c>
      <c r="T29" s="131">
        <v>3.6139999999999999</v>
      </c>
      <c r="U29" s="203">
        <v>3.9830000000000001</v>
      </c>
      <c r="V29" s="203">
        <v>4.24</v>
      </c>
      <c r="W29" s="216">
        <v>3.44</v>
      </c>
      <c r="X29" s="217">
        <v>3.4039999999999999</v>
      </c>
      <c r="Y29" s="111">
        <v>4.0010000000000003</v>
      </c>
      <c r="Z29" s="218">
        <v>4.1870000000000003</v>
      </c>
      <c r="AA29" s="219">
        <v>4.6890000000000001</v>
      </c>
      <c r="AB29" s="99">
        <v>0</v>
      </c>
      <c r="AC29" s="220">
        <v>3.4</v>
      </c>
      <c r="AD29" s="221">
        <v>3.819</v>
      </c>
      <c r="AE29" s="222">
        <v>4.0919999999999996</v>
      </c>
      <c r="AF29" s="223">
        <v>4.7649999999999997</v>
      </c>
      <c r="AG29" s="224">
        <v>0</v>
      </c>
      <c r="AH29" s="99">
        <v>0</v>
      </c>
      <c r="AI29" s="225">
        <v>4.1070000000000002</v>
      </c>
      <c r="AJ29" s="112">
        <v>4.3019999999999996</v>
      </c>
      <c r="AK29" s="132">
        <v>0</v>
      </c>
      <c r="AL29" s="113">
        <v>3.5840000000000001</v>
      </c>
      <c r="AM29" s="133">
        <v>3.8239999999999998</v>
      </c>
      <c r="AN29" s="114">
        <v>3.9340000000000002</v>
      </c>
      <c r="AO29" s="347">
        <v>4.2770000000000001</v>
      </c>
      <c r="AP29" s="345">
        <v>4.24</v>
      </c>
      <c r="AQ29" s="263">
        <v>0</v>
      </c>
      <c r="AR29" s="134">
        <v>0</v>
      </c>
      <c r="AS29" s="334">
        <v>3.6720000000000002</v>
      </c>
      <c r="AT29" s="335">
        <v>3.9569999999999999</v>
      </c>
      <c r="AU29" s="335">
        <v>4.7320000000000002</v>
      </c>
      <c r="AV29" s="115">
        <v>3.0659999999999998</v>
      </c>
      <c r="AW29" s="115">
        <v>3.3140000000000001</v>
      </c>
      <c r="AX29" s="115">
        <v>3.4119999999999999</v>
      </c>
      <c r="AY29" s="147">
        <v>3.492</v>
      </c>
      <c r="AZ29" s="236">
        <v>3.58</v>
      </c>
      <c r="BA29" s="236">
        <v>4.0110000000000001</v>
      </c>
      <c r="BB29" s="262">
        <v>4.1210000000000004</v>
      </c>
      <c r="BC29" s="236">
        <v>4.8040000000000003</v>
      </c>
      <c r="BD29" s="263">
        <v>0</v>
      </c>
      <c r="BE29" s="135">
        <v>0</v>
      </c>
      <c r="BF29" s="116">
        <v>0</v>
      </c>
      <c r="BG29" s="136">
        <v>3.2810000000000001</v>
      </c>
      <c r="BH29" s="117">
        <v>3.6949999999999998</v>
      </c>
      <c r="BI29" s="117">
        <v>4.2789999999999999</v>
      </c>
      <c r="BJ29" s="137">
        <v>0</v>
      </c>
      <c r="BK29" s="118">
        <v>3.23</v>
      </c>
      <c r="BL29" s="138">
        <v>0</v>
      </c>
      <c r="BM29" s="119">
        <v>0</v>
      </c>
      <c r="BN29" s="120">
        <v>3.3220000000000001</v>
      </c>
      <c r="BO29" s="139">
        <v>3.35</v>
      </c>
      <c r="BP29" s="120">
        <v>3.786</v>
      </c>
      <c r="BQ29" s="120">
        <v>4.1550000000000002</v>
      </c>
      <c r="BR29" s="120">
        <v>4.3129999999999997</v>
      </c>
      <c r="BS29" s="139">
        <v>4.859</v>
      </c>
      <c r="BT29" s="121">
        <v>0</v>
      </c>
      <c r="BU29" s="140">
        <v>3.468</v>
      </c>
      <c r="BV29" s="122">
        <v>3.9260000000000002</v>
      </c>
      <c r="BW29" s="279">
        <v>4.3600000000000003</v>
      </c>
    </row>
    <row r="30" spans="1:75" x14ac:dyDescent="0.25">
      <c r="A30" s="61">
        <v>42335</v>
      </c>
      <c r="B30" s="95">
        <v>0</v>
      </c>
      <c r="C30" s="123">
        <v>0</v>
      </c>
      <c r="D30" s="191">
        <v>0</v>
      </c>
      <c r="E30" s="191">
        <v>2.5019999999999998</v>
      </c>
      <c r="F30" s="191">
        <v>2.544</v>
      </c>
      <c r="G30" s="191">
        <v>2.5910000000000002</v>
      </c>
      <c r="H30" s="192">
        <v>2.6909999999999998</v>
      </c>
      <c r="I30" s="193">
        <v>2.8540000000000001</v>
      </c>
      <c r="J30" s="190">
        <v>2.9740000000000002</v>
      </c>
      <c r="K30" s="194">
        <v>3.2010000000000001</v>
      </c>
      <c r="L30" s="194">
        <v>3.5419999999999998</v>
      </c>
      <c r="M30" s="65"/>
      <c r="N30" s="65"/>
      <c r="O30" s="66">
        <v>42335</v>
      </c>
      <c r="P30" s="214">
        <v>0</v>
      </c>
      <c r="Q30" s="215">
        <v>3.2730000000000001</v>
      </c>
      <c r="R30" s="130">
        <v>3.1709999999999998</v>
      </c>
      <c r="S30" s="129">
        <v>3.2240000000000002</v>
      </c>
      <c r="T30" s="131">
        <v>3.6280000000000001</v>
      </c>
      <c r="U30" s="203">
        <v>3.9929999999999999</v>
      </c>
      <c r="V30" s="203">
        <v>4.2489999999999997</v>
      </c>
      <c r="W30" s="216">
        <v>3.4329999999999998</v>
      </c>
      <c r="X30" s="217">
        <v>3.4039999999999999</v>
      </c>
      <c r="Y30" s="111">
        <v>4.0279999999999996</v>
      </c>
      <c r="Z30" s="218">
        <v>4.21</v>
      </c>
      <c r="AA30" s="219">
        <v>4.7140000000000004</v>
      </c>
      <c r="AB30" s="99">
        <v>0</v>
      </c>
      <c r="AC30" s="220">
        <v>3.3980000000000001</v>
      </c>
      <c r="AD30" s="221">
        <v>3.85</v>
      </c>
      <c r="AE30" s="222">
        <v>4.1150000000000002</v>
      </c>
      <c r="AF30" s="223">
        <v>4.7850000000000001</v>
      </c>
      <c r="AG30" s="224">
        <v>0</v>
      </c>
      <c r="AH30" s="99">
        <v>0</v>
      </c>
      <c r="AI30" s="225">
        <v>4.1219999999999999</v>
      </c>
      <c r="AJ30" s="112">
        <v>4.3109999999999999</v>
      </c>
      <c r="AK30" s="132">
        <v>0</v>
      </c>
      <c r="AL30" s="113">
        <v>3.5920000000000001</v>
      </c>
      <c r="AM30" s="133">
        <v>3.8570000000000002</v>
      </c>
      <c r="AN30" s="114">
        <v>3.9510000000000001</v>
      </c>
      <c r="AO30" s="347">
        <v>4.3010000000000002</v>
      </c>
      <c r="AP30" s="345">
        <v>4.2539999999999996</v>
      </c>
      <c r="AQ30" s="263">
        <v>0</v>
      </c>
      <c r="AR30" s="134">
        <v>0</v>
      </c>
      <c r="AS30" s="334">
        <v>3.6949999999999998</v>
      </c>
      <c r="AT30" s="335">
        <v>3.9849999999999999</v>
      </c>
      <c r="AU30" s="335">
        <v>4.7549999999999999</v>
      </c>
      <c r="AV30" s="115">
        <v>3.0739999999999998</v>
      </c>
      <c r="AW30" s="115">
        <v>3.3439999999999999</v>
      </c>
      <c r="AX30" s="115">
        <v>3.45</v>
      </c>
      <c r="AY30" s="147">
        <v>3.5310000000000001</v>
      </c>
      <c r="AZ30" s="236">
        <v>3.6189999999999998</v>
      </c>
      <c r="BA30" s="236">
        <v>4.0940000000000003</v>
      </c>
      <c r="BB30" s="262">
        <v>4.1909999999999998</v>
      </c>
      <c r="BC30" s="236">
        <v>4.8259999999999996</v>
      </c>
      <c r="BD30" s="263">
        <v>0</v>
      </c>
      <c r="BE30" s="135">
        <v>0</v>
      </c>
      <c r="BF30" s="116">
        <v>0</v>
      </c>
      <c r="BG30" s="136">
        <v>3.2629999999999999</v>
      </c>
      <c r="BH30" s="117">
        <v>3.7039999999999997</v>
      </c>
      <c r="BI30" s="117">
        <v>4.2850000000000001</v>
      </c>
      <c r="BJ30" s="137">
        <v>0</v>
      </c>
      <c r="BK30" s="118">
        <v>3.2359999999999998</v>
      </c>
      <c r="BL30" s="138">
        <v>0</v>
      </c>
      <c r="BM30" s="119">
        <v>0</v>
      </c>
      <c r="BN30" s="120">
        <v>3.3010000000000002</v>
      </c>
      <c r="BO30" s="139">
        <v>3.3639999999999999</v>
      </c>
      <c r="BP30" s="120">
        <v>3.7989999999999999</v>
      </c>
      <c r="BQ30" s="120">
        <v>4.1779999999999999</v>
      </c>
      <c r="BR30" s="120">
        <v>4.3239999999999998</v>
      </c>
      <c r="BS30" s="139">
        <v>4.8629999999999995</v>
      </c>
      <c r="BT30" s="121">
        <v>0</v>
      </c>
      <c r="BU30" s="140">
        <v>3.476</v>
      </c>
      <c r="BV30" s="122">
        <v>3.9390000000000001</v>
      </c>
      <c r="BW30" s="279">
        <v>4.3680000000000003</v>
      </c>
    </row>
    <row r="31" spans="1:75" x14ac:dyDescent="0.25">
      <c r="A31" s="61">
        <v>42338</v>
      </c>
      <c r="B31" s="95">
        <v>0</v>
      </c>
      <c r="C31" s="123">
        <v>0</v>
      </c>
      <c r="D31" s="191">
        <v>0</v>
      </c>
      <c r="E31" s="191">
        <v>2.5270000000000001</v>
      </c>
      <c r="F31" s="191">
        <v>2.5649999999999999</v>
      </c>
      <c r="G31" s="191">
        <v>2.6029999999999998</v>
      </c>
      <c r="H31" s="192">
        <v>2.6970000000000001</v>
      </c>
      <c r="I31" s="193">
        <v>2.8650000000000002</v>
      </c>
      <c r="J31" s="190">
        <v>2.9830000000000001</v>
      </c>
      <c r="K31" s="194">
        <v>3.218</v>
      </c>
      <c r="L31" s="194">
        <v>3.5670000000000002</v>
      </c>
      <c r="M31" s="65"/>
      <c r="N31" s="65"/>
      <c r="O31" s="66">
        <v>42338</v>
      </c>
      <c r="P31" s="214">
        <v>0</v>
      </c>
      <c r="Q31" s="215">
        <v>3.2949999999999999</v>
      </c>
      <c r="R31" s="130">
        <v>3.1960000000000002</v>
      </c>
      <c r="S31" s="129">
        <v>3.2490000000000001</v>
      </c>
      <c r="T31" s="131">
        <v>3.653</v>
      </c>
      <c r="U31" s="203">
        <v>4.0529999999999999</v>
      </c>
      <c r="V31" s="203">
        <v>4.3159999999999998</v>
      </c>
      <c r="W31" s="216">
        <v>3.456</v>
      </c>
      <c r="X31" s="217">
        <v>3.43</v>
      </c>
      <c r="Y31" s="111">
        <v>4.0629999999999997</v>
      </c>
      <c r="Z31" s="218">
        <v>4.2379999999999995</v>
      </c>
      <c r="AA31" s="219">
        <v>4.7350000000000003</v>
      </c>
      <c r="AB31" s="99">
        <v>0</v>
      </c>
      <c r="AC31" s="220">
        <v>3.43</v>
      </c>
      <c r="AD31" s="221">
        <v>3.8650000000000002</v>
      </c>
      <c r="AE31" s="222">
        <v>4.1420000000000003</v>
      </c>
      <c r="AF31" s="223">
        <v>4.8049999999999997</v>
      </c>
      <c r="AG31" s="224">
        <v>0</v>
      </c>
      <c r="AH31" s="99">
        <v>0</v>
      </c>
      <c r="AI31" s="225">
        <v>4.1390000000000002</v>
      </c>
      <c r="AJ31" s="112">
        <v>4.375</v>
      </c>
      <c r="AK31" s="132">
        <v>0</v>
      </c>
      <c r="AL31" s="113">
        <v>3.6230000000000002</v>
      </c>
      <c r="AM31" s="133">
        <v>3.8529999999999998</v>
      </c>
      <c r="AN31" s="114">
        <v>3.9750000000000001</v>
      </c>
      <c r="AO31" s="347">
        <v>4.335</v>
      </c>
      <c r="AP31" s="345">
        <v>4.2859999999999996</v>
      </c>
      <c r="AQ31" s="263">
        <v>0</v>
      </c>
      <c r="AR31" s="134">
        <v>0</v>
      </c>
      <c r="AS31" s="334">
        <v>3.7170000000000001</v>
      </c>
      <c r="AT31" s="335">
        <v>3.996</v>
      </c>
      <c r="AU31" s="335">
        <v>4.7679999999999998</v>
      </c>
      <c r="AV31" s="115">
        <v>3.097</v>
      </c>
      <c r="AW31" s="115">
        <v>3.3730000000000002</v>
      </c>
      <c r="AX31" s="115">
        <v>3.4649999999999999</v>
      </c>
      <c r="AY31" s="147">
        <v>3.548</v>
      </c>
      <c r="AZ31" s="236">
        <v>3.66</v>
      </c>
      <c r="BA31" s="236">
        <v>4.1109999999999998</v>
      </c>
      <c r="BB31" s="262">
        <v>4.1980000000000004</v>
      </c>
      <c r="BC31" s="236">
        <v>4.8410000000000002</v>
      </c>
      <c r="BD31" s="263">
        <v>0</v>
      </c>
      <c r="BE31" s="135">
        <v>0</v>
      </c>
      <c r="BF31" s="116">
        <v>0</v>
      </c>
      <c r="BG31" s="136">
        <v>3.31</v>
      </c>
      <c r="BH31" s="117">
        <v>3.7439999999999998</v>
      </c>
      <c r="BI31" s="117">
        <v>4.327</v>
      </c>
      <c r="BJ31" s="137">
        <v>0</v>
      </c>
      <c r="BK31" s="118">
        <v>3.2640000000000002</v>
      </c>
      <c r="BL31" s="138">
        <v>0</v>
      </c>
      <c r="BM31" s="119">
        <v>0</v>
      </c>
      <c r="BN31" s="120">
        <v>3.3180000000000001</v>
      </c>
      <c r="BO31" s="139">
        <v>3.3940000000000001</v>
      </c>
      <c r="BP31" s="120">
        <v>3.8029999999999999</v>
      </c>
      <c r="BQ31" s="120">
        <v>4.1740000000000004</v>
      </c>
      <c r="BR31" s="120">
        <v>4.3360000000000003</v>
      </c>
      <c r="BS31" s="139">
        <v>4.8710000000000004</v>
      </c>
      <c r="BT31" s="121">
        <v>0</v>
      </c>
      <c r="BU31" s="140">
        <v>3.5019999999999998</v>
      </c>
      <c r="BV31" s="122">
        <v>3.956</v>
      </c>
      <c r="BW31" s="279">
        <v>4.4189999999999996</v>
      </c>
    </row>
    <row r="32" spans="1:75" x14ac:dyDescent="0.25">
      <c r="A32" s="61" t="s">
        <v>212</v>
      </c>
      <c r="B32" s="95">
        <v>0</v>
      </c>
      <c r="C32" s="123">
        <v>0</v>
      </c>
      <c r="D32" s="191">
        <v>0</v>
      </c>
      <c r="E32" s="191">
        <v>0</v>
      </c>
      <c r="F32" s="191">
        <v>0</v>
      </c>
      <c r="G32" s="191">
        <v>0</v>
      </c>
      <c r="H32" s="192">
        <v>0</v>
      </c>
      <c r="I32" s="193">
        <v>0</v>
      </c>
      <c r="J32" s="190">
        <v>0</v>
      </c>
      <c r="K32" s="194">
        <v>0</v>
      </c>
      <c r="L32" s="194">
        <v>0</v>
      </c>
      <c r="M32" s="65"/>
      <c r="N32" s="65"/>
      <c r="O32" s="66" t="s">
        <v>212</v>
      </c>
      <c r="P32" s="214">
        <v>0</v>
      </c>
      <c r="Q32" s="215">
        <v>0</v>
      </c>
      <c r="R32" s="130">
        <v>0</v>
      </c>
      <c r="S32" s="129">
        <v>0</v>
      </c>
      <c r="T32" s="131">
        <v>0</v>
      </c>
      <c r="U32" s="203">
        <v>0</v>
      </c>
      <c r="V32" s="203">
        <v>0</v>
      </c>
      <c r="W32" s="216">
        <v>0</v>
      </c>
      <c r="X32" s="217">
        <v>0</v>
      </c>
      <c r="Y32" s="111">
        <v>0</v>
      </c>
      <c r="Z32" s="218">
        <v>0</v>
      </c>
      <c r="AA32" s="219">
        <v>0</v>
      </c>
      <c r="AB32" s="99">
        <v>0</v>
      </c>
      <c r="AC32" s="220">
        <v>0</v>
      </c>
      <c r="AD32" s="221">
        <v>0</v>
      </c>
      <c r="AE32" s="222">
        <v>0</v>
      </c>
      <c r="AF32" s="223">
        <v>0</v>
      </c>
      <c r="AG32" s="224">
        <v>0</v>
      </c>
      <c r="AH32" s="99">
        <v>0</v>
      </c>
      <c r="AI32" s="225">
        <v>0</v>
      </c>
      <c r="AJ32" s="112">
        <v>0</v>
      </c>
      <c r="AK32" s="132">
        <v>0</v>
      </c>
      <c r="AL32" s="113">
        <v>0</v>
      </c>
      <c r="AM32" s="133">
        <v>0</v>
      </c>
      <c r="AN32" s="114">
        <v>0</v>
      </c>
      <c r="AO32" s="347">
        <v>0</v>
      </c>
      <c r="AP32" s="345">
        <v>0</v>
      </c>
      <c r="AQ32" s="263">
        <v>0</v>
      </c>
      <c r="AR32" s="134">
        <v>0</v>
      </c>
      <c r="AS32" s="334">
        <v>0</v>
      </c>
      <c r="AT32" s="335">
        <v>0</v>
      </c>
      <c r="AU32" s="335">
        <v>0</v>
      </c>
      <c r="AV32" s="115">
        <v>0</v>
      </c>
      <c r="AW32" s="115">
        <v>0</v>
      </c>
      <c r="AX32" s="115">
        <v>0</v>
      </c>
      <c r="AY32" s="147">
        <v>0</v>
      </c>
      <c r="AZ32" s="236">
        <v>0</v>
      </c>
      <c r="BA32" s="236">
        <v>0</v>
      </c>
      <c r="BB32" s="262">
        <v>0</v>
      </c>
      <c r="BC32" s="236">
        <v>0</v>
      </c>
      <c r="BD32" s="263">
        <v>0</v>
      </c>
      <c r="BE32" s="135">
        <v>0</v>
      </c>
      <c r="BF32" s="116">
        <v>0</v>
      </c>
      <c r="BG32" s="136">
        <v>0</v>
      </c>
      <c r="BH32" s="117">
        <v>0</v>
      </c>
      <c r="BI32" s="117">
        <v>0</v>
      </c>
      <c r="BJ32" s="137">
        <v>0</v>
      </c>
      <c r="BK32" s="118">
        <v>0</v>
      </c>
      <c r="BL32" s="138">
        <v>0</v>
      </c>
      <c r="BM32" s="119">
        <v>0</v>
      </c>
      <c r="BN32" s="120">
        <v>0</v>
      </c>
      <c r="BO32" s="139">
        <v>0</v>
      </c>
      <c r="BP32" s="120">
        <v>0</v>
      </c>
      <c r="BQ32" s="120">
        <v>0</v>
      </c>
      <c r="BR32" s="120">
        <v>0</v>
      </c>
      <c r="BS32" s="139">
        <v>0</v>
      </c>
      <c r="BT32" s="121">
        <v>0</v>
      </c>
      <c r="BU32" s="140">
        <v>0</v>
      </c>
      <c r="BV32" s="122">
        <v>0</v>
      </c>
      <c r="BW32" s="279">
        <v>0</v>
      </c>
    </row>
    <row r="33" spans="1:75" x14ac:dyDescent="0.25">
      <c r="A33" s="61" t="s">
        <v>212</v>
      </c>
      <c r="B33" s="96">
        <v>0</v>
      </c>
      <c r="C33" s="96">
        <v>0</v>
      </c>
      <c r="D33" s="195">
        <v>0</v>
      </c>
      <c r="E33" s="195">
        <v>0</v>
      </c>
      <c r="F33" s="195">
        <v>0</v>
      </c>
      <c r="G33" s="196">
        <v>0</v>
      </c>
      <c r="H33" s="197">
        <v>0</v>
      </c>
      <c r="I33" s="198">
        <v>0</v>
      </c>
      <c r="J33" s="199">
        <v>0</v>
      </c>
      <c r="K33" s="200">
        <v>0</v>
      </c>
      <c r="L33" s="200">
        <v>0</v>
      </c>
      <c r="M33" s="65"/>
      <c r="N33" s="65"/>
      <c r="O33" s="66" t="s">
        <v>212</v>
      </c>
      <c r="P33" s="283">
        <v>0</v>
      </c>
      <c r="Q33" s="284">
        <v>0</v>
      </c>
      <c r="R33" s="285">
        <v>0</v>
      </c>
      <c r="S33" s="286">
        <v>0</v>
      </c>
      <c r="T33" s="287">
        <v>0</v>
      </c>
      <c r="U33" s="288">
        <v>0</v>
      </c>
      <c r="V33" s="288">
        <v>0</v>
      </c>
      <c r="W33" s="289">
        <v>0</v>
      </c>
      <c r="X33" s="290">
        <v>0</v>
      </c>
      <c r="Y33" s="291">
        <v>0</v>
      </c>
      <c r="Z33" s="292">
        <v>0</v>
      </c>
      <c r="AA33" s="293">
        <v>0</v>
      </c>
      <c r="AB33" s="294">
        <v>0</v>
      </c>
      <c r="AC33" s="295">
        <v>0</v>
      </c>
      <c r="AD33" s="296">
        <v>0</v>
      </c>
      <c r="AE33" s="297">
        <v>0</v>
      </c>
      <c r="AF33" s="298">
        <v>0</v>
      </c>
      <c r="AG33" s="299">
        <v>0</v>
      </c>
      <c r="AH33" s="294">
        <v>0</v>
      </c>
      <c r="AI33" s="300">
        <v>0</v>
      </c>
      <c r="AJ33" s="301">
        <v>0</v>
      </c>
      <c r="AK33" s="302">
        <v>0</v>
      </c>
      <c r="AL33" s="303">
        <v>0</v>
      </c>
      <c r="AM33" s="304">
        <v>0</v>
      </c>
      <c r="AN33" s="305">
        <v>0</v>
      </c>
      <c r="AO33" s="348">
        <v>0</v>
      </c>
      <c r="AP33" s="343">
        <v>0</v>
      </c>
      <c r="AQ33" s="311">
        <v>0</v>
      </c>
      <c r="AR33" s="306">
        <v>0</v>
      </c>
      <c r="AS33" s="336">
        <v>0</v>
      </c>
      <c r="AT33" s="337">
        <v>0</v>
      </c>
      <c r="AU33" s="351">
        <v>0</v>
      </c>
      <c r="AV33" s="307">
        <v>0</v>
      </c>
      <c r="AW33" s="307">
        <v>0</v>
      </c>
      <c r="AX33" s="307">
        <v>0</v>
      </c>
      <c r="AY33" s="308">
        <v>0</v>
      </c>
      <c r="AZ33" s="309">
        <v>0</v>
      </c>
      <c r="BA33" s="236">
        <v>0</v>
      </c>
      <c r="BB33" s="310">
        <v>0</v>
      </c>
      <c r="BC33" s="309">
        <v>0</v>
      </c>
      <c r="BD33" s="311">
        <v>0</v>
      </c>
      <c r="BE33" s="312">
        <v>0</v>
      </c>
      <c r="BF33" s="313">
        <v>0</v>
      </c>
      <c r="BG33" s="314">
        <v>0</v>
      </c>
      <c r="BH33" s="315">
        <v>0</v>
      </c>
      <c r="BI33" s="315">
        <v>0</v>
      </c>
      <c r="BJ33" s="316">
        <v>0</v>
      </c>
      <c r="BK33" s="317">
        <v>0</v>
      </c>
      <c r="BL33" s="318">
        <v>0</v>
      </c>
      <c r="BM33" s="319">
        <v>0</v>
      </c>
      <c r="BN33" s="320">
        <v>0</v>
      </c>
      <c r="BO33" s="321">
        <v>0</v>
      </c>
      <c r="BP33" s="320">
        <v>0</v>
      </c>
      <c r="BQ33" s="320">
        <v>0</v>
      </c>
      <c r="BR33" s="320">
        <v>0</v>
      </c>
      <c r="BS33" s="139">
        <v>0</v>
      </c>
      <c r="BT33" s="322">
        <v>0</v>
      </c>
      <c r="BU33" s="323">
        <v>0</v>
      </c>
      <c r="BV33" s="324">
        <v>0</v>
      </c>
      <c r="BW33" s="280">
        <v>0</v>
      </c>
    </row>
    <row r="34" spans="1:75" x14ac:dyDescent="0.25">
      <c r="B34" s="71"/>
      <c r="D34" s="35"/>
      <c r="E34" s="35"/>
      <c r="F34" s="35"/>
      <c r="G34" s="72"/>
      <c r="H34" s="21"/>
      <c r="I34" s="21"/>
      <c r="M34" s="2"/>
    </row>
    <row r="35" spans="1:75" x14ac:dyDescent="0.25">
      <c r="B35" s="373" t="s">
        <v>6</v>
      </c>
      <c r="C35" s="374"/>
      <c r="D35" s="374"/>
      <c r="E35" s="374"/>
      <c r="F35" s="374"/>
      <c r="G35" s="374"/>
      <c r="H35" s="374"/>
      <c r="I35" s="374"/>
      <c r="J35" s="374"/>
      <c r="K35" s="374"/>
      <c r="L35" s="375"/>
      <c r="M35" s="36"/>
      <c r="N35" s="37"/>
      <c r="P35" s="367" t="s">
        <v>6</v>
      </c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9"/>
    </row>
    <row r="36" spans="1:75" x14ac:dyDescent="0.25">
      <c r="B36" s="376" t="s">
        <v>182</v>
      </c>
      <c r="C36" s="377"/>
      <c r="D36" s="377"/>
      <c r="E36" s="378"/>
      <c r="F36" s="377"/>
      <c r="G36" s="377"/>
      <c r="H36" s="377"/>
      <c r="I36" s="377"/>
      <c r="J36" s="377"/>
      <c r="K36" s="377"/>
      <c r="L36" s="379"/>
      <c r="M36" s="38"/>
      <c r="N36" s="39"/>
      <c r="P36" s="370" t="s">
        <v>183</v>
      </c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2"/>
    </row>
    <row r="37" spans="1:75" x14ac:dyDescent="0.25">
      <c r="A37" s="231" t="str">
        <f>A7</f>
        <v>Security name</v>
      </c>
      <c r="B37" s="59" t="str">
        <f>B7</f>
        <v>NZGB 6 11/15/11</v>
      </c>
      <c r="C37" s="73" t="str">
        <f t="shared" ref="C37:K37" si="0">C7</f>
        <v>NZGB 6 1/2 04/15/13</v>
      </c>
      <c r="D37" s="59" t="str">
        <f t="shared" si="0"/>
        <v>NZGB 6 04/15/15</v>
      </c>
      <c r="E37" s="59" t="str">
        <f>E7</f>
        <v>NZTB 0 03/02/16</v>
      </c>
      <c r="F37" s="59" t="str">
        <f t="shared" ref="F37" si="1">F7</f>
        <v>NZTB 0 10/26/16</v>
      </c>
      <c r="G37" s="73" t="str">
        <f t="shared" si="0"/>
        <v>NZGB 6 12/15/17</v>
      </c>
      <c r="H37" s="89" t="str">
        <f t="shared" si="0"/>
        <v>NZGB 5 03/15/19</v>
      </c>
      <c r="I37" s="59" t="str">
        <f t="shared" si="0"/>
        <v>NZGB 3 04/15/20</v>
      </c>
      <c r="J37" s="128" t="str">
        <f t="shared" si="0"/>
        <v>NZGB 6 05/15/21</v>
      </c>
      <c r="K37" s="128" t="str">
        <f t="shared" si="0"/>
        <v>NZGB 5 1/2 04/15/23</v>
      </c>
      <c r="L37" s="128" t="str">
        <f t="shared" ref="L37" si="2">L7</f>
        <v>NZGB 4 1/2 04/15/27</v>
      </c>
      <c r="M37" s="56"/>
      <c r="N37" s="56"/>
      <c r="O37" s="230" t="str">
        <f t="shared" ref="O37:P37" si="3">O7</f>
        <v>Security name</v>
      </c>
      <c r="P37" s="89" t="str">
        <f t="shared" si="3"/>
        <v>AIANZ 7 1/4 11/07/15</v>
      </c>
      <c r="Q37" s="89" t="str">
        <f t="shared" ref="Q37:BW37" si="4">Q7</f>
        <v>AIANZ 8 08/10/16</v>
      </c>
      <c r="R37" s="89" t="str">
        <f t="shared" si="4"/>
        <v>AIANZ 8 11/15/16</v>
      </c>
      <c r="S37" s="89" t="str">
        <f t="shared" si="4"/>
        <v>AIANZ 5.47 10/17/17</v>
      </c>
      <c r="T37" s="89" t="str">
        <f t="shared" si="4"/>
        <v>AIANZ 4.73 12/13/19</v>
      </c>
      <c r="U37" s="89" t="str">
        <f t="shared" si="4"/>
        <v>AIANZ 5.52 05/28/21</v>
      </c>
      <c r="V37" s="89" t="str">
        <f t="shared" ref="V37" si="5">V7</f>
        <v>AIANZ 4.28 11/09/22</v>
      </c>
      <c r="W37" s="89" t="str">
        <f t="shared" si="4"/>
        <v>GENEPO 7.65 03/15/16</v>
      </c>
      <c r="X37" s="89" t="str">
        <f t="shared" si="4"/>
        <v>GENEPO 7.185 09/15/16</v>
      </c>
      <c r="Y37" s="89" t="str">
        <f t="shared" si="4"/>
        <v>GENEPO 5.205 11/01/19</v>
      </c>
      <c r="Z37" s="89" t="str">
        <f t="shared" si="4"/>
        <v>GENEPO 8.3 06/23/20</v>
      </c>
      <c r="AA37" s="89" t="str">
        <f t="shared" si="4"/>
        <v>GENEPO 5.81 03/08/23</v>
      </c>
      <c r="AB37" s="89" t="str">
        <f t="shared" si="4"/>
        <v>MRPNZ 8.36 05/15/13</v>
      </c>
      <c r="AC37" s="89" t="str">
        <f t="shared" si="4"/>
        <v>MRPNZ 7.55 10/12/16</v>
      </c>
      <c r="AD37" s="89" t="str">
        <f t="shared" si="4"/>
        <v>MRPNZ 5.029 03/06/19</v>
      </c>
      <c r="AE37" s="89" t="str">
        <f t="shared" si="4"/>
        <v>MRPNZ 8.21 02/11/20</v>
      </c>
      <c r="AF37" s="89" t="str">
        <f t="shared" si="4"/>
        <v>MRPNZ 5.793 03/06/23</v>
      </c>
      <c r="AG37" s="89" t="str">
        <f t="shared" si="4"/>
        <v>VCTNZ 7.8 10/15/14</v>
      </c>
      <c r="AH37" s="89" t="str">
        <f t="shared" si="4"/>
        <v>WIANZ 7 1/2 11/15/13</v>
      </c>
      <c r="AI37" s="89" t="str">
        <f t="shared" si="4"/>
        <v>WIANZ 5.27 06/11/20</v>
      </c>
      <c r="AJ37" s="89" t="str">
        <f t="shared" si="4"/>
        <v>WIANZ 6 1/4 05/15/21</v>
      </c>
      <c r="AK37" s="89" t="str">
        <f t="shared" si="4"/>
        <v>CENNZ 8 05/15/14</v>
      </c>
      <c r="AL37" s="89" t="str">
        <f t="shared" si="4"/>
        <v>CENNZ 7.855 04/13/17</v>
      </c>
      <c r="AM37" s="89" t="str">
        <f t="shared" si="4"/>
        <v>CENNZ 4.8 05/24/18</v>
      </c>
      <c r="AN37" s="89" t="str">
        <f t="shared" si="4"/>
        <v>CENNZ 5.8 05/15/19</v>
      </c>
      <c r="AO37" s="59" t="str">
        <f t="shared" si="4"/>
        <v>CENNZ 5.277 05/27/20</v>
      </c>
      <c r="AP37" s="59" t="str">
        <f t="shared" ref="AP37" si="6">AP7</f>
        <v>CENNZ 4.4 11/15/21</v>
      </c>
      <c r="AQ37" s="89" t="str">
        <f t="shared" si="4"/>
        <v>PIFAU 6.39 03/29/13</v>
      </c>
      <c r="AR37" s="89" t="str">
        <f t="shared" si="4"/>
        <v>PIFAU 6.53 06/29/15</v>
      </c>
      <c r="AS37" s="325" t="str">
        <f t="shared" si="4"/>
        <v>PIFAU 6.74 09/28/17</v>
      </c>
      <c r="AT37" s="325" t="str">
        <f t="shared" si="4"/>
        <v>PIFAU 6.31 12/20/18</v>
      </c>
      <c r="AU37" s="325" t="str">
        <f t="shared" ref="AU37" si="7">AU7</f>
        <v>PIFAU 4.76 09/28/22</v>
      </c>
      <c r="AV37" s="89" t="str">
        <f t="shared" si="4"/>
        <v>TPNZ 6.595 02/15/17</v>
      </c>
      <c r="AW37" s="89" t="str">
        <f t="shared" si="4"/>
        <v>TPNZ 5.14 11/30/18</v>
      </c>
      <c r="AX37" s="89" t="str">
        <f t="shared" si="4"/>
        <v>TPNZ 4.65 09/06/19</v>
      </c>
      <c r="AY37" s="89" t="str">
        <f t="shared" si="4"/>
        <v>TPNZ 7.19 11/12/19</v>
      </c>
      <c r="AZ37" s="89" t="str">
        <f t="shared" si="4"/>
        <v>TPNZ 6.95 06/10/20</v>
      </c>
      <c r="BA37" s="89" t="str">
        <f t="shared" ref="BA37" si="8">BA7</f>
        <v>TPNZ 4.3 06/30/22</v>
      </c>
      <c r="BB37" s="89" t="str">
        <f t="shared" si="4"/>
        <v>TPNZ 5.448 03/15/23</v>
      </c>
      <c r="BC37" s="89" t="str">
        <f t="shared" ref="BC37" si="9">BC7</f>
        <v>TPNZ 5.893 03/15/28</v>
      </c>
      <c r="BD37" s="89" t="str">
        <f t="shared" si="4"/>
        <v>SPKNZ 6.92 03/22/13</v>
      </c>
      <c r="BE37" s="89" t="str">
        <f t="shared" si="4"/>
        <v>SPKNZ 8.65 06/15/15</v>
      </c>
      <c r="BF37" s="89" t="str">
        <f t="shared" si="4"/>
        <v>SPKNZ 8.35 06/15/15</v>
      </c>
      <c r="BG37" s="89" t="str">
        <f t="shared" si="4"/>
        <v>SPKNZ 7.04 03/22/16</v>
      </c>
      <c r="BH37" s="89" t="str">
        <f t="shared" si="4"/>
        <v>SPKNZ 5 1/4 10/25/19</v>
      </c>
      <c r="BI37" s="89" t="str">
        <f t="shared" ref="BI37" si="10">BI7</f>
        <v>SPKNZ 4 1/2 03/25/22</v>
      </c>
      <c r="BJ37" s="89" t="str">
        <f t="shared" si="4"/>
        <v>TLSAU 7.15 11/24/14</v>
      </c>
      <c r="BK37" s="89" t="str">
        <f t="shared" si="4"/>
        <v>TLSAU 7.515 07/11/17</v>
      </c>
      <c r="BL37" s="89" t="str">
        <f t="shared" si="4"/>
        <v>FCGNZ 6.86 04/21/14</v>
      </c>
      <c r="BM37" s="89" t="str">
        <f t="shared" si="4"/>
        <v>FCGNZ 7 3/4 03/10/15</v>
      </c>
      <c r="BN37" s="89" t="str">
        <f t="shared" si="4"/>
        <v>FCGNZ 6.83 03/04/16</v>
      </c>
      <c r="BO37" s="89" t="str">
        <f t="shared" si="4"/>
        <v>FCGNZ 4.6 10/24/17</v>
      </c>
      <c r="BP37" s="89" t="str">
        <f t="shared" si="4"/>
        <v>FCGNZ 5.52 02/25/20</v>
      </c>
      <c r="BQ37" s="89" t="str">
        <f t="shared" si="4"/>
        <v>FCGNZ 4.33 10/20/21</v>
      </c>
      <c r="BR37" s="89" t="str">
        <f t="shared" si="4"/>
        <v>FCGNZ 5.9 02/25/22</v>
      </c>
      <c r="BS37" s="89" t="str">
        <f t="shared" ref="BS37" si="11">BS7</f>
        <v>FCGNZ 5.08 06/19/25</v>
      </c>
      <c r="BT37" s="89" t="str">
        <f t="shared" si="4"/>
        <v>MERINZ 7.15 03/16/15</v>
      </c>
      <c r="BU37" s="89" t="str">
        <f t="shared" si="4"/>
        <v>MERINZ 7.55 03/16/17</v>
      </c>
      <c r="BV37" s="89" t="str">
        <f t="shared" si="4"/>
        <v>CHRINT 5.15 12/06/19</v>
      </c>
      <c r="BW37" s="59" t="str">
        <f t="shared" si="4"/>
        <v>CHRINT 6 1/4 10/04/21</v>
      </c>
    </row>
    <row r="38" spans="1:75" x14ac:dyDescent="0.25">
      <c r="A38" s="231" t="str">
        <f>A8</f>
        <v>Bond credit rating</v>
      </c>
      <c r="B38" s="57" t="str">
        <f t="shared" ref="B38:K39" si="12">B8</f>
        <v>NR</v>
      </c>
      <c r="C38" s="56" t="str">
        <f t="shared" si="12"/>
        <v>NR</v>
      </c>
      <c r="D38" s="57" t="str">
        <f t="shared" si="12"/>
        <v>NR</v>
      </c>
      <c r="E38" s="57" t="str">
        <f t="shared" si="12"/>
        <v>A-1+</v>
      </c>
      <c r="F38" s="57" t="str">
        <f t="shared" ref="F38" si="13">F8</f>
        <v>A-1+</v>
      </c>
      <c r="G38" s="56" t="str">
        <f t="shared" si="12"/>
        <v>AA+</v>
      </c>
      <c r="H38" s="58" t="str">
        <f t="shared" si="12"/>
        <v>AA+</v>
      </c>
      <c r="I38" s="57" t="str">
        <f t="shared" si="12"/>
        <v>AA+</v>
      </c>
      <c r="J38" s="179" t="str">
        <f t="shared" si="12"/>
        <v>AA+</v>
      </c>
      <c r="K38" s="179" t="str">
        <f t="shared" si="12"/>
        <v>AA+</v>
      </c>
      <c r="L38" s="179" t="str">
        <f t="shared" ref="L38" si="14">L8</f>
        <v>AA+</v>
      </c>
      <c r="M38" s="56"/>
      <c r="N38" s="56"/>
      <c r="O38" s="230" t="str">
        <f>O8</f>
        <v>Bond credit rating</v>
      </c>
      <c r="P38" s="58" t="str">
        <f>P8</f>
        <v>A-</v>
      </c>
      <c r="Q38" s="58" t="str">
        <f t="shared" ref="Q38:BW39" si="15">Q8</f>
        <v>A-</v>
      </c>
      <c r="R38" s="58" t="str">
        <f t="shared" si="15"/>
        <v>A-</v>
      </c>
      <c r="S38" s="58" t="str">
        <f t="shared" si="15"/>
        <v>A-</v>
      </c>
      <c r="T38" s="58" t="str">
        <f t="shared" si="15"/>
        <v>A-</v>
      </c>
      <c r="U38" s="58" t="str">
        <f t="shared" si="15"/>
        <v>A-</v>
      </c>
      <c r="V38" s="58" t="str">
        <f t="shared" ref="V38" si="16">V8</f>
        <v>A-</v>
      </c>
      <c r="W38" s="58" t="str">
        <f t="shared" si="15"/>
        <v>BBB+</v>
      </c>
      <c r="X38" s="58" t="str">
        <f t="shared" si="15"/>
        <v>BBB+</v>
      </c>
      <c r="Y38" s="58" t="str">
        <f t="shared" si="15"/>
        <v>#N/A N/A</v>
      </c>
      <c r="Z38" s="58" t="str">
        <f t="shared" si="15"/>
        <v>BBB+</v>
      </c>
      <c r="AA38" s="58" t="str">
        <f t="shared" si="15"/>
        <v>BBB+</v>
      </c>
      <c r="AB38" s="58" t="str">
        <f t="shared" si="15"/>
        <v>NR</v>
      </c>
      <c r="AC38" s="58" t="str">
        <f t="shared" si="15"/>
        <v>BBB+</v>
      </c>
      <c r="AD38" s="58" t="str">
        <f t="shared" si="15"/>
        <v>BBB+</v>
      </c>
      <c r="AE38" s="58" t="str">
        <f t="shared" si="15"/>
        <v>BBB+</v>
      </c>
      <c r="AF38" s="58" t="str">
        <f t="shared" si="15"/>
        <v>BBB+</v>
      </c>
      <c r="AG38" s="58" t="str">
        <f t="shared" si="15"/>
        <v>NR</v>
      </c>
      <c r="AH38" s="58" t="str">
        <f t="shared" si="15"/>
        <v>NR</v>
      </c>
      <c r="AI38" s="58" t="str">
        <f t="shared" si="15"/>
        <v>BBB+</v>
      </c>
      <c r="AJ38" s="58" t="str">
        <f t="shared" si="15"/>
        <v>#N/A N/A</v>
      </c>
      <c r="AK38" s="58" t="str">
        <f t="shared" si="15"/>
        <v>NR</v>
      </c>
      <c r="AL38" s="58" t="str">
        <f t="shared" si="15"/>
        <v>BBB</v>
      </c>
      <c r="AM38" s="58" t="str">
        <f t="shared" si="15"/>
        <v>BBB</v>
      </c>
      <c r="AN38" s="58" t="str">
        <f t="shared" si="15"/>
        <v>BBB</v>
      </c>
      <c r="AO38" s="57" t="str">
        <f t="shared" si="15"/>
        <v>BBB</v>
      </c>
      <c r="AP38" s="57" t="str">
        <f t="shared" ref="AP38" si="17">AP8</f>
        <v>BBB</v>
      </c>
      <c r="AQ38" s="58" t="str">
        <f t="shared" si="15"/>
        <v>NR</v>
      </c>
      <c r="AR38" s="58" t="str">
        <f t="shared" si="15"/>
        <v>NR</v>
      </c>
      <c r="AS38" s="326" t="str">
        <f t="shared" si="15"/>
        <v>BBB</v>
      </c>
      <c r="AT38" s="326" t="str">
        <f t="shared" si="15"/>
        <v>BBB</v>
      </c>
      <c r="AU38" s="326" t="str">
        <f t="shared" ref="AU38" si="18">AU8</f>
        <v>BBB</v>
      </c>
      <c r="AV38" s="58" t="str">
        <f t="shared" si="15"/>
        <v>AA-</v>
      </c>
      <c r="AW38" s="58" t="str">
        <f t="shared" si="15"/>
        <v>AA-</v>
      </c>
      <c r="AX38" s="58" t="str">
        <f t="shared" si="15"/>
        <v>AA-</v>
      </c>
      <c r="AY38" s="58" t="str">
        <f t="shared" si="15"/>
        <v>AA-</v>
      </c>
      <c r="AZ38" s="58" t="str">
        <f t="shared" si="15"/>
        <v>AA-</v>
      </c>
      <c r="BA38" s="58" t="str">
        <f t="shared" ref="BA38" si="19">BA8</f>
        <v>AA-</v>
      </c>
      <c r="BB38" s="58" t="str">
        <f t="shared" si="15"/>
        <v>AA-</v>
      </c>
      <c r="BC38" s="58" t="str">
        <f t="shared" ref="BC38" si="20">BC8</f>
        <v>AA-</v>
      </c>
      <c r="BD38" s="58" t="str">
        <f t="shared" si="15"/>
        <v>NR</v>
      </c>
      <c r="BE38" s="58" t="str">
        <f t="shared" si="15"/>
        <v>#N/A N/A</v>
      </c>
      <c r="BF38" s="58" t="str">
        <f t="shared" si="15"/>
        <v>#N/A N/A</v>
      </c>
      <c r="BG38" s="58" t="str">
        <f t="shared" si="15"/>
        <v>A-</v>
      </c>
      <c r="BH38" s="58" t="str">
        <f t="shared" si="15"/>
        <v>A-</v>
      </c>
      <c r="BI38" s="58" t="str">
        <f t="shared" ref="BI38" si="21">BI8</f>
        <v>A-</v>
      </c>
      <c r="BJ38" s="58" t="str">
        <f t="shared" si="15"/>
        <v>NR</v>
      </c>
      <c r="BK38" s="58" t="str">
        <f t="shared" si="15"/>
        <v>A</v>
      </c>
      <c r="BL38" s="58" t="str">
        <f t="shared" si="15"/>
        <v>NR</v>
      </c>
      <c r="BM38" s="58" t="str">
        <f t="shared" si="15"/>
        <v>NR</v>
      </c>
      <c r="BN38" s="58" t="str">
        <f t="shared" si="15"/>
        <v>A /*-</v>
      </c>
      <c r="BO38" s="58" t="str">
        <f t="shared" si="15"/>
        <v>A /*-</v>
      </c>
      <c r="BP38" s="58" t="str">
        <f t="shared" si="15"/>
        <v>A /*-</v>
      </c>
      <c r="BQ38" s="58" t="str">
        <f t="shared" si="15"/>
        <v>A /*-</v>
      </c>
      <c r="BR38" s="58" t="str">
        <f t="shared" si="15"/>
        <v>A /*-</v>
      </c>
      <c r="BS38" s="58" t="str">
        <f t="shared" ref="BS38" si="22">BS8</f>
        <v>#N/A N/A</v>
      </c>
      <c r="BT38" s="58" t="str">
        <f t="shared" si="15"/>
        <v>NR</v>
      </c>
      <c r="BU38" s="58" t="str">
        <f t="shared" si="15"/>
        <v>BBB+</v>
      </c>
      <c r="BV38" s="58" t="str">
        <f t="shared" si="15"/>
        <v>BBB+</v>
      </c>
      <c r="BW38" s="57" t="str">
        <f t="shared" si="15"/>
        <v>BBB+</v>
      </c>
    </row>
    <row r="39" spans="1:75" x14ac:dyDescent="0.25">
      <c r="A39" s="231" t="str">
        <f>A9</f>
        <v>Coupon frequency</v>
      </c>
      <c r="B39" s="57" t="str">
        <f t="shared" si="12"/>
        <v>S/A</v>
      </c>
      <c r="C39" s="56" t="str">
        <f t="shared" si="12"/>
        <v>S/A</v>
      </c>
      <c r="D39" s="57" t="str">
        <f t="shared" si="12"/>
        <v>S/A</v>
      </c>
      <c r="E39" s="354" t="str">
        <f t="shared" si="12"/>
        <v>Qtrly</v>
      </c>
      <c r="F39" s="354" t="str">
        <f t="shared" ref="F39" si="23">F9</f>
        <v>Qtrly</v>
      </c>
      <c r="G39" s="56" t="str">
        <f t="shared" si="12"/>
        <v>S/A</v>
      </c>
      <c r="H39" s="58" t="str">
        <f t="shared" si="12"/>
        <v>S/A</v>
      </c>
      <c r="I39" s="57" t="str">
        <f t="shared" si="12"/>
        <v>S/A</v>
      </c>
      <c r="J39" s="179" t="str">
        <f t="shared" si="12"/>
        <v>S/A</v>
      </c>
      <c r="K39" s="179" t="str">
        <f t="shared" si="12"/>
        <v>S/A</v>
      </c>
      <c r="L39" s="179" t="str">
        <f t="shared" ref="L39" si="24">L9</f>
        <v>S/A</v>
      </c>
      <c r="M39" s="56"/>
      <c r="N39" s="56"/>
      <c r="O39" s="230" t="str">
        <f>O9</f>
        <v>Coupon frequency</v>
      </c>
      <c r="P39" s="58" t="str">
        <f>P9</f>
        <v>S/A</v>
      </c>
      <c r="Q39" s="58" t="str">
        <f t="shared" si="15"/>
        <v>S/A</v>
      </c>
      <c r="R39" s="58" t="str">
        <f t="shared" si="15"/>
        <v>S/A</v>
      </c>
      <c r="S39" s="58" t="str">
        <f t="shared" si="15"/>
        <v>S/A</v>
      </c>
      <c r="T39" s="58" t="str">
        <f t="shared" si="15"/>
        <v>S/A</v>
      </c>
      <c r="U39" s="58" t="str">
        <f t="shared" si="15"/>
        <v>S/A</v>
      </c>
      <c r="V39" s="58" t="str">
        <f t="shared" ref="V39" si="25">V9</f>
        <v>S/A</v>
      </c>
      <c r="W39" s="58" t="str">
        <f t="shared" si="15"/>
        <v>S/A</v>
      </c>
      <c r="X39" s="58" t="str">
        <f t="shared" si="15"/>
        <v>S/A</v>
      </c>
      <c r="Y39" s="58" t="str">
        <f t="shared" si="15"/>
        <v>S/A</v>
      </c>
      <c r="Z39" s="58" t="str">
        <f t="shared" si="15"/>
        <v>S/A</v>
      </c>
      <c r="AA39" s="58" t="str">
        <f t="shared" si="15"/>
        <v>S/A</v>
      </c>
      <c r="AB39" s="58" t="str">
        <f t="shared" si="15"/>
        <v>#N/A N/A</v>
      </c>
      <c r="AC39" s="58" t="str">
        <f t="shared" si="15"/>
        <v>S/A</v>
      </c>
      <c r="AD39" s="58" t="str">
        <f t="shared" si="15"/>
        <v>S/A</v>
      </c>
      <c r="AE39" s="58" t="str">
        <f t="shared" si="15"/>
        <v>S/A</v>
      </c>
      <c r="AF39" s="58" t="str">
        <f t="shared" si="15"/>
        <v>S/A</v>
      </c>
      <c r="AG39" s="58" t="str">
        <f t="shared" si="15"/>
        <v>#N/A N/A</v>
      </c>
      <c r="AH39" s="58" t="str">
        <f t="shared" si="15"/>
        <v>#N/A N/A</v>
      </c>
      <c r="AI39" s="58" t="str">
        <f t="shared" si="15"/>
        <v>S/A</v>
      </c>
      <c r="AJ39" s="58" t="str">
        <f t="shared" si="15"/>
        <v>S/A</v>
      </c>
      <c r="AK39" s="58" t="str">
        <f t="shared" si="15"/>
        <v>#N/A N/A</v>
      </c>
      <c r="AL39" s="58" t="str">
        <f t="shared" si="15"/>
        <v>S/A</v>
      </c>
      <c r="AM39" s="58" t="str">
        <f t="shared" si="15"/>
        <v>S/A</v>
      </c>
      <c r="AN39" s="58" t="str">
        <f t="shared" si="15"/>
        <v>Qtrly</v>
      </c>
      <c r="AO39" s="57" t="str">
        <f t="shared" si="15"/>
        <v>S/A</v>
      </c>
      <c r="AP39" s="57" t="str">
        <f t="shared" ref="AP39" si="26">AP9</f>
        <v>S/A</v>
      </c>
      <c r="AQ39" s="58" t="str">
        <f t="shared" si="15"/>
        <v>#N/A N/A</v>
      </c>
      <c r="AR39" s="58" t="str">
        <f t="shared" si="15"/>
        <v>#N/A N/A</v>
      </c>
      <c r="AS39" s="326" t="str">
        <f t="shared" si="15"/>
        <v>Qtrly</v>
      </c>
      <c r="AT39" s="326" t="str">
        <f t="shared" si="15"/>
        <v>S/A</v>
      </c>
      <c r="AU39" s="326" t="str">
        <f t="shared" ref="AU39" si="27">AU9</f>
        <v>S/A</v>
      </c>
      <c r="AV39" s="58" t="str">
        <f t="shared" si="15"/>
        <v>S/A</v>
      </c>
      <c r="AW39" s="58" t="str">
        <f t="shared" si="15"/>
        <v>S/A</v>
      </c>
      <c r="AX39" s="58" t="str">
        <f t="shared" si="15"/>
        <v>S/A</v>
      </c>
      <c r="AY39" s="58" t="str">
        <f t="shared" si="15"/>
        <v>S/A</v>
      </c>
      <c r="AZ39" s="58" t="str">
        <f t="shared" si="15"/>
        <v>S/A</v>
      </c>
      <c r="BA39" s="58" t="str">
        <f t="shared" ref="BA39" si="28">BA9</f>
        <v>S/A</v>
      </c>
      <c r="BB39" s="58" t="str">
        <f t="shared" si="15"/>
        <v>S/A</v>
      </c>
      <c r="BC39" s="58" t="str">
        <f t="shared" ref="BC39" si="29">BC9</f>
        <v>S/A</v>
      </c>
      <c r="BD39" s="58" t="str">
        <f t="shared" si="15"/>
        <v>#N/A N/A</v>
      </c>
      <c r="BE39" s="58" t="str">
        <f t="shared" si="15"/>
        <v>#N/A N/A</v>
      </c>
      <c r="BF39" s="58" t="str">
        <f t="shared" si="15"/>
        <v>#N/A N/A</v>
      </c>
      <c r="BG39" s="58" t="str">
        <f t="shared" si="15"/>
        <v>S/A</v>
      </c>
      <c r="BH39" s="58" t="str">
        <f t="shared" si="15"/>
        <v>S/A</v>
      </c>
      <c r="BI39" s="58" t="str">
        <f t="shared" ref="BI39" si="30">BI9</f>
        <v>S/A</v>
      </c>
      <c r="BJ39" s="58" t="str">
        <f t="shared" si="15"/>
        <v>#N/A N/A</v>
      </c>
      <c r="BK39" s="58" t="str">
        <f t="shared" si="15"/>
        <v>S/A</v>
      </c>
      <c r="BL39" s="58" t="str">
        <f t="shared" si="15"/>
        <v>#N/A N/A</v>
      </c>
      <c r="BM39" s="58" t="str">
        <f t="shared" si="15"/>
        <v>#N/A N/A</v>
      </c>
      <c r="BN39" s="58" t="str">
        <f t="shared" si="15"/>
        <v>S/A</v>
      </c>
      <c r="BO39" s="58" t="str">
        <f t="shared" si="15"/>
        <v>S/A</v>
      </c>
      <c r="BP39" s="58" t="str">
        <f t="shared" si="15"/>
        <v>S/A</v>
      </c>
      <c r="BQ39" s="58" t="str">
        <f t="shared" si="15"/>
        <v>S/A</v>
      </c>
      <c r="BR39" s="58" t="str">
        <f t="shared" si="15"/>
        <v>S/A</v>
      </c>
      <c r="BS39" s="58" t="str">
        <f t="shared" ref="BS39" si="31">BS9</f>
        <v>S/A</v>
      </c>
      <c r="BT39" s="58" t="str">
        <f t="shared" si="15"/>
        <v>#N/A N/A</v>
      </c>
      <c r="BU39" s="58" t="str">
        <f t="shared" si="15"/>
        <v>S/A</v>
      </c>
      <c r="BV39" s="58" t="str">
        <f t="shared" si="15"/>
        <v>S/A</v>
      </c>
      <c r="BW39" s="57" t="str">
        <f t="shared" si="15"/>
        <v>S/A</v>
      </c>
    </row>
    <row r="40" spans="1:75" x14ac:dyDescent="0.25">
      <c r="A40" s="231" t="str">
        <f t="shared" ref="A40" si="32">A10</f>
        <v>Maturity date</v>
      </c>
      <c r="B40" s="189" t="str">
        <f t="shared" ref="B40:K40" si="33">B10</f>
        <v>15/11/2011</v>
      </c>
      <c r="C40" s="187" t="str">
        <f t="shared" si="33"/>
        <v>15/04/2013</v>
      </c>
      <c r="D40" s="189" t="str">
        <f t="shared" si="33"/>
        <v>15/04/2015</v>
      </c>
      <c r="E40" s="187" t="str">
        <f t="shared" si="33"/>
        <v>2/03/2016</v>
      </c>
      <c r="F40" s="63" t="str">
        <f t="shared" ref="F40" si="34">F10</f>
        <v>26/10/2016</v>
      </c>
      <c r="G40" s="187" t="str">
        <f t="shared" si="33"/>
        <v>15/12/2017</v>
      </c>
      <c r="H40" s="186" t="str">
        <f t="shared" si="33"/>
        <v>15/03/2019</v>
      </c>
      <c r="I40" s="189" t="str">
        <f t="shared" si="33"/>
        <v>15/04/2020</v>
      </c>
      <c r="J40" s="188" t="str">
        <f t="shared" si="33"/>
        <v>15/05/2021</v>
      </c>
      <c r="K40" s="188" t="str">
        <f t="shared" si="33"/>
        <v>15/04/2023</v>
      </c>
      <c r="L40" s="188" t="str">
        <f t="shared" ref="L40" si="35">L10</f>
        <v>15/04/2027</v>
      </c>
      <c r="M40" s="56"/>
      <c r="N40" s="60"/>
      <c r="O40" s="230" t="str">
        <f t="shared" ref="O40:P40" si="36">O10</f>
        <v>Maturity date</v>
      </c>
      <c r="P40" s="189" t="str">
        <f t="shared" si="36"/>
        <v>7/11/2015</v>
      </c>
      <c r="Q40" s="186" t="str">
        <f t="shared" ref="Q40:BW40" si="37">Q10</f>
        <v>10/08/2016</v>
      </c>
      <c r="R40" s="186" t="str">
        <f t="shared" si="37"/>
        <v>15/11/2016</v>
      </c>
      <c r="S40" s="186" t="str">
        <f t="shared" si="37"/>
        <v>17/10/2017</v>
      </c>
      <c r="T40" s="186" t="str">
        <f t="shared" si="37"/>
        <v>13/12/2019</v>
      </c>
      <c r="U40" s="186" t="str">
        <f t="shared" si="37"/>
        <v>28/05/2021</v>
      </c>
      <c r="V40" s="186" t="str">
        <f t="shared" ref="V40" si="38">V10</f>
        <v>9/11/2022</v>
      </c>
      <c r="W40" s="186" t="str">
        <f t="shared" si="37"/>
        <v>15/03/2016</v>
      </c>
      <c r="X40" s="186" t="str">
        <f t="shared" si="37"/>
        <v>15/09/2016</v>
      </c>
      <c r="Y40" s="186" t="str">
        <f t="shared" si="37"/>
        <v>1/11/2019</v>
      </c>
      <c r="Z40" s="186" t="str">
        <f t="shared" si="37"/>
        <v>23/06/2020</v>
      </c>
      <c r="AA40" s="186" t="str">
        <f t="shared" si="37"/>
        <v>8/03/2023</v>
      </c>
      <c r="AB40" s="189" t="str">
        <f t="shared" si="37"/>
        <v>15/05/2013</v>
      </c>
      <c r="AC40" s="186" t="str">
        <f t="shared" si="37"/>
        <v>12/10/2016</v>
      </c>
      <c r="AD40" s="186" t="str">
        <f t="shared" si="37"/>
        <v>6/03/2019</v>
      </c>
      <c r="AE40" s="186" t="str">
        <f t="shared" si="37"/>
        <v>11/02/2020</v>
      </c>
      <c r="AF40" s="186" t="str">
        <f t="shared" si="37"/>
        <v>6/03/2023</v>
      </c>
      <c r="AG40" s="186" t="str">
        <f t="shared" si="37"/>
        <v>15/10/2014</v>
      </c>
      <c r="AH40" s="186" t="str">
        <f t="shared" si="37"/>
        <v>15/11/2013</v>
      </c>
      <c r="AI40" s="186" t="str">
        <f t="shared" si="37"/>
        <v>11/06/2020</v>
      </c>
      <c r="AJ40" s="186" t="str">
        <f t="shared" si="37"/>
        <v>15/05/2021</v>
      </c>
      <c r="AK40" s="186" t="str">
        <f t="shared" si="37"/>
        <v>15/05/2014</v>
      </c>
      <c r="AL40" s="186" t="str">
        <f t="shared" si="37"/>
        <v>13/04/2017</v>
      </c>
      <c r="AM40" s="186" t="str">
        <f t="shared" si="37"/>
        <v>24/05/2018</v>
      </c>
      <c r="AN40" s="186" t="str">
        <f t="shared" si="37"/>
        <v>15/05/2019</v>
      </c>
      <c r="AO40" s="189" t="str">
        <f t="shared" si="37"/>
        <v>27/05/2020</v>
      </c>
      <c r="AP40" s="63">
        <f t="shared" ref="AP40" si="39">AP10</f>
        <v>44515</v>
      </c>
      <c r="AQ40" s="186" t="str">
        <f t="shared" si="37"/>
        <v>29/03/2013</v>
      </c>
      <c r="AR40" s="186" t="str">
        <f t="shared" si="37"/>
        <v>29/06/2015</v>
      </c>
      <c r="AS40" s="338" t="str">
        <f t="shared" si="37"/>
        <v>28/09/2017</v>
      </c>
      <c r="AT40" s="338" t="str">
        <f t="shared" si="37"/>
        <v>20/12/2018</v>
      </c>
      <c r="AU40" s="338" t="str">
        <f t="shared" ref="AU40" si="40">AU10</f>
        <v>28/09/2022</v>
      </c>
      <c r="AV40" s="186" t="str">
        <f t="shared" si="37"/>
        <v>15/02/2017</v>
      </c>
      <c r="AW40" s="186" t="str">
        <f t="shared" si="37"/>
        <v>30/11/2018</v>
      </c>
      <c r="AX40" s="186" t="str">
        <f t="shared" si="37"/>
        <v>6/09/2019</v>
      </c>
      <c r="AY40" s="186" t="str">
        <f t="shared" si="37"/>
        <v>12/11/2019</v>
      </c>
      <c r="AZ40" s="186" t="str">
        <f t="shared" si="37"/>
        <v>10/06/2020</v>
      </c>
      <c r="BA40" s="186" t="str">
        <f t="shared" ref="BA40" si="41">BA10</f>
        <v>30/06/2022</v>
      </c>
      <c r="BB40" s="186" t="str">
        <f t="shared" si="37"/>
        <v>15/03/2023</v>
      </c>
      <c r="BC40" s="186" t="str">
        <f t="shared" ref="BC40" si="42">BC10</f>
        <v>15/03/2028</v>
      </c>
      <c r="BD40" s="186" t="str">
        <f t="shared" si="37"/>
        <v>22/03/2013</v>
      </c>
      <c r="BE40" s="186" t="str">
        <f t="shared" si="37"/>
        <v>15/06/2015</v>
      </c>
      <c r="BF40" s="186" t="str">
        <f t="shared" si="37"/>
        <v>15/06/2015</v>
      </c>
      <c r="BG40" s="186" t="str">
        <f t="shared" si="37"/>
        <v>22/03/2016</v>
      </c>
      <c r="BH40" s="186" t="str">
        <f t="shared" si="37"/>
        <v>25/10/2019</v>
      </c>
      <c r="BI40" s="186" t="str">
        <f t="shared" ref="BI40" si="43">BI10</f>
        <v>25/03/2022</v>
      </c>
      <c r="BJ40" s="186" t="str">
        <f t="shared" si="37"/>
        <v>24/11/2014</v>
      </c>
      <c r="BK40" s="186" t="str">
        <f t="shared" si="37"/>
        <v>11/07/2017</v>
      </c>
      <c r="BL40" s="186" t="str">
        <f t="shared" si="37"/>
        <v>21/04/2014</v>
      </c>
      <c r="BM40" s="186" t="str">
        <f t="shared" si="37"/>
        <v>10/03/2015</v>
      </c>
      <c r="BN40" s="186" t="str">
        <f t="shared" si="37"/>
        <v>4/03/2016</v>
      </c>
      <c r="BO40" s="186" t="str">
        <f t="shared" si="37"/>
        <v>24/10/2017</v>
      </c>
      <c r="BP40" s="186" t="str">
        <f t="shared" si="37"/>
        <v>25/02/2020</v>
      </c>
      <c r="BQ40" s="186" t="str">
        <f t="shared" si="37"/>
        <v>20/10/2021</v>
      </c>
      <c r="BR40" s="186" t="str">
        <f t="shared" si="37"/>
        <v>25/02/2022</v>
      </c>
      <c r="BS40" s="186" t="str">
        <f t="shared" ref="BS40" si="44">BS10</f>
        <v>19/06/2025</v>
      </c>
      <c r="BT40" s="186" t="str">
        <f t="shared" si="37"/>
        <v>16/03/2015</v>
      </c>
      <c r="BU40" s="186" t="str">
        <f t="shared" si="37"/>
        <v>16/03/2017</v>
      </c>
      <c r="BV40" s="186" t="str">
        <f t="shared" si="37"/>
        <v>6/12/2019</v>
      </c>
      <c r="BW40" s="189" t="str">
        <f t="shared" si="37"/>
        <v>4/10/2021</v>
      </c>
    </row>
    <row r="41" spans="1:75" x14ac:dyDescent="0.25">
      <c r="A41" s="61">
        <f t="shared" ref="A41:A63" si="45">A11</f>
        <v>42310</v>
      </c>
      <c r="B41" s="64" t="str">
        <f>IF(AND(B$39="S/A", B11&gt;0), ((1+B11/200)^2-1)*100, IF(AND(B$39="Qtrly", B11&gt;0), ((1+B11/400)^4-1)*100, ""))</f>
        <v/>
      </c>
      <c r="C41" s="64" t="str">
        <f t="shared" ref="C41:K41" si="46">IF(AND(C$39="S/A", C11&gt;0), ((1+C11/200)^2-1)*100, IF(AND(C$39="Qtrly", C11&gt;0), ((1+C11/400)^4-1)*100, ""))</f>
        <v/>
      </c>
      <c r="D41" s="64" t="str">
        <f t="shared" si="46"/>
        <v/>
      </c>
      <c r="E41" s="64">
        <f>IF(AND(E$39="#N/A Field Not Applicable", E11&gt;0), ((1+E11/200)^2-1)*100, IF(AND(E$39="Qtrly", E11&gt;0), ((1+E11/400)^4-1)*100, ""))</f>
        <v>2.5347433100338712</v>
      </c>
      <c r="F41" s="64">
        <f t="shared" ref="F41:F61" si="47">F11</f>
        <v>2.5409999999999999</v>
      </c>
      <c r="G41" s="64">
        <f t="shared" si="46"/>
        <v>2.5804352400000008</v>
      </c>
      <c r="H41" s="64">
        <f t="shared" si="46"/>
        <v>2.6553976099999987</v>
      </c>
      <c r="I41" s="64">
        <f t="shared" si="46"/>
        <v>2.77296129000002</v>
      </c>
      <c r="J41" s="64">
        <f t="shared" si="46"/>
        <v>2.859149802499994</v>
      </c>
      <c r="K41" s="67">
        <f t="shared" si="46"/>
        <v>3.0509219599999859</v>
      </c>
      <c r="L41" s="67">
        <f t="shared" ref="L41" si="48">IF(AND(L$39="S/A", L11&gt;0), ((1+L11/200)^2-1)*100, IF(AND(L$39="Qtrly", L11&gt;0), ((1+L11/400)^4-1)*100, ""))</f>
        <v>3.3495892099999924</v>
      </c>
      <c r="M41" s="65"/>
      <c r="N41" s="65"/>
      <c r="O41" s="66">
        <f t="shared" ref="O41:O63" si="49">A11</f>
        <v>42310</v>
      </c>
      <c r="P41" s="67">
        <f>IF(AND(P$39="S/A", P11&gt;0), ((1+P11/200)^2-1)*100, IF(AND(P$39="Qtrly", P11&gt;0), ((1+P11/400)^4-1)*100, ""))</f>
        <v>3.1524609600000142</v>
      </c>
      <c r="Q41" s="67">
        <f t="shared" ref="Q41:BW41" si="50">IF(AND(Q$39="S/A", Q11&gt;0), ((1+Q11/200)^2-1)*100, IF(AND(Q$39="Qtrly", Q11&gt;0), ((1+Q11/400)^4-1)*100, ""))</f>
        <v>3.3668723024999903</v>
      </c>
      <c r="R41" s="67">
        <f t="shared" si="50"/>
        <v>3.2327121225000033</v>
      </c>
      <c r="S41" s="67">
        <f t="shared" si="50"/>
        <v>3.3221425625000078</v>
      </c>
      <c r="T41" s="67">
        <f t="shared" si="50"/>
        <v>3.6985805624999868</v>
      </c>
      <c r="U41" s="67">
        <f t="shared" si="50"/>
        <v>4.0481601600000028</v>
      </c>
      <c r="V41" s="67" t="str">
        <f t="shared" ref="V41" si="51">IF(AND(V$39="S/A", V11&gt;0), ((1+V11/200)^2-1)*100, IF(AND(V$39="Qtrly", V11&gt;0), ((1+V11/400)^4-1)*100, ""))</f>
        <v/>
      </c>
      <c r="W41" s="67">
        <f t="shared" si="50"/>
        <v>3.4461897224999927</v>
      </c>
      <c r="X41" s="67">
        <f t="shared" si="50"/>
        <v>3.502136960000013</v>
      </c>
      <c r="Y41" s="67">
        <f t="shared" si="50"/>
        <v>4.1103919025000213</v>
      </c>
      <c r="Z41" s="67">
        <f t="shared" si="50"/>
        <v>4.2961775024999982</v>
      </c>
      <c r="AA41" s="67">
        <f t="shared" si="50"/>
        <v>4.7818376900000015</v>
      </c>
      <c r="AB41" s="67" t="str">
        <f t="shared" si="50"/>
        <v/>
      </c>
      <c r="AC41" s="67">
        <f t="shared" si="50"/>
        <v>3.4960328900000226</v>
      </c>
      <c r="AD41" s="67">
        <f t="shared" si="50"/>
        <v>3.9339470399999854</v>
      </c>
      <c r="AE41" s="67">
        <f t="shared" si="50"/>
        <v>4.1899940224999987</v>
      </c>
      <c r="AF41" s="67">
        <f t="shared" si="50"/>
        <v>4.8535040399999785</v>
      </c>
      <c r="AG41" s="67" t="str">
        <f t="shared" si="50"/>
        <v/>
      </c>
      <c r="AH41" s="67" t="str">
        <f t="shared" si="50"/>
        <v/>
      </c>
      <c r="AI41" s="67">
        <f t="shared" si="50"/>
        <v>4.3053690000000255</v>
      </c>
      <c r="AJ41" s="67">
        <f t="shared" si="50"/>
        <v>4.347246502500024</v>
      </c>
      <c r="AK41" s="67" t="str">
        <f t="shared" si="50"/>
        <v/>
      </c>
      <c r="AL41" s="67">
        <f t="shared" si="50"/>
        <v>3.6914524099999735</v>
      </c>
      <c r="AM41" s="67">
        <f t="shared" si="50"/>
        <v>3.9410835224999996</v>
      </c>
      <c r="AN41" s="67">
        <f t="shared" si="50"/>
        <v>3.9872689104561987</v>
      </c>
      <c r="AO41" s="67">
        <f t="shared" si="50"/>
        <v>4.3707424399999972</v>
      </c>
      <c r="AP41" s="67">
        <f t="shared" ref="AP41" si="52">IF(AND(AP$39="S/A", AP11&gt;0), ((1+AP11/200)^2-1)*100, IF(AND(AP$39="Qtrly", AP11&gt;0), ((1+AP11/400)^4-1)*100, ""))</f>
        <v>4.2359321600000222</v>
      </c>
      <c r="AQ41" s="67" t="str">
        <f t="shared" si="50"/>
        <v/>
      </c>
      <c r="AR41" s="67" t="str">
        <f>IF(AND(AR$39="S/A", AR11&gt;0), ((1+AR11/200)^2-1)*100, IF(AND(AR$39="Qtrly", AR11&gt;0), ((1+AR11/400)^4-1)*100, ""))</f>
        <v/>
      </c>
      <c r="AS41" s="339">
        <f t="shared" si="50"/>
        <v>3.7824984756093416</v>
      </c>
      <c r="AT41" s="339">
        <f t="shared" si="50"/>
        <v>4.0767232400000131</v>
      </c>
      <c r="AU41" s="339">
        <f t="shared" ref="AU41" si="53">IF(AND(AU$39="S/A", AU11&gt;0), ((1+AU11/200)^2-1)*100, IF(AND(AU$39="Qtrly", AU11&gt;0), ((1+AU11/400)^4-1)*100, ""))</f>
        <v>4.8094775225000053</v>
      </c>
      <c r="AV41" s="67">
        <f t="shared" si="50"/>
        <v>3.1494140625</v>
      </c>
      <c r="AW41" s="67">
        <f t="shared" si="50"/>
        <v>3.3617888899999837</v>
      </c>
      <c r="AX41" s="67">
        <f t="shared" si="50"/>
        <v>3.4777217599999855</v>
      </c>
      <c r="AY41" s="67">
        <f t="shared" si="50"/>
        <v>3.5682759224999971</v>
      </c>
      <c r="AZ41" s="67">
        <f t="shared" si="50"/>
        <v>3.6425802499999715</v>
      </c>
      <c r="BA41" s="67">
        <f t="shared" si="50"/>
        <v>4.0379600099999857</v>
      </c>
      <c r="BB41" s="67">
        <f t="shared" si="50"/>
        <v>4.1512097025000028</v>
      </c>
      <c r="BC41" s="67">
        <f t="shared" ref="BC41" si="54">IF(AND(BC$39="S/A", BC11&gt;0), ((1+BC11/200)^2-1)*100, IF(AND(BC$39="Qtrly", BC11&gt;0), ((1+BC11/400)^4-1)*100, ""))</f>
        <v>4.7797904399999869</v>
      </c>
      <c r="BD41" s="67" t="str">
        <f t="shared" si="50"/>
        <v/>
      </c>
      <c r="BE41" s="67" t="str">
        <f t="shared" si="50"/>
        <v/>
      </c>
      <c r="BF41" s="67" t="str">
        <f t="shared" si="50"/>
        <v/>
      </c>
      <c r="BG41" s="67">
        <f t="shared" si="50"/>
        <v>3.4126286400000039</v>
      </c>
      <c r="BH41" s="67">
        <f t="shared" si="50"/>
        <v>3.7240402500000158</v>
      </c>
      <c r="BI41" s="67">
        <f t="shared" si="50"/>
        <v>4.2992412899999888</v>
      </c>
      <c r="BJ41" s="67" t="str">
        <f t="shared" si="50"/>
        <v/>
      </c>
      <c r="BK41" s="67">
        <f t="shared" si="50"/>
        <v>3.357722250000017</v>
      </c>
      <c r="BL41" s="67" t="str">
        <f t="shared" si="50"/>
        <v/>
      </c>
      <c r="BM41" s="67" t="str">
        <f t="shared" si="50"/>
        <v/>
      </c>
      <c r="BN41" s="67">
        <f t="shared" si="50"/>
        <v>3.438053202499991</v>
      </c>
      <c r="BO41" s="67">
        <f t="shared" si="50"/>
        <v>3.4268660100000181</v>
      </c>
      <c r="BP41" s="67">
        <f t="shared" si="50"/>
        <v>3.8666722499999917</v>
      </c>
      <c r="BQ41" s="67">
        <f t="shared" si="50"/>
        <v>4.1512097025000028</v>
      </c>
      <c r="BR41" s="67">
        <f t="shared" si="50"/>
        <v>4.3973062499999882</v>
      </c>
      <c r="BS41" s="67">
        <f t="shared" si="50"/>
        <v>4.93748720999998</v>
      </c>
      <c r="BT41" s="67" t="str">
        <f t="shared" si="50"/>
        <v/>
      </c>
      <c r="BU41" s="67">
        <f t="shared" si="50"/>
        <v>3.5764175625000005</v>
      </c>
      <c r="BV41" s="67">
        <f t="shared" si="50"/>
        <v>4.0379600099999857</v>
      </c>
      <c r="BW41" s="67">
        <f t="shared" si="50"/>
        <v>4.443290062500016</v>
      </c>
    </row>
    <row r="42" spans="1:75" x14ac:dyDescent="0.25">
      <c r="A42" s="61">
        <f t="shared" si="45"/>
        <v>42311</v>
      </c>
      <c r="B42" s="64" t="str">
        <f t="shared" ref="B42:K42" si="55">IF(AND(B$39="S/A", B12&gt;0), ((1+B12/200)^2-1)*100, IF(AND(B$39="Qtrly", B12&gt;0), ((1+B12/400)^4-1)*100, ""))</f>
        <v/>
      </c>
      <c r="C42" s="64" t="str">
        <f t="shared" si="55"/>
        <v/>
      </c>
      <c r="D42" s="64" t="str">
        <f t="shared" si="55"/>
        <v/>
      </c>
      <c r="E42" s="353">
        <f t="shared" ref="E42:E61" si="56">IF(AND(E$39="#N/A Field Not Applicable", E12&gt;0), ((1+E12/200)^2-1)*100, IF(AND(E$39="Qtrly", E12&gt;0), ((1+E12/400)^4-1)*100, ""))</f>
        <v>2.5306675669156231</v>
      </c>
      <c r="F42" s="64">
        <f t="shared" si="47"/>
        <v>2.5449999999999999</v>
      </c>
      <c r="G42" s="64">
        <f t="shared" si="55"/>
        <v>2.6138610225000081</v>
      </c>
      <c r="H42" s="64">
        <f t="shared" si="55"/>
        <v>2.6857955599999705</v>
      </c>
      <c r="I42" s="64">
        <f t="shared" si="55"/>
        <v>2.8125021224999935</v>
      </c>
      <c r="J42" s="64">
        <f t="shared" si="55"/>
        <v>2.8966784400000112</v>
      </c>
      <c r="K42" s="67">
        <f t="shared" si="55"/>
        <v>3.0915315599999715</v>
      </c>
      <c r="L42" s="67">
        <f t="shared" ref="L42" si="57">IF(AND(L$39="S/A", L12&gt;0), ((1+L12/200)^2-1)*100, IF(AND(L$39="Qtrly", L12&gt;0), ((1+L12/400)^4-1)*100, ""))</f>
        <v>3.4004259600000308</v>
      </c>
      <c r="M42" s="65"/>
      <c r="N42" s="65"/>
      <c r="O42" s="66">
        <f t="shared" si="49"/>
        <v>42311</v>
      </c>
      <c r="P42" s="67">
        <f t="shared" ref="P42:BW42" si="58">IF(AND(P$39="S/A", P12&gt;0), ((1+P12/200)^2-1)*100, IF(AND(P$39="Qtrly", P12&gt;0), ((1+P12/400)^4-1)*100, ""))</f>
        <v>7.323384090000018</v>
      </c>
      <c r="Q42" s="67">
        <f t="shared" si="58"/>
        <v>3.376022759999997</v>
      </c>
      <c r="R42" s="67">
        <f t="shared" si="58"/>
        <v>3.2611630625000165</v>
      </c>
      <c r="S42" s="67">
        <f t="shared" si="58"/>
        <v>3.350605822500019</v>
      </c>
      <c r="T42" s="67">
        <f t="shared" si="58"/>
        <v>3.7250587024999726</v>
      </c>
      <c r="U42" s="67">
        <f t="shared" si="58"/>
        <v>4.0777434224999798</v>
      </c>
      <c r="V42" s="67" t="str">
        <f t="shared" ref="V42" si="59">IF(AND(V$39="S/A", V12&gt;0), ((1+V12/200)^2-1)*100, IF(AND(V$39="Qtrly", V12&gt;0), ((1+V12/400)^4-1)*100, ""))</f>
        <v/>
      </c>
      <c r="W42" s="67">
        <f t="shared" si="58"/>
        <v>3.5224851599999996</v>
      </c>
      <c r="X42" s="67">
        <f t="shared" si="58"/>
        <v>3.5011196024999913</v>
      </c>
      <c r="Y42" s="67">
        <f t="shared" si="58"/>
        <v>4.1267180624999789</v>
      </c>
      <c r="Z42" s="67">
        <f t="shared" si="58"/>
        <v>4.3135395599999793</v>
      </c>
      <c r="AA42" s="67">
        <f t="shared" si="58"/>
        <v>4.789003222499999</v>
      </c>
      <c r="AB42" s="67" t="str">
        <f t="shared" si="58"/>
        <v/>
      </c>
      <c r="AC42" s="67">
        <f t="shared" si="58"/>
        <v>3.508241209999996</v>
      </c>
      <c r="AD42" s="67">
        <f t="shared" si="58"/>
        <v>3.9604552099999912</v>
      </c>
      <c r="AE42" s="67">
        <f t="shared" si="58"/>
        <v>4.2185765624999982</v>
      </c>
      <c r="AF42" s="67">
        <f t="shared" si="58"/>
        <v>4.8862739600000094</v>
      </c>
      <c r="AG42" s="67" t="str">
        <f t="shared" si="58"/>
        <v/>
      </c>
      <c r="AH42" s="67" t="str">
        <f t="shared" si="58"/>
        <v/>
      </c>
      <c r="AI42" s="67">
        <f t="shared" si="58"/>
        <v>4.3421390399999815</v>
      </c>
      <c r="AJ42" s="67">
        <f t="shared" si="58"/>
        <v>4.3768722499999857</v>
      </c>
      <c r="AK42" s="67" t="str">
        <f t="shared" si="58"/>
        <v/>
      </c>
      <c r="AL42" s="67">
        <f t="shared" si="58"/>
        <v>3.7169112225000189</v>
      </c>
      <c r="AM42" s="67">
        <f t="shared" si="58"/>
        <v>3.9675926024999919</v>
      </c>
      <c r="AN42" s="67">
        <f t="shared" si="58"/>
        <v>4.0140452008091687</v>
      </c>
      <c r="AO42" s="67">
        <f t="shared" si="58"/>
        <v>4.3973062499999882</v>
      </c>
      <c r="AP42" s="67">
        <f t="shared" ref="AP42" si="60">IF(AND(AP$39="S/A", AP12&gt;0), ((1+AP12/200)^2-1)*100, IF(AND(AP$39="Qtrly", AP12&gt;0), ((1+AP12/400)^4-1)*100, ""))</f>
        <v>4.263499902500012</v>
      </c>
      <c r="AQ42" s="67" t="str">
        <f t="shared" si="58"/>
        <v/>
      </c>
      <c r="AR42" s="67" t="str">
        <f t="shared" si="58"/>
        <v/>
      </c>
      <c r="AS42" s="339">
        <f t="shared" si="58"/>
        <v>3.8082067803160591</v>
      </c>
      <c r="AT42" s="339">
        <f t="shared" si="58"/>
        <v>4.1012089999999946</v>
      </c>
      <c r="AU42" s="339">
        <f t="shared" ref="AU42" si="61">IF(AND(AU$39="S/A", AU12&gt;0), ((1+AU12/200)^2-1)*100, IF(AND(AU$39="Qtrly", AU12&gt;0), ((1+AU12/400)^4-1)*100, ""))</f>
        <v>4.8381449025000078</v>
      </c>
      <c r="AV42" s="67">
        <f t="shared" si="58"/>
        <v>3.1697275625000021</v>
      </c>
      <c r="AW42" s="67">
        <f t="shared" si="58"/>
        <v>3.3872072024999866</v>
      </c>
      <c r="AX42" s="67">
        <f t="shared" si="58"/>
        <v>3.5041716900000131</v>
      </c>
      <c r="AY42" s="67">
        <f t="shared" si="58"/>
        <v>3.5957552399999981</v>
      </c>
      <c r="AZ42" s="67">
        <f t="shared" si="58"/>
        <v>3.6710876099999901</v>
      </c>
      <c r="BA42" s="67">
        <f t="shared" si="58"/>
        <v>4.0726425599999949</v>
      </c>
      <c r="BB42" s="67">
        <f t="shared" si="58"/>
        <v>4.1828489999999885</v>
      </c>
      <c r="BC42" s="67">
        <f t="shared" ref="BC42" si="62">IF(AND(BC$39="S/A", BC12&gt;0), ((1+BC12/200)^2-1)*100, IF(AND(BC$39="Qtrly", BC12&gt;0), ((1+BC12/400)^4-1)*100, ""))</f>
        <v>4.8064062499999949</v>
      </c>
      <c r="BD42" s="67" t="str">
        <f t="shared" si="58"/>
        <v/>
      </c>
      <c r="BE42" s="67" t="str">
        <f t="shared" si="58"/>
        <v/>
      </c>
      <c r="BF42" s="67" t="str">
        <f t="shared" si="58"/>
        <v/>
      </c>
      <c r="BG42" s="67">
        <f t="shared" si="58"/>
        <v>3.4197472025000009</v>
      </c>
      <c r="BH42" s="67">
        <f t="shared" si="58"/>
        <v>3.7505216400000041</v>
      </c>
      <c r="BI42" s="67">
        <f t="shared" si="58"/>
        <v>4.33294592250002</v>
      </c>
      <c r="BJ42" s="67" t="str">
        <f t="shared" si="58"/>
        <v/>
      </c>
      <c r="BK42" s="67">
        <f t="shared" si="58"/>
        <v>3.3811065224999881</v>
      </c>
      <c r="BL42" s="67" t="str">
        <f t="shared" si="58"/>
        <v/>
      </c>
      <c r="BM42" s="67" t="str">
        <f t="shared" si="58"/>
        <v/>
      </c>
      <c r="BN42" s="67">
        <f t="shared" si="58"/>
        <v>3.4451726399999938</v>
      </c>
      <c r="BO42" s="67">
        <f t="shared" si="58"/>
        <v>3.456360822499982</v>
      </c>
      <c r="BP42" s="67">
        <f t="shared" si="58"/>
        <v>3.8931718399999982</v>
      </c>
      <c r="BQ42" s="67">
        <f t="shared" si="58"/>
        <v>4.1797869225000062</v>
      </c>
      <c r="BR42" s="67">
        <f t="shared" si="58"/>
        <v>4.4279610000000025</v>
      </c>
      <c r="BS42" s="67">
        <f t="shared" si="58"/>
        <v>4.9723193599999771</v>
      </c>
      <c r="BT42" s="67" t="str">
        <f t="shared" si="58"/>
        <v/>
      </c>
      <c r="BU42" s="67">
        <f t="shared" si="58"/>
        <v>3.5947374224999828</v>
      </c>
      <c r="BV42" s="67">
        <f t="shared" si="58"/>
        <v>4.0593809024999983</v>
      </c>
      <c r="BW42" s="67">
        <f t="shared" si="58"/>
        <v>4.4739515624999893</v>
      </c>
    </row>
    <row r="43" spans="1:75" x14ac:dyDescent="0.25">
      <c r="A43" s="61">
        <f t="shared" si="45"/>
        <v>42312</v>
      </c>
      <c r="B43" s="64" t="str">
        <f t="shared" ref="B43:K43" si="63">IF(AND(B$39="S/A", B13&gt;0), ((1+B13/200)^2-1)*100, IF(AND(B$39="Qtrly", B13&gt;0), ((1+B13/400)^4-1)*100, ""))</f>
        <v/>
      </c>
      <c r="C43" s="64" t="str">
        <f t="shared" si="63"/>
        <v/>
      </c>
      <c r="D43" s="64" t="str">
        <f t="shared" si="63"/>
        <v/>
      </c>
      <c r="E43" s="64">
        <f t="shared" si="56"/>
        <v>2.5490093678655734</v>
      </c>
      <c r="F43" s="64">
        <f t="shared" si="47"/>
        <v>2.5609999999999999</v>
      </c>
      <c r="G43" s="64">
        <f t="shared" si="63"/>
        <v>2.6098091224999731</v>
      </c>
      <c r="H43" s="64">
        <f t="shared" si="63"/>
        <v>2.686808902499993</v>
      </c>
      <c r="I43" s="64">
        <f t="shared" si="63"/>
        <v>2.8206140024999993</v>
      </c>
      <c r="J43" s="64">
        <f t="shared" si="63"/>
        <v>2.9088513600000088</v>
      </c>
      <c r="K43" s="67">
        <f t="shared" si="63"/>
        <v>3.1199630399999956</v>
      </c>
      <c r="L43" s="67">
        <f t="shared" ref="L43" si="64">IF(AND(L$39="S/A", L13&gt;0), ((1+L13/200)^2-1)*100, IF(AND(L$39="Qtrly", L13&gt;0), ((1+L13/400)^4-1)*100, ""))</f>
        <v>3.4238150625000019</v>
      </c>
      <c r="M43" s="65"/>
      <c r="N43" s="65"/>
      <c r="O43" s="66">
        <f t="shared" si="49"/>
        <v>42312</v>
      </c>
      <c r="P43" s="67">
        <f t="shared" ref="P43:BW43" si="65">IF(AND(P$39="S/A", P13&gt;0), ((1+P13/200)^2-1)*100, IF(AND(P$39="Qtrly", P13&gt;0), ((1+P13/400)^4-1)*100, ""))</f>
        <v>7.3213121600000042</v>
      </c>
      <c r="Q43" s="67">
        <f t="shared" si="65"/>
        <v>3.3821232899999831</v>
      </c>
      <c r="R43" s="67">
        <f t="shared" si="65"/>
        <v>3.2764062500000302</v>
      </c>
      <c r="S43" s="67">
        <f t="shared" si="65"/>
        <v>3.3140109224999881</v>
      </c>
      <c r="T43" s="67">
        <f t="shared" si="65"/>
        <v>3.7097824400000201</v>
      </c>
      <c r="U43" s="67">
        <f t="shared" si="65"/>
        <v>4.0706022500000216</v>
      </c>
      <c r="V43" s="67" t="str">
        <f t="shared" ref="V43" si="66">IF(AND(V$39="S/A", V13&gt;0), ((1+V13/200)^2-1)*100, IF(AND(V$39="Qtrly", V13&gt;0), ((1+V13/400)^4-1)*100, ""))</f>
        <v/>
      </c>
      <c r="W43" s="67">
        <f t="shared" si="65"/>
        <v>3.5133282224999896</v>
      </c>
      <c r="X43" s="67">
        <f t="shared" si="65"/>
        <v>3.5072238224999941</v>
      </c>
      <c r="Y43" s="67">
        <f t="shared" si="65"/>
        <v>4.1093715599999969</v>
      </c>
      <c r="Z43" s="67">
        <f t="shared" si="65"/>
        <v>4.3002625624999791</v>
      </c>
      <c r="AA43" s="67">
        <f t="shared" si="65"/>
        <v>4.7910505624999766</v>
      </c>
      <c r="AB43" s="67" t="str">
        <f t="shared" si="65"/>
        <v/>
      </c>
      <c r="AC43" s="67">
        <f t="shared" si="65"/>
        <v>3.5143456399999939</v>
      </c>
      <c r="AD43" s="67">
        <f t="shared" si="65"/>
        <v>3.943122562500001</v>
      </c>
      <c r="AE43" s="67">
        <f t="shared" si="65"/>
        <v>4.2032639999999954</v>
      </c>
      <c r="AF43" s="67">
        <f t="shared" si="65"/>
        <v>4.8862739600000094</v>
      </c>
      <c r="AG43" s="67" t="str">
        <f t="shared" si="65"/>
        <v/>
      </c>
      <c r="AH43" s="67" t="str">
        <f t="shared" si="65"/>
        <v/>
      </c>
      <c r="AI43" s="67">
        <f t="shared" si="65"/>
        <v>4.2216392100000055</v>
      </c>
      <c r="AJ43" s="67">
        <f t="shared" si="65"/>
        <v>4.3707424399999972</v>
      </c>
      <c r="AK43" s="67" t="str">
        <f t="shared" si="65"/>
        <v/>
      </c>
      <c r="AL43" s="67">
        <f t="shared" si="65"/>
        <v>3.7138560000000043</v>
      </c>
      <c r="AM43" s="67">
        <f t="shared" si="65"/>
        <v>3.9441420900000024</v>
      </c>
      <c r="AN43" s="67">
        <f t="shared" si="65"/>
        <v>4.0006564093298946</v>
      </c>
      <c r="AO43" s="67">
        <f t="shared" si="65"/>
        <v>4.3819805625000319</v>
      </c>
      <c r="AP43" s="67">
        <f t="shared" ref="AP43" si="67">IF(AND(AP$39="S/A", AP13&gt;0), ((1+AP13/200)^2-1)*100, IF(AND(AP$39="Qtrly", AP13&gt;0), ((1+AP13/400)^4-1)*100, ""))</f>
        <v>4.2594155625000019</v>
      </c>
      <c r="AQ43" s="67" t="str">
        <f t="shared" si="65"/>
        <v/>
      </c>
      <c r="AR43" s="67" t="str">
        <f t="shared" si="65"/>
        <v/>
      </c>
      <c r="AS43" s="339">
        <f t="shared" si="65"/>
        <v>3.7938095413247552</v>
      </c>
      <c r="AT43" s="339">
        <f t="shared" si="65"/>
        <v>4.0991684099999759</v>
      </c>
      <c r="AU43" s="339">
        <f t="shared" ref="AU43" si="68">IF(AND(AU$39="S/A", AU13&gt;0), ((1+AU13/200)^2-1)*100, IF(AND(AU$39="Qtrly", AU13&gt;0), ((1+AU13/400)^4-1)*100, ""))</f>
        <v>4.8350732099999849</v>
      </c>
      <c r="AV43" s="67">
        <f t="shared" si="65"/>
        <v>3.1666804099999668</v>
      </c>
      <c r="AW43" s="67">
        <f t="shared" si="65"/>
        <v>3.3709391225000163</v>
      </c>
      <c r="AX43" s="67">
        <f t="shared" si="65"/>
        <v>3.4878944100000142</v>
      </c>
      <c r="AY43" s="67">
        <f t="shared" si="65"/>
        <v>3.5825240024999871</v>
      </c>
      <c r="AZ43" s="67">
        <f t="shared" si="65"/>
        <v>3.660905960000016</v>
      </c>
      <c r="BA43" s="67">
        <f t="shared" si="65"/>
        <v>4.0695821025000134</v>
      </c>
      <c r="BB43" s="67">
        <f t="shared" si="65"/>
        <v>4.1818283024999792</v>
      </c>
      <c r="BC43" s="67">
        <f t="shared" ref="BC43" si="69">IF(AND(BC$39="S/A", BC13&gt;0), ((1+BC13/200)^2-1)*100, IF(AND(BC$39="Qtrly", BC13&gt;0), ((1+BC13/400)^4-1)*100, ""))</f>
        <v>4.8207392399999938</v>
      </c>
      <c r="BD43" s="67" t="str">
        <f t="shared" si="65"/>
        <v/>
      </c>
      <c r="BE43" s="67" t="str">
        <f t="shared" si="65"/>
        <v/>
      </c>
      <c r="BF43" s="67" t="str">
        <f t="shared" si="65"/>
        <v/>
      </c>
      <c r="BG43" s="67">
        <f t="shared" si="65"/>
        <v>3.5031543225000128</v>
      </c>
      <c r="BH43" s="67">
        <f t="shared" si="65"/>
        <v>3.7352435025000075</v>
      </c>
      <c r="BI43" s="67">
        <f t="shared" si="65"/>
        <v>4.3288602224999861</v>
      </c>
      <c r="BJ43" s="67" t="str">
        <f t="shared" si="65"/>
        <v/>
      </c>
      <c r="BK43" s="67">
        <f t="shared" si="65"/>
        <v>3.3516224400000239</v>
      </c>
      <c r="BL43" s="67" t="str">
        <f t="shared" si="65"/>
        <v/>
      </c>
      <c r="BM43" s="67" t="str">
        <f t="shared" si="65"/>
        <v/>
      </c>
      <c r="BN43" s="67">
        <f t="shared" si="65"/>
        <v>3.5001022499999923</v>
      </c>
      <c r="BO43" s="67">
        <f t="shared" si="65"/>
        <v>3.4329680400000173</v>
      </c>
      <c r="BP43" s="67">
        <f t="shared" si="65"/>
        <v>3.8799216224999933</v>
      </c>
      <c r="BQ43" s="67">
        <f t="shared" si="65"/>
        <v>4.1777455624999904</v>
      </c>
      <c r="BR43" s="67">
        <f t="shared" si="65"/>
        <v>4.4126330624999932</v>
      </c>
      <c r="BS43" s="67">
        <f t="shared" si="65"/>
        <v>4.9712948025000259</v>
      </c>
      <c r="BT43" s="67" t="str">
        <f t="shared" si="65"/>
        <v/>
      </c>
      <c r="BU43" s="67">
        <f t="shared" si="65"/>
        <v>3.5977908900000077</v>
      </c>
      <c r="BV43" s="67">
        <f t="shared" si="65"/>
        <v>4.0440800399999866</v>
      </c>
      <c r="BW43" s="67">
        <f t="shared" si="65"/>
        <v>4.467818902499987</v>
      </c>
    </row>
    <row r="44" spans="1:75" x14ac:dyDescent="0.25">
      <c r="A44" s="61">
        <f t="shared" si="45"/>
        <v>42313</v>
      </c>
      <c r="B44" s="64" t="str">
        <f t="shared" ref="B44:K44" si="70">IF(AND(B$39="S/A", B14&gt;0), ((1+B14/200)^2-1)*100, IF(AND(B$39="Qtrly", B14&gt;0), ((1+B14/400)^4-1)*100, ""))</f>
        <v/>
      </c>
      <c r="C44" s="64" t="str">
        <f t="shared" si="70"/>
        <v/>
      </c>
      <c r="D44" s="64" t="str">
        <f t="shared" si="70"/>
        <v/>
      </c>
      <c r="E44" s="64">
        <f t="shared" si="56"/>
        <v>2.5632769143145939</v>
      </c>
      <c r="F44" s="64">
        <f t="shared" si="47"/>
        <v>2.57</v>
      </c>
      <c r="G44" s="64">
        <f t="shared" si="70"/>
        <v>2.5986668100000054</v>
      </c>
      <c r="H44" s="64">
        <f t="shared" si="70"/>
        <v>2.6847822225000151</v>
      </c>
      <c r="I44" s="64">
        <f t="shared" si="70"/>
        <v>2.8145300625000091</v>
      </c>
      <c r="J44" s="64">
        <f t="shared" si="70"/>
        <v>2.9250830400000094</v>
      </c>
      <c r="K44" s="67">
        <f t="shared" si="70"/>
        <v>3.1311336225000153</v>
      </c>
      <c r="L44" s="67">
        <f t="shared" ref="L44" si="71">IF(AND(L$39="S/A", L14&gt;0), ((1+L14/200)^2-1)*100, IF(AND(L$39="Qtrly", L14&gt;0), ((1+L14/400)^4-1)*100, ""))</f>
        <v>3.4329680400000173</v>
      </c>
      <c r="M44" s="65"/>
      <c r="N44" s="65"/>
      <c r="O44" s="66">
        <f t="shared" si="49"/>
        <v>42313</v>
      </c>
      <c r="P44" s="67">
        <f t="shared" ref="P44:BW44" si="72">IF(AND(P$39="S/A", P14&gt;0), ((1+P14/200)^2-1)*100, IF(AND(P$39="Qtrly", P14&gt;0), ((1+P14/400)^4-1)*100, ""))</f>
        <v>7.3213121600000042</v>
      </c>
      <c r="Q44" s="67">
        <f t="shared" si="72"/>
        <v>3.3607722224999748</v>
      </c>
      <c r="R44" s="67">
        <f t="shared" si="72"/>
        <v>3.2316960900000025</v>
      </c>
      <c r="S44" s="67">
        <f t="shared" si="72"/>
        <v>3.3068960000000036</v>
      </c>
      <c r="T44" s="67">
        <f t="shared" si="72"/>
        <v>3.6904341225000303</v>
      </c>
      <c r="U44" s="67">
        <f t="shared" si="72"/>
        <v>4.0522403600000034</v>
      </c>
      <c r="V44" s="67">
        <f t="shared" ref="V44" si="73">IF(AND(V$39="S/A", V14&gt;0), ((1+V14/200)^2-1)*100, IF(AND(V$39="Qtrly", V14&gt;0), ((1+V14/400)^4-1)*100, ""))</f>
        <v>4.3360102499999886</v>
      </c>
      <c r="W44" s="67">
        <f t="shared" si="72"/>
        <v>3.502136960000013</v>
      </c>
      <c r="X44" s="67">
        <f t="shared" si="72"/>
        <v>3.4817907600000142</v>
      </c>
      <c r="Y44" s="67">
        <f t="shared" si="72"/>
        <v>4.0910062500000288</v>
      </c>
      <c r="Z44" s="67">
        <f t="shared" si="72"/>
        <v>4.2818804224999951</v>
      </c>
      <c r="AA44" s="67">
        <f t="shared" si="72"/>
        <v>4.7777432099999739</v>
      </c>
      <c r="AB44" s="67" t="str">
        <f t="shared" si="72"/>
        <v/>
      </c>
      <c r="AC44" s="67">
        <f t="shared" si="72"/>
        <v>3.4899290000000249</v>
      </c>
      <c r="AD44" s="67">
        <f t="shared" si="72"/>
        <v>3.9206942224999874</v>
      </c>
      <c r="AE44" s="67">
        <f t="shared" si="72"/>
        <v>4.1838697024999982</v>
      </c>
      <c r="AF44" s="67">
        <f t="shared" si="72"/>
        <v>4.8709124224999956</v>
      </c>
      <c r="AG44" s="67" t="str">
        <f t="shared" si="72"/>
        <v/>
      </c>
      <c r="AH44" s="67" t="str">
        <f t="shared" si="72"/>
        <v/>
      </c>
      <c r="AI44" s="67">
        <f t="shared" si="72"/>
        <v>4.2053056100000097</v>
      </c>
      <c r="AJ44" s="67">
        <f t="shared" si="72"/>
        <v>4.3513325624999988</v>
      </c>
      <c r="AK44" s="67" t="str">
        <f t="shared" si="72"/>
        <v/>
      </c>
      <c r="AL44" s="67">
        <f t="shared" si="72"/>
        <v>3.689415840000021</v>
      </c>
      <c r="AM44" s="67">
        <f t="shared" si="72"/>
        <v>3.9217136400000019</v>
      </c>
      <c r="AN44" s="67">
        <f t="shared" si="72"/>
        <v>3.9790310920531979</v>
      </c>
      <c r="AO44" s="67">
        <f t="shared" si="72"/>
        <v>4.365634402499996</v>
      </c>
      <c r="AP44" s="67">
        <f t="shared" ref="AP44" si="74">IF(AND(AP$39="S/A", AP14&gt;0), ((1+AP14/200)^2-1)*100, IF(AND(AP$39="Qtrly", AP14&gt;0), ((1+AP14/400)^4-1)*100, ""))</f>
        <v>4.2451210024999853</v>
      </c>
      <c r="AQ44" s="67" t="str">
        <f t="shared" si="72"/>
        <v/>
      </c>
      <c r="AR44" s="67" t="str">
        <f t="shared" si="72"/>
        <v/>
      </c>
      <c r="AS44" s="339">
        <f t="shared" si="72"/>
        <v>3.7681039108753867</v>
      </c>
      <c r="AT44" s="339">
        <f t="shared" si="72"/>
        <v>4.0736627225000044</v>
      </c>
      <c r="AU44" s="339">
        <f t="shared" ref="AU44" si="75">IF(AND(AU$39="S/A", AU14&gt;0), ((1+AU14/200)^2-1)*100, IF(AND(AU$39="Qtrly", AU14&gt;0), ((1+AU14/400)^4-1)*100, ""))</f>
        <v>4.8186916100000143</v>
      </c>
      <c r="AV44" s="67">
        <f t="shared" si="72"/>
        <v>3.1463672099999895</v>
      </c>
      <c r="AW44" s="67">
        <f t="shared" si="72"/>
        <v>3.3465394024999817</v>
      </c>
      <c r="AX44" s="67">
        <f t="shared" si="72"/>
        <v>3.4675496099999981</v>
      </c>
      <c r="AY44" s="67">
        <f t="shared" si="72"/>
        <v>3.5601346024999758</v>
      </c>
      <c r="AZ44" s="67">
        <f t="shared" si="72"/>
        <v>3.6385080899999922</v>
      </c>
      <c r="BA44" s="67">
        <f t="shared" si="72"/>
        <v>4.0247005624999943</v>
      </c>
      <c r="BB44" s="67">
        <f t="shared" si="72"/>
        <v>4.1675390624999809</v>
      </c>
      <c r="BC44" s="67">
        <f t="shared" ref="BC44" si="76">IF(AND(BC$39="S/A", BC14&gt;0), ((1+BC14/200)^2-1)*100, IF(AND(BC$39="Qtrly", BC14&gt;0), ((1+BC14/400)^4-1)*100, ""))</f>
        <v>4.8074300024999905</v>
      </c>
      <c r="BD44" s="67" t="str">
        <f t="shared" si="72"/>
        <v/>
      </c>
      <c r="BE44" s="67" t="str">
        <f t="shared" si="72"/>
        <v/>
      </c>
      <c r="BF44" s="67" t="str">
        <f t="shared" si="72"/>
        <v/>
      </c>
      <c r="BG44" s="67">
        <f t="shared" si="72"/>
        <v>3.4004259600000308</v>
      </c>
      <c r="BH44" s="67">
        <f t="shared" si="72"/>
        <v>3.7087640625000029</v>
      </c>
      <c r="BI44" s="67">
        <f t="shared" si="72"/>
        <v>4.3074116099999893</v>
      </c>
      <c r="BJ44" s="67" t="str">
        <f t="shared" si="72"/>
        <v/>
      </c>
      <c r="BK44" s="67">
        <f t="shared" si="72"/>
        <v>3.3272250000000003</v>
      </c>
      <c r="BL44" s="67" t="str">
        <f t="shared" si="72"/>
        <v/>
      </c>
      <c r="BM44" s="67" t="str">
        <f t="shared" si="72"/>
        <v/>
      </c>
      <c r="BN44" s="67">
        <f t="shared" si="72"/>
        <v>3.4227980899999899</v>
      </c>
      <c r="BO44" s="67">
        <f t="shared" si="72"/>
        <v>3.4105948099999894</v>
      </c>
      <c r="BP44" s="67">
        <f t="shared" si="72"/>
        <v>3.8615765625000131</v>
      </c>
      <c r="BQ44" s="67">
        <f t="shared" si="72"/>
        <v>4.1746835599999699</v>
      </c>
      <c r="BR44" s="67">
        <f t="shared" si="72"/>
        <v>4.3952627600000183</v>
      </c>
      <c r="BS44" s="67">
        <f t="shared" si="72"/>
        <v>4.9590005024999773</v>
      </c>
      <c r="BT44" s="67" t="str">
        <f t="shared" si="72"/>
        <v/>
      </c>
      <c r="BU44" s="67">
        <f t="shared" si="72"/>
        <v>3.5743821224999861</v>
      </c>
      <c r="BV44" s="67">
        <f t="shared" si="72"/>
        <v>4.0247005624999943</v>
      </c>
      <c r="BW44" s="67">
        <f t="shared" si="72"/>
        <v>4.4494220025000031</v>
      </c>
    </row>
    <row r="45" spans="1:75" x14ac:dyDescent="0.25">
      <c r="A45" s="61">
        <f t="shared" si="45"/>
        <v>42314</v>
      </c>
      <c r="B45" s="64" t="str">
        <f t="shared" ref="B45:K45" si="77">IF(AND(B$39="S/A", B15&gt;0), ((1+B15/200)^2-1)*100, IF(AND(B$39="Qtrly", B15&gt;0), ((1+B15/400)^4-1)*100, ""))</f>
        <v/>
      </c>
      <c r="C45" s="64" t="str">
        <f t="shared" si="77"/>
        <v/>
      </c>
      <c r="D45" s="64" t="str">
        <f t="shared" si="77"/>
        <v/>
      </c>
      <c r="E45" s="64">
        <f t="shared" si="56"/>
        <v>2.58264239428041</v>
      </c>
      <c r="F45" s="64">
        <f t="shared" si="47"/>
        <v>2.5819999999999999</v>
      </c>
      <c r="G45" s="64">
        <f t="shared" si="77"/>
        <v>2.5936023225000104</v>
      </c>
      <c r="H45" s="64">
        <f t="shared" si="77"/>
        <v>2.6766757025000087</v>
      </c>
      <c r="I45" s="64">
        <f t="shared" si="77"/>
        <v>2.8054044899999964</v>
      </c>
      <c r="J45" s="64">
        <f t="shared" si="77"/>
        <v>2.9078369224999845</v>
      </c>
      <c r="K45" s="67">
        <f t="shared" si="77"/>
        <v>3.1108239225000167</v>
      </c>
      <c r="L45" s="67">
        <f t="shared" ref="L45" si="78">IF(AND(L$39="S/A", L15&gt;0), ((1+L15/200)^2-1)*100, IF(AND(L$39="Qtrly", L15&gt;0), ((1+L15/400)^4-1)*100, ""))</f>
        <v>3.4126286400000039</v>
      </c>
      <c r="M45" s="65"/>
      <c r="N45" s="65"/>
      <c r="O45" s="66">
        <f t="shared" si="49"/>
        <v>42314</v>
      </c>
      <c r="P45" s="67">
        <f t="shared" ref="P45:BW45" si="79">IF(AND(P$39="S/A", P15&gt;0), ((1+P15/200)^2-1)*100, IF(AND(P$39="Qtrly", P15&gt;0), ((1+P15/400)^4-1)*100, ""))</f>
        <v>7.3213121600000042</v>
      </c>
      <c r="Q45" s="67">
        <f t="shared" si="79"/>
        <v>3.3485726024999884</v>
      </c>
      <c r="R45" s="67">
        <f t="shared" si="79"/>
        <v>3.2245840024999861</v>
      </c>
      <c r="S45" s="67">
        <f t="shared" si="79"/>
        <v>3.2743737600000156</v>
      </c>
      <c r="T45" s="67">
        <f t="shared" si="79"/>
        <v>3.6659967224999868</v>
      </c>
      <c r="U45" s="67">
        <f t="shared" si="79"/>
        <v>4.0216408100000267</v>
      </c>
      <c r="V45" s="67">
        <f t="shared" ref="V45" si="80">IF(AND(V$39="S/A", V15&gt;0), ((1+V15/200)^2-1)*100, IF(AND(V$39="Qtrly", V15&gt;0), ((1+V15/400)^4-1)*100, ""))</f>
        <v>4.3196676900000286</v>
      </c>
      <c r="W45" s="67">
        <f t="shared" si="79"/>
        <v>3.4706012024999788</v>
      </c>
      <c r="X45" s="67">
        <f t="shared" si="79"/>
        <v>3.4634808899999703</v>
      </c>
      <c r="Y45" s="67">
        <f t="shared" si="79"/>
        <v>4.0675418224999982</v>
      </c>
      <c r="Z45" s="67">
        <f t="shared" si="79"/>
        <v>4.2573734225000326</v>
      </c>
      <c r="AA45" s="67">
        <f t="shared" si="79"/>
        <v>4.7470371600000005</v>
      </c>
      <c r="AB45" s="67" t="str">
        <f t="shared" si="79"/>
        <v/>
      </c>
      <c r="AC45" s="67">
        <f t="shared" si="79"/>
        <v>3.4726356224999977</v>
      </c>
      <c r="AD45" s="67">
        <f t="shared" si="79"/>
        <v>3.8982683024999742</v>
      </c>
      <c r="AE45" s="67">
        <f t="shared" si="79"/>
        <v>4.1593742225000119</v>
      </c>
      <c r="AF45" s="67">
        <f t="shared" si="79"/>
        <v>4.8401927224999808</v>
      </c>
      <c r="AG45" s="67" t="str">
        <f t="shared" si="79"/>
        <v/>
      </c>
      <c r="AH45" s="67" t="str">
        <f t="shared" si="79"/>
        <v/>
      </c>
      <c r="AI45" s="67">
        <f t="shared" si="79"/>
        <v>4.1818283024999792</v>
      </c>
      <c r="AJ45" s="67">
        <f t="shared" si="79"/>
        <v>4.3247746025000033</v>
      </c>
      <c r="AK45" s="67" t="str">
        <f t="shared" si="79"/>
        <v/>
      </c>
      <c r="AL45" s="67">
        <f t="shared" si="79"/>
        <v>3.668033062500009</v>
      </c>
      <c r="AM45" s="67">
        <f t="shared" si="79"/>
        <v>3.9033648900000051</v>
      </c>
      <c r="AN45" s="67">
        <f t="shared" si="79"/>
        <v>3.9543205735059761</v>
      </c>
      <c r="AO45" s="67">
        <f t="shared" si="79"/>
        <v>4.3421390399999815</v>
      </c>
      <c r="AP45" s="67">
        <f t="shared" ref="AP45" si="81">IF(AND(AP$39="S/A", AP15&gt;0), ((1+AP15/200)^2-1)*100, IF(AND(AP$39="Qtrly", AP15&gt;0), ((1+AP15/400)^4-1)*100, ""))</f>
        <v>4.2216392100000055</v>
      </c>
      <c r="AQ45" s="67" t="str">
        <f t="shared" si="79"/>
        <v/>
      </c>
      <c r="AR45" s="67" t="str">
        <f t="shared" si="79"/>
        <v/>
      </c>
      <c r="AS45" s="339">
        <f t="shared" si="79"/>
        <v>3.7485708252843919</v>
      </c>
      <c r="AT45" s="339">
        <f t="shared" si="79"/>
        <v>4.0522403600000034</v>
      </c>
      <c r="AU45" s="339">
        <f t="shared" ref="AU45" si="82">IF(AND(AU$39="S/A", AU15&gt;0), ((1+AU15/200)^2-1)*100, IF(AND(AU$39="Qtrly", AU15&gt;0), ((1+AU15/400)^4-1)*100, ""))</f>
        <v>4.7910505624999766</v>
      </c>
      <c r="AV45" s="67">
        <f t="shared" si="79"/>
        <v>3.1240250000000191</v>
      </c>
      <c r="AW45" s="67">
        <f t="shared" si="79"/>
        <v>3.3241755225000169</v>
      </c>
      <c r="AX45" s="67">
        <f t="shared" si="79"/>
        <v>3.4441555624999953</v>
      </c>
      <c r="AY45" s="67">
        <f t="shared" si="79"/>
        <v>3.534695039999991</v>
      </c>
      <c r="AZ45" s="67">
        <f t="shared" si="79"/>
        <v>3.6130589025000104</v>
      </c>
      <c r="BA45" s="67">
        <f t="shared" si="79"/>
        <v>3.9971644099999981</v>
      </c>
      <c r="BB45" s="67">
        <f t="shared" si="79"/>
        <v>4.1359020899999877</v>
      </c>
      <c r="BC45" s="67">
        <f t="shared" ref="BC45" si="83">IF(AND(BC$39="S/A", BC15&gt;0), ((1+BC15/200)^2-1)*100, IF(AND(BC$39="Qtrly", BC15&gt;0), ((1+BC15/400)^4-1)*100, ""))</f>
        <v>4.7695544900000275</v>
      </c>
      <c r="BD45" s="67" t="str">
        <f t="shared" si="79"/>
        <v/>
      </c>
      <c r="BE45" s="67" t="str">
        <f t="shared" si="79"/>
        <v/>
      </c>
      <c r="BF45" s="67" t="str">
        <f t="shared" si="79"/>
        <v/>
      </c>
      <c r="BG45" s="67">
        <f t="shared" si="79"/>
        <v>3.3780562500000055</v>
      </c>
      <c r="BH45" s="67">
        <f t="shared" si="79"/>
        <v>3.6904341225000303</v>
      </c>
      <c r="BI45" s="67">
        <f t="shared" si="79"/>
        <v>4.2818804224999951</v>
      </c>
      <c r="BJ45" s="67" t="str">
        <f t="shared" si="79"/>
        <v/>
      </c>
      <c r="BK45" s="67">
        <f t="shared" si="79"/>
        <v>3.3068960000000036</v>
      </c>
      <c r="BL45" s="67" t="str">
        <f t="shared" si="79"/>
        <v/>
      </c>
      <c r="BM45" s="67" t="str">
        <f t="shared" si="79"/>
        <v/>
      </c>
      <c r="BN45" s="67">
        <f t="shared" si="79"/>
        <v>3.3821232899999831</v>
      </c>
      <c r="BO45" s="67">
        <f t="shared" si="79"/>
        <v>3.3943248899999778</v>
      </c>
      <c r="BP45" s="67">
        <f t="shared" si="79"/>
        <v>3.842214090000029</v>
      </c>
      <c r="BQ45" s="67">
        <f t="shared" si="79"/>
        <v>4.1542713599999725</v>
      </c>
      <c r="BR45" s="67">
        <f t="shared" si="79"/>
        <v>4.353375622500022</v>
      </c>
      <c r="BS45" s="67">
        <f t="shared" si="79"/>
        <v>4.9221219225000112</v>
      </c>
      <c r="BT45" s="67" t="str">
        <f t="shared" si="79"/>
        <v/>
      </c>
      <c r="BU45" s="67">
        <f t="shared" si="79"/>
        <v>3.5469056399999754</v>
      </c>
      <c r="BV45" s="67">
        <f t="shared" si="79"/>
        <v>4.0002238025000247</v>
      </c>
      <c r="BW45" s="67">
        <f t="shared" si="79"/>
        <v>4.4238734399999702</v>
      </c>
    </row>
    <row r="46" spans="1:75" x14ac:dyDescent="0.25">
      <c r="A46" s="61">
        <f t="shared" si="45"/>
        <v>42317</v>
      </c>
      <c r="B46" s="64" t="str">
        <f t="shared" ref="B46:K46" si="84">IF(AND(B$39="S/A", B16&gt;0), ((1+B16/200)^2-1)*100, IF(AND(B$39="Qtrly", B16&gt;0), ((1+B16/400)^4-1)*100, ""))</f>
        <v/>
      </c>
      <c r="C46" s="64" t="str">
        <f t="shared" si="84"/>
        <v/>
      </c>
      <c r="D46" s="64" t="str">
        <f t="shared" si="84"/>
        <v/>
      </c>
      <c r="E46" s="64">
        <f t="shared" si="56"/>
        <v>2.6040495362494642</v>
      </c>
      <c r="F46" s="64">
        <f t="shared" si="47"/>
        <v>2.6139999999999999</v>
      </c>
      <c r="G46" s="64">
        <f t="shared" si="84"/>
        <v>2.6472922499999996</v>
      </c>
      <c r="H46" s="64">
        <f t="shared" si="84"/>
        <v>2.7425504400000023</v>
      </c>
      <c r="I46" s="64">
        <f t="shared" si="84"/>
        <v>2.8956640625000141</v>
      </c>
      <c r="J46" s="64">
        <f t="shared" si="84"/>
        <v>2.9991563225000073</v>
      </c>
      <c r="K46" s="67">
        <f t="shared" si="84"/>
        <v>3.2073128100000181</v>
      </c>
      <c r="L46" s="67">
        <f t="shared" ref="L46" si="85">IF(AND(L$39="S/A", L16&gt;0), ((1+L16/200)^2-1)*100, IF(AND(L$39="Qtrly", L16&gt;0), ((1+L16/400)^4-1)*100, ""))</f>
        <v>3.5143456399999939</v>
      </c>
      <c r="M46" s="65"/>
      <c r="N46" s="65"/>
      <c r="O46" s="66">
        <f t="shared" si="49"/>
        <v>42317</v>
      </c>
      <c r="P46" s="67" t="str">
        <f t="shared" ref="P46:BW46" si="86">IF(AND(P$39="S/A", P16&gt;0), ((1+P16/200)^2-1)*100, IF(AND(P$39="Qtrly", P16&gt;0), ((1+P16/400)^4-1)*100, ""))</f>
        <v/>
      </c>
      <c r="Q46" s="67">
        <f t="shared" si="86"/>
        <v>3.3902576100000026</v>
      </c>
      <c r="R46" s="67">
        <f t="shared" si="86"/>
        <v>3.2621792400000071</v>
      </c>
      <c r="S46" s="67">
        <f t="shared" si="86"/>
        <v>3.3536556899999903</v>
      </c>
      <c r="T46" s="67">
        <f t="shared" si="86"/>
        <v>3.7423731599999899</v>
      </c>
      <c r="U46" s="67">
        <f t="shared" si="86"/>
        <v>4.1073308899999939</v>
      </c>
      <c r="V46" s="67">
        <f t="shared" ref="V46" si="87">IF(AND(V$39="S/A", V16&gt;0), ((1+V16/200)^2-1)*100, IF(AND(V$39="Qtrly", V16&gt;0), ((1+V16/400)^4-1)*100, ""))</f>
        <v>4.4054804099999956</v>
      </c>
      <c r="W46" s="67">
        <f t="shared" si="86"/>
        <v>3.5102760000000233</v>
      </c>
      <c r="X46" s="67">
        <f t="shared" si="86"/>
        <v>3.5031543225000128</v>
      </c>
      <c r="Y46" s="67">
        <f t="shared" si="86"/>
        <v>4.1430455024999979</v>
      </c>
      <c r="Z46" s="67">
        <f t="shared" si="86"/>
        <v>4.3360102499999886</v>
      </c>
      <c r="AA46" s="67">
        <f t="shared" si="86"/>
        <v>4.8330254399999717</v>
      </c>
      <c r="AB46" s="67" t="str">
        <f t="shared" si="86"/>
        <v/>
      </c>
      <c r="AC46" s="67">
        <f t="shared" si="86"/>
        <v>3.5092586025000205</v>
      </c>
      <c r="AD46" s="67">
        <f t="shared" si="86"/>
        <v>3.972690890000008</v>
      </c>
      <c r="AE46" s="67">
        <f t="shared" si="86"/>
        <v>4.2369531224999868</v>
      </c>
      <c r="AF46" s="67">
        <f t="shared" si="86"/>
        <v>4.929292250000028</v>
      </c>
      <c r="AG46" s="67" t="str">
        <f t="shared" si="86"/>
        <v/>
      </c>
      <c r="AH46" s="67" t="str">
        <f t="shared" si="86"/>
        <v/>
      </c>
      <c r="AI46" s="67">
        <f t="shared" si="86"/>
        <v>4.2624788100000144</v>
      </c>
      <c r="AJ46" s="67">
        <f t="shared" si="86"/>
        <v>4.4116112399999796</v>
      </c>
      <c r="AK46" s="67" t="str">
        <f t="shared" si="86"/>
        <v/>
      </c>
      <c r="AL46" s="67">
        <f t="shared" si="86"/>
        <v>3.7169112225000189</v>
      </c>
      <c r="AM46" s="67">
        <f t="shared" si="86"/>
        <v>3.9757499224999826</v>
      </c>
      <c r="AN46" s="67">
        <f t="shared" si="86"/>
        <v>4.0305254879864583</v>
      </c>
      <c r="AO46" s="67">
        <f t="shared" si="86"/>
        <v>4.4187641024999946</v>
      </c>
      <c r="AP46" s="67">
        <f t="shared" ref="AP46" si="88">IF(AND(AP$39="S/A", AP16&gt;0), ((1+AP16/200)^2-1)*100, IF(AND(AP$39="Qtrly", AP16&gt;0), ((1+AP16/400)^4-1)*100, ""))</f>
        <v>4.2992412899999888</v>
      </c>
      <c r="AQ46" s="67" t="str">
        <f t="shared" si="86"/>
        <v/>
      </c>
      <c r="AR46" s="67" t="str">
        <f t="shared" si="86"/>
        <v/>
      </c>
      <c r="AS46" s="339">
        <f t="shared" si="86"/>
        <v>3.8123205522591519</v>
      </c>
      <c r="AT46" s="339">
        <f t="shared" si="86"/>
        <v>4.1267180624999789</v>
      </c>
      <c r="AU46" s="339">
        <f t="shared" ref="AU46" si="89">IF(AND(AU$39="S/A", AU16&gt;0), ((1+AU16/200)^2-1)*100, IF(AND(AU$39="Qtrly", AU16&gt;0), ((1+AU16/400)^4-1)*100, ""))</f>
        <v>4.8729605625000172</v>
      </c>
      <c r="AV46" s="67">
        <f t="shared" si="86"/>
        <v>3.1697275625000021</v>
      </c>
      <c r="AW46" s="67">
        <f t="shared" si="86"/>
        <v>3.3983922500000041</v>
      </c>
      <c r="AX46" s="67">
        <f t="shared" si="86"/>
        <v>3.5194328024999777</v>
      </c>
      <c r="AY46" s="67">
        <f t="shared" si="86"/>
        <v>3.6120410000000103</v>
      </c>
      <c r="AZ46" s="67">
        <f t="shared" si="86"/>
        <v>3.6934889999999942</v>
      </c>
      <c r="BA46" s="67">
        <f t="shared" si="86"/>
        <v>4.1124326024999824</v>
      </c>
      <c r="BB46" s="67">
        <f t="shared" si="86"/>
        <v>4.2236809999999902</v>
      </c>
      <c r="BC46" s="67">
        <f t="shared" ref="BC46" si="90">IF(AND(BC$39="S/A", BC16&gt;0), ((1+BC16/200)^2-1)*100, IF(AND(BC$39="Qtrly", BC16&gt;0), ((1+BC16/400)^4-1)*100, ""))</f>
        <v>4.8596480100000283</v>
      </c>
      <c r="BD46" s="67" t="str">
        <f t="shared" si="86"/>
        <v/>
      </c>
      <c r="BE46" s="67" t="str">
        <f t="shared" si="86"/>
        <v/>
      </c>
      <c r="BF46" s="67" t="str">
        <f t="shared" si="86"/>
        <v/>
      </c>
      <c r="BG46" s="67">
        <f t="shared" si="86"/>
        <v>3.3902576100000026</v>
      </c>
      <c r="BH46" s="67">
        <f t="shared" si="86"/>
        <v>3.7678382224999751</v>
      </c>
      <c r="BI46" s="67">
        <f t="shared" si="86"/>
        <v>4.3727856900000139</v>
      </c>
      <c r="BJ46" s="67" t="str">
        <f t="shared" si="86"/>
        <v/>
      </c>
      <c r="BK46" s="67">
        <f t="shared" si="86"/>
        <v>3.3638222400000029</v>
      </c>
      <c r="BL46" s="67" t="str">
        <f t="shared" si="86"/>
        <v/>
      </c>
      <c r="BM46" s="67" t="str">
        <f t="shared" si="86"/>
        <v/>
      </c>
      <c r="BN46" s="67">
        <f t="shared" si="86"/>
        <v>3.4248320399999921</v>
      </c>
      <c r="BO46" s="67">
        <f t="shared" si="86"/>
        <v>3.4583951024999893</v>
      </c>
      <c r="BP46" s="67">
        <f t="shared" si="86"/>
        <v>3.9115196900000315</v>
      </c>
      <c r="BQ46" s="67">
        <f t="shared" si="86"/>
        <v>4.2471630225000112</v>
      </c>
      <c r="BR46" s="67">
        <f t="shared" si="86"/>
        <v>4.443290062500016</v>
      </c>
      <c r="BS46" s="67">
        <f t="shared" si="86"/>
        <v>5.0122810025000186</v>
      </c>
      <c r="BT46" s="67" t="str">
        <f t="shared" si="86"/>
        <v/>
      </c>
      <c r="BU46" s="67">
        <f t="shared" si="86"/>
        <v>3.599826560000019</v>
      </c>
      <c r="BV46" s="67">
        <f t="shared" si="86"/>
        <v>4.0767232400000131</v>
      </c>
      <c r="BW46" s="67">
        <f t="shared" si="86"/>
        <v>4.5117736100000139</v>
      </c>
    </row>
    <row r="47" spans="1:75" x14ac:dyDescent="0.25">
      <c r="A47" s="61">
        <f t="shared" si="45"/>
        <v>42318</v>
      </c>
      <c r="B47" s="64" t="str">
        <f t="shared" ref="B47:K47" si="91">IF(AND(B$39="S/A", B17&gt;0), ((1+B17/200)^2-1)*100, IF(AND(B$39="Qtrly", B17&gt;0), ((1+B17/400)^4-1)*100, ""))</f>
        <v/>
      </c>
      <c r="C47" s="64" t="str">
        <f t="shared" si="91"/>
        <v/>
      </c>
      <c r="D47" s="64" t="str">
        <f t="shared" si="91"/>
        <v/>
      </c>
      <c r="E47" s="64">
        <f t="shared" si="56"/>
        <v>2.6315779274161066</v>
      </c>
      <c r="F47" s="64">
        <f t="shared" si="47"/>
        <v>2.6440000000000001</v>
      </c>
      <c r="G47" s="64">
        <f t="shared" si="91"/>
        <v>2.6817422399999957</v>
      </c>
      <c r="H47" s="64">
        <f t="shared" si="91"/>
        <v>2.7952654399999721</v>
      </c>
      <c r="I47" s="64">
        <f t="shared" si="91"/>
        <v>2.9403014024999896</v>
      </c>
      <c r="J47" s="64">
        <f t="shared" si="91"/>
        <v>3.0407708100000042</v>
      </c>
      <c r="K47" s="67">
        <f t="shared" si="91"/>
        <v>3.2530338224999955</v>
      </c>
      <c r="L47" s="67">
        <f t="shared" ref="L47" si="92">IF(AND(L$39="S/A", L17&gt;0), ((1+L17/200)^2-1)*100, IF(AND(L$39="Qtrly", L17&gt;0), ((1+L17/400)^4-1)*100, ""))</f>
        <v>3.5723467025000177</v>
      </c>
      <c r="M47" s="65"/>
      <c r="N47" s="65"/>
      <c r="O47" s="66">
        <f t="shared" si="49"/>
        <v>42318</v>
      </c>
      <c r="P47" s="67" t="str">
        <f t="shared" ref="P47:BW47" si="93">IF(AND(P$39="S/A", P17&gt;0), ((1+P17/200)^2-1)*100, IF(AND(P$39="Qtrly", P17&gt;0), ((1+P17/400)^4-1)*100, ""))</f>
        <v/>
      </c>
      <c r="Q47" s="67">
        <f t="shared" si="93"/>
        <v>3.3689057024999913</v>
      </c>
      <c r="R47" s="67">
        <f t="shared" si="93"/>
        <v>3.2459210000000072</v>
      </c>
      <c r="S47" s="67">
        <f t="shared" si="93"/>
        <v>3.3384068025000158</v>
      </c>
      <c r="T47" s="67">
        <f t="shared" si="93"/>
        <v>3.7474659224999929</v>
      </c>
      <c r="U47" s="67">
        <f t="shared" si="93"/>
        <v>4.1154936899999939</v>
      </c>
      <c r="V47" s="67">
        <f t="shared" ref="V47" si="94">IF(AND(V$39="S/A", V17&gt;0), ((1+V17/200)^2-1)*100, IF(AND(V$39="Qtrly", V17&gt;0), ((1+V17/400)^4-1)*100, ""))</f>
        <v>4.4044586224999849</v>
      </c>
      <c r="W47" s="67">
        <f t="shared" si="93"/>
        <v>3.5051890624999915</v>
      </c>
      <c r="X47" s="67">
        <f t="shared" si="93"/>
        <v>3.4848425624999901</v>
      </c>
      <c r="Y47" s="67">
        <f t="shared" si="93"/>
        <v>4.149168622499988</v>
      </c>
      <c r="Z47" s="67">
        <f t="shared" si="93"/>
        <v>4.3411175624999743</v>
      </c>
      <c r="AA47" s="67">
        <f t="shared" si="93"/>
        <v>4.851456090000017</v>
      </c>
      <c r="AB47" s="67" t="str">
        <f t="shared" si="93"/>
        <v/>
      </c>
      <c r="AC47" s="67">
        <f t="shared" si="93"/>
        <v>3.4909463024999754</v>
      </c>
      <c r="AD47" s="67">
        <f t="shared" si="93"/>
        <v>3.964533690000005</v>
      </c>
      <c r="AE47" s="67">
        <f t="shared" si="93"/>
        <v>4.2400160399999942</v>
      </c>
      <c r="AF47" s="67">
        <f t="shared" si="93"/>
        <v>4.9262192225000057</v>
      </c>
      <c r="AG47" s="67" t="str">
        <f t="shared" si="93"/>
        <v/>
      </c>
      <c r="AH47" s="67" t="str">
        <f t="shared" si="93"/>
        <v/>
      </c>
      <c r="AI47" s="67">
        <f t="shared" si="93"/>
        <v>4.2951562499999874</v>
      </c>
      <c r="AJ47" s="67">
        <f t="shared" si="93"/>
        <v>4.4146767224999994</v>
      </c>
      <c r="AK47" s="67" t="str">
        <f t="shared" si="93"/>
        <v/>
      </c>
      <c r="AL47" s="67">
        <f t="shared" si="93"/>
        <v>3.7026539025000194</v>
      </c>
      <c r="AM47" s="67">
        <f t="shared" si="93"/>
        <v>3.9675926024999919</v>
      </c>
      <c r="AN47" s="67">
        <f t="shared" si="93"/>
        <v>4.0253751878853716</v>
      </c>
      <c r="AO47" s="67">
        <f t="shared" si="93"/>
        <v>4.4289829025000227</v>
      </c>
      <c r="AP47" s="67">
        <f t="shared" ref="AP47" si="95">IF(AND(AP$39="S/A", AP17&gt;0), ((1+AP17/200)^2-1)*100, IF(AND(AP$39="Qtrly", AP17&gt;0), ((1+AP17/400)^4-1)*100, ""))</f>
        <v>4.3084329225000051</v>
      </c>
      <c r="AQ47" s="67" t="str">
        <f t="shared" si="93"/>
        <v/>
      </c>
      <c r="AR47" s="67" t="str">
        <f t="shared" si="93"/>
        <v/>
      </c>
      <c r="AS47" s="339">
        <f t="shared" si="93"/>
        <v>3.7907246135312933</v>
      </c>
      <c r="AT47" s="339">
        <f t="shared" si="93"/>
        <v>4.0981481225000227</v>
      </c>
      <c r="AU47" s="339">
        <f t="shared" ref="AU47" si="96">IF(AND(AU$39="S/A", AU17&gt;0), ((1+AU17/200)^2-1)*100, IF(AND(AU$39="Qtrly", AU17&gt;0), ((1+AU17/400)^4-1)*100, ""))</f>
        <v>4.8811533225000314</v>
      </c>
      <c r="AV47" s="67">
        <f t="shared" si="93"/>
        <v>3.1595705625000248</v>
      </c>
      <c r="AW47" s="67">
        <f t="shared" si="93"/>
        <v>3.3872072024999866</v>
      </c>
      <c r="AX47" s="67">
        <f t="shared" si="93"/>
        <v>3.5173979225000096</v>
      </c>
      <c r="AY47" s="67">
        <f t="shared" si="93"/>
        <v>3.6089873224999902</v>
      </c>
      <c r="AZ47" s="67">
        <f t="shared" si="93"/>
        <v>3.6934889999999942</v>
      </c>
      <c r="BA47" s="67">
        <f t="shared" si="93"/>
        <v>4.0961075625000065</v>
      </c>
      <c r="BB47" s="67">
        <f t="shared" si="93"/>
        <v>4.2328693024999975</v>
      </c>
      <c r="BC47" s="67">
        <f t="shared" ref="BC47" si="97">IF(AND(BC$39="S/A", BC17&gt;0), ((1+BC17/200)^2-1)*100, IF(AND(BC$39="Qtrly", BC17&gt;0), ((1+BC17/400)^4-1)*100, ""))</f>
        <v>4.8739846400000175</v>
      </c>
      <c r="BD47" s="67" t="str">
        <f t="shared" si="93"/>
        <v/>
      </c>
      <c r="BE47" s="67" t="str">
        <f t="shared" si="93"/>
        <v/>
      </c>
      <c r="BF47" s="67" t="str">
        <f t="shared" si="93"/>
        <v/>
      </c>
      <c r="BG47" s="67">
        <f t="shared" si="93"/>
        <v>3.3811065224999881</v>
      </c>
      <c r="BH47" s="67">
        <f t="shared" si="93"/>
        <v>3.7688568899999941</v>
      </c>
      <c r="BI47" s="67">
        <f t="shared" si="93"/>
        <v>4.3462250000000147</v>
      </c>
      <c r="BJ47" s="67" t="str">
        <f t="shared" si="93"/>
        <v/>
      </c>
      <c r="BK47" s="67">
        <f t="shared" si="93"/>
        <v>3.3465394024999817</v>
      </c>
      <c r="BL47" s="67" t="str">
        <f t="shared" si="93"/>
        <v/>
      </c>
      <c r="BM47" s="67" t="str">
        <f t="shared" si="93"/>
        <v/>
      </c>
      <c r="BN47" s="67">
        <f t="shared" si="93"/>
        <v>3.4238150625000019</v>
      </c>
      <c r="BO47" s="67">
        <f t="shared" si="93"/>
        <v>3.4431384899999751</v>
      </c>
      <c r="BP47" s="67">
        <f t="shared" si="93"/>
        <v>3.9145778224999983</v>
      </c>
      <c r="BQ47" s="67">
        <f t="shared" si="93"/>
        <v>4.261457722499995</v>
      </c>
      <c r="BR47" s="67">
        <f t="shared" si="93"/>
        <v>4.4627084900000114</v>
      </c>
      <c r="BS47" s="67">
        <f t="shared" si="93"/>
        <v>5.0256032400000095</v>
      </c>
      <c r="BT47" s="67" t="str">
        <f t="shared" si="93"/>
        <v/>
      </c>
      <c r="BU47" s="67">
        <f t="shared" si="93"/>
        <v>3.5845595225000082</v>
      </c>
      <c r="BV47" s="67">
        <f t="shared" si="93"/>
        <v>4.0757030625000024</v>
      </c>
      <c r="BW47" s="67">
        <f t="shared" si="93"/>
        <v>4.5168852225</v>
      </c>
    </row>
    <row r="48" spans="1:75" x14ac:dyDescent="0.25">
      <c r="A48" s="61">
        <f t="shared" si="45"/>
        <v>42319</v>
      </c>
      <c r="B48" s="64" t="str">
        <f t="shared" ref="B48:K48" si="98">IF(AND(B$39="S/A", B18&gt;0), ((1+B18/200)^2-1)*100, IF(AND(B$39="Qtrly", B18&gt;0), ((1+B18/400)^4-1)*100, ""))</f>
        <v/>
      </c>
      <c r="C48" s="64" t="str">
        <f t="shared" si="98"/>
        <v/>
      </c>
      <c r="D48" s="64" t="str">
        <f t="shared" si="98"/>
        <v/>
      </c>
      <c r="E48" s="64">
        <f t="shared" si="56"/>
        <v>2.6122055191878601</v>
      </c>
      <c r="F48" s="64">
        <f t="shared" si="47"/>
        <v>2.6259999999999999</v>
      </c>
      <c r="G48" s="64">
        <f t="shared" si="98"/>
        <v>2.6695827599999999</v>
      </c>
      <c r="H48" s="64">
        <f t="shared" si="98"/>
        <v>2.7810716100000299</v>
      </c>
      <c r="I48" s="64">
        <f t="shared" si="98"/>
        <v>2.9240685225000007</v>
      </c>
      <c r="J48" s="64">
        <f t="shared" si="98"/>
        <v>3.0306201599999971</v>
      </c>
      <c r="K48" s="67">
        <f t="shared" si="98"/>
        <v>3.2479532100000208</v>
      </c>
      <c r="L48" s="67">
        <f t="shared" ref="L48" si="99">IF(AND(L$39="S/A", L18&gt;0), ((1+L18/200)^2-1)*100, IF(AND(L$39="Qtrly", L18&gt;0), ((1+L18/400)^4-1)*100, ""))</f>
        <v>3.5652228900000082</v>
      </c>
      <c r="M48" s="65"/>
      <c r="N48" s="65"/>
      <c r="O48" s="66">
        <f t="shared" si="49"/>
        <v>42319</v>
      </c>
      <c r="P48" s="67" t="str">
        <f t="shared" ref="P48:BW48" si="100">IF(AND(P$39="S/A", P18&gt;0), ((1+P18/200)^2-1)*100, IF(AND(P$39="Qtrly", P18&gt;0), ((1+P18/400)^4-1)*100, ""))</f>
        <v/>
      </c>
      <c r="Q48" s="67">
        <f t="shared" si="100"/>
        <v>3.3628055624999931</v>
      </c>
      <c r="R48" s="67">
        <f t="shared" si="100"/>
        <v>3.2611630625000165</v>
      </c>
      <c r="S48" s="67">
        <f t="shared" si="100"/>
        <v>3.3190931599999862</v>
      </c>
      <c r="T48" s="67">
        <f t="shared" si="100"/>
        <v>3.7321880099999705</v>
      </c>
      <c r="U48" s="67">
        <f t="shared" si="100"/>
        <v>4.0981481225000227</v>
      </c>
      <c r="V48" s="67">
        <f t="shared" ref="V48" si="101">IF(AND(V$39="S/A", V18&gt;0), ((1+V18/200)^2-1)*100, IF(AND(V$39="Qtrly", V18&gt;0), ((1+V18/400)^4-1)*100, ""))</f>
        <v>4.3819805625000319</v>
      </c>
      <c r="W48" s="67">
        <f t="shared" si="100"/>
        <v>3.5001022499999923</v>
      </c>
      <c r="X48" s="67">
        <f t="shared" si="100"/>
        <v>3.4909463024999754</v>
      </c>
      <c r="Y48" s="67">
        <f t="shared" si="100"/>
        <v>4.1287589224999977</v>
      </c>
      <c r="Z48" s="67">
        <f t="shared" si="100"/>
        <v>4.3247746025000033</v>
      </c>
      <c r="AA48" s="67">
        <f t="shared" si="100"/>
        <v>4.8289299599999946</v>
      </c>
      <c r="AB48" s="67" t="str">
        <f t="shared" si="100"/>
        <v/>
      </c>
      <c r="AC48" s="67">
        <f t="shared" si="100"/>
        <v>3.4980675599999733</v>
      </c>
      <c r="AD48" s="67">
        <f t="shared" si="100"/>
        <v>3.9492398024999931</v>
      </c>
      <c r="AE48" s="67">
        <f t="shared" si="100"/>
        <v>4.2247019024999943</v>
      </c>
      <c r="AF48" s="67">
        <f t="shared" si="100"/>
        <v>4.9139275625000201</v>
      </c>
      <c r="AG48" s="67" t="str">
        <f t="shared" si="100"/>
        <v/>
      </c>
      <c r="AH48" s="67" t="str">
        <f t="shared" si="100"/>
        <v/>
      </c>
      <c r="AI48" s="67">
        <f t="shared" si="100"/>
        <v>4.2522681599999945</v>
      </c>
      <c r="AJ48" s="67">
        <f t="shared" si="100"/>
        <v>4.4034368399999746</v>
      </c>
      <c r="AK48" s="67" t="str">
        <f t="shared" si="100"/>
        <v/>
      </c>
      <c r="AL48" s="67">
        <f t="shared" si="100"/>
        <v>3.6985805624999868</v>
      </c>
      <c r="AM48" s="67">
        <f t="shared" si="100"/>
        <v>3.9451616225000263</v>
      </c>
      <c r="AN48" s="67">
        <f t="shared" si="100"/>
        <v>4.011985302598009</v>
      </c>
      <c r="AO48" s="67">
        <f t="shared" si="100"/>
        <v>4.4085458025000079</v>
      </c>
      <c r="AP48" s="67">
        <f t="shared" ref="AP48" si="102">IF(AND(AP$39="S/A", AP18&gt;0), ((1+AP18/200)^2-1)*100, IF(AND(AP$39="Qtrly", AP18&gt;0), ((1+AP18/400)^4-1)*100, ""))</f>
        <v>4.2890288399999976</v>
      </c>
      <c r="AQ48" s="67" t="str">
        <f t="shared" si="100"/>
        <v/>
      </c>
      <c r="AR48" s="67" t="str">
        <f t="shared" si="100"/>
        <v/>
      </c>
      <c r="AS48" s="339">
        <f t="shared" si="100"/>
        <v>3.7845549642459231</v>
      </c>
      <c r="AT48" s="339">
        <f t="shared" si="100"/>
        <v>4.1032496100000149</v>
      </c>
      <c r="AU48" s="339">
        <f t="shared" ref="AU48" si="103">IF(AND(AU$39="S/A", AU18&gt;0), ((1+AU18/200)^2-1)*100, IF(AND(AU$39="Qtrly", AU18&gt;0), ((1+AU18/400)^4-1)*100, ""))</f>
        <v>4.8657921600000043</v>
      </c>
      <c r="AV48" s="67">
        <f t="shared" si="100"/>
        <v>3.1504296900000117</v>
      </c>
      <c r="AW48" s="67">
        <f t="shared" si="100"/>
        <v>3.3739892899999901</v>
      </c>
      <c r="AX48" s="67">
        <f t="shared" si="100"/>
        <v>3.5031543225000128</v>
      </c>
      <c r="AY48" s="67">
        <f t="shared" si="100"/>
        <v>3.5977908900000077</v>
      </c>
      <c r="AZ48" s="67">
        <f t="shared" si="100"/>
        <v>3.6822880025000115</v>
      </c>
      <c r="BA48" s="67">
        <f t="shared" si="100"/>
        <v>4.0777434224999798</v>
      </c>
      <c r="BB48" s="67">
        <f t="shared" si="100"/>
        <v>4.2175556899999966</v>
      </c>
      <c r="BC48" s="67">
        <f t="shared" ref="BC48" si="104">IF(AND(BC$39="S/A", BC18&gt;0), ((1+BC18/200)^2-1)*100, IF(AND(BC$39="Qtrly", BC18&gt;0), ((1+BC18/400)^4-1)*100, ""))</f>
        <v>4.8575999999999953</v>
      </c>
      <c r="BD48" s="67" t="str">
        <f t="shared" si="100"/>
        <v/>
      </c>
      <c r="BE48" s="67" t="str">
        <f t="shared" si="100"/>
        <v/>
      </c>
      <c r="BF48" s="67" t="str">
        <f t="shared" si="100"/>
        <v/>
      </c>
      <c r="BG48" s="67">
        <f t="shared" si="100"/>
        <v>3.4604294024999982</v>
      </c>
      <c r="BH48" s="67">
        <f t="shared" si="100"/>
        <v>3.7525588100000284</v>
      </c>
      <c r="BI48" s="67">
        <f t="shared" si="100"/>
        <v>4.3615480624999758</v>
      </c>
      <c r="BJ48" s="67" t="str">
        <f t="shared" si="100"/>
        <v/>
      </c>
      <c r="BK48" s="67">
        <f t="shared" si="100"/>
        <v>3.3394233599999712</v>
      </c>
      <c r="BL48" s="67" t="str">
        <f t="shared" si="100"/>
        <v/>
      </c>
      <c r="BM48" s="67" t="str">
        <f t="shared" si="100"/>
        <v/>
      </c>
      <c r="BN48" s="67">
        <f t="shared" si="100"/>
        <v>3.4858598399999829</v>
      </c>
      <c r="BO48" s="67">
        <f t="shared" si="100"/>
        <v>3.4258490225000049</v>
      </c>
      <c r="BP48" s="67">
        <f t="shared" si="100"/>
        <v>3.9003069224999853</v>
      </c>
      <c r="BQ48" s="67">
        <f t="shared" si="100"/>
        <v>4.242058010000016</v>
      </c>
      <c r="BR48" s="67">
        <f t="shared" si="100"/>
        <v>4.4351144224999972</v>
      </c>
      <c r="BS48" s="67">
        <f t="shared" si="100"/>
        <v>5.0081820224999962</v>
      </c>
      <c r="BT48" s="67" t="str">
        <f t="shared" si="100"/>
        <v/>
      </c>
      <c r="BU48" s="67">
        <f t="shared" si="100"/>
        <v>3.58048850249999</v>
      </c>
      <c r="BV48" s="67">
        <f t="shared" si="100"/>
        <v>4.0614211025000069</v>
      </c>
      <c r="BW48" s="67">
        <f t="shared" si="100"/>
        <v>4.5035952899999954</v>
      </c>
    </row>
    <row r="49" spans="1:75" x14ac:dyDescent="0.25">
      <c r="A49" s="61">
        <f t="shared" si="45"/>
        <v>42320</v>
      </c>
      <c r="B49" s="64" t="str">
        <f t="shared" ref="B49:K49" si="105">IF(AND(B$39="S/A", B19&gt;0), ((1+B19/200)^2-1)*100, IF(AND(B$39="Qtrly", B19&gt;0), ((1+B19/400)^4-1)*100, ""))</f>
        <v/>
      </c>
      <c r="C49" s="64" t="str">
        <f t="shared" si="105"/>
        <v/>
      </c>
      <c r="D49" s="64" t="str">
        <f t="shared" si="105"/>
        <v/>
      </c>
      <c r="E49" s="64">
        <f t="shared" si="56"/>
        <v>2.6142445908949652</v>
      </c>
      <c r="F49" s="64">
        <f t="shared" si="47"/>
        <v>2.629</v>
      </c>
      <c r="G49" s="64">
        <f t="shared" si="105"/>
        <v>2.6787023024999801</v>
      </c>
      <c r="H49" s="64">
        <f t="shared" si="105"/>
        <v>2.7922238224999951</v>
      </c>
      <c r="I49" s="64">
        <f t="shared" si="105"/>
        <v>2.9372576400000128</v>
      </c>
      <c r="J49" s="64">
        <f t="shared" si="105"/>
        <v>3.0529522499999961</v>
      </c>
      <c r="K49" s="67">
        <f t="shared" si="105"/>
        <v>3.2764062500000302</v>
      </c>
      <c r="L49" s="67">
        <f t="shared" ref="L49" si="106">IF(AND(L$39="S/A", L19&gt;0), ((1+L19/200)^2-1)*100, IF(AND(L$39="Qtrly", L19&gt;0), ((1+L19/400)^4-1)*100, ""))</f>
        <v>3.6191664224999975</v>
      </c>
      <c r="M49" s="65"/>
      <c r="N49" s="65"/>
      <c r="O49" s="66">
        <f t="shared" si="49"/>
        <v>42320</v>
      </c>
      <c r="P49" s="67" t="str">
        <f t="shared" ref="P49:BW49" si="107">IF(AND(P$39="S/A", P19&gt;0), ((1+P19/200)^2-1)*100, IF(AND(P$39="Qtrly", P19&gt;0), ((1+P19/400)^4-1)*100, ""))</f>
        <v/>
      </c>
      <c r="Q49" s="67">
        <f t="shared" si="107"/>
        <v>3.3567056025000097</v>
      </c>
      <c r="R49" s="67">
        <f t="shared" si="107"/>
        <v>3.2377923599999914</v>
      </c>
      <c r="S49" s="67">
        <f t="shared" si="107"/>
        <v>3.3333240899999783</v>
      </c>
      <c r="T49" s="67">
        <f t="shared" si="107"/>
        <v>3.7525588100000284</v>
      </c>
      <c r="U49" s="67">
        <f t="shared" si="107"/>
        <v>4.1287589224999977</v>
      </c>
      <c r="V49" s="67">
        <f t="shared" ref="V49" si="108">IF(AND(V$39="S/A", V19&gt;0), ((1+V19/200)^2-1)*100, IF(AND(V$39="Qtrly", V19&gt;0), ((1+V19/400)^4-1)*100, ""))</f>
        <v>4.4167204024999851</v>
      </c>
      <c r="W49" s="67">
        <f t="shared" si="107"/>
        <v>3.4716184099999881</v>
      </c>
      <c r="X49" s="67">
        <f t="shared" si="107"/>
        <v>3.4919636099999929</v>
      </c>
      <c r="Y49" s="67">
        <f t="shared" si="107"/>
        <v>4.1471275624999748</v>
      </c>
      <c r="Z49" s="67">
        <f t="shared" si="107"/>
        <v>4.347246502500024</v>
      </c>
      <c r="AA49" s="67">
        <f t="shared" si="107"/>
        <v>4.8647681225000072</v>
      </c>
      <c r="AB49" s="67" t="str">
        <f t="shared" si="107"/>
        <v/>
      </c>
      <c r="AC49" s="67">
        <f t="shared" si="107"/>
        <v>3.482808022500028</v>
      </c>
      <c r="AD49" s="67">
        <f t="shared" si="107"/>
        <v>3.968612249999981</v>
      </c>
      <c r="AE49" s="67">
        <f t="shared" si="107"/>
        <v>4.246142009999998</v>
      </c>
      <c r="AF49" s="67">
        <f t="shared" si="107"/>
        <v>4.9487558025000045</v>
      </c>
      <c r="AG49" s="67" t="str">
        <f t="shared" si="107"/>
        <v/>
      </c>
      <c r="AH49" s="67" t="str">
        <f t="shared" si="107"/>
        <v/>
      </c>
      <c r="AI49" s="67">
        <f t="shared" si="107"/>
        <v>4.2767745600000184</v>
      </c>
      <c r="AJ49" s="67">
        <f t="shared" si="107"/>
        <v>4.4310267224999755</v>
      </c>
      <c r="AK49" s="67" t="str">
        <f t="shared" si="107"/>
        <v/>
      </c>
      <c r="AL49" s="67">
        <f t="shared" si="107"/>
        <v>3.705708959999976</v>
      </c>
      <c r="AM49" s="67">
        <f t="shared" si="107"/>
        <v>3.9614748224999774</v>
      </c>
      <c r="AN49" s="67">
        <f t="shared" si="107"/>
        <v>4.0161051296165207</v>
      </c>
      <c r="AO49" s="67">
        <f t="shared" si="107"/>
        <v>4.4300048100000211</v>
      </c>
      <c r="AP49" s="67">
        <f t="shared" ref="AP49" si="109">IF(AND(AP$39="S/A", AP19&gt;0), ((1+AP19/200)^2-1)*100, IF(AND(AP$39="Qtrly", AP19&gt;0), ((1+AP19/400)^4-1)*100, ""))</f>
        <v>4.3074116099999893</v>
      </c>
      <c r="AQ49" s="67" t="str">
        <f t="shared" si="107"/>
        <v/>
      </c>
      <c r="AR49" s="67" t="str">
        <f t="shared" si="107"/>
        <v/>
      </c>
      <c r="AS49" s="339">
        <f t="shared" si="107"/>
        <v>3.7886680332065215</v>
      </c>
      <c r="AT49" s="339">
        <f t="shared" si="107"/>
        <v>4.1195752099999705</v>
      </c>
      <c r="AU49" s="339">
        <f t="shared" ref="AU49" si="110">IF(AND(AU$39="S/A", AU19&gt;0), ((1+AU19/200)^2-1)*100, IF(AND(AU$39="Qtrly", AU19&gt;0), ((1+AU19/400)^4-1)*100, ""))</f>
        <v>4.9180247025000012</v>
      </c>
      <c r="AV49" s="67">
        <f t="shared" si="107"/>
        <v>3.1473828224999778</v>
      </c>
      <c r="AW49" s="67">
        <f t="shared" si="107"/>
        <v>3.3912744225000013</v>
      </c>
      <c r="AX49" s="67">
        <f t="shared" si="107"/>
        <v>3.5235026225000077</v>
      </c>
      <c r="AY49" s="67">
        <f t="shared" si="107"/>
        <v>3.6150947224999896</v>
      </c>
      <c r="AZ49" s="67">
        <f t="shared" si="107"/>
        <v>3.7036722500000119</v>
      </c>
      <c r="BA49" s="67">
        <f t="shared" si="107"/>
        <v>4.1369225625000006</v>
      </c>
      <c r="BB49" s="67">
        <f t="shared" si="107"/>
        <v>4.2543102500000041</v>
      </c>
      <c r="BC49" s="67">
        <f t="shared" ref="BC49" si="111">IF(AND(BC$39="S/A", BC19&gt;0), ((1+BC19/200)^2-1)*100, IF(AND(BC$39="Qtrly", BC19&gt;0), ((1+BC19/400)^4-1)*100, ""))</f>
        <v>4.8985639999999941</v>
      </c>
      <c r="BD49" s="67" t="str">
        <f t="shared" si="107"/>
        <v/>
      </c>
      <c r="BE49" s="67" t="str">
        <f t="shared" si="107"/>
        <v/>
      </c>
      <c r="BF49" s="67" t="str">
        <f t="shared" si="107"/>
        <v/>
      </c>
      <c r="BG49" s="67">
        <f t="shared" si="107"/>
        <v>3.3333240899999783</v>
      </c>
      <c r="BH49" s="67">
        <f t="shared" si="107"/>
        <v>3.7719129225000092</v>
      </c>
      <c r="BI49" s="67">
        <f t="shared" si="107"/>
        <v>4.3952627600000183</v>
      </c>
      <c r="BJ49" s="67" t="str">
        <f t="shared" si="107"/>
        <v/>
      </c>
      <c r="BK49" s="67">
        <f t="shared" si="107"/>
        <v>3.3424730624999954</v>
      </c>
      <c r="BL49" s="67" t="str">
        <f t="shared" si="107"/>
        <v/>
      </c>
      <c r="BM49" s="67" t="str">
        <f t="shared" si="107"/>
        <v/>
      </c>
      <c r="BN49" s="67">
        <f t="shared" si="107"/>
        <v>3.4421214225000218</v>
      </c>
      <c r="BO49" s="67">
        <f t="shared" si="107"/>
        <v>3.4360191224999781</v>
      </c>
      <c r="BP49" s="67">
        <f t="shared" si="107"/>
        <v>3.9288497025000035</v>
      </c>
      <c r="BQ49" s="67">
        <f t="shared" si="107"/>
        <v>4.270647690000029</v>
      </c>
      <c r="BR49" s="67">
        <f t="shared" si="107"/>
        <v>4.4667968099999955</v>
      </c>
      <c r="BS49" s="67">
        <f t="shared" si="107"/>
        <v>5.0481504899999807</v>
      </c>
      <c r="BT49" s="67" t="str">
        <f t="shared" si="107"/>
        <v/>
      </c>
      <c r="BU49" s="67">
        <f t="shared" si="107"/>
        <v>3.5886306224999887</v>
      </c>
      <c r="BV49" s="67">
        <f t="shared" si="107"/>
        <v>4.0818242025000062</v>
      </c>
      <c r="BW49" s="67">
        <f t="shared" si="107"/>
        <v>4.5342656400000125</v>
      </c>
    </row>
    <row r="50" spans="1:75" x14ac:dyDescent="0.25">
      <c r="A50" s="61">
        <f t="shared" si="45"/>
        <v>42321</v>
      </c>
      <c r="B50" s="64" t="str">
        <f t="shared" ref="B50:K50" si="112">IF(AND(B$39="S/A", B20&gt;0), ((1+B20/200)^2-1)*100, IF(AND(B$39="Qtrly", B20&gt;0), ((1+B20/400)^4-1)*100, ""))</f>
        <v/>
      </c>
      <c r="C50" s="64" t="str">
        <f t="shared" si="112"/>
        <v/>
      </c>
      <c r="D50" s="64" t="str">
        <f t="shared" si="112"/>
        <v/>
      </c>
      <c r="E50" s="64">
        <f t="shared" si="56"/>
        <v>2.6101664778700462</v>
      </c>
      <c r="F50" s="64">
        <f t="shared" si="47"/>
        <v>2.6240000000000001</v>
      </c>
      <c r="G50" s="64">
        <f t="shared" si="112"/>
        <v>2.665529759999985</v>
      </c>
      <c r="H50" s="64">
        <f t="shared" si="112"/>
        <v>2.7790439999999972</v>
      </c>
      <c r="I50" s="64">
        <f t="shared" si="112"/>
        <v>2.9352284899999859</v>
      </c>
      <c r="J50" s="64">
        <f t="shared" si="112"/>
        <v>3.047876562500007</v>
      </c>
      <c r="K50" s="67">
        <f t="shared" si="112"/>
        <v>3.2774225024999826</v>
      </c>
      <c r="L50" s="67">
        <f t="shared" ref="L50" si="113">IF(AND(L$39="S/A", L20&gt;0), ((1+L20/200)^2-1)*100, IF(AND(L$39="Qtrly", L20&gt;0), ((1+L20/400)^4-1)*100, ""))</f>
        <v>3.6181484899999949</v>
      </c>
      <c r="M50" s="65"/>
      <c r="N50" s="65"/>
      <c r="O50" s="66">
        <f t="shared" si="49"/>
        <v>42321</v>
      </c>
      <c r="P50" s="67" t="str">
        <f t="shared" ref="P50:BW50" si="114">IF(AND(P$39="S/A", P20&gt;0), ((1+P20/200)^2-1)*100, IF(AND(P$39="Qtrly", P20&gt;0), ((1+P20/400)^4-1)*100, ""))</f>
        <v/>
      </c>
      <c r="Q50" s="67">
        <f t="shared" si="114"/>
        <v>3.357722250000017</v>
      </c>
      <c r="R50" s="67">
        <f t="shared" si="114"/>
        <v>3.244904902500001</v>
      </c>
      <c r="S50" s="67">
        <f t="shared" si="114"/>
        <v>3.3099452225000103</v>
      </c>
      <c r="T50" s="67">
        <f t="shared" si="114"/>
        <v>3.7433917024999985</v>
      </c>
      <c r="U50" s="67">
        <f t="shared" si="114"/>
        <v>4.1256976400000145</v>
      </c>
      <c r="V50" s="67">
        <f t="shared" ref="V50" si="115">IF(AND(V$39="S/A", V20&gt;0), ((1+V20/200)^2-1)*100, IF(AND(V$39="Qtrly", V20&gt;0), ((1+V20/400)^4-1)*100, ""))</f>
        <v>4.4167204024999851</v>
      </c>
      <c r="W50" s="67">
        <f t="shared" si="114"/>
        <v>3.4716184099999881</v>
      </c>
      <c r="X50" s="67">
        <f t="shared" si="114"/>
        <v>3.4716184099999881</v>
      </c>
      <c r="Y50" s="67">
        <f t="shared" si="114"/>
        <v>4.1399840099999752</v>
      </c>
      <c r="Z50" s="67">
        <f t="shared" si="114"/>
        <v>4.3421390399999815</v>
      </c>
      <c r="AA50" s="67">
        <f t="shared" si="114"/>
        <v>4.8657921600000043</v>
      </c>
      <c r="AB50" s="67" t="str">
        <f t="shared" si="114"/>
        <v/>
      </c>
      <c r="AC50" s="67">
        <f t="shared" si="114"/>
        <v>3.4777217599999855</v>
      </c>
      <c r="AD50" s="67">
        <f t="shared" si="114"/>
        <v>3.9533180624999886</v>
      </c>
      <c r="AE50" s="67">
        <f t="shared" si="114"/>
        <v>4.2379740899999963</v>
      </c>
      <c r="AF50" s="67">
        <f t="shared" si="114"/>
        <v>4.9497802500000132</v>
      </c>
      <c r="AG50" s="67" t="str">
        <f t="shared" si="114"/>
        <v/>
      </c>
      <c r="AH50" s="67" t="str">
        <f t="shared" si="114"/>
        <v/>
      </c>
      <c r="AI50" s="67">
        <f t="shared" si="114"/>
        <v>4.2716688224999855</v>
      </c>
      <c r="AJ50" s="67">
        <f t="shared" si="114"/>
        <v>4.4279610000000025</v>
      </c>
      <c r="AK50" s="67" t="str">
        <f t="shared" si="114"/>
        <v/>
      </c>
      <c r="AL50" s="67">
        <f t="shared" si="114"/>
        <v>3.683306250000018</v>
      </c>
      <c r="AM50" s="67">
        <f t="shared" si="114"/>
        <v>3.9441420900000024</v>
      </c>
      <c r="AN50" s="67">
        <f t="shared" si="114"/>
        <v>4.0027161392674593</v>
      </c>
      <c r="AO50" s="67">
        <f t="shared" si="114"/>
        <v>4.4248953224999887</v>
      </c>
      <c r="AP50" s="67">
        <f t="shared" ref="AP50" si="116">IF(AND(AP$39="S/A", AP20&gt;0), ((1+AP20/200)^2-1)*100, IF(AND(AP$39="Qtrly", AP20&gt;0), ((1+AP20/400)^4-1)*100, ""))</f>
        <v>4.3135395599999793</v>
      </c>
      <c r="AQ50" s="67" t="str">
        <f t="shared" si="114"/>
        <v/>
      </c>
      <c r="AR50" s="67" t="str">
        <f t="shared" si="114"/>
        <v/>
      </c>
      <c r="AS50" s="339">
        <f t="shared" si="114"/>
        <v>3.7753010060559422</v>
      </c>
      <c r="AT50" s="339">
        <f t="shared" si="114"/>
        <v>4.1042699225000145</v>
      </c>
      <c r="AU50" s="339">
        <f t="shared" ref="AU50" si="117">IF(AND(AU$39="S/A", AU20&gt;0), ((1+AU20/200)^2-1)*100, IF(AND(AU$39="Qtrly", AU20&gt;0), ((1+AU20/400)^4-1)*100, ""))</f>
        <v>4.9200733024999943</v>
      </c>
      <c r="AV50" s="67">
        <f t="shared" si="114"/>
        <v>3.1372269225000027</v>
      </c>
      <c r="AW50" s="67">
        <f t="shared" si="114"/>
        <v>3.3719558400000071</v>
      </c>
      <c r="AX50" s="67">
        <f t="shared" si="114"/>
        <v>3.5123108099999856</v>
      </c>
      <c r="AY50" s="67">
        <f t="shared" si="114"/>
        <v>3.6059336900000183</v>
      </c>
      <c r="AZ50" s="67">
        <f t="shared" si="114"/>
        <v>3.6955256100000167</v>
      </c>
      <c r="BA50" s="67">
        <f t="shared" si="114"/>
        <v>4.1379430400000139</v>
      </c>
      <c r="BB50" s="67">
        <f t="shared" si="114"/>
        <v>4.2543102500000041</v>
      </c>
      <c r="BC50" s="67">
        <f t="shared" ref="BC50" si="118">IF(AND(BC$39="S/A", BC20&gt;0), ((1+BC20/200)^2-1)*100, IF(AND(BC$39="Qtrly", BC20&gt;0), ((1+BC20/400)^4-1)*100, ""))</f>
        <v>4.9016366225000274</v>
      </c>
      <c r="BD50" s="67" t="str">
        <f t="shared" si="114"/>
        <v/>
      </c>
      <c r="BE50" s="67" t="str">
        <f t="shared" si="114"/>
        <v/>
      </c>
      <c r="BF50" s="67" t="str">
        <f t="shared" si="114"/>
        <v/>
      </c>
      <c r="BG50" s="67">
        <f t="shared" si="114"/>
        <v>3.3699224100000036</v>
      </c>
      <c r="BH50" s="67">
        <f t="shared" si="114"/>
        <v>3.7627449599999974</v>
      </c>
      <c r="BI50" s="67">
        <f t="shared" si="114"/>
        <v>4.3952627600000183</v>
      </c>
      <c r="BJ50" s="67" t="str">
        <f t="shared" si="114"/>
        <v/>
      </c>
      <c r="BK50" s="67">
        <f t="shared" si="114"/>
        <v>3.3262085024999832</v>
      </c>
      <c r="BL50" s="67" t="str">
        <f t="shared" si="114"/>
        <v/>
      </c>
      <c r="BM50" s="67" t="str">
        <f t="shared" si="114"/>
        <v/>
      </c>
      <c r="BN50" s="67">
        <f t="shared" si="114"/>
        <v>3.3831400625000008</v>
      </c>
      <c r="BO50" s="67">
        <f t="shared" si="114"/>
        <v>3.4166963599999933</v>
      </c>
      <c r="BP50" s="67">
        <f t="shared" si="114"/>
        <v>3.9196748099999956</v>
      </c>
      <c r="BQ50" s="67">
        <f t="shared" si="114"/>
        <v>4.2675843225000065</v>
      </c>
      <c r="BR50" s="67">
        <f t="shared" si="114"/>
        <v>4.4647526400000137</v>
      </c>
      <c r="BS50" s="67">
        <f t="shared" si="114"/>
        <v>5.0512253024999954</v>
      </c>
      <c r="BT50" s="67" t="str">
        <f t="shared" si="114"/>
        <v/>
      </c>
      <c r="BU50" s="67">
        <f t="shared" si="114"/>
        <v>3.5611522499999992</v>
      </c>
      <c r="BV50" s="67">
        <f t="shared" si="114"/>
        <v>4.0736627225000044</v>
      </c>
      <c r="BW50" s="67">
        <f t="shared" si="114"/>
        <v>4.5322208099999983</v>
      </c>
    </row>
    <row r="51" spans="1:75" x14ac:dyDescent="0.25">
      <c r="A51" s="61">
        <f t="shared" si="45"/>
        <v>42324</v>
      </c>
      <c r="B51" s="64" t="str">
        <f t="shared" ref="B51:K51" si="119">IF(AND(B$39="S/A", B21&gt;0), ((1+B21/200)^2-1)*100, IF(AND(B$39="Qtrly", B21&gt;0), ((1+B21/400)^4-1)*100, ""))</f>
        <v/>
      </c>
      <c r="C51" s="64" t="str">
        <f t="shared" si="119"/>
        <v/>
      </c>
      <c r="D51" s="64" t="str">
        <f t="shared" si="119"/>
        <v/>
      </c>
      <c r="E51" s="64">
        <f t="shared" si="56"/>
        <v>2.6040495362494642</v>
      </c>
      <c r="F51" s="64">
        <f t="shared" si="47"/>
        <v>2.613</v>
      </c>
      <c r="G51" s="64">
        <f t="shared" si="119"/>
        <v>2.641213440000012</v>
      </c>
      <c r="H51" s="64">
        <f t="shared" si="119"/>
        <v>2.7537005625000166</v>
      </c>
      <c r="I51" s="64">
        <f t="shared" si="119"/>
        <v>2.9118947025000175</v>
      </c>
      <c r="J51" s="64">
        <f t="shared" si="119"/>
        <v>3.0194550225000061</v>
      </c>
      <c r="K51" s="67">
        <f t="shared" si="119"/>
        <v>3.244904902500001</v>
      </c>
      <c r="L51" s="67">
        <f t="shared" ref="L51" si="120">IF(AND(L$39="S/A", L21&gt;0), ((1+L21/200)^2-1)*100, IF(AND(L$39="Qtrly", L21&gt;0), ((1+L21/400)^4-1)*100, ""))</f>
        <v>3.6079694399999696</v>
      </c>
      <c r="M51" s="65"/>
      <c r="N51" s="65"/>
      <c r="O51" s="66">
        <f t="shared" si="49"/>
        <v>42324</v>
      </c>
      <c r="P51" s="67" t="str">
        <f t="shared" ref="P51:BW51" si="121">IF(AND(P$39="S/A", P21&gt;0), ((1+P21/200)^2-1)*100, IF(AND(P$39="Qtrly", P21&gt;0), ((1+P21/400)^4-1)*100, ""))</f>
        <v/>
      </c>
      <c r="Q51" s="67">
        <f t="shared" si="121"/>
        <v>3.3373902500000163</v>
      </c>
      <c r="R51" s="67">
        <f t="shared" si="121"/>
        <v>3.202233322499981</v>
      </c>
      <c r="S51" s="67">
        <f t="shared" si="121"/>
        <v>3.2835201225000166</v>
      </c>
      <c r="T51" s="67">
        <f t="shared" si="121"/>
        <v>3.7006172224999911</v>
      </c>
      <c r="U51" s="67">
        <f t="shared" si="121"/>
        <v>4.0706022500000216</v>
      </c>
      <c r="V51" s="67">
        <f t="shared" ref="V51" si="122">IF(AND(V$39="S/A", V21&gt;0), ((1+V21/200)^2-1)*100, IF(AND(V$39="Qtrly", V21&gt;0), ((1+V21/400)^4-1)*100, ""))</f>
        <v>4.3176249600000105</v>
      </c>
      <c r="W51" s="67">
        <f t="shared" si="121"/>
        <v>3.4583951024999893</v>
      </c>
      <c r="X51" s="67">
        <f t="shared" si="121"/>
        <v>3.4492409999999696</v>
      </c>
      <c r="Y51" s="67">
        <f t="shared" si="121"/>
        <v>4.0950872900000101</v>
      </c>
      <c r="Z51" s="67">
        <f t="shared" si="121"/>
        <v>4.2951562499999874</v>
      </c>
      <c r="AA51" s="67">
        <f t="shared" si="121"/>
        <v>4.8084537600000088</v>
      </c>
      <c r="AB51" s="67" t="str">
        <f t="shared" si="121"/>
        <v/>
      </c>
      <c r="AC51" s="67">
        <f t="shared" si="121"/>
        <v>3.4553436900000234</v>
      </c>
      <c r="AD51" s="67">
        <f t="shared" si="121"/>
        <v>3.9125390624999756</v>
      </c>
      <c r="AE51" s="67">
        <f t="shared" si="121"/>
        <v>4.1930562500000157</v>
      </c>
      <c r="AF51" s="67">
        <f t="shared" si="121"/>
        <v>4.8944672400000222</v>
      </c>
      <c r="AG51" s="67" t="str">
        <f t="shared" si="121"/>
        <v/>
      </c>
      <c r="AH51" s="67" t="str">
        <f t="shared" si="121"/>
        <v/>
      </c>
      <c r="AI51" s="67">
        <f t="shared" si="121"/>
        <v>4.2287855625000148</v>
      </c>
      <c r="AJ51" s="67">
        <f t="shared" si="121"/>
        <v>4.3738073225000118</v>
      </c>
      <c r="AK51" s="67" t="str">
        <f t="shared" si="121"/>
        <v/>
      </c>
      <c r="AL51" s="67">
        <f t="shared" si="121"/>
        <v>3.6598878224999964</v>
      </c>
      <c r="AM51" s="67">
        <f t="shared" si="121"/>
        <v>3.9084616025000019</v>
      </c>
      <c r="AN51" s="67">
        <f t="shared" si="121"/>
        <v>3.9625569235974822</v>
      </c>
      <c r="AO51" s="67">
        <f t="shared" si="121"/>
        <v>4.3758506024999866</v>
      </c>
      <c r="AP51" s="67">
        <f t="shared" ref="AP51" si="123">IF(AND(AP$39="S/A", AP21&gt;0), ((1+AP21/200)^2-1)*100, IF(AND(AP$39="Qtrly", AP21&gt;0), ((1+AP21/400)^4-1)*100, ""))</f>
        <v>4.2583944899999837</v>
      </c>
      <c r="AQ51" s="67" t="str">
        <f t="shared" si="121"/>
        <v/>
      </c>
      <c r="AR51" s="67" t="str">
        <f t="shared" si="121"/>
        <v/>
      </c>
      <c r="AS51" s="339">
        <f t="shared" si="121"/>
        <v>3.7424030554242815</v>
      </c>
      <c r="AT51" s="339">
        <f t="shared" si="121"/>
        <v>4.0573407224999913</v>
      </c>
      <c r="AU51" s="339">
        <f t="shared" ref="AU51" si="124">IF(AND(AU$39="S/A", AU21&gt;0), ((1+AU21/200)^2-1)*100, IF(AND(AU$39="Qtrly", AU21&gt;0), ((1+AU21/400)^4-1)*100, ""))</f>
        <v>4.8616960399999964</v>
      </c>
      <c r="AV51" s="67">
        <f t="shared" si="121"/>
        <v>3.1159011600000008</v>
      </c>
      <c r="AW51" s="67">
        <f t="shared" si="121"/>
        <v>3.3373902500000163</v>
      </c>
      <c r="AX51" s="67">
        <f t="shared" si="121"/>
        <v>3.4726356224999977</v>
      </c>
      <c r="AY51" s="67">
        <f t="shared" si="121"/>
        <v>3.567258239999993</v>
      </c>
      <c r="AZ51" s="67">
        <f t="shared" si="121"/>
        <v>3.6507248099999945</v>
      </c>
      <c r="BA51" s="67">
        <f t="shared" si="121"/>
        <v>4.0624412100000118</v>
      </c>
      <c r="BB51" s="67">
        <f t="shared" si="121"/>
        <v>4.2022432024999778</v>
      </c>
      <c r="BC51" s="67">
        <f t="shared" ref="BC51" si="125">IF(AND(BC$39="S/A", BC21&gt;0), ((1+BC21/200)^2-1)*100, IF(AND(BC$39="Qtrly", BC21&gt;0), ((1+BC21/400)^4-1)*100, ""))</f>
        <v>4.851456090000017</v>
      </c>
      <c r="BD51" s="67" t="str">
        <f t="shared" si="121"/>
        <v/>
      </c>
      <c r="BE51" s="67" t="str">
        <f t="shared" si="121"/>
        <v/>
      </c>
      <c r="BF51" s="67" t="str">
        <f t="shared" si="121"/>
        <v/>
      </c>
      <c r="BG51" s="67">
        <f t="shared" si="121"/>
        <v>3.3719558400000071</v>
      </c>
      <c r="BH51" s="67">
        <f t="shared" si="121"/>
        <v>3.7189480624999716</v>
      </c>
      <c r="BI51" s="67">
        <f t="shared" si="121"/>
        <v>4.3421390399999815</v>
      </c>
      <c r="BJ51" s="67" t="str">
        <f t="shared" si="121"/>
        <v/>
      </c>
      <c r="BK51" s="67">
        <f t="shared" si="121"/>
        <v>3.3007976900000013</v>
      </c>
      <c r="BL51" s="67" t="str">
        <f t="shared" si="121"/>
        <v/>
      </c>
      <c r="BM51" s="67" t="str">
        <f t="shared" si="121"/>
        <v/>
      </c>
      <c r="BN51" s="67">
        <f t="shared" si="121"/>
        <v>3.376022759999997</v>
      </c>
      <c r="BO51" s="67">
        <f t="shared" si="121"/>
        <v>3.3882239999999841</v>
      </c>
      <c r="BP51" s="67">
        <f t="shared" si="121"/>
        <v>3.8768640000000243</v>
      </c>
      <c r="BQ51" s="67">
        <f t="shared" si="121"/>
        <v>4.2328693024999975</v>
      </c>
      <c r="BR51" s="67">
        <f t="shared" si="121"/>
        <v>4.4156985600000143</v>
      </c>
      <c r="BS51" s="67">
        <f t="shared" si="121"/>
        <v>4.9969102399999965</v>
      </c>
      <c r="BT51" s="67" t="str">
        <f t="shared" si="121"/>
        <v/>
      </c>
      <c r="BU51" s="67">
        <f t="shared" si="121"/>
        <v>3.5377476225000093</v>
      </c>
      <c r="BV51" s="67">
        <f t="shared" si="121"/>
        <v>4.029800249999993</v>
      </c>
      <c r="BW51" s="67">
        <f t="shared" si="121"/>
        <v>4.4800844024999842</v>
      </c>
    </row>
    <row r="52" spans="1:75" x14ac:dyDescent="0.25">
      <c r="A52" s="61">
        <f t="shared" si="45"/>
        <v>42325</v>
      </c>
      <c r="B52" s="64" t="str">
        <f t="shared" ref="B52:K52" si="126">IF(AND(B$39="S/A", B22&gt;0), ((1+B22/200)^2-1)*100, IF(AND(B$39="Qtrly", B22&gt;0), ((1+B22/400)^4-1)*100, ""))</f>
        <v/>
      </c>
      <c r="C52" s="64" t="str">
        <f t="shared" si="126"/>
        <v/>
      </c>
      <c r="D52" s="64" t="str">
        <f t="shared" si="126"/>
        <v/>
      </c>
      <c r="E52" s="64">
        <f t="shared" si="56"/>
        <v>2.5907971009599073</v>
      </c>
      <c r="F52" s="64">
        <f t="shared" si="47"/>
        <v>2.6</v>
      </c>
      <c r="G52" s="64">
        <f t="shared" si="126"/>
        <v>2.6239911224999801</v>
      </c>
      <c r="H52" s="64">
        <f t="shared" si="126"/>
        <v>2.7364688100000034</v>
      </c>
      <c r="I52" s="64">
        <f t="shared" si="126"/>
        <v>2.8905922500000125</v>
      </c>
      <c r="J52" s="64">
        <f t="shared" si="126"/>
        <v>3.0072755625000225</v>
      </c>
      <c r="K52" s="67">
        <f t="shared" si="126"/>
        <v>3.2337281600000045</v>
      </c>
      <c r="L52" s="67">
        <f t="shared" ref="L52" si="127">IF(AND(L$39="S/A", L22&gt;0), ((1+L22/200)^2-1)*100, IF(AND(L$39="Qtrly", L22&gt;0), ((1+L22/400)^4-1)*100, ""))</f>
        <v>3.5845595225000082</v>
      </c>
      <c r="M52" s="65"/>
      <c r="N52" s="65"/>
      <c r="O52" s="66">
        <f t="shared" si="49"/>
        <v>42325</v>
      </c>
      <c r="P52" s="67" t="str">
        <f t="shared" ref="P52:BW52" si="128">IF(AND(P$39="S/A", P22&gt;0), ((1+P22/200)^2-1)*100, IF(AND(P$39="Qtrly", P22&gt;0), ((1+P22/400)^4-1)*100, ""))</f>
        <v/>
      </c>
      <c r="Q52" s="67">
        <f t="shared" si="128"/>
        <v>3.3201096225000004</v>
      </c>
      <c r="R52" s="67">
        <f t="shared" si="128"/>
        <v>3.1869956100000207</v>
      </c>
      <c r="S52" s="67">
        <f t="shared" si="128"/>
        <v>3.2662439999999959</v>
      </c>
      <c r="T52" s="67">
        <f t="shared" si="128"/>
        <v>3.6822880025000115</v>
      </c>
      <c r="U52" s="67">
        <f t="shared" si="128"/>
        <v>4.0522403600000034</v>
      </c>
      <c r="V52" s="67">
        <f t="shared" ref="V52" si="129">IF(AND(V$39="S/A", V22&gt;0), ((1+V22/200)^2-1)*100, IF(AND(V$39="Qtrly", V22&gt;0), ((1+V22/400)^4-1)*100, ""))</f>
        <v>4.2920925224999795</v>
      </c>
      <c r="W52" s="67">
        <f t="shared" si="128"/>
        <v>3.4421214225000218</v>
      </c>
      <c r="X52" s="67">
        <f t="shared" si="128"/>
        <v>3.4339850625000112</v>
      </c>
      <c r="Y52" s="67">
        <f t="shared" si="128"/>
        <v>4.0787636099999913</v>
      </c>
      <c r="Z52" s="67">
        <f t="shared" si="128"/>
        <v>4.2777957225000218</v>
      </c>
      <c r="AA52" s="67">
        <f t="shared" si="128"/>
        <v>4.7930979225000003</v>
      </c>
      <c r="AB52" s="67" t="str">
        <f t="shared" si="128"/>
        <v/>
      </c>
      <c r="AC52" s="67">
        <f t="shared" si="128"/>
        <v>3.4400873025000056</v>
      </c>
      <c r="AD52" s="67">
        <f t="shared" si="128"/>
        <v>3.8941911225000014</v>
      </c>
      <c r="AE52" s="67">
        <f t="shared" si="128"/>
        <v>4.1746835599999699</v>
      </c>
      <c r="AF52" s="67">
        <f t="shared" si="128"/>
        <v>4.8770569024999988</v>
      </c>
      <c r="AG52" s="67" t="str">
        <f t="shared" si="128"/>
        <v/>
      </c>
      <c r="AH52" s="67" t="str">
        <f t="shared" si="128"/>
        <v/>
      </c>
      <c r="AI52" s="67">
        <f t="shared" si="128"/>
        <v>4.2134722500000166</v>
      </c>
      <c r="AJ52" s="67">
        <f t="shared" si="128"/>
        <v>4.3595049225000126</v>
      </c>
      <c r="AK52" s="67" t="str">
        <f t="shared" si="128"/>
        <v/>
      </c>
      <c r="AL52" s="67">
        <f t="shared" si="128"/>
        <v>3.6425802499999715</v>
      </c>
      <c r="AM52" s="67">
        <f t="shared" si="128"/>
        <v>3.8839985224999873</v>
      </c>
      <c r="AN52" s="67">
        <f t="shared" si="128"/>
        <v>3.9419669659845225</v>
      </c>
      <c r="AO52" s="67">
        <f t="shared" si="128"/>
        <v>4.3595049225000126</v>
      </c>
      <c r="AP52" s="67">
        <f t="shared" ref="AP52" si="130">IF(AND(AP$39="S/A", AP22&gt;0), ((1+AP22/200)^2-1)*100, IF(AND(AP$39="Qtrly", AP22&gt;0), ((1+AP22/400)^4-1)*100, ""))</f>
        <v>4.2379740899999963</v>
      </c>
      <c r="AQ52" s="67" t="str">
        <f t="shared" si="128"/>
        <v/>
      </c>
      <c r="AR52" s="67" t="str">
        <f t="shared" si="128"/>
        <v/>
      </c>
      <c r="AS52" s="339">
        <f t="shared" si="128"/>
        <v>3.7228735984365491</v>
      </c>
      <c r="AT52" s="339">
        <f t="shared" si="128"/>
        <v>4.0461200900000049</v>
      </c>
      <c r="AU52" s="339">
        <f t="shared" ref="AU52" si="131">IF(AND(AU$39="S/A", AU22&gt;0), ((1+AU22/200)^2-1)*100, IF(AND(AU$39="Qtrly", AU22&gt;0), ((1+AU22/400)^4-1)*100, ""))</f>
        <v>4.8412166399999901</v>
      </c>
      <c r="AV52" s="67">
        <f t="shared" si="128"/>
        <v>3.1006698224999907</v>
      </c>
      <c r="AW52" s="67">
        <f t="shared" si="128"/>
        <v>3.3170602500000257</v>
      </c>
      <c r="AX52" s="67">
        <f t="shared" si="128"/>
        <v>3.456360822499982</v>
      </c>
      <c r="AY52" s="67">
        <f t="shared" si="128"/>
        <v>3.5499584025000086</v>
      </c>
      <c r="AZ52" s="67">
        <f t="shared" si="128"/>
        <v>3.6324000000000023</v>
      </c>
      <c r="BA52" s="67">
        <f t="shared" si="128"/>
        <v>4.0471401225000037</v>
      </c>
      <c r="BB52" s="67">
        <f t="shared" si="128"/>
        <v>4.1838697024999982</v>
      </c>
      <c r="BC52" s="67">
        <f t="shared" ref="BC52" si="132">IF(AND(BC$39="S/A", BC22&gt;0), ((1+BC22/200)^2-1)*100, IF(AND(BC$39="Qtrly", BC22&gt;0), ((1+BC22/400)^4-1)*100, ""))</f>
        <v>4.8360971024999921</v>
      </c>
      <c r="BD52" s="67" t="str">
        <f t="shared" si="128"/>
        <v/>
      </c>
      <c r="BE52" s="67" t="str">
        <f t="shared" si="128"/>
        <v/>
      </c>
      <c r="BF52" s="67" t="str">
        <f t="shared" si="128"/>
        <v/>
      </c>
      <c r="BG52" s="67">
        <f t="shared" si="128"/>
        <v>3.3607722224999748</v>
      </c>
      <c r="BH52" s="67">
        <f t="shared" si="128"/>
        <v>3.7087640625000029</v>
      </c>
      <c r="BI52" s="67">
        <f t="shared" si="128"/>
        <v>4.3053690000000255</v>
      </c>
      <c r="BJ52" s="67" t="str">
        <f t="shared" si="128"/>
        <v/>
      </c>
      <c r="BK52" s="67">
        <f t="shared" si="128"/>
        <v>3.2835201225000166</v>
      </c>
      <c r="BL52" s="67" t="str">
        <f t="shared" si="128"/>
        <v/>
      </c>
      <c r="BM52" s="67" t="str">
        <f t="shared" si="128"/>
        <v/>
      </c>
      <c r="BN52" s="67">
        <f t="shared" si="128"/>
        <v>3.3668723024999903</v>
      </c>
      <c r="BO52" s="67">
        <f t="shared" si="128"/>
        <v>3.3699224100000036</v>
      </c>
      <c r="BP52" s="67">
        <f t="shared" si="128"/>
        <v>3.8585192099999999</v>
      </c>
      <c r="BQ52" s="67">
        <f t="shared" si="128"/>
        <v>4.2042848024999913</v>
      </c>
      <c r="BR52" s="67">
        <f t="shared" si="128"/>
        <v>4.3962845024999808</v>
      </c>
      <c r="BS52" s="67">
        <f t="shared" si="128"/>
        <v>4.9794914024999803</v>
      </c>
      <c r="BT52" s="67" t="str">
        <f t="shared" si="128"/>
        <v/>
      </c>
      <c r="BU52" s="67">
        <f t="shared" si="128"/>
        <v>3.5265550399999901</v>
      </c>
      <c r="BV52" s="67">
        <f t="shared" si="128"/>
        <v>4.0114419600000062</v>
      </c>
      <c r="BW52" s="67">
        <f t="shared" si="128"/>
        <v>4.4606643599999884</v>
      </c>
    </row>
    <row r="53" spans="1:75" x14ac:dyDescent="0.25">
      <c r="A53" s="61">
        <f t="shared" si="45"/>
        <v>42326</v>
      </c>
      <c r="B53" s="64" t="str">
        <f t="shared" ref="B53:K53" si="133">IF(AND(B$39="S/A", B23&gt;0), ((1+B23/200)^2-1)*100, IF(AND(B$39="Qtrly", B23&gt;0), ((1+B23/400)^4-1)*100, ""))</f>
        <v/>
      </c>
      <c r="C53" s="64" t="str">
        <f t="shared" si="133"/>
        <v/>
      </c>
      <c r="D53" s="64" t="str">
        <f t="shared" si="133"/>
        <v/>
      </c>
      <c r="E53" s="64">
        <f t="shared" si="56"/>
        <v>2.5948746366152298</v>
      </c>
      <c r="F53" s="64">
        <f t="shared" si="47"/>
        <v>2.6029999999999998</v>
      </c>
      <c r="G53" s="64">
        <f t="shared" si="133"/>
        <v>2.6280433025000161</v>
      </c>
      <c r="H53" s="64">
        <f t="shared" si="133"/>
        <v>2.7425504400000023</v>
      </c>
      <c r="I53" s="64">
        <f t="shared" si="133"/>
        <v>2.9017504025000029</v>
      </c>
      <c r="J53" s="64">
        <f t="shared" si="133"/>
        <v>3.0235150024999768</v>
      </c>
      <c r="K53" s="67">
        <f t="shared" si="133"/>
        <v>3.2560822500000253</v>
      </c>
      <c r="L53" s="67">
        <f t="shared" ref="L53" si="134">IF(AND(L$39="S/A", L23&gt;0), ((1+L23/200)^2-1)*100, IF(AND(L$39="Qtrly", L23&gt;0), ((1+L23/400)^4-1)*100, ""))</f>
        <v>3.6079694399999696</v>
      </c>
      <c r="M53" s="65"/>
      <c r="N53" s="65"/>
      <c r="O53" s="66">
        <f t="shared" si="49"/>
        <v>42326</v>
      </c>
      <c r="P53" s="67" t="str">
        <f t="shared" ref="P53:BW53" si="135">IF(AND(P$39="S/A", P23&gt;0), ((1+P23/200)^2-1)*100, IF(AND(P$39="Qtrly", P23&gt;0), ((1+P23/400)^4-1)*100, ""))</f>
        <v/>
      </c>
      <c r="Q53" s="67">
        <f t="shared" si="135"/>
        <v>3.3485726024999884</v>
      </c>
      <c r="R53" s="67">
        <f t="shared" si="135"/>
        <v>3.2621792400000071</v>
      </c>
      <c r="S53" s="67">
        <f t="shared" si="135"/>
        <v>3.2845364099999719</v>
      </c>
      <c r="T53" s="67">
        <f t="shared" si="135"/>
        <v>3.6812697600000055</v>
      </c>
      <c r="U53" s="67">
        <f t="shared" si="135"/>
        <v>4.0481601600000028</v>
      </c>
      <c r="V53" s="67">
        <f t="shared" ref="V53" si="136">IF(AND(V$39="S/A", V23&gt;0), ((1+V23/200)^2-1)*100, IF(AND(V$39="Qtrly", V23&gt;0), ((1+V23/400)^4-1)*100, ""))</f>
        <v>4.2910712900000147</v>
      </c>
      <c r="W53" s="67">
        <f t="shared" si="135"/>
        <v>3.4736528400000077</v>
      </c>
      <c r="X53" s="67">
        <f t="shared" si="135"/>
        <v>3.4644980624999988</v>
      </c>
      <c r="Y53" s="67">
        <f t="shared" si="135"/>
        <v>4.0777434224999798</v>
      </c>
      <c r="Z53" s="67">
        <f t="shared" si="135"/>
        <v>4.2767745600000184</v>
      </c>
      <c r="AA53" s="67">
        <f t="shared" si="135"/>
        <v>4.7869559025000008</v>
      </c>
      <c r="AB53" s="67" t="str">
        <f t="shared" si="135"/>
        <v/>
      </c>
      <c r="AC53" s="67">
        <f t="shared" si="135"/>
        <v>3.4695840000000144</v>
      </c>
      <c r="AD53" s="67">
        <f t="shared" si="135"/>
        <v>3.8952104100000051</v>
      </c>
      <c r="AE53" s="67">
        <f t="shared" si="135"/>
        <v>4.1746835599999699</v>
      </c>
      <c r="AF53" s="67">
        <f t="shared" si="135"/>
        <v>4.8709124224999956</v>
      </c>
      <c r="AG53" s="67" t="str">
        <f t="shared" si="135"/>
        <v/>
      </c>
      <c r="AH53" s="67" t="str">
        <f t="shared" si="135"/>
        <v/>
      </c>
      <c r="AI53" s="67">
        <f t="shared" si="135"/>
        <v>4.2134722500000166</v>
      </c>
      <c r="AJ53" s="67">
        <f t="shared" si="135"/>
        <v>4.3584833599999984</v>
      </c>
      <c r="AK53" s="67" t="str">
        <f t="shared" si="135"/>
        <v/>
      </c>
      <c r="AL53" s="67">
        <f t="shared" si="135"/>
        <v>3.6629422499999675</v>
      </c>
      <c r="AM53" s="67">
        <f t="shared" si="135"/>
        <v>3.8911332899999707</v>
      </c>
      <c r="AN53" s="67">
        <f t="shared" si="135"/>
        <v>3.9440258241057347</v>
      </c>
      <c r="AO53" s="67">
        <f t="shared" si="135"/>
        <v>4.3584833599999984</v>
      </c>
      <c r="AP53" s="67">
        <f t="shared" ref="AP53" si="137">IF(AND(AP$39="S/A", AP23&gt;0), ((1+AP23/200)^2-1)*100, IF(AND(AP$39="Qtrly", AP23&gt;0), ((1+AP23/400)^4-1)*100, ""))</f>
        <v>4.2257228099999988</v>
      </c>
      <c r="AQ53" s="67" t="str">
        <f t="shared" si="135"/>
        <v/>
      </c>
      <c r="AR53" s="67" t="str">
        <f t="shared" si="135"/>
        <v/>
      </c>
      <c r="AS53" s="339">
        <f t="shared" si="135"/>
        <v>3.7372634572818697</v>
      </c>
      <c r="AT53" s="339">
        <f t="shared" si="135"/>
        <v>4.0502002499999801</v>
      </c>
      <c r="AU53" s="339">
        <f t="shared" ref="AU53" si="138">IF(AND(AU$39="S/A", AU23&gt;0), ((1+AU23/200)^2-1)*100, IF(AND(AU$39="Qtrly", AU23&gt;0), ((1+AU23/400)^4-1)*100, ""))</f>
        <v>4.8360971024999921</v>
      </c>
      <c r="AV53" s="67">
        <f t="shared" si="135"/>
        <v>3.1199630399999956</v>
      </c>
      <c r="AW53" s="67">
        <f t="shared" si="135"/>
        <v>3.3201096225000004</v>
      </c>
      <c r="AX53" s="67">
        <f t="shared" si="135"/>
        <v>3.456360822499982</v>
      </c>
      <c r="AY53" s="67">
        <f t="shared" si="135"/>
        <v>3.5519936025000254</v>
      </c>
      <c r="AZ53" s="67">
        <f t="shared" si="135"/>
        <v>3.6334180025000107</v>
      </c>
      <c r="BA53" s="67">
        <f t="shared" si="135"/>
        <v>4.0624412100000118</v>
      </c>
      <c r="BB53" s="67">
        <f t="shared" si="135"/>
        <v>4.1777455624999904</v>
      </c>
      <c r="BC53" s="67">
        <f t="shared" ref="BC53" si="139">IF(AND(BC$39="S/A", BC23&gt;0), ((1+BC23/200)^2-1)*100, IF(AND(BC$39="Qtrly", BC23&gt;0), ((1+BC23/400)^4-1)*100, ""))</f>
        <v>4.8258584024999829</v>
      </c>
      <c r="BD53" s="67" t="str">
        <f t="shared" si="135"/>
        <v/>
      </c>
      <c r="BE53" s="67" t="str">
        <f t="shared" si="135"/>
        <v/>
      </c>
      <c r="BF53" s="67" t="str">
        <f t="shared" si="135"/>
        <v/>
      </c>
      <c r="BG53" s="67">
        <f t="shared" si="135"/>
        <v>3.2845364099999719</v>
      </c>
      <c r="BH53" s="67">
        <f t="shared" si="135"/>
        <v>3.7087640625000029</v>
      </c>
      <c r="BI53" s="67">
        <f t="shared" si="135"/>
        <v>4.3002625624999791</v>
      </c>
      <c r="BJ53" s="67" t="str">
        <f t="shared" si="135"/>
        <v/>
      </c>
      <c r="BK53" s="67">
        <f t="shared" si="135"/>
        <v>3.2987649599999891</v>
      </c>
      <c r="BL53" s="67" t="str">
        <f t="shared" si="135"/>
        <v/>
      </c>
      <c r="BM53" s="67" t="str">
        <f t="shared" si="135"/>
        <v/>
      </c>
      <c r="BN53" s="67">
        <f t="shared" si="135"/>
        <v>3.4594122499999935</v>
      </c>
      <c r="BO53" s="67">
        <f t="shared" si="135"/>
        <v>3.3739892899999901</v>
      </c>
      <c r="BP53" s="67">
        <f t="shared" si="135"/>
        <v>3.8513855624999982</v>
      </c>
      <c r="BQ53" s="67">
        <f t="shared" si="135"/>
        <v>4.1940770025000074</v>
      </c>
      <c r="BR53" s="67">
        <f t="shared" si="135"/>
        <v>4.3921975624999998</v>
      </c>
      <c r="BS53" s="67">
        <f t="shared" si="135"/>
        <v>4.9702702500000084</v>
      </c>
      <c r="BT53" s="67" t="str">
        <f t="shared" si="135"/>
        <v/>
      </c>
      <c r="BU53" s="67">
        <f t="shared" si="135"/>
        <v>3.5479232224999935</v>
      </c>
      <c r="BV53" s="67">
        <f t="shared" si="135"/>
        <v>4.016541322499978</v>
      </c>
      <c r="BW53" s="67">
        <f t="shared" si="135"/>
        <v>4.4596423024999776</v>
      </c>
    </row>
    <row r="54" spans="1:75" x14ac:dyDescent="0.25">
      <c r="A54" s="61">
        <f t="shared" si="45"/>
        <v>42327</v>
      </c>
      <c r="B54" s="64" t="str">
        <f t="shared" ref="B54:K54" si="140">IF(AND(B$39="S/A", B24&gt;0), ((1+B24/200)^2-1)*100, IF(AND(B$39="Qtrly", B24&gt;0), ((1+B24/400)^4-1)*100, ""))</f>
        <v/>
      </c>
      <c r="C54" s="64" t="str">
        <f t="shared" si="140"/>
        <v/>
      </c>
      <c r="D54" s="64" t="str">
        <f t="shared" si="140"/>
        <v/>
      </c>
      <c r="E54" s="64">
        <f t="shared" si="56"/>
        <v>2.6101664778700462</v>
      </c>
      <c r="F54" s="64">
        <f t="shared" si="47"/>
        <v>2.6160000000000001</v>
      </c>
      <c r="G54" s="64">
        <f t="shared" si="140"/>
        <v>2.6341217224999935</v>
      </c>
      <c r="H54" s="64">
        <f t="shared" si="140"/>
        <v>2.7395096025000232</v>
      </c>
      <c r="I54" s="64">
        <f t="shared" si="140"/>
        <v>2.9129091599999768</v>
      </c>
      <c r="J54" s="64">
        <f t="shared" si="140"/>
        <v>3.0235150024999768</v>
      </c>
      <c r="K54" s="67">
        <f t="shared" si="140"/>
        <v>3.2713250624999857</v>
      </c>
      <c r="L54" s="67">
        <f t="shared" ref="L54" si="141">IF(AND(L$39="S/A", L24&gt;0), ((1+L24/200)^2-1)*100, IF(AND(L$39="Qtrly", L24&gt;0), ((1+L24/400)^4-1)*100, ""))</f>
        <v>3.6313820024999943</v>
      </c>
      <c r="M54" s="65"/>
      <c r="N54" s="65"/>
      <c r="O54" s="66">
        <f t="shared" si="49"/>
        <v>42327</v>
      </c>
      <c r="P54" s="67" t="str">
        <f t="shared" ref="P54:BW54" si="142">IF(AND(P$39="S/A", P24&gt;0), ((1+P24/200)^2-1)*100, IF(AND(P$39="Qtrly", P24&gt;0), ((1+P24/400)^4-1)*100, ""))</f>
        <v/>
      </c>
      <c r="Q54" s="67">
        <f t="shared" si="142"/>
        <v>3.3384068025000158</v>
      </c>
      <c r="R54" s="67">
        <f t="shared" si="142"/>
        <v>3.190043062499992</v>
      </c>
      <c r="S54" s="67">
        <f t="shared" si="142"/>
        <v>3.2692926225000196</v>
      </c>
      <c r="T54" s="67">
        <f t="shared" si="142"/>
        <v>3.6782150624999899</v>
      </c>
      <c r="U54" s="67">
        <f t="shared" si="142"/>
        <v>4.0440800399999866</v>
      </c>
      <c r="V54" s="67">
        <f t="shared" ref="V54" si="143">IF(AND(V$39="S/A", V24&gt;0), ((1+V24/200)^2-1)*100, IF(AND(V$39="Qtrly", V24&gt;0), ((1+V24/400)^4-1)*100, ""))</f>
        <v>4.2961775024999982</v>
      </c>
      <c r="W54" s="67">
        <f t="shared" si="142"/>
        <v>3.4797562499999879</v>
      </c>
      <c r="X54" s="67">
        <f t="shared" si="142"/>
        <v>3.4553436900000234</v>
      </c>
      <c r="Y54" s="67">
        <f t="shared" si="142"/>
        <v>4.0797838025000033</v>
      </c>
      <c r="Z54" s="67">
        <f t="shared" si="142"/>
        <v>4.2737111024999885</v>
      </c>
      <c r="AA54" s="67">
        <f t="shared" si="142"/>
        <v>4.7961690000000168</v>
      </c>
      <c r="AB54" s="67" t="str">
        <f t="shared" si="142"/>
        <v/>
      </c>
      <c r="AC54" s="67">
        <f t="shared" si="142"/>
        <v>3.4583951024999893</v>
      </c>
      <c r="AD54" s="67">
        <f t="shared" si="142"/>
        <v>3.8890947600000114</v>
      </c>
      <c r="AE54" s="67">
        <f t="shared" si="142"/>
        <v>4.1716216024999975</v>
      </c>
      <c r="AF54" s="67">
        <f t="shared" si="142"/>
        <v>4.8729605625000172</v>
      </c>
      <c r="AG54" s="67" t="str">
        <f t="shared" si="142"/>
        <v/>
      </c>
      <c r="AH54" s="67" t="str">
        <f t="shared" si="142"/>
        <v/>
      </c>
      <c r="AI54" s="67">
        <f t="shared" si="142"/>
        <v>4.2165348224999732</v>
      </c>
      <c r="AJ54" s="67">
        <f t="shared" si="142"/>
        <v>4.353375622500022</v>
      </c>
      <c r="AK54" s="67" t="str">
        <f t="shared" si="142"/>
        <v/>
      </c>
      <c r="AL54" s="67">
        <f t="shared" si="142"/>
        <v>3.6517429024999881</v>
      </c>
      <c r="AM54" s="67">
        <f t="shared" si="142"/>
        <v>3.890114022500013</v>
      </c>
      <c r="AN54" s="67">
        <f t="shared" si="142"/>
        <v>3.9388787361506417</v>
      </c>
      <c r="AO54" s="67">
        <f t="shared" si="142"/>
        <v>4.3595049225000126</v>
      </c>
      <c r="AP54" s="67">
        <f t="shared" ref="AP54" si="144">IF(AND(AP$39="S/A", AP24&gt;0), ((1+AP24/200)^2-1)*100, IF(AND(AP$39="Qtrly", AP24&gt;0), ((1+AP24/400)^4-1)*100, ""))</f>
        <v>4.2287855625000148</v>
      </c>
      <c r="AQ54" s="67" t="str">
        <f t="shared" si="142"/>
        <v/>
      </c>
      <c r="AR54" s="67" t="str">
        <f t="shared" si="142"/>
        <v/>
      </c>
      <c r="AS54" s="339">
        <f t="shared" si="142"/>
        <v>3.7228735984365491</v>
      </c>
      <c r="AT54" s="339">
        <f t="shared" si="142"/>
        <v>4.0440800399999866</v>
      </c>
      <c r="AU54" s="339">
        <f t="shared" ref="AU54" si="145">IF(AND(AU$39="S/A", AU24&gt;0), ((1+AU24/200)^2-1)*100, IF(AND(AU$39="Qtrly", AU24&gt;0), ((1+AU24/400)^4-1)*100, ""))</f>
        <v>4.8350732099999849</v>
      </c>
      <c r="AV54" s="67">
        <f t="shared" si="142"/>
        <v>3.1087930625000038</v>
      </c>
      <c r="AW54" s="67">
        <f t="shared" si="142"/>
        <v>3.3119780624999873</v>
      </c>
      <c r="AX54" s="67">
        <f t="shared" si="142"/>
        <v>3.4512752099999933</v>
      </c>
      <c r="AY54" s="67">
        <f t="shared" si="142"/>
        <v>3.5448704900000072</v>
      </c>
      <c r="AZ54" s="67">
        <f t="shared" si="142"/>
        <v>3.6252741224999996</v>
      </c>
      <c r="BA54" s="67">
        <f t="shared" si="142"/>
        <v>4.0665216899999912</v>
      </c>
      <c r="BB54" s="67">
        <f t="shared" si="142"/>
        <v>4.1797869225000062</v>
      </c>
      <c r="BC54" s="67">
        <f t="shared" ref="BC54" si="146">IF(AND(BC$39="S/A", BC24&gt;0), ((1+BC24/200)^2-1)*100, IF(AND(BC$39="Qtrly", BC24&gt;0), ((1+BC24/400)^4-1)*100, ""))</f>
        <v>4.8401927224999808</v>
      </c>
      <c r="BD54" s="67" t="str">
        <f t="shared" si="142"/>
        <v/>
      </c>
      <c r="BE54" s="67" t="str">
        <f t="shared" si="142"/>
        <v/>
      </c>
      <c r="BF54" s="67" t="str">
        <f t="shared" si="142"/>
        <v/>
      </c>
      <c r="BG54" s="67">
        <f t="shared" si="142"/>
        <v>3.3475559999999849</v>
      </c>
      <c r="BH54" s="67">
        <f t="shared" si="142"/>
        <v>3.7250587024999726</v>
      </c>
      <c r="BI54" s="67">
        <f t="shared" si="142"/>
        <v>4.3370317024999938</v>
      </c>
      <c r="BJ54" s="67" t="str">
        <f t="shared" si="142"/>
        <v/>
      </c>
      <c r="BK54" s="67">
        <f t="shared" si="142"/>
        <v>3.2865689999999947</v>
      </c>
      <c r="BL54" s="67" t="str">
        <f t="shared" si="142"/>
        <v/>
      </c>
      <c r="BM54" s="67" t="str">
        <f t="shared" si="142"/>
        <v/>
      </c>
      <c r="BN54" s="67">
        <f t="shared" si="142"/>
        <v>3.3983922500000041</v>
      </c>
      <c r="BO54" s="67">
        <f t="shared" si="142"/>
        <v>3.3668723024999903</v>
      </c>
      <c r="BP54" s="67">
        <f t="shared" si="142"/>
        <v>3.8544428100000028</v>
      </c>
      <c r="BQ54" s="67">
        <f t="shared" si="142"/>
        <v>4.1930562500000157</v>
      </c>
      <c r="BR54" s="67">
        <f t="shared" si="142"/>
        <v>4.4054804099999956</v>
      </c>
      <c r="BS54" s="67">
        <f t="shared" si="142"/>
        <v>4.9805160000000015</v>
      </c>
      <c r="BT54" s="67" t="str">
        <f t="shared" si="142"/>
        <v/>
      </c>
      <c r="BU54" s="67">
        <f t="shared" si="142"/>
        <v>3.5367300900000176</v>
      </c>
      <c r="BV54" s="67">
        <f t="shared" si="142"/>
        <v>4.0073625600000273</v>
      </c>
      <c r="BW54" s="67">
        <f t="shared" si="142"/>
        <v>4.4575982025000238</v>
      </c>
    </row>
    <row r="55" spans="1:75" x14ac:dyDescent="0.25">
      <c r="A55" s="61">
        <f t="shared" si="45"/>
        <v>42328</v>
      </c>
      <c r="B55" s="64" t="str">
        <f t="shared" ref="B55:K55" si="147">IF(AND(B$39="S/A", B25&gt;0), ((1+B25/200)^2-1)*100, IF(AND(B$39="Qtrly", B25&gt;0), ((1+B25/400)^4-1)*100, ""))</f>
        <v/>
      </c>
      <c r="C55" s="64" t="str">
        <f t="shared" si="147"/>
        <v/>
      </c>
      <c r="D55" s="64" t="str">
        <f t="shared" si="147"/>
        <v/>
      </c>
      <c r="E55" s="64">
        <f t="shared" si="56"/>
        <v>2.5948746366152298</v>
      </c>
      <c r="F55" s="64">
        <f t="shared" si="47"/>
        <v>2.6029999999999998</v>
      </c>
      <c r="G55" s="64">
        <f t="shared" si="147"/>
        <v>2.6280433025000161</v>
      </c>
      <c r="H55" s="64">
        <f t="shared" si="147"/>
        <v>2.7506595600000017</v>
      </c>
      <c r="I55" s="64">
        <f t="shared" si="147"/>
        <v>2.9139236224999809</v>
      </c>
      <c r="J55" s="64">
        <f t="shared" si="147"/>
        <v>3.0377255624999933</v>
      </c>
      <c r="K55" s="67">
        <f t="shared" si="147"/>
        <v>3.2743737600000156</v>
      </c>
      <c r="L55" s="67">
        <f t="shared" ref="L55" si="148">IF(AND(L$39="S/A", L25&gt;0), ((1+L25/200)^2-1)*100, IF(AND(L$39="Qtrly", L25&gt;0), ((1+L25/400)^4-1)*100, ""))</f>
        <v>3.6242561599999945</v>
      </c>
      <c r="M55" s="65"/>
      <c r="N55" s="65"/>
      <c r="O55" s="66">
        <f t="shared" si="49"/>
        <v>42328</v>
      </c>
      <c r="P55" s="67" t="str">
        <f t="shared" ref="P55:BW55" si="149">IF(AND(P$39="S/A", P25&gt;0), ((1+P25/200)^2-1)*100, IF(AND(P$39="Qtrly", P25&gt;0), ((1+P25/400)^4-1)*100, ""))</f>
        <v/>
      </c>
      <c r="Q55" s="67">
        <f t="shared" si="149"/>
        <v>3.3312910400000284</v>
      </c>
      <c r="R55" s="67">
        <f t="shared" si="149"/>
        <v>3.190043062499992</v>
      </c>
      <c r="S55" s="67">
        <f t="shared" si="149"/>
        <v>3.2774225024999826</v>
      </c>
      <c r="T55" s="67">
        <f t="shared" si="149"/>
        <v>3.6873792900000035</v>
      </c>
      <c r="U55" s="67">
        <f t="shared" si="149"/>
        <v>4.0553005625000083</v>
      </c>
      <c r="V55" s="67">
        <f t="shared" ref="V55" si="150">IF(AND(V$39="S/A", V25&gt;0), ((1+V25/200)^2-1)*100, IF(AND(V$39="Qtrly", V25&gt;0), ((1+V25/400)^4-1)*100, ""))</f>
        <v>4.3053690000000255</v>
      </c>
      <c r="W55" s="67">
        <f t="shared" si="149"/>
        <v>3.4706012024999788</v>
      </c>
      <c r="X55" s="67">
        <f t="shared" si="149"/>
        <v>3.4502581024999923</v>
      </c>
      <c r="Y55" s="67">
        <f t="shared" si="149"/>
        <v>4.0848848399999804</v>
      </c>
      <c r="Z55" s="67">
        <f t="shared" si="149"/>
        <v>4.2829016100000006</v>
      </c>
      <c r="AA55" s="67">
        <f t="shared" si="149"/>
        <v>4.8053825024999774</v>
      </c>
      <c r="AB55" s="67" t="str">
        <f t="shared" si="149"/>
        <v/>
      </c>
      <c r="AC55" s="67">
        <f t="shared" si="149"/>
        <v>3.4543265625000208</v>
      </c>
      <c r="AD55" s="67">
        <f t="shared" si="149"/>
        <v>3.9003069224999853</v>
      </c>
      <c r="AE55" s="67">
        <f t="shared" si="149"/>
        <v>4.1797869225000062</v>
      </c>
      <c r="AF55" s="67">
        <f t="shared" si="149"/>
        <v>4.8883222499999768</v>
      </c>
      <c r="AG55" s="67" t="str">
        <f t="shared" si="149"/>
        <v/>
      </c>
      <c r="AH55" s="67" t="str">
        <f t="shared" si="149"/>
        <v/>
      </c>
      <c r="AI55" s="67">
        <f t="shared" si="149"/>
        <v>4.2195974400000003</v>
      </c>
      <c r="AJ55" s="67">
        <f t="shared" si="149"/>
        <v>4.3635912224999851</v>
      </c>
      <c r="AK55" s="67" t="str">
        <f t="shared" si="149"/>
        <v/>
      </c>
      <c r="AL55" s="67">
        <f t="shared" si="149"/>
        <v>3.6466524900000019</v>
      </c>
      <c r="AM55" s="67">
        <f t="shared" si="149"/>
        <v>3.8982683024999742</v>
      </c>
      <c r="AN55" s="67">
        <f t="shared" si="149"/>
        <v>3.949173103222603</v>
      </c>
      <c r="AO55" s="67">
        <f t="shared" si="149"/>
        <v>4.365634402499996</v>
      </c>
      <c r="AP55" s="67">
        <f t="shared" ref="AP55" si="151">IF(AND(AP$39="S/A", AP25&gt;0), ((1+AP25/200)^2-1)*100, IF(AND(AP$39="Qtrly", AP25&gt;0), ((1+AP25/400)^4-1)*100, ""))</f>
        <v>4.2440999999999729</v>
      </c>
      <c r="AQ55" s="67" t="str">
        <f t="shared" si="149"/>
        <v/>
      </c>
      <c r="AR55" s="67" t="str">
        <f t="shared" si="149"/>
        <v/>
      </c>
      <c r="AS55" s="339">
        <f t="shared" si="149"/>
        <v>3.7321240501109632</v>
      </c>
      <c r="AT55" s="339">
        <f t="shared" si="149"/>
        <v>4.0471401225000037</v>
      </c>
      <c r="AU55" s="339">
        <f t="shared" ref="AU55" si="152">IF(AND(AU$39="S/A", AU25&gt;0), ((1+AU25/200)^2-1)*100, IF(AND(AU$39="Qtrly", AU25&gt;0), ((1+AU25/400)^4-1)*100, ""))</f>
        <v>4.8494081599999905</v>
      </c>
      <c r="AV55" s="67">
        <f t="shared" si="149"/>
        <v>3.1037160000000119</v>
      </c>
      <c r="AW55" s="67">
        <f t="shared" si="149"/>
        <v>3.3251920099999888</v>
      </c>
      <c r="AX55" s="67">
        <f t="shared" si="149"/>
        <v>3.4614465600000033</v>
      </c>
      <c r="AY55" s="67">
        <f t="shared" si="149"/>
        <v>3.5550464399999981</v>
      </c>
      <c r="AZ55" s="67">
        <f t="shared" si="149"/>
        <v>3.6364720399999939</v>
      </c>
      <c r="BA55" s="67">
        <f t="shared" si="149"/>
        <v>4.0787636099999913</v>
      </c>
      <c r="BB55" s="67">
        <f t="shared" si="149"/>
        <v>4.1950977600000217</v>
      </c>
      <c r="BC55" s="67">
        <f t="shared" ref="BC55" si="153">IF(AND(BC$39="S/A", BC25&gt;0), ((1+BC25/200)^2-1)*100, IF(AND(BC$39="Qtrly", BC25&gt;0), ((1+BC25/400)^4-1)*100, ""))</f>
        <v>4.855552009999986</v>
      </c>
      <c r="BD55" s="67" t="str">
        <f t="shared" si="149"/>
        <v/>
      </c>
      <c r="BE55" s="67" t="str">
        <f t="shared" si="149"/>
        <v/>
      </c>
      <c r="BF55" s="67" t="str">
        <f t="shared" si="149"/>
        <v/>
      </c>
      <c r="BG55" s="67">
        <f t="shared" si="149"/>
        <v>3.3353571599999965</v>
      </c>
      <c r="BH55" s="67">
        <f t="shared" si="149"/>
        <v>3.7342250000000021</v>
      </c>
      <c r="BI55" s="67">
        <f t="shared" si="149"/>
        <v>4.3482680099999893</v>
      </c>
      <c r="BJ55" s="67" t="str">
        <f t="shared" si="149"/>
        <v/>
      </c>
      <c r="BK55" s="67">
        <f t="shared" si="149"/>
        <v>3.2886016100000193</v>
      </c>
      <c r="BL55" s="67" t="str">
        <f t="shared" si="149"/>
        <v/>
      </c>
      <c r="BM55" s="67" t="str">
        <f t="shared" si="149"/>
        <v/>
      </c>
      <c r="BN55" s="67">
        <f t="shared" si="149"/>
        <v>3.3800897600000157</v>
      </c>
      <c r="BO55" s="67">
        <f t="shared" si="149"/>
        <v>3.3770395025000122</v>
      </c>
      <c r="BP55" s="67">
        <f t="shared" si="149"/>
        <v>3.8625956900000258</v>
      </c>
      <c r="BQ55" s="67">
        <f t="shared" si="149"/>
        <v>4.2134722500000166</v>
      </c>
      <c r="BR55" s="67">
        <f t="shared" si="149"/>
        <v>4.4034368399999746</v>
      </c>
      <c r="BS55" s="67">
        <f t="shared" si="149"/>
        <v>4.9917869025000172</v>
      </c>
      <c r="BT55" s="67" t="str">
        <f t="shared" si="149"/>
        <v/>
      </c>
      <c r="BU55" s="67">
        <f t="shared" si="149"/>
        <v>3.5255375624999807</v>
      </c>
      <c r="BV55" s="67">
        <f t="shared" si="149"/>
        <v>4.0175612099999869</v>
      </c>
      <c r="BW55" s="67">
        <f t="shared" si="149"/>
        <v>4.4688410000000012</v>
      </c>
    </row>
    <row r="56" spans="1:75" x14ac:dyDescent="0.25">
      <c r="A56" s="61">
        <f t="shared" si="45"/>
        <v>42331</v>
      </c>
      <c r="B56" s="64" t="str">
        <f t="shared" ref="B56:K56" si="154">IF(AND(B$39="S/A", B26&gt;0), ((1+B26/200)^2-1)*100, IF(AND(B$39="Qtrly", B26&gt;0), ((1+B26/400)^4-1)*100, ""))</f>
        <v/>
      </c>
      <c r="C56" s="64" t="str">
        <f t="shared" si="154"/>
        <v/>
      </c>
      <c r="D56" s="64" t="str">
        <f t="shared" si="154"/>
        <v/>
      </c>
      <c r="E56" s="64">
        <f t="shared" si="56"/>
        <v>2.5816230901289261</v>
      </c>
      <c r="F56" s="64">
        <f t="shared" si="47"/>
        <v>2.597</v>
      </c>
      <c r="G56" s="64">
        <f t="shared" si="154"/>
        <v>2.6381741024999794</v>
      </c>
      <c r="H56" s="64">
        <f t="shared" si="154"/>
        <v>2.7577553024999979</v>
      </c>
      <c r="I56" s="64">
        <f t="shared" si="154"/>
        <v>2.9301557025000147</v>
      </c>
      <c r="J56" s="64">
        <f t="shared" si="154"/>
        <v>3.047876562500007</v>
      </c>
      <c r="K56" s="67">
        <f t="shared" si="154"/>
        <v>3.2865689999999947</v>
      </c>
      <c r="L56" s="67">
        <f t="shared" ref="L56" si="155">IF(AND(L$39="S/A", L26&gt;0), ((1+L26/200)^2-1)*100, IF(AND(L$39="Qtrly", L26&gt;0), ((1+L26/400)^4-1)*100, ""))</f>
        <v>3.6466524900000019</v>
      </c>
      <c r="M56" s="65"/>
      <c r="N56" s="65"/>
      <c r="O56" s="66">
        <f t="shared" si="49"/>
        <v>42331</v>
      </c>
      <c r="P56" s="67" t="str">
        <f t="shared" ref="P56:BW56" si="156">IF(AND(P$39="S/A", P26&gt;0), ((1+P26/200)^2-1)*100, IF(AND(P$39="Qtrly", P26&gt;0), ((1+P26/400)^4-1)*100, ""))</f>
        <v/>
      </c>
      <c r="Q56" s="67">
        <f t="shared" si="156"/>
        <v>3.3292580100000135</v>
      </c>
      <c r="R56" s="67">
        <f t="shared" si="156"/>
        <v>3.1880114224999812</v>
      </c>
      <c r="S56" s="67">
        <f t="shared" si="156"/>
        <v>3.2723412900000026</v>
      </c>
      <c r="T56" s="67">
        <f t="shared" si="156"/>
        <v>3.6822880025000115</v>
      </c>
      <c r="U56" s="67">
        <f t="shared" si="156"/>
        <v>4.0522403600000034</v>
      </c>
      <c r="V56" s="67">
        <f t="shared" ref="V56" si="157">IF(AND(V$39="S/A", V26&gt;0), ((1+V26/200)^2-1)*100, IF(AND(V$39="Qtrly", V26&gt;0), ((1+V26/400)^4-1)*100, ""))</f>
        <v>4.2992412899999888</v>
      </c>
      <c r="W56" s="67">
        <f t="shared" si="156"/>
        <v>3.4939982400000069</v>
      </c>
      <c r="X56" s="67">
        <f t="shared" si="156"/>
        <v>3.4472068100000142</v>
      </c>
      <c r="Y56" s="67">
        <f t="shared" si="156"/>
        <v>4.0797838025000033</v>
      </c>
      <c r="Z56" s="67">
        <f t="shared" si="156"/>
        <v>4.2777957225000218</v>
      </c>
      <c r="AA56" s="67">
        <f t="shared" si="156"/>
        <v>4.804358760000027</v>
      </c>
      <c r="AB56" s="67" t="str">
        <f t="shared" si="156"/>
        <v/>
      </c>
      <c r="AC56" s="67">
        <f t="shared" si="156"/>
        <v>3.4421214225000218</v>
      </c>
      <c r="AD56" s="67">
        <f t="shared" si="156"/>
        <v>3.8962297025000092</v>
      </c>
      <c r="AE56" s="67">
        <f t="shared" si="156"/>
        <v>4.1746835599999699</v>
      </c>
      <c r="AF56" s="67">
        <f t="shared" si="156"/>
        <v>4.8862739600000094</v>
      </c>
      <c r="AG56" s="67" t="str">
        <f t="shared" si="156"/>
        <v/>
      </c>
      <c r="AH56" s="67" t="str">
        <f t="shared" si="156"/>
        <v/>
      </c>
      <c r="AI56" s="67">
        <f t="shared" si="156"/>
        <v>4.2012224100000273</v>
      </c>
      <c r="AJ56" s="67">
        <f t="shared" si="156"/>
        <v>4.3574618025000067</v>
      </c>
      <c r="AK56" s="67" t="str">
        <f t="shared" si="156"/>
        <v/>
      </c>
      <c r="AL56" s="67">
        <f t="shared" si="156"/>
        <v>3.6435983024999841</v>
      </c>
      <c r="AM56" s="67">
        <f t="shared" si="156"/>
        <v>3.8931718399999982</v>
      </c>
      <c r="AN56" s="67">
        <f t="shared" si="156"/>
        <v>3.9409375483935971</v>
      </c>
      <c r="AO56" s="67">
        <f t="shared" si="156"/>
        <v>4.3615480624999758</v>
      </c>
      <c r="AP56" s="67">
        <f t="shared" ref="AP56" si="158">IF(AND(AP$39="S/A", AP26&gt;0), ((1+AP26/200)^2-1)*100, IF(AND(AP$39="Qtrly", AP26&gt;0), ((1+AP26/400)^4-1)*100, ""))</f>
        <v>4.2369531224999868</v>
      </c>
      <c r="AQ56" s="67" t="str">
        <f t="shared" si="156"/>
        <v/>
      </c>
      <c r="AR56" s="67" t="str">
        <f t="shared" si="156"/>
        <v/>
      </c>
      <c r="AS56" s="339">
        <f t="shared" si="156"/>
        <v>3.7444589481544055</v>
      </c>
      <c r="AT56" s="339">
        <f t="shared" si="156"/>
        <v>4.0451000624999844</v>
      </c>
      <c r="AU56" s="339">
        <f t="shared" ref="AU56" si="159">IF(AND(AU$39="S/A", AU26&gt;0), ((1+AU26/200)^2-1)*100, IF(AND(AU$39="Qtrly", AU26&gt;0), ((1+AU26/400)^4-1)*100, ""))</f>
        <v>4.8432644900000099</v>
      </c>
      <c r="AV56" s="67">
        <f t="shared" si="156"/>
        <v>3.1027006025000192</v>
      </c>
      <c r="AW56" s="67">
        <f t="shared" si="156"/>
        <v>3.3190931599999862</v>
      </c>
      <c r="AX56" s="67">
        <f t="shared" si="156"/>
        <v>3.4543265625000208</v>
      </c>
      <c r="AY56" s="67">
        <f t="shared" si="156"/>
        <v>3.5499584025000086</v>
      </c>
      <c r="AZ56" s="67">
        <f t="shared" si="156"/>
        <v>3.6303640099999868</v>
      </c>
      <c r="BA56" s="67">
        <f t="shared" si="156"/>
        <v>4.0757030625000024</v>
      </c>
      <c r="BB56" s="67">
        <f t="shared" si="156"/>
        <v>4.1940770025000074</v>
      </c>
      <c r="BC56" s="67">
        <f t="shared" ref="BC56" si="160">IF(AND(BC$39="S/A", BC26&gt;0), ((1+BC26/200)^2-1)*100, IF(AND(BC$39="Qtrly", BC26&gt;0), ((1+BC26/400)^4-1)*100, ""))</f>
        <v>4.8545280224999932</v>
      </c>
      <c r="BD56" s="67" t="str">
        <f t="shared" si="156"/>
        <v/>
      </c>
      <c r="BE56" s="67" t="str">
        <f t="shared" si="156"/>
        <v/>
      </c>
      <c r="BF56" s="67" t="str">
        <f t="shared" si="156"/>
        <v/>
      </c>
      <c r="BG56" s="67">
        <f t="shared" si="156"/>
        <v>3.3343406224999983</v>
      </c>
      <c r="BH56" s="67">
        <f t="shared" si="156"/>
        <v>3.7240402500000158</v>
      </c>
      <c r="BI56" s="67">
        <f t="shared" si="156"/>
        <v>4.3431605224999892</v>
      </c>
      <c r="BJ56" s="67" t="str">
        <f t="shared" si="156"/>
        <v/>
      </c>
      <c r="BK56" s="67">
        <f t="shared" si="156"/>
        <v>3.2855527024999942</v>
      </c>
      <c r="BL56" s="67" t="str">
        <f t="shared" si="156"/>
        <v/>
      </c>
      <c r="BM56" s="67" t="str">
        <f t="shared" si="156"/>
        <v/>
      </c>
      <c r="BN56" s="67">
        <f t="shared" si="156"/>
        <v>3.3933080625000223</v>
      </c>
      <c r="BO56" s="67">
        <f t="shared" si="156"/>
        <v>3.3851736225000151</v>
      </c>
      <c r="BP56" s="67">
        <f t="shared" si="156"/>
        <v>3.8503664899999901</v>
      </c>
      <c r="BQ56" s="67">
        <f t="shared" si="156"/>
        <v>4.222660102500031</v>
      </c>
      <c r="BR56" s="67">
        <f t="shared" si="156"/>
        <v>4.4054804099999956</v>
      </c>
      <c r="BS56" s="67">
        <f t="shared" si="156"/>
        <v>4.9989596100000311</v>
      </c>
      <c r="BT56" s="67" t="str">
        <f t="shared" si="156"/>
        <v/>
      </c>
      <c r="BU56" s="67">
        <f t="shared" si="156"/>
        <v>3.5204502499999846</v>
      </c>
      <c r="BV56" s="67">
        <f t="shared" si="156"/>
        <v>4.0175612099999869</v>
      </c>
      <c r="BW56" s="67">
        <f t="shared" si="156"/>
        <v>4.467818902499987</v>
      </c>
    </row>
    <row r="57" spans="1:75" x14ac:dyDescent="0.25">
      <c r="A57" s="61">
        <f t="shared" si="45"/>
        <v>42332</v>
      </c>
      <c r="B57" s="64" t="str">
        <f t="shared" ref="B57:K57" si="161">IF(AND(B$39="S/A", B27&gt;0), ((1+B27/200)^2-1)*100, IF(AND(B$39="Qtrly", B27&gt;0), ((1+B27/400)^4-1)*100, ""))</f>
        <v/>
      </c>
      <c r="C57" s="64" t="str">
        <f t="shared" si="161"/>
        <v/>
      </c>
      <c r="D57" s="64" t="str">
        <f t="shared" si="161"/>
        <v/>
      </c>
      <c r="E57" s="64">
        <f t="shared" si="56"/>
        <v>2.5592003205663127</v>
      </c>
      <c r="F57" s="64">
        <f t="shared" si="47"/>
        <v>2.5760000000000001</v>
      </c>
      <c r="G57" s="64">
        <f t="shared" si="161"/>
        <v>2.6168999999999887</v>
      </c>
      <c r="H57" s="64">
        <f t="shared" si="161"/>
        <v>2.7374824025000022</v>
      </c>
      <c r="I57" s="64">
        <f t="shared" si="161"/>
        <v>2.9139236224999809</v>
      </c>
      <c r="J57" s="64">
        <f t="shared" si="161"/>
        <v>3.0275750625000208</v>
      </c>
      <c r="K57" s="67">
        <f t="shared" si="161"/>
        <v>3.2601468900000041</v>
      </c>
      <c r="L57" s="67">
        <f t="shared" ref="L57" si="162">IF(AND(L$39="S/A", L27&gt;0), ((1+L27/200)^2-1)*100, IF(AND(L$39="Qtrly", L27&gt;0), ((1+L27/400)^4-1)*100, ""))</f>
        <v>3.6242561599999945</v>
      </c>
      <c r="M57" s="65"/>
      <c r="N57" s="65"/>
      <c r="O57" s="66">
        <f t="shared" si="49"/>
        <v>42332</v>
      </c>
      <c r="P57" s="67" t="str">
        <f t="shared" ref="P57:BW57" si="163">IF(AND(P$39="S/A", P27&gt;0), ((1+P27/200)^2-1)*100, IF(AND(P$39="Qtrly", P27&gt;0), ((1+P27/400)^4-1)*100, ""))</f>
        <v/>
      </c>
      <c r="Q57" s="67">
        <f t="shared" si="163"/>
        <v>3.2865689999999947</v>
      </c>
      <c r="R57" s="67">
        <f t="shared" si="163"/>
        <v>3.1494140625</v>
      </c>
      <c r="S57" s="67">
        <f t="shared" si="163"/>
        <v>3.2560822500000253</v>
      </c>
      <c r="T57" s="67">
        <f t="shared" si="163"/>
        <v>3.6558153225000112</v>
      </c>
      <c r="U57" s="67">
        <f t="shared" si="163"/>
        <v>4.0369400224999907</v>
      </c>
      <c r="V57" s="67">
        <f t="shared" ref="V57" si="164">IF(AND(V$39="S/A", V27&gt;0), ((1+V27/200)^2-1)*100, IF(AND(V$39="Qtrly", V27&gt;0), ((1+V27/400)^4-1)*100, ""))</f>
        <v>4.301283839999992</v>
      </c>
      <c r="W57" s="67">
        <f t="shared" si="163"/>
        <v>3.5001022499999923</v>
      </c>
      <c r="X57" s="67">
        <f t="shared" si="163"/>
        <v>3.4258490225000049</v>
      </c>
      <c r="Y57" s="67">
        <f t="shared" si="163"/>
        <v>4.0451000624999844</v>
      </c>
      <c r="Z57" s="67">
        <f t="shared" si="163"/>
        <v>4.2440999999999729</v>
      </c>
      <c r="AA57" s="67">
        <f t="shared" si="163"/>
        <v>4.7603425624999973</v>
      </c>
      <c r="AB57" s="67" t="str">
        <f t="shared" si="163"/>
        <v/>
      </c>
      <c r="AC57" s="67">
        <f t="shared" si="163"/>
        <v>3.4248320399999921</v>
      </c>
      <c r="AD57" s="67">
        <f t="shared" si="163"/>
        <v>3.8656531024999996</v>
      </c>
      <c r="AE57" s="67">
        <f t="shared" si="163"/>
        <v>4.1420249999999825</v>
      </c>
      <c r="AF57" s="67">
        <f t="shared" si="163"/>
        <v>4.8453123600000092</v>
      </c>
      <c r="AG57" s="67" t="str">
        <f t="shared" si="163"/>
        <v/>
      </c>
      <c r="AH57" s="67" t="str">
        <f t="shared" si="163"/>
        <v/>
      </c>
      <c r="AI57" s="67">
        <f t="shared" si="163"/>
        <v>4.1716216024999975</v>
      </c>
      <c r="AJ57" s="67">
        <f t="shared" si="163"/>
        <v>4.3288602224999861</v>
      </c>
      <c r="AK57" s="67" t="str">
        <f t="shared" si="163"/>
        <v/>
      </c>
      <c r="AL57" s="67">
        <f t="shared" si="163"/>
        <v>3.616112639999991</v>
      </c>
      <c r="AM57" s="67">
        <f t="shared" si="163"/>
        <v>3.8636148224999722</v>
      </c>
      <c r="AN57" s="67">
        <f t="shared" si="163"/>
        <v>3.9563796151470321</v>
      </c>
      <c r="AO57" s="67">
        <f t="shared" si="163"/>
        <v>4.3257960000000262</v>
      </c>
      <c r="AP57" s="67">
        <f t="shared" ref="AP57" si="165">IF(AND(AP$39="S/A", AP27&gt;0), ((1+AP27/200)^2-1)*100, IF(AND(AP$39="Qtrly", AP27&gt;0), ((1+AP27/400)^4-1)*100, ""))</f>
        <v>4.301283839999992</v>
      </c>
      <c r="AQ57" s="67" t="str">
        <f t="shared" si="163"/>
        <v/>
      </c>
      <c r="AR57" s="67" t="str">
        <f t="shared" si="163"/>
        <v/>
      </c>
      <c r="AS57" s="339">
        <f t="shared" si="163"/>
        <v>3.7228735984365491</v>
      </c>
      <c r="AT57" s="339">
        <f t="shared" si="163"/>
        <v>4.005322889999996</v>
      </c>
      <c r="AU57" s="339">
        <f t="shared" ref="AU57" si="166">IF(AND(AU$39="S/A", AU27&gt;0), ((1+AU27/200)^2-1)*100, IF(AND(AU$39="Qtrly", AU27&gt;0), ((1+AU27/400)^4-1)*100, ""))</f>
        <v>4.8197154224999927</v>
      </c>
      <c r="AV57" s="67">
        <f t="shared" si="163"/>
        <v>3.0823937025000081</v>
      </c>
      <c r="AW57" s="67">
        <f t="shared" si="163"/>
        <v>3.3272250000000003</v>
      </c>
      <c r="AX57" s="67">
        <f t="shared" si="163"/>
        <v>3.4370361599999955</v>
      </c>
      <c r="AY57" s="67">
        <f t="shared" si="163"/>
        <v>3.5265550399999901</v>
      </c>
      <c r="AZ57" s="67">
        <f t="shared" si="163"/>
        <v>3.6110231024999884</v>
      </c>
      <c r="BA57" s="67">
        <f t="shared" si="163"/>
        <v>4.0583608099999946</v>
      </c>
      <c r="BB57" s="67">
        <f t="shared" si="163"/>
        <v>4.1654978225000194</v>
      </c>
      <c r="BC57" s="67">
        <f t="shared" ref="BC57" si="167">IF(AND(BC$39="S/A", BC27&gt;0), ((1+BC27/200)^2-1)*100, IF(AND(BC$39="Qtrly", BC27&gt;0), ((1+BC27/400)^4-1)*100, ""))</f>
        <v>4.8197154224999927</v>
      </c>
      <c r="BD57" s="67" t="str">
        <f t="shared" si="163"/>
        <v/>
      </c>
      <c r="BE57" s="67" t="str">
        <f t="shared" si="163"/>
        <v/>
      </c>
      <c r="BF57" s="67" t="str">
        <f t="shared" si="163"/>
        <v/>
      </c>
      <c r="BG57" s="67">
        <f t="shared" si="163"/>
        <v>3.3119780624999873</v>
      </c>
      <c r="BH57" s="67">
        <f t="shared" si="163"/>
        <v>3.6914524099999735</v>
      </c>
      <c r="BI57" s="67">
        <f t="shared" si="163"/>
        <v>4.3053690000000255</v>
      </c>
      <c r="BJ57" s="67" t="str">
        <f t="shared" si="163"/>
        <v/>
      </c>
      <c r="BK57" s="67">
        <f t="shared" si="163"/>
        <v>3.2570984024999916</v>
      </c>
      <c r="BL57" s="67" t="str">
        <f t="shared" si="163"/>
        <v/>
      </c>
      <c r="BM57" s="67" t="str">
        <f t="shared" si="163"/>
        <v/>
      </c>
      <c r="BN57" s="67">
        <f t="shared" si="163"/>
        <v>3.3607722224999748</v>
      </c>
      <c r="BO57" s="67">
        <f t="shared" si="163"/>
        <v>3.3556889600000028</v>
      </c>
      <c r="BP57" s="67">
        <f t="shared" si="163"/>
        <v>3.8248913024999887</v>
      </c>
      <c r="BQ57" s="67">
        <f t="shared" si="163"/>
        <v>4.185911122500019</v>
      </c>
      <c r="BR57" s="67">
        <f t="shared" si="163"/>
        <v>4.3666560000000132</v>
      </c>
      <c r="BS57" s="67">
        <f t="shared" si="163"/>
        <v>4.9497802500000132</v>
      </c>
      <c r="BT57" s="67" t="str">
        <f t="shared" si="163"/>
        <v/>
      </c>
      <c r="BU57" s="67">
        <f t="shared" si="163"/>
        <v>3.4929809224999886</v>
      </c>
      <c r="BV57" s="67">
        <f t="shared" si="163"/>
        <v>3.9839075624999998</v>
      </c>
      <c r="BW57" s="67">
        <f t="shared" si="163"/>
        <v>4.4310267224999755</v>
      </c>
    </row>
    <row r="58" spans="1:75" x14ac:dyDescent="0.25">
      <c r="A58" s="61">
        <f t="shared" si="45"/>
        <v>42333</v>
      </c>
      <c r="B58" s="64" t="str">
        <f t="shared" ref="B58:K58" si="168">IF(AND(B$39="S/A", B28&gt;0), ((1+B28/200)^2-1)*100, IF(AND(B$39="Qtrly", B28&gt;0), ((1+B28/400)^4-1)*100, ""))</f>
        <v/>
      </c>
      <c r="C58" s="64" t="str">
        <f t="shared" si="168"/>
        <v/>
      </c>
      <c r="D58" s="64" t="str">
        <f t="shared" si="168"/>
        <v/>
      </c>
      <c r="E58" s="64">
        <f t="shared" si="56"/>
        <v>2.5704112458029948</v>
      </c>
      <c r="F58" s="64">
        <f t="shared" si="47"/>
        <v>2.5869999999999997</v>
      </c>
      <c r="G58" s="64">
        <f t="shared" si="168"/>
        <v>2.6381741024999794</v>
      </c>
      <c r="H58" s="64">
        <f t="shared" si="168"/>
        <v>2.7486322499999938</v>
      </c>
      <c r="I58" s="64">
        <f t="shared" si="168"/>
        <v>2.9240685225000007</v>
      </c>
      <c r="J58" s="64">
        <f t="shared" si="168"/>
        <v>3.045846322500001</v>
      </c>
      <c r="K58" s="67">
        <f t="shared" si="168"/>
        <v>3.2845364099999719</v>
      </c>
      <c r="L58" s="67">
        <f t="shared" ref="L58" si="169">IF(AND(L$39="S/A", L28&gt;0), ((1+L28/200)^2-1)*100, IF(AND(L$39="Qtrly", L28&gt;0), ((1+L28/400)^4-1)*100, ""))</f>
        <v>3.644616359999997</v>
      </c>
      <c r="M58" s="65"/>
      <c r="N58" s="65"/>
      <c r="O58" s="66">
        <f t="shared" si="49"/>
        <v>42333</v>
      </c>
      <c r="P58" s="67" t="str">
        <f t="shared" ref="P58:BW58" si="170">IF(AND(P$39="S/A", P28&gt;0), ((1+P28/200)^2-1)*100, IF(AND(P$39="Qtrly", P28&gt;0), ((1+P28/400)^4-1)*100, ""))</f>
        <v/>
      </c>
      <c r="Q58" s="67">
        <f t="shared" si="170"/>
        <v>3.3007976900000013</v>
      </c>
      <c r="R58" s="67">
        <f t="shared" si="170"/>
        <v>3.2123924224999989</v>
      </c>
      <c r="S58" s="67">
        <f t="shared" si="170"/>
        <v>3.2479532100000208</v>
      </c>
      <c r="T58" s="67">
        <f t="shared" si="170"/>
        <v>3.6619241025000138</v>
      </c>
      <c r="U58" s="67">
        <f t="shared" si="170"/>
        <v>4.0389800025000033</v>
      </c>
      <c r="V58" s="67">
        <f t="shared" ref="V58" si="171">IF(AND(V$39="S/A", V28&gt;0), ((1+V28/200)^2-1)*100, IF(AND(V$39="Qtrly", V28&gt;0), ((1+V28/400)^4-1)*100, ""))</f>
        <v>4.3053690000000255</v>
      </c>
      <c r="W58" s="67">
        <f t="shared" si="170"/>
        <v>3.5652228900000082</v>
      </c>
      <c r="X58" s="67">
        <f t="shared" si="170"/>
        <v>3.4472068100000142</v>
      </c>
      <c r="Y58" s="67">
        <f t="shared" si="170"/>
        <v>4.0593809024999983</v>
      </c>
      <c r="Z58" s="67">
        <f t="shared" si="170"/>
        <v>4.253289202499988</v>
      </c>
      <c r="AA58" s="67">
        <f t="shared" si="170"/>
        <v>4.775696000000007</v>
      </c>
      <c r="AB58" s="67" t="str">
        <f t="shared" si="170"/>
        <v/>
      </c>
      <c r="AC58" s="67">
        <f t="shared" si="170"/>
        <v>3.4441555624999953</v>
      </c>
      <c r="AD58" s="67">
        <f t="shared" si="170"/>
        <v>3.8758448025000058</v>
      </c>
      <c r="AE58" s="67">
        <f t="shared" si="170"/>
        <v>4.1552919224999929</v>
      </c>
      <c r="AF58" s="67">
        <f t="shared" si="170"/>
        <v>4.8535040399999785</v>
      </c>
      <c r="AG58" s="67" t="str">
        <f t="shared" si="170"/>
        <v/>
      </c>
      <c r="AH58" s="67" t="str">
        <f t="shared" si="170"/>
        <v/>
      </c>
      <c r="AI58" s="67">
        <f t="shared" si="170"/>
        <v>4.1787662399999981</v>
      </c>
      <c r="AJ58" s="67">
        <f t="shared" si="170"/>
        <v>4.33294592250002</v>
      </c>
      <c r="AK58" s="67" t="str">
        <f t="shared" si="170"/>
        <v/>
      </c>
      <c r="AL58" s="67">
        <f t="shared" si="170"/>
        <v>3.6354540224999843</v>
      </c>
      <c r="AM58" s="67">
        <f t="shared" si="170"/>
        <v>3.8778832024999765</v>
      </c>
      <c r="AN58" s="67">
        <f t="shared" si="170"/>
        <v>3.989328441536788</v>
      </c>
      <c r="AO58" s="67">
        <f t="shared" si="170"/>
        <v>4.3441820099999973</v>
      </c>
      <c r="AP58" s="67">
        <f t="shared" ref="AP58" si="172">IF(AND(AP$39="S/A", AP28&gt;0), ((1+AP28/200)^2-1)*100, IF(AND(AP$39="Qtrly", AP28&gt;0), ((1+AP28/400)^4-1)*100, ""))</f>
        <v>4.2880076224999897</v>
      </c>
      <c r="AQ58" s="67" t="str">
        <f t="shared" si="170"/>
        <v/>
      </c>
      <c r="AR58" s="67" t="str">
        <f t="shared" si="170"/>
        <v/>
      </c>
      <c r="AS58" s="339">
        <f t="shared" si="170"/>
        <v>3.735207671497176</v>
      </c>
      <c r="AT58" s="339">
        <f t="shared" si="170"/>
        <v>4.0175612099999869</v>
      </c>
      <c r="AU58" s="339">
        <f t="shared" ref="AU58" si="173">IF(AND(AU$39="S/A", AU28&gt;0), ((1+AU28/200)^2-1)*100, IF(AND(AU$39="Qtrly", AU28&gt;0), ((1+AU28/400)^4-1)*100, ""))</f>
        <v>4.8197154224999927</v>
      </c>
      <c r="AV58" s="67">
        <f t="shared" si="170"/>
        <v>3.1016852100000047</v>
      </c>
      <c r="AW58" s="67">
        <f t="shared" si="170"/>
        <v>3.3536556899999903</v>
      </c>
      <c r="AX58" s="67">
        <f t="shared" si="170"/>
        <v>3.4492409999999696</v>
      </c>
      <c r="AY58" s="67">
        <f t="shared" si="170"/>
        <v>3.5418178025000024</v>
      </c>
      <c r="AZ58" s="67">
        <f t="shared" si="170"/>
        <v>3.6222202499999856</v>
      </c>
      <c r="BA58" s="67">
        <f t="shared" si="170"/>
        <v>4.0604010000000024</v>
      </c>
      <c r="BB58" s="67">
        <f t="shared" si="170"/>
        <v>4.1777455624999904</v>
      </c>
      <c r="BC58" s="67">
        <f t="shared" ref="BC58" si="174">IF(AND(BC$39="S/A", BC28&gt;0), ((1+BC28/200)^2-1)*100, IF(AND(BC$39="Qtrly", BC28&gt;0), ((1+BC28/400)^4-1)*100, ""))</f>
        <v>4.8852498225000041</v>
      </c>
      <c r="BD58" s="67" t="str">
        <f t="shared" si="170"/>
        <v/>
      </c>
      <c r="BE58" s="67" t="str">
        <f t="shared" si="170"/>
        <v/>
      </c>
      <c r="BF58" s="67" t="str">
        <f t="shared" si="170"/>
        <v/>
      </c>
      <c r="BG58" s="67">
        <f t="shared" si="170"/>
        <v>3.3414564899999943</v>
      </c>
      <c r="BH58" s="67">
        <f t="shared" si="170"/>
        <v>3.7413546225000038</v>
      </c>
      <c r="BI58" s="67">
        <f t="shared" si="170"/>
        <v>4.3390746225000054</v>
      </c>
      <c r="BJ58" s="67" t="str">
        <f t="shared" si="170"/>
        <v/>
      </c>
      <c r="BK58" s="67">
        <f t="shared" si="170"/>
        <v>3.2743737600000156</v>
      </c>
      <c r="BL58" s="67" t="str">
        <f t="shared" si="170"/>
        <v/>
      </c>
      <c r="BM58" s="67" t="str">
        <f t="shared" si="170"/>
        <v/>
      </c>
      <c r="BN58" s="67">
        <f t="shared" si="170"/>
        <v>3.3353571599999965</v>
      </c>
      <c r="BO58" s="67">
        <f t="shared" si="170"/>
        <v>3.3953417224999782</v>
      </c>
      <c r="BP58" s="67">
        <f t="shared" si="170"/>
        <v>3.8401760399999985</v>
      </c>
      <c r="BQ58" s="67">
        <f t="shared" si="170"/>
        <v>4.1910147599999892</v>
      </c>
      <c r="BR58" s="67">
        <f t="shared" si="170"/>
        <v>4.3748289600000101</v>
      </c>
      <c r="BS58" s="67">
        <f t="shared" si="170"/>
        <v>4.9620740100000171</v>
      </c>
      <c r="BT58" s="67" t="str">
        <f t="shared" si="170"/>
        <v/>
      </c>
      <c r="BU58" s="67">
        <f t="shared" si="170"/>
        <v>3.516380490000004</v>
      </c>
      <c r="BV58" s="67">
        <f t="shared" si="170"/>
        <v>4.0022634224999853</v>
      </c>
      <c r="BW58" s="67">
        <f t="shared" si="170"/>
        <v>4.4310267224999755</v>
      </c>
    </row>
    <row r="59" spans="1:75" x14ac:dyDescent="0.25">
      <c r="A59" s="61">
        <f t="shared" si="45"/>
        <v>42334</v>
      </c>
      <c r="B59" s="64" t="str">
        <f t="shared" ref="B59:K59" si="175">IF(AND(B$39="S/A", B29&gt;0), ((1+B29/200)^2-1)*100, IF(AND(B$39="Qtrly", B29&gt;0), ((1+B29/400)^4-1)*100, ""))</f>
        <v/>
      </c>
      <c r="C59" s="64" t="str">
        <f t="shared" si="175"/>
        <v/>
      </c>
      <c r="D59" s="64" t="str">
        <f t="shared" si="175"/>
        <v/>
      </c>
      <c r="E59" s="64">
        <f t="shared" si="56"/>
        <v>2.5530856578039218</v>
      </c>
      <c r="F59" s="64">
        <f t="shared" si="47"/>
        <v>2.5659999999999998</v>
      </c>
      <c r="G59" s="64">
        <f t="shared" si="175"/>
        <v>2.6138610225000081</v>
      </c>
      <c r="H59" s="64">
        <f t="shared" si="175"/>
        <v>2.7121440900000238</v>
      </c>
      <c r="I59" s="64">
        <f t="shared" si="175"/>
        <v>2.8763918400000144</v>
      </c>
      <c r="J59" s="64">
        <f t="shared" si="175"/>
        <v>2.9961116899999807</v>
      </c>
      <c r="K59" s="67">
        <f t="shared" si="175"/>
        <v>3.2327121225000033</v>
      </c>
      <c r="L59" s="67">
        <f t="shared" ref="L59" si="176">IF(AND(L$39="S/A", L29&gt;0), ((1+L29/200)^2-1)*100, IF(AND(L$39="Qtrly", L29&gt;0), ((1+L29/400)^4-1)*100, ""))</f>
        <v>3.5937196100000124</v>
      </c>
      <c r="M59" s="65"/>
      <c r="N59" s="65"/>
      <c r="O59" s="66">
        <f t="shared" si="49"/>
        <v>42334</v>
      </c>
      <c r="P59" s="67" t="str">
        <f t="shared" ref="P59:BW59" si="177">IF(AND(P$39="S/A", P29&gt;0), ((1+P29/200)^2-1)*100, IF(AND(P$39="Qtrly", P29&gt;0), ((1+P29/400)^4-1)*100, ""))</f>
        <v/>
      </c>
      <c r="Q59" s="67">
        <f t="shared" si="177"/>
        <v>3.299781322499995</v>
      </c>
      <c r="R59" s="67">
        <f t="shared" si="177"/>
        <v>3.2012174399999704</v>
      </c>
      <c r="S59" s="67">
        <f t="shared" si="177"/>
        <v>3.235760249999986</v>
      </c>
      <c r="T59" s="67">
        <f t="shared" si="177"/>
        <v>3.6466524900000019</v>
      </c>
      <c r="U59" s="67">
        <f t="shared" si="177"/>
        <v>4.0226607224999711</v>
      </c>
      <c r="V59" s="67">
        <f t="shared" ref="V59" si="178">IF(AND(V$39="S/A", V29&gt;0), ((1+V29/200)^2-1)*100, IF(AND(V$39="Qtrly", V29&gt;0), ((1+V29/400)^4-1)*100, ""))</f>
        <v>4.2849440000000127</v>
      </c>
      <c r="W59" s="67">
        <f t="shared" si="177"/>
        <v>3.4695840000000144</v>
      </c>
      <c r="X59" s="67">
        <f t="shared" si="177"/>
        <v>3.4329680400000173</v>
      </c>
      <c r="Y59" s="67">
        <f t="shared" si="177"/>
        <v>4.0410200025000176</v>
      </c>
      <c r="Z59" s="67">
        <f t="shared" si="177"/>
        <v>4.2308274224999831</v>
      </c>
      <c r="AA59" s="67">
        <f t="shared" si="177"/>
        <v>4.743966802499977</v>
      </c>
      <c r="AB59" s="67" t="str">
        <f t="shared" si="177"/>
        <v/>
      </c>
      <c r="AC59" s="67">
        <f t="shared" si="177"/>
        <v>3.4288999999999792</v>
      </c>
      <c r="AD59" s="67">
        <f t="shared" si="177"/>
        <v>3.8554619025000125</v>
      </c>
      <c r="AE59" s="67">
        <f t="shared" si="177"/>
        <v>4.1338611599999853</v>
      </c>
      <c r="AF59" s="67">
        <f t="shared" si="177"/>
        <v>4.8217630624999952</v>
      </c>
      <c r="AG59" s="67" t="str">
        <f t="shared" si="177"/>
        <v/>
      </c>
      <c r="AH59" s="67" t="str">
        <f t="shared" si="177"/>
        <v/>
      </c>
      <c r="AI59" s="67">
        <f t="shared" si="177"/>
        <v>4.149168622499988</v>
      </c>
      <c r="AJ59" s="67">
        <f t="shared" si="177"/>
        <v>4.3482680099999893</v>
      </c>
      <c r="AK59" s="67" t="str">
        <f t="shared" si="177"/>
        <v/>
      </c>
      <c r="AL59" s="67">
        <f t="shared" si="177"/>
        <v>3.616112639999991</v>
      </c>
      <c r="AM59" s="67">
        <f t="shared" si="177"/>
        <v>3.8605574400000009</v>
      </c>
      <c r="AN59" s="67">
        <f t="shared" si="177"/>
        <v>3.9924177955187989</v>
      </c>
      <c r="AO59" s="67">
        <f t="shared" si="177"/>
        <v>4.3227318225000033</v>
      </c>
      <c r="AP59" s="67">
        <f t="shared" ref="AP59" si="179">IF(AND(AP$39="S/A", AP29&gt;0), ((1+AP29/200)^2-1)*100, IF(AND(AP$39="Qtrly", AP29&gt;0), ((1+AP29/400)^4-1)*100, ""))</f>
        <v>4.2849440000000127</v>
      </c>
      <c r="AQ59" s="67" t="str">
        <f t="shared" si="177"/>
        <v/>
      </c>
      <c r="AR59" s="67" t="str">
        <f t="shared" si="177"/>
        <v/>
      </c>
      <c r="AS59" s="339">
        <f t="shared" si="177"/>
        <v>3.7228735984365491</v>
      </c>
      <c r="AT59" s="339">
        <f t="shared" si="177"/>
        <v>3.9961446224999975</v>
      </c>
      <c r="AU59" s="339">
        <f t="shared" ref="AU59" si="180">IF(AND(AU$39="S/A", AU29&gt;0), ((1+AU29/200)^2-1)*100, IF(AND(AU$39="Qtrly", AU29&gt;0), ((1+AU29/400)^4-1)*100, ""))</f>
        <v>4.7879795600000108</v>
      </c>
      <c r="AV59" s="67">
        <f t="shared" si="177"/>
        <v>3.0895008900000187</v>
      </c>
      <c r="AW59" s="67">
        <f t="shared" si="177"/>
        <v>3.3414564899999943</v>
      </c>
      <c r="AX59" s="67">
        <f t="shared" si="177"/>
        <v>3.4411043600000246</v>
      </c>
      <c r="AY59" s="67">
        <f t="shared" si="177"/>
        <v>3.5224851599999996</v>
      </c>
      <c r="AZ59" s="67">
        <f t="shared" si="177"/>
        <v>3.6120410000000103</v>
      </c>
      <c r="BA59" s="67">
        <f t="shared" si="177"/>
        <v>4.0512203024999804</v>
      </c>
      <c r="BB59" s="67">
        <f t="shared" si="177"/>
        <v>4.1634566024999931</v>
      </c>
      <c r="BC59" s="67">
        <f t="shared" ref="BC59" si="181">IF(AND(BC$39="S/A", BC29&gt;0), ((1+BC29/200)^2-1)*100, IF(AND(BC$39="Qtrly", BC29&gt;0), ((1+BC29/400)^4-1)*100, ""))</f>
        <v>4.8616960399999964</v>
      </c>
      <c r="BD59" s="67" t="str">
        <f t="shared" si="177"/>
        <v/>
      </c>
      <c r="BE59" s="67" t="str">
        <f t="shared" si="177"/>
        <v/>
      </c>
      <c r="BF59" s="67" t="str">
        <f t="shared" si="177"/>
        <v/>
      </c>
      <c r="BG59" s="67">
        <f t="shared" si="177"/>
        <v>3.3079124024999906</v>
      </c>
      <c r="BH59" s="67">
        <f t="shared" si="177"/>
        <v>3.7291325625000038</v>
      </c>
      <c r="BI59" s="67">
        <f t="shared" si="177"/>
        <v>4.3247746025000033</v>
      </c>
      <c r="BJ59" s="67" t="str">
        <f t="shared" si="177"/>
        <v/>
      </c>
      <c r="BK59" s="67">
        <f t="shared" si="177"/>
        <v>3.2560822500000253</v>
      </c>
      <c r="BL59" s="67" t="str">
        <f t="shared" si="177"/>
        <v/>
      </c>
      <c r="BM59" s="67" t="str">
        <f t="shared" si="177"/>
        <v/>
      </c>
      <c r="BN59" s="67">
        <f t="shared" si="177"/>
        <v>3.3495892099999924</v>
      </c>
      <c r="BO59" s="67">
        <f t="shared" si="177"/>
        <v>3.3780562500000055</v>
      </c>
      <c r="BP59" s="67">
        <f t="shared" si="177"/>
        <v>3.8218344899999757</v>
      </c>
      <c r="BQ59" s="67">
        <f t="shared" si="177"/>
        <v>4.1981600625000004</v>
      </c>
      <c r="BR59" s="67">
        <f t="shared" si="177"/>
        <v>4.3595049225000126</v>
      </c>
      <c r="BS59" s="67">
        <f t="shared" si="177"/>
        <v>4.9180247025000012</v>
      </c>
      <c r="BT59" s="67" t="str">
        <f t="shared" si="177"/>
        <v/>
      </c>
      <c r="BU59" s="67">
        <f t="shared" si="177"/>
        <v>3.4980675599999733</v>
      </c>
      <c r="BV59" s="67">
        <f t="shared" si="177"/>
        <v>3.964533690000005</v>
      </c>
      <c r="BW59" s="67">
        <f t="shared" si="177"/>
        <v>4.4075240000000182</v>
      </c>
    </row>
    <row r="60" spans="1:75" x14ac:dyDescent="0.25">
      <c r="A60" s="61">
        <f t="shared" si="45"/>
        <v>42335</v>
      </c>
      <c r="B60" s="64" t="str">
        <f t="shared" ref="B60:K60" si="182">IF(AND(B$39="S/A", B30&gt;0), ((1+B30/200)^2-1)*100, IF(AND(B$39="Qtrly", B30&gt;0), ((1+B30/400)^4-1)*100, ""))</f>
        <v/>
      </c>
      <c r="C60" s="64" t="str">
        <f t="shared" si="182"/>
        <v/>
      </c>
      <c r="D60" s="64" t="str">
        <f t="shared" si="182"/>
        <v/>
      </c>
      <c r="E60" s="64">
        <f t="shared" si="56"/>
        <v>2.5255730588892744</v>
      </c>
      <c r="F60" s="64">
        <f t="shared" si="47"/>
        <v>2.544</v>
      </c>
      <c r="G60" s="64">
        <f t="shared" si="182"/>
        <v>2.6077832025000136</v>
      </c>
      <c r="H60" s="64">
        <f t="shared" si="182"/>
        <v>2.7091037024999931</v>
      </c>
      <c r="I60" s="64">
        <f t="shared" si="182"/>
        <v>2.8743632899999927</v>
      </c>
      <c r="J60" s="64">
        <f t="shared" si="182"/>
        <v>2.9961116899999807</v>
      </c>
      <c r="K60" s="67">
        <f t="shared" si="182"/>
        <v>3.2266160025000046</v>
      </c>
      <c r="L60" s="67">
        <f t="shared" ref="L60" si="183">IF(AND(L$39="S/A", L30&gt;0), ((1+L30/200)^2-1)*100, IF(AND(L$39="Qtrly", L30&gt;0), ((1+L30/400)^4-1)*100, ""))</f>
        <v>3.5733644099999795</v>
      </c>
      <c r="M60" s="65"/>
      <c r="N60" s="65"/>
      <c r="O60" s="66">
        <f t="shared" si="49"/>
        <v>42335</v>
      </c>
      <c r="P60" s="67" t="str">
        <f t="shared" ref="P60:BW60" si="184">IF(AND(P$39="S/A", P30&gt;0), ((1+P30/200)^2-1)*100, IF(AND(P$39="Qtrly", P30&gt;0), ((1+P30/400)^4-1)*100, ""))</f>
        <v/>
      </c>
      <c r="Q60" s="67">
        <f t="shared" si="184"/>
        <v>3.299781322499995</v>
      </c>
      <c r="R60" s="67">
        <f t="shared" si="184"/>
        <v>3.1961381024999902</v>
      </c>
      <c r="S60" s="67">
        <f t="shared" si="184"/>
        <v>3.2499854399999917</v>
      </c>
      <c r="T60" s="67">
        <f t="shared" si="184"/>
        <v>3.660905960000016</v>
      </c>
      <c r="U60" s="67">
        <f t="shared" si="184"/>
        <v>4.0328601224999927</v>
      </c>
      <c r="V60" s="67">
        <f t="shared" ref="V60" si="185">IF(AND(V$39="S/A", V30&gt;0), ((1+V30/200)^2-1)*100, IF(AND(V$39="Qtrly", V30&gt;0), ((1+V30/400)^4-1)*100, ""))</f>
        <v>4.2941350024999991</v>
      </c>
      <c r="W60" s="67">
        <f t="shared" si="184"/>
        <v>3.4624637225000088</v>
      </c>
      <c r="X60" s="67">
        <f t="shared" si="184"/>
        <v>3.4329680400000173</v>
      </c>
      <c r="Y60" s="67">
        <f t="shared" si="184"/>
        <v>4.0685619600000056</v>
      </c>
      <c r="Z60" s="67">
        <f t="shared" si="184"/>
        <v>4.2543102500000041</v>
      </c>
      <c r="AA60" s="67">
        <f t="shared" si="184"/>
        <v>4.7695544900000275</v>
      </c>
      <c r="AB60" s="67" t="str">
        <f t="shared" si="184"/>
        <v/>
      </c>
      <c r="AC60" s="67">
        <f t="shared" si="184"/>
        <v>3.4268660100000181</v>
      </c>
      <c r="AD60" s="67">
        <f t="shared" si="184"/>
        <v>3.8870562499999872</v>
      </c>
      <c r="AE60" s="67">
        <f t="shared" si="184"/>
        <v>4.1573330625000127</v>
      </c>
      <c r="AF60" s="67">
        <f t="shared" si="184"/>
        <v>4.8422405624999998</v>
      </c>
      <c r="AG60" s="67" t="str">
        <f t="shared" si="184"/>
        <v/>
      </c>
      <c r="AH60" s="67" t="str">
        <f t="shared" si="184"/>
        <v/>
      </c>
      <c r="AI60" s="67">
        <f t="shared" si="184"/>
        <v>4.1644772099999949</v>
      </c>
      <c r="AJ60" s="67">
        <f t="shared" si="184"/>
        <v>4.3574618025000067</v>
      </c>
      <c r="AK60" s="67" t="str">
        <f t="shared" si="184"/>
        <v/>
      </c>
      <c r="AL60" s="67">
        <f t="shared" si="184"/>
        <v>3.6242561599999945</v>
      </c>
      <c r="AM60" s="67">
        <f t="shared" si="184"/>
        <v>3.8941911225000014</v>
      </c>
      <c r="AN60" s="67">
        <f t="shared" si="184"/>
        <v>4.0099254349827307</v>
      </c>
      <c r="AO60" s="67">
        <f t="shared" si="184"/>
        <v>4.347246502500024</v>
      </c>
      <c r="AP60" s="67">
        <f t="shared" ref="AP60" si="186">IF(AND(AP$39="S/A", AP30&gt;0), ((1+AP30/200)^2-1)*100, IF(AND(AP$39="Qtrly", AP30&gt;0), ((1+AP30/400)^4-1)*100, ""))</f>
        <v>4.2992412899999888</v>
      </c>
      <c r="AQ60" s="67" t="str">
        <f t="shared" si="184"/>
        <v/>
      </c>
      <c r="AR60" s="67" t="str">
        <f t="shared" si="184"/>
        <v/>
      </c>
      <c r="AS60" s="339">
        <f t="shared" si="184"/>
        <v>3.7465148714410201</v>
      </c>
      <c r="AT60" s="339">
        <f t="shared" si="184"/>
        <v>4.0247005624999943</v>
      </c>
      <c r="AU60" s="339">
        <f t="shared" ref="AU60" si="187">IF(AND(AU$39="S/A", AU30&gt;0), ((1+AU30/200)^2-1)*100, IF(AND(AU$39="Qtrly", AU30&gt;0), ((1+AU30/400)^4-1)*100, ""))</f>
        <v>4.8115250625000217</v>
      </c>
      <c r="AV60" s="67">
        <f t="shared" si="184"/>
        <v>3.0976236900000176</v>
      </c>
      <c r="AW60" s="67">
        <f t="shared" si="184"/>
        <v>3.3719558400000071</v>
      </c>
      <c r="AX60" s="67">
        <f t="shared" si="184"/>
        <v>3.4797562499999879</v>
      </c>
      <c r="AY60" s="67">
        <f t="shared" si="184"/>
        <v>3.5621699025000009</v>
      </c>
      <c r="AZ60" s="67">
        <f t="shared" si="184"/>
        <v>3.6517429024999881</v>
      </c>
      <c r="BA60" s="67">
        <f t="shared" si="184"/>
        <v>4.1359020899999877</v>
      </c>
      <c r="BB60" s="67">
        <f t="shared" si="184"/>
        <v>4.2349112025000135</v>
      </c>
      <c r="BC60" s="67">
        <f t="shared" ref="BC60" si="188">IF(AND(BC$39="S/A", BC30&gt;0), ((1+BC30/200)^2-1)*100, IF(AND(BC$39="Qtrly", BC30&gt;0), ((1+BC30/400)^4-1)*100, ""))</f>
        <v>4.8842256899999992</v>
      </c>
      <c r="BD60" s="67" t="str">
        <f t="shared" si="184"/>
        <v/>
      </c>
      <c r="BE60" s="67" t="str">
        <f t="shared" si="184"/>
        <v/>
      </c>
      <c r="BF60" s="67" t="str">
        <f t="shared" si="184"/>
        <v/>
      </c>
      <c r="BG60" s="67">
        <f t="shared" si="184"/>
        <v>3.2896179225000211</v>
      </c>
      <c r="BH60" s="67">
        <f t="shared" si="184"/>
        <v>3.738299040000026</v>
      </c>
      <c r="BI60" s="67">
        <f t="shared" si="184"/>
        <v>4.3309030625000133</v>
      </c>
      <c r="BJ60" s="67" t="str">
        <f t="shared" si="184"/>
        <v/>
      </c>
      <c r="BK60" s="67">
        <f t="shared" si="184"/>
        <v>3.2621792400000071</v>
      </c>
      <c r="BL60" s="67" t="str">
        <f t="shared" si="184"/>
        <v/>
      </c>
      <c r="BM60" s="67" t="str">
        <f t="shared" si="184"/>
        <v/>
      </c>
      <c r="BN60" s="67">
        <f t="shared" si="184"/>
        <v>3.3282415024999956</v>
      </c>
      <c r="BO60" s="67">
        <f t="shared" si="184"/>
        <v>3.3922912400000227</v>
      </c>
      <c r="BP60" s="67">
        <f t="shared" si="184"/>
        <v>3.8350810025000293</v>
      </c>
      <c r="BQ60" s="67">
        <f t="shared" si="184"/>
        <v>4.2216392100000055</v>
      </c>
      <c r="BR60" s="67">
        <f t="shared" si="184"/>
        <v>4.3707424399999972</v>
      </c>
      <c r="BS60" s="67">
        <f t="shared" si="184"/>
        <v>4.9221219225000112</v>
      </c>
      <c r="BT60" s="67" t="str">
        <f t="shared" si="184"/>
        <v/>
      </c>
      <c r="BU60" s="67">
        <f t="shared" si="184"/>
        <v>3.5062064399999926</v>
      </c>
      <c r="BV60" s="67">
        <f t="shared" si="184"/>
        <v>3.9777893025000122</v>
      </c>
      <c r="BW60" s="67">
        <f t="shared" si="184"/>
        <v>4.4156985600000143</v>
      </c>
    </row>
    <row r="61" spans="1:75" x14ac:dyDescent="0.25">
      <c r="A61" s="61">
        <f t="shared" si="45"/>
        <v>42338</v>
      </c>
      <c r="B61" s="64" t="str">
        <f t="shared" ref="B61:K61" si="189">IF(AND(B$39="S/A", B31&gt;0), ((1+B31/200)^2-1)*100, IF(AND(B$39="Qtrly", B31&gt;0), ((1+B31/400)^4-1)*100, ""))</f>
        <v/>
      </c>
      <c r="C61" s="64" t="str">
        <f t="shared" si="189"/>
        <v/>
      </c>
      <c r="D61" s="64" t="str">
        <f t="shared" si="189"/>
        <v/>
      </c>
      <c r="E61" s="64">
        <f t="shared" si="56"/>
        <v>2.551047497644654</v>
      </c>
      <c r="F61" s="64">
        <f t="shared" si="47"/>
        <v>2.5649999999999999</v>
      </c>
      <c r="G61" s="64">
        <f t="shared" si="189"/>
        <v>2.6199390224999952</v>
      </c>
      <c r="H61" s="64">
        <f t="shared" si="189"/>
        <v>2.7151845224999915</v>
      </c>
      <c r="I61" s="64">
        <f t="shared" si="189"/>
        <v>2.8855205624999769</v>
      </c>
      <c r="J61" s="64">
        <f t="shared" si="189"/>
        <v>3.0052457225000051</v>
      </c>
      <c r="K61" s="67">
        <f t="shared" si="189"/>
        <v>3.2438888099999952</v>
      </c>
      <c r="L61" s="67">
        <f t="shared" ref="L61" si="190">IF(AND(L$39="S/A", L31&gt;0), ((1+L31/200)^2-1)*100, IF(AND(L$39="Qtrly", L31&gt;0), ((1+L31/400)^4-1)*100, ""))</f>
        <v>3.5988087225000021</v>
      </c>
      <c r="M61" s="65"/>
      <c r="N61" s="65"/>
      <c r="O61" s="66">
        <f t="shared" si="49"/>
        <v>42338</v>
      </c>
      <c r="P61" s="67" t="str">
        <f t="shared" ref="P61:BW61" si="191">IF(AND(P$39="S/A", P31&gt;0), ((1+P31/200)^2-1)*100, IF(AND(P$39="Qtrly", P31&gt;0), ((1+P31/400)^4-1)*100, ""))</f>
        <v/>
      </c>
      <c r="Q61" s="67">
        <f t="shared" si="191"/>
        <v>3.3221425625000078</v>
      </c>
      <c r="R61" s="67">
        <f t="shared" si="191"/>
        <v>3.221536040000017</v>
      </c>
      <c r="S61" s="67">
        <f t="shared" si="191"/>
        <v>3.2753900025000116</v>
      </c>
      <c r="T61" s="67">
        <f t="shared" si="191"/>
        <v>3.6863610224999954</v>
      </c>
      <c r="U61" s="67">
        <f t="shared" si="191"/>
        <v>4.094067022499992</v>
      </c>
      <c r="V61" s="67">
        <f t="shared" ref="V61" si="192">IF(AND(V$39="S/A", V31&gt;0), ((1+V31/200)^2-1)*100, IF(AND(V$39="Qtrly", V31&gt;0), ((1+V31/400)^4-1)*100, ""))</f>
        <v>4.3625696399999914</v>
      </c>
      <c r="W61" s="67">
        <f t="shared" si="191"/>
        <v>3.4858598399999829</v>
      </c>
      <c r="X61" s="67">
        <f t="shared" si="191"/>
        <v>3.4594122499999935</v>
      </c>
      <c r="Y61" s="67">
        <f t="shared" si="191"/>
        <v>4.1042699225000145</v>
      </c>
      <c r="Z61" s="67">
        <f t="shared" si="191"/>
        <v>4.2829016100000006</v>
      </c>
      <c r="AA61" s="67">
        <f t="shared" si="191"/>
        <v>4.7910505624999766</v>
      </c>
      <c r="AB61" s="67" t="str">
        <f t="shared" si="191"/>
        <v/>
      </c>
      <c r="AC61" s="67">
        <f t="shared" si="191"/>
        <v>3.4594122499999935</v>
      </c>
      <c r="AD61" s="67">
        <f t="shared" si="191"/>
        <v>3.9023455624999981</v>
      </c>
      <c r="AE61" s="67">
        <f t="shared" si="191"/>
        <v>4.1848904100000084</v>
      </c>
      <c r="AF61" s="67">
        <f t="shared" si="191"/>
        <v>4.8627200624999922</v>
      </c>
      <c r="AG61" s="67" t="str">
        <f t="shared" si="191"/>
        <v/>
      </c>
      <c r="AH61" s="67" t="str">
        <f t="shared" si="191"/>
        <v/>
      </c>
      <c r="AI61" s="67">
        <f t="shared" si="191"/>
        <v>4.1818283024999792</v>
      </c>
      <c r="AJ61" s="67">
        <f t="shared" si="191"/>
        <v>4.4228515625000187</v>
      </c>
      <c r="AK61" s="67" t="str">
        <f t="shared" si="191"/>
        <v/>
      </c>
      <c r="AL61" s="67">
        <f t="shared" si="191"/>
        <v>3.6558153225000112</v>
      </c>
      <c r="AM61" s="67">
        <f t="shared" si="191"/>
        <v>3.890114022500013</v>
      </c>
      <c r="AN61" s="67">
        <f t="shared" si="191"/>
        <v>4.034645865760722</v>
      </c>
      <c r="AO61" s="67">
        <f t="shared" si="191"/>
        <v>4.3819805625000319</v>
      </c>
      <c r="AP61" s="67">
        <f t="shared" ref="AP61" si="193">IF(AND(AP$39="S/A", AP31&gt;0), ((1+AP31/200)^2-1)*100, IF(AND(AP$39="Qtrly", AP31&gt;0), ((1+AP31/400)^4-1)*100, ""))</f>
        <v>4.3319244900000164</v>
      </c>
      <c r="AQ61" s="67" t="str">
        <f t="shared" si="191"/>
        <v/>
      </c>
      <c r="AR61" s="67" t="str">
        <f t="shared" si="191"/>
        <v/>
      </c>
      <c r="AS61" s="339">
        <f t="shared" si="191"/>
        <v>3.7691320444094289</v>
      </c>
      <c r="AT61" s="339">
        <f t="shared" si="191"/>
        <v>4.0359200400000184</v>
      </c>
      <c r="AU61" s="339">
        <f t="shared" ref="AU61" si="194">IF(AND(AU$39="S/A", AU31&gt;0), ((1+AU31/200)^2-1)*100, IF(AND(AU$39="Qtrly", AU31&gt;0), ((1+AU31/400)^4-1)*100, ""))</f>
        <v>4.8248345600000242</v>
      </c>
      <c r="AV61" s="67">
        <f t="shared" si="191"/>
        <v>3.1209785224999953</v>
      </c>
      <c r="AW61" s="67">
        <f t="shared" si="191"/>
        <v>3.4014428224999893</v>
      </c>
      <c r="AX61" s="67">
        <f t="shared" si="191"/>
        <v>3.4950155625000034</v>
      </c>
      <c r="AY61" s="67">
        <f t="shared" si="191"/>
        <v>3.5794707600000253</v>
      </c>
      <c r="AZ61" s="67">
        <f t="shared" si="191"/>
        <v>3.6934889999999942</v>
      </c>
      <c r="BA61" s="67">
        <f t="shared" si="191"/>
        <v>4.1532508025000192</v>
      </c>
      <c r="BB61" s="67">
        <f t="shared" si="191"/>
        <v>4.242058010000016</v>
      </c>
      <c r="BC61" s="67">
        <f t="shared" ref="BC61" si="195">IF(AND(BC$39="S/A", BC31&gt;0), ((1+BC31/200)^2-1)*100, IF(AND(BC$39="Qtrly", BC31&gt;0), ((1+BC31/400)^4-1)*100, ""))</f>
        <v>4.8995882025000048</v>
      </c>
      <c r="BD61" s="67" t="str">
        <f t="shared" si="191"/>
        <v/>
      </c>
      <c r="BE61" s="67" t="str">
        <f t="shared" si="191"/>
        <v/>
      </c>
      <c r="BF61" s="67" t="str">
        <f t="shared" si="191"/>
        <v/>
      </c>
      <c r="BG61" s="67">
        <f t="shared" si="191"/>
        <v>3.3373902500000163</v>
      </c>
      <c r="BH61" s="67">
        <f t="shared" si="191"/>
        <v>3.779043840000007</v>
      </c>
      <c r="BI61" s="67">
        <f t="shared" si="191"/>
        <v>4.3738073225000118</v>
      </c>
      <c r="BJ61" s="67" t="str">
        <f t="shared" si="191"/>
        <v/>
      </c>
      <c r="BK61" s="67">
        <f t="shared" si="191"/>
        <v>3.2906342399999788</v>
      </c>
      <c r="BL61" s="67" t="str">
        <f t="shared" si="191"/>
        <v/>
      </c>
      <c r="BM61" s="67" t="str">
        <f t="shared" si="191"/>
        <v/>
      </c>
      <c r="BN61" s="67">
        <f t="shared" si="191"/>
        <v>3.3455228100000234</v>
      </c>
      <c r="BO61" s="67">
        <f t="shared" si="191"/>
        <v>3.4227980899999899</v>
      </c>
      <c r="BP61" s="67">
        <f t="shared" si="191"/>
        <v>3.8391570224999949</v>
      </c>
      <c r="BQ61" s="67">
        <f t="shared" si="191"/>
        <v>4.2175556899999966</v>
      </c>
      <c r="BR61" s="67">
        <f t="shared" si="191"/>
        <v>4.3830022399999891</v>
      </c>
      <c r="BS61" s="67">
        <f t="shared" si="191"/>
        <v>4.9303166024999845</v>
      </c>
      <c r="BT61" s="67" t="str">
        <f t="shared" si="191"/>
        <v/>
      </c>
      <c r="BU61" s="67">
        <f t="shared" si="191"/>
        <v>3.5326600099999883</v>
      </c>
      <c r="BV61" s="67">
        <f t="shared" si="191"/>
        <v>3.995124839999975</v>
      </c>
      <c r="BW61" s="67">
        <f t="shared" si="191"/>
        <v>4.467818902499987</v>
      </c>
    </row>
    <row r="62" spans="1:75" x14ac:dyDescent="0.25">
      <c r="A62" s="61" t="str">
        <f t="shared" si="45"/>
        <v/>
      </c>
      <c r="B62" s="64" t="str">
        <f t="shared" ref="B62:K62" si="196">IF(AND(B$39="S/A", B32&gt;0), ((1+B32/200)^2-1)*100, IF(AND(B$39="Qtrly", B32&gt;0), ((1+B32/400)^4-1)*100, ""))</f>
        <v/>
      </c>
      <c r="C62" s="64" t="str">
        <f t="shared" si="196"/>
        <v/>
      </c>
      <c r="D62" s="64" t="str">
        <f t="shared" si="196"/>
        <v/>
      </c>
      <c r="E62" s="64"/>
      <c r="F62" s="64"/>
      <c r="G62" s="64" t="str">
        <f t="shared" si="196"/>
        <v/>
      </c>
      <c r="H62" s="64" t="str">
        <f t="shared" si="196"/>
        <v/>
      </c>
      <c r="I62" s="64" t="str">
        <f t="shared" si="196"/>
        <v/>
      </c>
      <c r="J62" s="64" t="str">
        <f t="shared" si="196"/>
        <v/>
      </c>
      <c r="K62" s="67" t="str">
        <f t="shared" si="196"/>
        <v/>
      </c>
      <c r="L62" s="67" t="str">
        <f t="shared" ref="L62" si="197">IF(AND(L$39="S/A", L32&gt;0), ((1+L32/200)^2-1)*100, IF(AND(L$39="Qtrly", L32&gt;0), ((1+L32/400)^4-1)*100, ""))</f>
        <v/>
      </c>
      <c r="M62" s="65"/>
      <c r="N62" s="65"/>
      <c r="O62" s="66" t="str">
        <f t="shared" si="49"/>
        <v/>
      </c>
      <c r="P62" s="67" t="str">
        <f t="shared" ref="P62:BW62" si="198">IF(AND(P$39="S/A", P32&gt;0), ((1+P32/200)^2-1)*100, IF(AND(P$39="Qtrly", P32&gt;0), ((1+P32/400)^4-1)*100, ""))</f>
        <v/>
      </c>
      <c r="Q62" s="67" t="str">
        <f t="shared" si="198"/>
        <v/>
      </c>
      <c r="R62" s="67" t="str">
        <f t="shared" si="198"/>
        <v/>
      </c>
      <c r="S62" s="67" t="str">
        <f t="shared" si="198"/>
        <v/>
      </c>
      <c r="T62" s="67" t="str">
        <f t="shared" si="198"/>
        <v/>
      </c>
      <c r="U62" s="67" t="str">
        <f t="shared" si="198"/>
        <v/>
      </c>
      <c r="V62" s="67"/>
      <c r="W62" s="67" t="str">
        <f t="shared" si="198"/>
        <v/>
      </c>
      <c r="X62" s="67" t="str">
        <f t="shared" si="198"/>
        <v/>
      </c>
      <c r="Y62" s="67" t="str">
        <f t="shared" si="198"/>
        <v/>
      </c>
      <c r="Z62" s="67" t="str">
        <f t="shared" si="198"/>
        <v/>
      </c>
      <c r="AA62" s="67" t="str">
        <f t="shared" si="198"/>
        <v/>
      </c>
      <c r="AB62" s="67" t="str">
        <f t="shared" si="198"/>
        <v/>
      </c>
      <c r="AC62" s="67" t="str">
        <f t="shared" si="198"/>
        <v/>
      </c>
      <c r="AD62" s="67" t="str">
        <f t="shared" si="198"/>
        <v/>
      </c>
      <c r="AE62" s="67" t="str">
        <f t="shared" si="198"/>
        <v/>
      </c>
      <c r="AF62" s="67" t="str">
        <f t="shared" si="198"/>
        <v/>
      </c>
      <c r="AG62" s="67" t="str">
        <f t="shared" si="198"/>
        <v/>
      </c>
      <c r="AH62" s="67" t="str">
        <f t="shared" si="198"/>
        <v/>
      </c>
      <c r="AI62" s="67" t="str">
        <f t="shared" si="198"/>
        <v/>
      </c>
      <c r="AJ62" s="67" t="str">
        <f t="shared" si="198"/>
        <v/>
      </c>
      <c r="AK62" s="67" t="str">
        <f t="shared" si="198"/>
        <v/>
      </c>
      <c r="AL62" s="67" t="str">
        <f t="shared" si="198"/>
        <v/>
      </c>
      <c r="AM62" s="67" t="str">
        <f t="shared" si="198"/>
        <v/>
      </c>
      <c r="AN62" s="67" t="str">
        <f t="shared" si="198"/>
        <v/>
      </c>
      <c r="AO62" s="67" t="str">
        <f t="shared" si="198"/>
        <v/>
      </c>
      <c r="AP62" s="67" t="str">
        <f t="shared" ref="AP62" si="199">IF(AND(AP$39="S/A", AP32&gt;0), ((1+AP32/200)^2-1)*100, IF(AND(AP$39="Qtrly", AP32&gt;0), ((1+AP32/400)^4-1)*100, ""))</f>
        <v/>
      </c>
      <c r="AQ62" s="67" t="str">
        <f t="shared" si="198"/>
        <v/>
      </c>
      <c r="AR62" s="67" t="str">
        <f t="shared" si="198"/>
        <v/>
      </c>
      <c r="AS62" s="339" t="str">
        <f t="shared" si="198"/>
        <v/>
      </c>
      <c r="AT62" s="339" t="str">
        <f t="shared" si="198"/>
        <v/>
      </c>
      <c r="AU62" s="339"/>
      <c r="AV62" s="67" t="str">
        <f t="shared" si="198"/>
        <v/>
      </c>
      <c r="AW62" s="67" t="str">
        <f t="shared" si="198"/>
        <v/>
      </c>
      <c r="AX62" s="67" t="str">
        <f t="shared" si="198"/>
        <v/>
      </c>
      <c r="AY62" s="67" t="str">
        <f t="shared" si="198"/>
        <v/>
      </c>
      <c r="AZ62" s="67" t="str">
        <f t="shared" si="198"/>
        <v/>
      </c>
      <c r="BA62" s="67" t="str">
        <f t="shared" si="198"/>
        <v/>
      </c>
      <c r="BB62" s="67" t="str">
        <f t="shared" si="198"/>
        <v/>
      </c>
      <c r="BC62" s="67" t="str">
        <f t="shared" ref="BC62" si="200">IF(AND(BC$39="S/A", BC32&gt;0), ((1+BC32/200)^2-1)*100, IF(AND(BC$39="Qtrly", BC32&gt;0), ((1+BC32/400)^4-1)*100, ""))</f>
        <v/>
      </c>
      <c r="BD62" s="67" t="str">
        <f t="shared" si="198"/>
        <v/>
      </c>
      <c r="BE62" s="67" t="str">
        <f t="shared" si="198"/>
        <v/>
      </c>
      <c r="BF62" s="67" t="str">
        <f t="shared" si="198"/>
        <v/>
      </c>
      <c r="BG62" s="67" t="str">
        <f t="shared" si="198"/>
        <v/>
      </c>
      <c r="BH62" s="67" t="str">
        <f t="shared" si="198"/>
        <v/>
      </c>
      <c r="BI62" s="67" t="str">
        <f t="shared" si="198"/>
        <v/>
      </c>
      <c r="BJ62" s="67" t="str">
        <f t="shared" si="198"/>
        <v/>
      </c>
      <c r="BK62" s="67" t="str">
        <f t="shared" si="198"/>
        <v/>
      </c>
      <c r="BL62" s="67" t="str">
        <f t="shared" si="198"/>
        <v/>
      </c>
      <c r="BM62" s="67" t="str">
        <f t="shared" si="198"/>
        <v/>
      </c>
      <c r="BN62" s="67" t="str">
        <f t="shared" si="198"/>
        <v/>
      </c>
      <c r="BO62" s="67" t="str">
        <f t="shared" si="198"/>
        <v/>
      </c>
      <c r="BP62" s="67" t="str">
        <f t="shared" si="198"/>
        <v/>
      </c>
      <c r="BQ62" s="67"/>
      <c r="BR62" s="67" t="str">
        <f t="shared" si="198"/>
        <v/>
      </c>
      <c r="BS62" s="67" t="str">
        <f t="shared" si="198"/>
        <v/>
      </c>
      <c r="BT62" s="67" t="str">
        <f t="shared" si="198"/>
        <v/>
      </c>
      <c r="BU62" s="67" t="str">
        <f t="shared" si="198"/>
        <v/>
      </c>
      <c r="BV62" s="67" t="str">
        <f t="shared" si="198"/>
        <v/>
      </c>
      <c r="BW62" s="67" t="str">
        <f t="shared" si="198"/>
        <v/>
      </c>
    </row>
    <row r="63" spans="1:75" x14ac:dyDescent="0.25">
      <c r="A63" s="61" t="str">
        <f t="shared" si="45"/>
        <v/>
      </c>
      <c r="B63" s="68" t="str">
        <f t="shared" ref="B63:K63" si="201">IF(AND(B$39="S/A", B33&gt;0), ((1+B33/200)^2-1)*100, IF(AND(B$39="Qtrly", B33&gt;0), ((1+B33/400)^4-1)*100, ""))</f>
        <v/>
      </c>
      <c r="C63" s="68" t="str">
        <f t="shared" si="201"/>
        <v/>
      </c>
      <c r="D63" s="68" t="str">
        <f t="shared" si="201"/>
        <v/>
      </c>
      <c r="E63" s="68"/>
      <c r="F63" s="68"/>
      <c r="G63" s="68" t="str">
        <f t="shared" si="201"/>
        <v/>
      </c>
      <c r="H63" s="68" t="str">
        <f t="shared" si="201"/>
        <v/>
      </c>
      <c r="I63" s="68" t="str">
        <f t="shared" si="201"/>
        <v/>
      </c>
      <c r="J63" s="68" t="str">
        <f t="shared" si="201"/>
        <v/>
      </c>
      <c r="K63" s="69" t="str">
        <f t="shared" si="201"/>
        <v/>
      </c>
      <c r="L63" s="69" t="str">
        <f t="shared" ref="L63" si="202">IF(AND(L$39="S/A", L33&gt;0), ((1+L33/200)^2-1)*100, IF(AND(L$39="Qtrly", L33&gt;0), ((1+L33/400)^4-1)*100, ""))</f>
        <v/>
      </c>
      <c r="M63" s="65"/>
      <c r="N63" s="65"/>
      <c r="O63" s="66" t="str">
        <f t="shared" si="49"/>
        <v/>
      </c>
      <c r="P63" s="69" t="str">
        <f t="shared" ref="P63:BW63" si="203">IF(AND(P$39="S/A", P33&gt;0), ((1+P33/200)^2-1)*100, IF(AND(P$39="Qtrly", P33&gt;0), ((1+P33/400)^4-1)*100, ""))</f>
        <v/>
      </c>
      <c r="Q63" s="69" t="str">
        <f t="shared" si="203"/>
        <v/>
      </c>
      <c r="R63" s="69" t="str">
        <f t="shared" si="203"/>
        <v/>
      </c>
      <c r="S63" s="69" t="str">
        <f t="shared" si="203"/>
        <v/>
      </c>
      <c r="T63" s="69" t="str">
        <f t="shared" si="203"/>
        <v/>
      </c>
      <c r="U63" s="69" t="str">
        <f t="shared" si="203"/>
        <v/>
      </c>
      <c r="V63" s="69"/>
      <c r="W63" s="69" t="str">
        <f t="shared" si="203"/>
        <v/>
      </c>
      <c r="X63" s="69" t="str">
        <f t="shared" si="203"/>
        <v/>
      </c>
      <c r="Y63" s="69" t="str">
        <f t="shared" si="203"/>
        <v/>
      </c>
      <c r="Z63" s="69" t="str">
        <f t="shared" si="203"/>
        <v/>
      </c>
      <c r="AA63" s="69" t="str">
        <f t="shared" si="203"/>
        <v/>
      </c>
      <c r="AB63" s="69" t="str">
        <f t="shared" si="203"/>
        <v/>
      </c>
      <c r="AC63" s="69" t="str">
        <f t="shared" si="203"/>
        <v/>
      </c>
      <c r="AD63" s="69" t="str">
        <f t="shared" si="203"/>
        <v/>
      </c>
      <c r="AE63" s="69" t="str">
        <f t="shared" si="203"/>
        <v/>
      </c>
      <c r="AF63" s="69" t="str">
        <f t="shared" si="203"/>
        <v/>
      </c>
      <c r="AG63" s="69" t="str">
        <f t="shared" si="203"/>
        <v/>
      </c>
      <c r="AH63" s="69" t="str">
        <f t="shared" si="203"/>
        <v/>
      </c>
      <c r="AI63" s="69" t="str">
        <f t="shared" si="203"/>
        <v/>
      </c>
      <c r="AJ63" s="69" t="str">
        <f t="shared" si="203"/>
        <v/>
      </c>
      <c r="AK63" s="69" t="str">
        <f t="shared" si="203"/>
        <v/>
      </c>
      <c r="AL63" s="69" t="str">
        <f t="shared" si="203"/>
        <v/>
      </c>
      <c r="AM63" s="69" t="str">
        <f t="shared" si="203"/>
        <v/>
      </c>
      <c r="AN63" s="69" t="str">
        <f t="shared" si="203"/>
        <v/>
      </c>
      <c r="AO63" s="69" t="str">
        <f t="shared" si="203"/>
        <v/>
      </c>
      <c r="AP63" s="69" t="str">
        <f t="shared" ref="AP63" si="204">IF(AND(AP$39="S/A", AP33&gt;0), ((1+AP33/200)^2-1)*100, IF(AND(AP$39="Qtrly", AP33&gt;0), ((1+AP33/400)^4-1)*100, ""))</f>
        <v/>
      </c>
      <c r="AQ63" s="69" t="str">
        <f t="shared" si="203"/>
        <v/>
      </c>
      <c r="AR63" s="69" t="str">
        <f t="shared" si="203"/>
        <v/>
      </c>
      <c r="AS63" s="340" t="str">
        <f t="shared" si="203"/>
        <v/>
      </c>
      <c r="AT63" s="340" t="str">
        <f t="shared" si="203"/>
        <v/>
      </c>
      <c r="AU63" s="340"/>
      <c r="AV63" s="69" t="str">
        <f t="shared" si="203"/>
        <v/>
      </c>
      <c r="AW63" s="69" t="str">
        <f t="shared" si="203"/>
        <v/>
      </c>
      <c r="AX63" s="69" t="str">
        <f t="shared" si="203"/>
        <v/>
      </c>
      <c r="AY63" s="69" t="str">
        <f t="shared" si="203"/>
        <v/>
      </c>
      <c r="AZ63" s="69" t="str">
        <f t="shared" si="203"/>
        <v/>
      </c>
      <c r="BA63" s="69" t="str">
        <f t="shared" si="203"/>
        <v/>
      </c>
      <c r="BB63" s="69" t="str">
        <f t="shared" si="203"/>
        <v/>
      </c>
      <c r="BC63" s="69" t="str">
        <f t="shared" ref="BC63" si="205">IF(AND(BC$39="S/A", BC33&gt;0), ((1+BC33/200)^2-1)*100, IF(AND(BC$39="Qtrly", BC33&gt;0), ((1+BC33/400)^4-1)*100, ""))</f>
        <v/>
      </c>
      <c r="BD63" s="69" t="str">
        <f t="shared" si="203"/>
        <v/>
      </c>
      <c r="BE63" s="69" t="str">
        <f t="shared" si="203"/>
        <v/>
      </c>
      <c r="BF63" s="69" t="str">
        <f t="shared" si="203"/>
        <v/>
      </c>
      <c r="BG63" s="69" t="str">
        <f t="shared" si="203"/>
        <v/>
      </c>
      <c r="BH63" s="69" t="str">
        <f t="shared" si="203"/>
        <v/>
      </c>
      <c r="BI63" s="69" t="str">
        <f t="shared" si="203"/>
        <v/>
      </c>
      <c r="BJ63" s="69" t="str">
        <f t="shared" si="203"/>
        <v/>
      </c>
      <c r="BK63" s="69" t="str">
        <f t="shared" si="203"/>
        <v/>
      </c>
      <c r="BL63" s="69" t="str">
        <f t="shared" si="203"/>
        <v/>
      </c>
      <c r="BM63" s="69" t="str">
        <f t="shared" si="203"/>
        <v/>
      </c>
      <c r="BN63" s="69" t="str">
        <f t="shared" si="203"/>
        <v/>
      </c>
      <c r="BO63" s="69" t="str">
        <f t="shared" si="203"/>
        <v/>
      </c>
      <c r="BP63" s="69" t="str">
        <f t="shared" si="203"/>
        <v/>
      </c>
      <c r="BQ63" s="69"/>
      <c r="BR63" s="69" t="str">
        <f t="shared" si="203"/>
        <v/>
      </c>
      <c r="BS63" s="69" t="str">
        <f t="shared" si="203"/>
        <v/>
      </c>
      <c r="BT63" s="69" t="str">
        <f t="shared" si="203"/>
        <v/>
      </c>
      <c r="BU63" s="69" t="str">
        <f t="shared" si="203"/>
        <v/>
      </c>
      <c r="BV63" s="69" t="str">
        <f t="shared" si="203"/>
        <v/>
      </c>
      <c r="BW63" s="69" t="str">
        <f t="shared" si="203"/>
        <v/>
      </c>
    </row>
    <row r="64" spans="1:75" x14ac:dyDescent="0.25">
      <c r="A64" s="72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77"/>
      <c r="M64" s="65"/>
      <c r="N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2"/>
      <c r="BN64" s="2"/>
      <c r="BO64" s="2"/>
      <c r="BP64" s="2"/>
      <c r="BQ64" s="2"/>
      <c r="BR64" s="2"/>
      <c r="BS64" s="2"/>
      <c r="BT64" s="2"/>
      <c r="BU64" s="2"/>
    </row>
    <row r="65" spans="1:75" ht="15" customHeight="1" x14ac:dyDescent="0.25">
      <c r="A65" s="72"/>
      <c r="B65" s="380" t="s">
        <v>7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2"/>
      <c r="M65" s="40"/>
      <c r="N65" s="41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2"/>
      <c r="BN65" s="2"/>
      <c r="BO65" s="2"/>
      <c r="BP65" s="2"/>
      <c r="BQ65" s="2"/>
      <c r="BR65" s="2"/>
      <c r="BS65" s="2"/>
      <c r="BT65" s="2"/>
      <c r="BU65" s="2"/>
    </row>
    <row r="66" spans="1:75" x14ac:dyDescent="0.25">
      <c r="A66" s="75" t="s">
        <v>8</v>
      </c>
      <c r="B66" s="76"/>
      <c r="C66" s="77"/>
      <c r="D66" s="77"/>
      <c r="E66" s="77"/>
      <c r="F66" s="77">
        <f t="shared" ref="F66:L66" si="206">AVERAGE(F41:F63)</f>
        <v>2.590761904761905</v>
      </c>
      <c r="G66" s="77">
        <f t="shared" si="206"/>
        <v>2.62997467488095</v>
      </c>
      <c r="H66" s="77">
        <f t="shared" si="206"/>
        <v>2.7325145978571443</v>
      </c>
      <c r="I66" s="77">
        <f t="shared" si="206"/>
        <v>2.8854297982142847</v>
      </c>
      <c r="J66" s="77">
        <f t="shared" si="206"/>
        <v>2.9952013748809518</v>
      </c>
      <c r="K66" s="77">
        <f t="shared" si="206"/>
        <v>3.2181612414285738</v>
      </c>
      <c r="L66" s="78">
        <f t="shared" si="206"/>
        <v>3.5545814940476181</v>
      </c>
      <c r="M66" s="65"/>
      <c r="N66" s="65"/>
      <c r="P66" s="21"/>
      <c r="Q66" s="21"/>
      <c r="R66" s="21"/>
      <c r="S66" s="21"/>
      <c r="T66" s="21"/>
      <c r="AJ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75" x14ac:dyDescent="0.25">
      <c r="A67" s="79"/>
      <c r="B67" s="65"/>
      <c r="C67" s="65"/>
      <c r="D67" s="65"/>
      <c r="E67" s="65"/>
      <c r="F67" s="65"/>
      <c r="G67" s="65"/>
      <c r="H67" s="65"/>
      <c r="I67" s="65"/>
      <c r="J67" s="65"/>
      <c r="K67" s="70"/>
      <c r="L67" s="77"/>
      <c r="M67" s="65"/>
      <c r="N67" s="65"/>
      <c r="P67" s="21"/>
      <c r="Q67" s="21"/>
      <c r="R67" s="21"/>
      <c r="S67" s="21"/>
      <c r="T67" s="21"/>
      <c r="AJ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75" x14ac:dyDescent="0.25">
      <c r="A68" s="79"/>
      <c r="B68" s="364" t="s">
        <v>9</v>
      </c>
      <c r="C68" s="365"/>
      <c r="D68" s="365"/>
      <c r="E68" s="365"/>
      <c r="F68" s="365"/>
      <c r="G68" s="365"/>
      <c r="H68" s="365"/>
      <c r="I68" s="365"/>
      <c r="J68" s="365"/>
      <c r="K68" s="365"/>
      <c r="L68" s="366"/>
      <c r="M68" s="42"/>
      <c r="N68" s="42"/>
      <c r="P68" s="21"/>
      <c r="Q68" s="21"/>
      <c r="R68" s="21"/>
      <c r="S68" s="21"/>
      <c r="T68" s="21"/>
      <c r="AJ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75" x14ac:dyDescent="0.25">
      <c r="A69" s="79"/>
      <c r="B69" s="267"/>
      <c r="C69" s="268"/>
      <c r="G69" s="268" t="s">
        <v>184</v>
      </c>
      <c r="H69" s="268" t="s">
        <v>18</v>
      </c>
      <c r="I69" s="268"/>
      <c r="J69" s="268"/>
      <c r="K69" s="268"/>
      <c r="L69" s="269"/>
      <c r="M69" s="42"/>
      <c r="N69" s="42"/>
      <c r="P69" s="21"/>
      <c r="Q69" s="21"/>
      <c r="R69" s="21"/>
      <c r="S69" s="21"/>
      <c r="T69" s="21"/>
      <c r="AJ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75" x14ac:dyDescent="0.25">
      <c r="A70" s="79"/>
      <c r="B70" s="64"/>
      <c r="C70" s="2"/>
      <c r="G70" s="92">
        <v>5</v>
      </c>
      <c r="H70" s="270">
        <f>I66+(J66-I66)/(J10-I10)*($B$3+(365*5+1)-I10)</f>
        <v>2.9490695224083776</v>
      </c>
      <c r="I70" s="65"/>
      <c r="J70" s="43"/>
      <c r="K70" s="43"/>
      <c r="L70" s="44"/>
      <c r="M70" s="43"/>
      <c r="N70" s="43"/>
      <c r="P70" s="21"/>
      <c r="Q70" s="21"/>
      <c r="R70" s="21"/>
      <c r="S70" s="21"/>
      <c r="T70" s="21"/>
      <c r="AJ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75" x14ac:dyDescent="0.25">
      <c r="A71" s="79"/>
      <c r="B71" s="64"/>
      <c r="C71" s="2"/>
      <c r="G71" s="92">
        <v>4</v>
      </c>
      <c r="H71" s="270">
        <f>H66+(I66-H66)/(I10-H10)*($B$3+(365*4+1)-H10)</f>
        <v>2.833045749729219</v>
      </c>
      <c r="I71" s="65"/>
      <c r="J71" s="43"/>
      <c r="K71" s="43"/>
      <c r="L71" s="44"/>
      <c r="M71" s="43"/>
      <c r="N71" s="43"/>
      <c r="P71" s="21"/>
      <c r="Q71" s="21"/>
      <c r="R71" s="21"/>
      <c r="S71" s="21"/>
      <c r="T71" s="21"/>
      <c r="AJ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75" x14ac:dyDescent="0.25">
      <c r="A72" s="79"/>
      <c r="B72" s="80"/>
      <c r="C72" s="70"/>
      <c r="D72" s="18"/>
      <c r="E72" s="18"/>
      <c r="F72" s="18"/>
      <c r="G72" s="260">
        <v>3</v>
      </c>
      <c r="H72" s="276">
        <f>G66+(H66-G66)/(H10-G10)*($B$3+(365*3+1)-G10)</f>
        <v>2.7090769011768714</v>
      </c>
      <c r="I72" s="18"/>
      <c r="J72" s="70"/>
      <c r="K72" s="70"/>
      <c r="L72" s="24"/>
      <c r="M72" s="65"/>
      <c r="N72" s="65"/>
      <c r="P72" s="21"/>
      <c r="Q72" s="21"/>
      <c r="R72" s="21"/>
      <c r="S72" s="21"/>
      <c r="T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75" x14ac:dyDescent="0.25">
      <c r="A73" s="79"/>
      <c r="K73" s="2"/>
      <c r="P73" s="21"/>
      <c r="Q73" s="21"/>
      <c r="R73" s="21"/>
      <c r="S73" s="21"/>
      <c r="T73" s="21"/>
      <c r="AS73" s="271"/>
      <c r="AT73" s="271"/>
      <c r="AU73" s="27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75" x14ac:dyDescent="0.25">
      <c r="A74" s="79"/>
      <c r="R74" s="21"/>
      <c r="S74" s="21"/>
      <c r="T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75" x14ac:dyDescent="0.25">
      <c r="A75" s="79"/>
      <c r="P75" s="364" t="s">
        <v>10</v>
      </c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6"/>
    </row>
    <row r="76" spans="1:75" x14ac:dyDescent="0.25">
      <c r="O76" s="230" t="str">
        <f t="shared" ref="O76:O102" si="207">A7</f>
        <v>Security name</v>
      </c>
      <c r="P76" s="89" t="str">
        <f t="shared" ref="P76" si="208">P7</f>
        <v>AIANZ 7 1/4 11/07/15</v>
      </c>
      <c r="Q76" s="89" t="str">
        <f t="shared" ref="Q76:BW76" si="209">Q7</f>
        <v>AIANZ 8 08/10/16</v>
      </c>
      <c r="R76" s="89" t="str">
        <f t="shared" si="209"/>
        <v>AIANZ 8 11/15/16</v>
      </c>
      <c r="S76" s="89" t="str">
        <f t="shared" si="209"/>
        <v>AIANZ 5.47 10/17/17</v>
      </c>
      <c r="T76" s="89" t="str">
        <f t="shared" si="209"/>
        <v>AIANZ 4.73 12/13/19</v>
      </c>
      <c r="U76" s="89" t="str">
        <f t="shared" si="209"/>
        <v>AIANZ 5.52 05/28/21</v>
      </c>
      <c r="V76" s="89" t="str">
        <f t="shared" ref="V76" si="210">V7</f>
        <v>AIANZ 4.28 11/09/22</v>
      </c>
      <c r="W76" s="89" t="str">
        <f t="shared" si="209"/>
        <v>GENEPO 7.65 03/15/16</v>
      </c>
      <c r="X76" s="89" t="str">
        <f t="shared" si="209"/>
        <v>GENEPO 7.185 09/15/16</v>
      </c>
      <c r="Y76" s="89" t="str">
        <f t="shared" si="209"/>
        <v>GENEPO 5.205 11/01/19</v>
      </c>
      <c r="Z76" s="89" t="str">
        <f t="shared" si="209"/>
        <v>GENEPO 8.3 06/23/20</v>
      </c>
      <c r="AA76" s="89" t="str">
        <f t="shared" si="209"/>
        <v>GENEPO 5.81 03/08/23</v>
      </c>
      <c r="AB76" s="89" t="str">
        <f t="shared" si="209"/>
        <v>MRPNZ 8.36 05/15/13</v>
      </c>
      <c r="AC76" s="89" t="str">
        <f t="shared" si="209"/>
        <v>MRPNZ 7.55 10/12/16</v>
      </c>
      <c r="AD76" s="89" t="str">
        <f t="shared" si="209"/>
        <v>MRPNZ 5.029 03/06/19</v>
      </c>
      <c r="AE76" s="89" t="str">
        <f t="shared" si="209"/>
        <v>MRPNZ 8.21 02/11/20</v>
      </c>
      <c r="AF76" s="89" t="str">
        <f t="shared" si="209"/>
        <v>MRPNZ 5.793 03/06/23</v>
      </c>
      <c r="AG76" s="89" t="str">
        <f t="shared" si="209"/>
        <v>VCTNZ 7.8 10/15/14</v>
      </c>
      <c r="AH76" s="89" t="str">
        <f t="shared" si="209"/>
        <v>WIANZ 7 1/2 11/15/13</v>
      </c>
      <c r="AI76" s="89" t="str">
        <f t="shared" si="209"/>
        <v>WIANZ 5.27 06/11/20</v>
      </c>
      <c r="AJ76" s="89" t="str">
        <f t="shared" si="209"/>
        <v>WIANZ 6 1/4 05/15/21</v>
      </c>
      <c r="AK76" s="89" t="str">
        <f t="shared" si="209"/>
        <v>CENNZ 8 05/15/14</v>
      </c>
      <c r="AL76" s="89" t="str">
        <f t="shared" si="209"/>
        <v>CENNZ 7.855 04/13/17</v>
      </c>
      <c r="AM76" s="89" t="str">
        <f t="shared" si="209"/>
        <v>CENNZ 4.8 05/24/18</v>
      </c>
      <c r="AN76" s="89" t="str">
        <f t="shared" si="209"/>
        <v>CENNZ 5.8 05/15/19</v>
      </c>
      <c r="AO76" s="89" t="str">
        <f t="shared" si="209"/>
        <v>CENNZ 5.277 05/27/20</v>
      </c>
      <c r="AP76" s="89" t="str">
        <f t="shared" ref="AP76" si="211">AP7</f>
        <v>CENNZ 4.4 11/15/21</v>
      </c>
      <c r="AQ76" s="89" t="str">
        <f t="shared" si="209"/>
        <v>PIFAU 6.39 03/29/13</v>
      </c>
      <c r="AR76" s="89" t="str">
        <f t="shared" si="209"/>
        <v>PIFAU 6.53 06/29/15</v>
      </c>
      <c r="AS76" s="325" t="str">
        <f t="shared" si="209"/>
        <v>PIFAU 6.74 09/28/17</v>
      </c>
      <c r="AT76" s="325" t="str">
        <f t="shared" si="209"/>
        <v>PIFAU 6.31 12/20/18</v>
      </c>
      <c r="AU76" s="325" t="str">
        <f t="shared" ref="AU76" si="212">AU7</f>
        <v>PIFAU 4.76 09/28/22</v>
      </c>
      <c r="AV76" s="59" t="str">
        <f t="shared" si="209"/>
        <v>TPNZ 6.595 02/15/17</v>
      </c>
      <c r="AW76" s="89" t="str">
        <f t="shared" si="209"/>
        <v>TPNZ 5.14 11/30/18</v>
      </c>
      <c r="AX76" s="89" t="str">
        <f t="shared" si="209"/>
        <v>TPNZ 4.65 09/06/19</v>
      </c>
      <c r="AY76" s="89" t="str">
        <f t="shared" si="209"/>
        <v>TPNZ 7.19 11/12/19</v>
      </c>
      <c r="AZ76" s="89" t="str">
        <f t="shared" si="209"/>
        <v>TPNZ 6.95 06/10/20</v>
      </c>
      <c r="BA76" s="89" t="str">
        <f t="shared" ref="BA76" si="213">BA7</f>
        <v>TPNZ 4.3 06/30/22</v>
      </c>
      <c r="BB76" s="89" t="str">
        <f t="shared" si="209"/>
        <v>TPNZ 5.448 03/15/23</v>
      </c>
      <c r="BC76" s="89" t="str">
        <f t="shared" ref="BC76" si="214">BC7</f>
        <v>TPNZ 5.893 03/15/28</v>
      </c>
      <c r="BD76" s="89" t="str">
        <f t="shared" si="209"/>
        <v>SPKNZ 6.92 03/22/13</v>
      </c>
      <c r="BE76" s="89" t="str">
        <f t="shared" si="209"/>
        <v>SPKNZ 8.65 06/15/15</v>
      </c>
      <c r="BF76" s="89" t="str">
        <f t="shared" si="209"/>
        <v>SPKNZ 8.35 06/15/15</v>
      </c>
      <c r="BG76" s="89" t="str">
        <f t="shared" si="209"/>
        <v>SPKNZ 7.04 03/22/16</v>
      </c>
      <c r="BH76" s="89" t="str">
        <f t="shared" si="209"/>
        <v>SPKNZ 5 1/4 10/25/19</v>
      </c>
      <c r="BI76" s="89" t="str">
        <f t="shared" ref="BI76" si="215">BI7</f>
        <v>SPKNZ 4 1/2 03/25/22</v>
      </c>
      <c r="BJ76" s="89" t="str">
        <f t="shared" si="209"/>
        <v>TLSAU 7.15 11/24/14</v>
      </c>
      <c r="BK76" s="89" t="str">
        <f t="shared" si="209"/>
        <v>TLSAU 7.515 07/11/17</v>
      </c>
      <c r="BL76" s="89" t="str">
        <f t="shared" si="209"/>
        <v>FCGNZ 6.86 04/21/14</v>
      </c>
      <c r="BM76" s="89" t="str">
        <f t="shared" si="209"/>
        <v>FCGNZ 7 3/4 03/10/15</v>
      </c>
      <c r="BN76" s="89" t="str">
        <f t="shared" si="209"/>
        <v>FCGNZ 6.83 03/04/16</v>
      </c>
      <c r="BO76" s="89" t="str">
        <f t="shared" si="209"/>
        <v>FCGNZ 4.6 10/24/17</v>
      </c>
      <c r="BP76" s="89" t="str">
        <f t="shared" si="209"/>
        <v>FCGNZ 5.52 02/25/20</v>
      </c>
      <c r="BQ76" s="89" t="str">
        <f t="shared" si="209"/>
        <v>FCGNZ 4.33 10/20/21</v>
      </c>
      <c r="BR76" s="89" t="str">
        <f t="shared" si="209"/>
        <v>FCGNZ 5.9 02/25/22</v>
      </c>
      <c r="BS76" s="89" t="str">
        <f t="shared" ref="BS76" si="216">BS7</f>
        <v>FCGNZ 5.08 06/19/25</v>
      </c>
      <c r="BT76" s="89" t="str">
        <f t="shared" si="209"/>
        <v>MERINZ 7.15 03/16/15</v>
      </c>
      <c r="BU76" s="89" t="str">
        <f t="shared" si="209"/>
        <v>MERINZ 7.55 03/16/17</v>
      </c>
      <c r="BV76" s="89" t="str">
        <f t="shared" si="209"/>
        <v>CHRINT 5.15 12/06/19</v>
      </c>
      <c r="BW76" s="59" t="str">
        <f t="shared" si="209"/>
        <v>CHRINT 6 1/4 10/04/21</v>
      </c>
    </row>
    <row r="77" spans="1:75" x14ac:dyDescent="0.25">
      <c r="O77" s="230" t="str">
        <f t="shared" si="207"/>
        <v>Bond credit rating</v>
      </c>
      <c r="P77" s="58" t="str">
        <f t="shared" ref="P77:BB77" si="217">P8</f>
        <v>A-</v>
      </c>
      <c r="Q77" s="58" t="str">
        <f t="shared" si="217"/>
        <v>A-</v>
      </c>
      <c r="R77" s="58" t="str">
        <f t="shared" si="217"/>
        <v>A-</v>
      </c>
      <c r="S77" s="58" t="str">
        <f t="shared" si="217"/>
        <v>A-</v>
      </c>
      <c r="T77" s="58" t="str">
        <f t="shared" si="217"/>
        <v>A-</v>
      </c>
      <c r="U77" s="58" t="str">
        <f t="shared" si="217"/>
        <v>A-</v>
      </c>
      <c r="V77" s="58" t="str">
        <f t="shared" ref="V77" si="218">V8</f>
        <v>A-</v>
      </c>
      <c r="W77" s="58" t="str">
        <f t="shared" si="217"/>
        <v>BBB+</v>
      </c>
      <c r="X77" s="58" t="str">
        <f t="shared" si="217"/>
        <v>BBB+</v>
      </c>
      <c r="Y77" s="58" t="str">
        <f t="shared" si="217"/>
        <v>#N/A N/A</v>
      </c>
      <c r="Z77" s="58" t="str">
        <f t="shared" si="217"/>
        <v>BBB+</v>
      </c>
      <c r="AA77" s="58" t="str">
        <f t="shared" si="217"/>
        <v>BBB+</v>
      </c>
      <c r="AB77" s="58" t="str">
        <f t="shared" si="217"/>
        <v>NR</v>
      </c>
      <c r="AC77" s="58" t="str">
        <f t="shared" si="217"/>
        <v>BBB+</v>
      </c>
      <c r="AD77" s="58" t="str">
        <f t="shared" si="217"/>
        <v>BBB+</v>
      </c>
      <c r="AE77" s="58" t="str">
        <f t="shared" si="217"/>
        <v>BBB+</v>
      </c>
      <c r="AF77" s="58" t="str">
        <f t="shared" si="217"/>
        <v>BBB+</v>
      </c>
      <c r="AG77" s="58" t="str">
        <f t="shared" si="217"/>
        <v>NR</v>
      </c>
      <c r="AH77" s="58" t="str">
        <f t="shared" si="217"/>
        <v>NR</v>
      </c>
      <c r="AI77" s="58" t="str">
        <f t="shared" si="217"/>
        <v>BBB+</v>
      </c>
      <c r="AJ77" s="58" t="str">
        <f t="shared" si="217"/>
        <v>#N/A N/A</v>
      </c>
      <c r="AK77" s="58" t="str">
        <f t="shared" si="217"/>
        <v>NR</v>
      </c>
      <c r="AL77" s="58" t="str">
        <f t="shared" si="217"/>
        <v>BBB</v>
      </c>
      <c r="AM77" s="58" t="str">
        <f t="shared" si="217"/>
        <v>BBB</v>
      </c>
      <c r="AN77" s="58" t="str">
        <f t="shared" si="217"/>
        <v>BBB</v>
      </c>
      <c r="AO77" s="58" t="str">
        <f t="shared" si="217"/>
        <v>BBB</v>
      </c>
      <c r="AP77" s="58" t="str">
        <f t="shared" ref="AP77" si="219">AP8</f>
        <v>BBB</v>
      </c>
      <c r="AQ77" s="58" t="str">
        <f t="shared" si="217"/>
        <v>NR</v>
      </c>
      <c r="AR77" s="58" t="str">
        <f t="shared" si="217"/>
        <v>NR</v>
      </c>
      <c r="AS77" s="326" t="str">
        <f t="shared" si="217"/>
        <v>BBB</v>
      </c>
      <c r="AT77" s="326" t="str">
        <f t="shared" si="217"/>
        <v>BBB</v>
      </c>
      <c r="AU77" s="326" t="str">
        <f t="shared" ref="AU77" si="220">AU8</f>
        <v>BBB</v>
      </c>
      <c r="AV77" s="57" t="str">
        <f t="shared" si="217"/>
        <v>AA-</v>
      </c>
      <c r="AW77" s="58" t="str">
        <f t="shared" si="217"/>
        <v>AA-</v>
      </c>
      <c r="AX77" s="58" t="str">
        <f t="shared" si="217"/>
        <v>AA-</v>
      </c>
      <c r="AY77" s="58" t="str">
        <f t="shared" si="217"/>
        <v>AA-</v>
      </c>
      <c r="AZ77" s="58" t="str">
        <f t="shared" si="217"/>
        <v>AA-</v>
      </c>
      <c r="BA77" s="58" t="str">
        <f t="shared" ref="BA77" si="221">BA8</f>
        <v>AA-</v>
      </c>
      <c r="BB77" s="58" t="str">
        <f t="shared" si="217"/>
        <v>AA-</v>
      </c>
      <c r="BC77" s="58" t="str">
        <f t="shared" ref="BC77" si="222">BC8</f>
        <v>AA-</v>
      </c>
      <c r="BD77" s="58" t="str">
        <f t="shared" ref="BD77:BW77" si="223">BD8</f>
        <v>NR</v>
      </c>
      <c r="BE77" s="58" t="str">
        <f t="shared" si="223"/>
        <v>#N/A N/A</v>
      </c>
      <c r="BF77" s="58" t="str">
        <f t="shared" si="223"/>
        <v>#N/A N/A</v>
      </c>
      <c r="BG77" s="58" t="str">
        <f t="shared" si="223"/>
        <v>A-</v>
      </c>
      <c r="BH77" s="58" t="str">
        <f t="shared" si="223"/>
        <v>A-</v>
      </c>
      <c r="BI77" s="58" t="str">
        <f t="shared" ref="BI77" si="224">BI8</f>
        <v>A-</v>
      </c>
      <c r="BJ77" s="58" t="str">
        <f t="shared" si="223"/>
        <v>NR</v>
      </c>
      <c r="BK77" s="58" t="str">
        <f t="shared" si="223"/>
        <v>A</v>
      </c>
      <c r="BL77" s="58" t="str">
        <f t="shared" si="223"/>
        <v>NR</v>
      </c>
      <c r="BM77" s="58" t="str">
        <f t="shared" si="223"/>
        <v>NR</v>
      </c>
      <c r="BN77" s="58" t="str">
        <f t="shared" si="223"/>
        <v>A /*-</v>
      </c>
      <c r="BO77" s="58" t="str">
        <f t="shared" si="223"/>
        <v>A /*-</v>
      </c>
      <c r="BP77" s="58" t="str">
        <f t="shared" si="223"/>
        <v>A /*-</v>
      </c>
      <c r="BQ77" s="58" t="str">
        <f t="shared" si="223"/>
        <v>A /*-</v>
      </c>
      <c r="BR77" s="58" t="str">
        <f t="shared" si="223"/>
        <v>A /*-</v>
      </c>
      <c r="BS77" s="58" t="str">
        <f t="shared" ref="BS77" si="225">BS8</f>
        <v>#N/A N/A</v>
      </c>
      <c r="BT77" s="58" t="str">
        <f t="shared" si="223"/>
        <v>NR</v>
      </c>
      <c r="BU77" s="58" t="str">
        <f t="shared" si="223"/>
        <v>BBB+</v>
      </c>
      <c r="BV77" s="58" t="str">
        <f t="shared" si="223"/>
        <v>BBB+</v>
      </c>
      <c r="BW77" s="57" t="str">
        <f t="shared" si="223"/>
        <v>BBB+</v>
      </c>
    </row>
    <row r="78" spans="1:75" x14ac:dyDescent="0.25">
      <c r="O78" s="230" t="str">
        <f t="shared" si="207"/>
        <v>Coupon frequency</v>
      </c>
      <c r="P78" s="58" t="str">
        <f t="shared" ref="P78:BB78" si="226">P9</f>
        <v>S/A</v>
      </c>
      <c r="Q78" s="58" t="str">
        <f t="shared" si="226"/>
        <v>S/A</v>
      </c>
      <c r="R78" s="58" t="str">
        <f t="shared" si="226"/>
        <v>S/A</v>
      </c>
      <c r="S78" s="58" t="str">
        <f t="shared" si="226"/>
        <v>S/A</v>
      </c>
      <c r="T78" s="58" t="str">
        <f t="shared" si="226"/>
        <v>S/A</v>
      </c>
      <c r="U78" s="58" t="str">
        <f t="shared" si="226"/>
        <v>S/A</v>
      </c>
      <c r="V78" s="58" t="str">
        <f t="shared" ref="V78" si="227">V9</f>
        <v>S/A</v>
      </c>
      <c r="W78" s="58" t="str">
        <f t="shared" si="226"/>
        <v>S/A</v>
      </c>
      <c r="X78" s="58" t="str">
        <f t="shared" si="226"/>
        <v>S/A</v>
      </c>
      <c r="Y78" s="58" t="str">
        <f t="shared" si="226"/>
        <v>S/A</v>
      </c>
      <c r="Z78" s="58" t="str">
        <f t="shared" si="226"/>
        <v>S/A</v>
      </c>
      <c r="AA78" s="58" t="str">
        <f t="shared" si="226"/>
        <v>S/A</v>
      </c>
      <c r="AB78" s="58" t="str">
        <f t="shared" si="226"/>
        <v>#N/A N/A</v>
      </c>
      <c r="AC78" s="58" t="str">
        <f t="shared" si="226"/>
        <v>S/A</v>
      </c>
      <c r="AD78" s="58" t="str">
        <f t="shared" si="226"/>
        <v>S/A</v>
      </c>
      <c r="AE78" s="58" t="str">
        <f t="shared" si="226"/>
        <v>S/A</v>
      </c>
      <c r="AF78" s="58" t="str">
        <f t="shared" si="226"/>
        <v>S/A</v>
      </c>
      <c r="AG78" s="58" t="str">
        <f t="shared" si="226"/>
        <v>#N/A N/A</v>
      </c>
      <c r="AH78" s="58" t="str">
        <f t="shared" si="226"/>
        <v>#N/A N/A</v>
      </c>
      <c r="AI78" s="58" t="str">
        <f t="shared" si="226"/>
        <v>S/A</v>
      </c>
      <c r="AJ78" s="58" t="str">
        <f t="shared" si="226"/>
        <v>S/A</v>
      </c>
      <c r="AK78" s="58" t="str">
        <f t="shared" si="226"/>
        <v>#N/A N/A</v>
      </c>
      <c r="AL78" s="58" t="str">
        <f t="shared" si="226"/>
        <v>S/A</v>
      </c>
      <c r="AM78" s="58" t="str">
        <f t="shared" si="226"/>
        <v>S/A</v>
      </c>
      <c r="AN78" s="58" t="str">
        <f t="shared" si="226"/>
        <v>Qtrly</v>
      </c>
      <c r="AO78" s="58" t="str">
        <f t="shared" si="226"/>
        <v>S/A</v>
      </c>
      <c r="AP78" s="58" t="str">
        <f t="shared" ref="AP78" si="228">AP9</f>
        <v>S/A</v>
      </c>
      <c r="AQ78" s="58" t="str">
        <f t="shared" si="226"/>
        <v>#N/A N/A</v>
      </c>
      <c r="AR78" s="58" t="str">
        <f t="shared" si="226"/>
        <v>#N/A N/A</v>
      </c>
      <c r="AS78" s="326" t="str">
        <f t="shared" si="226"/>
        <v>Qtrly</v>
      </c>
      <c r="AT78" s="326" t="str">
        <f t="shared" si="226"/>
        <v>S/A</v>
      </c>
      <c r="AU78" s="326" t="str">
        <f t="shared" ref="AU78" si="229">AU9</f>
        <v>S/A</v>
      </c>
      <c r="AV78" s="57" t="str">
        <f t="shared" si="226"/>
        <v>S/A</v>
      </c>
      <c r="AW78" s="58" t="str">
        <f t="shared" si="226"/>
        <v>S/A</v>
      </c>
      <c r="AX78" s="58" t="str">
        <f t="shared" si="226"/>
        <v>S/A</v>
      </c>
      <c r="AY78" s="58" t="str">
        <f t="shared" si="226"/>
        <v>S/A</v>
      </c>
      <c r="AZ78" s="58" t="str">
        <f t="shared" si="226"/>
        <v>S/A</v>
      </c>
      <c r="BA78" s="58" t="str">
        <f t="shared" ref="BA78" si="230">BA9</f>
        <v>S/A</v>
      </c>
      <c r="BB78" s="58" t="str">
        <f t="shared" si="226"/>
        <v>S/A</v>
      </c>
      <c r="BC78" s="58" t="str">
        <f t="shared" ref="BC78" si="231">BC9</f>
        <v>S/A</v>
      </c>
      <c r="BD78" s="58" t="str">
        <f t="shared" ref="BD78:BW78" si="232">BD9</f>
        <v>#N/A N/A</v>
      </c>
      <c r="BE78" s="58" t="str">
        <f t="shared" si="232"/>
        <v>#N/A N/A</v>
      </c>
      <c r="BF78" s="58" t="str">
        <f t="shared" si="232"/>
        <v>#N/A N/A</v>
      </c>
      <c r="BG78" s="58" t="str">
        <f t="shared" si="232"/>
        <v>S/A</v>
      </c>
      <c r="BH78" s="58" t="str">
        <f t="shared" si="232"/>
        <v>S/A</v>
      </c>
      <c r="BI78" s="58" t="str">
        <f t="shared" ref="BI78" si="233">BI9</f>
        <v>S/A</v>
      </c>
      <c r="BJ78" s="58" t="str">
        <f t="shared" si="232"/>
        <v>#N/A N/A</v>
      </c>
      <c r="BK78" s="58" t="str">
        <f t="shared" si="232"/>
        <v>S/A</v>
      </c>
      <c r="BL78" s="58" t="str">
        <f t="shared" si="232"/>
        <v>#N/A N/A</v>
      </c>
      <c r="BM78" s="58" t="str">
        <f t="shared" si="232"/>
        <v>#N/A N/A</v>
      </c>
      <c r="BN78" s="58" t="str">
        <f t="shared" si="232"/>
        <v>S/A</v>
      </c>
      <c r="BO78" s="58" t="str">
        <f t="shared" si="232"/>
        <v>S/A</v>
      </c>
      <c r="BP78" s="58" t="str">
        <f t="shared" si="232"/>
        <v>S/A</v>
      </c>
      <c r="BQ78" s="58" t="str">
        <f t="shared" si="232"/>
        <v>S/A</v>
      </c>
      <c r="BR78" s="58" t="str">
        <f t="shared" si="232"/>
        <v>S/A</v>
      </c>
      <c r="BS78" s="58" t="str">
        <f t="shared" ref="BS78" si="234">BS9</f>
        <v>S/A</v>
      </c>
      <c r="BT78" s="58" t="str">
        <f t="shared" si="232"/>
        <v>#N/A N/A</v>
      </c>
      <c r="BU78" s="58" t="str">
        <f t="shared" si="232"/>
        <v>S/A</v>
      </c>
      <c r="BV78" s="58" t="str">
        <f t="shared" si="232"/>
        <v>S/A</v>
      </c>
      <c r="BW78" s="57" t="str">
        <f t="shared" si="232"/>
        <v>S/A</v>
      </c>
    </row>
    <row r="79" spans="1:75" x14ac:dyDescent="0.25">
      <c r="B79" s="71"/>
      <c r="J79" s="21"/>
      <c r="K79" s="21"/>
      <c r="L79" s="21"/>
      <c r="M79" s="21"/>
      <c r="N79" s="21"/>
      <c r="O79" s="230" t="str">
        <f t="shared" si="207"/>
        <v>Maturity date</v>
      </c>
      <c r="P79" s="186" t="str">
        <f t="shared" ref="P79:BW79" si="235">P10</f>
        <v>7/11/2015</v>
      </c>
      <c r="Q79" s="186" t="str">
        <f t="shared" si="235"/>
        <v>10/08/2016</v>
      </c>
      <c r="R79" s="186" t="str">
        <f t="shared" si="235"/>
        <v>15/11/2016</v>
      </c>
      <c r="S79" s="186" t="str">
        <f t="shared" si="235"/>
        <v>17/10/2017</v>
      </c>
      <c r="T79" s="186" t="str">
        <f t="shared" si="235"/>
        <v>13/12/2019</v>
      </c>
      <c r="U79" s="186" t="str">
        <f t="shared" si="235"/>
        <v>28/05/2021</v>
      </c>
      <c r="V79" s="186" t="str">
        <f t="shared" ref="V79" si="236">V10</f>
        <v>9/11/2022</v>
      </c>
      <c r="W79" s="186" t="str">
        <f t="shared" si="235"/>
        <v>15/03/2016</v>
      </c>
      <c r="X79" s="186" t="str">
        <f t="shared" si="235"/>
        <v>15/09/2016</v>
      </c>
      <c r="Y79" s="186" t="str">
        <f t="shared" si="235"/>
        <v>1/11/2019</v>
      </c>
      <c r="Z79" s="186" t="str">
        <f t="shared" si="235"/>
        <v>23/06/2020</v>
      </c>
      <c r="AA79" s="186" t="str">
        <f t="shared" si="235"/>
        <v>8/03/2023</v>
      </c>
      <c r="AB79" s="186" t="str">
        <f t="shared" si="235"/>
        <v>15/05/2013</v>
      </c>
      <c r="AC79" s="186" t="str">
        <f t="shared" si="235"/>
        <v>12/10/2016</v>
      </c>
      <c r="AD79" s="186" t="str">
        <f t="shared" si="235"/>
        <v>6/03/2019</v>
      </c>
      <c r="AE79" s="186" t="str">
        <f t="shared" si="235"/>
        <v>11/02/2020</v>
      </c>
      <c r="AF79" s="186" t="str">
        <f t="shared" si="235"/>
        <v>6/03/2023</v>
      </c>
      <c r="AG79" s="186" t="str">
        <f t="shared" si="235"/>
        <v>15/10/2014</v>
      </c>
      <c r="AH79" s="186" t="str">
        <f t="shared" si="235"/>
        <v>15/11/2013</v>
      </c>
      <c r="AI79" s="186" t="str">
        <f t="shared" si="235"/>
        <v>11/06/2020</v>
      </c>
      <c r="AJ79" s="186" t="str">
        <f t="shared" si="235"/>
        <v>15/05/2021</v>
      </c>
      <c r="AK79" s="186" t="str">
        <f t="shared" si="235"/>
        <v>15/05/2014</v>
      </c>
      <c r="AL79" s="186" t="str">
        <f t="shared" si="235"/>
        <v>13/04/2017</v>
      </c>
      <c r="AM79" s="186" t="str">
        <f t="shared" si="235"/>
        <v>24/05/2018</v>
      </c>
      <c r="AN79" s="186" t="str">
        <f t="shared" si="235"/>
        <v>15/05/2019</v>
      </c>
      <c r="AO79" s="186" t="str">
        <f t="shared" si="235"/>
        <v>27/05/2020</v>
      </c>
      <c r="AP79" s="184">
        <f t="shared" ref="AP79" si="237">AP10</f>
        <v>44515</v>
      </c>
      <c r="AQ79" s="186" t="str">
        <f t="shared" si="235"/>
        <v>29/03/2013</v>
      </c>
      <c r="AR79" s="186" t="str">
        <f t="shared" si="235"/>
        <v>29/06/2015</v>
      </c>
      <c r="AS79" s="338" t="str">
        <f t="shared" si="235"/>
        <v>28/09/2017</v>
      </c>
      <c r="AT79" s="338" t="str">
        <f t="shared" si="235"/>
        <v>20/12/2018</v>
      </c>
      <c r="AU79" s="338" t="str">
        <f t="shared" ref="AU79" si="238">AU10</f>
        <v>28/09/2022</v>
      </c>
      <c r="AV79" s="189" t="str">
        <f t="shared" si="235"/>
        <v>15/02/2017</v>
      </c>
      <c r="AW79" s="186" t="str">
        <f t="shared" si="235"/>
        <v>30/11/2018</v>
      </c>
      <c r="AX79" s="186" t="str">
        <f t="shared" si="235"/>
        <v>6/09/2019</v>
      </c>
      <c r="AY79" s="186" t="str">
        <f t="shared" si="235"/>
        <v>12/11/2019</v>
      </c>
      <c r="AZ79" s="186" t="str">
        <f t="shared" si="235"/>
        <v>10/06/2020</v>
      </c>
      <c r="BA79" s="186" t="str">
        <f t="shared" ref="BA79" si="239">BA10</f>
        <v>30/06/2022</v>
      </c>
      <c r="BB79" s="186" t="str">
        <f t="shared" si="235"/>
        <v>15/03/2023</v>
      </c>
      <c r="BC79" s="186" t="str">
        <f t="shared" ref="BC79" si="240">BC10</f>
        <v>15/03/2028</v>
      </c>
      <c r="BD79" s="186" t="str">
        <f t="shared" si="235"/>
        <v>22/03/2013</v>
      </c>
      <c r="BE79" s="186" t="str">
        <f t="shared" si="235"/>
        <v>15/06/2015</v>
      </c>
      <c r="BF79" s="186" t="str">
        <f t="shared" si="235"/>
        <v>15/06/2015</v>
      </c>
      <c r="BG79" s="186" t="str">
        <f t="shared" si="235"/>
        <v>22/03/2016</v>
      </c>
      <c r="BH79" s="186" t="str">
        <f t="shared" si="235"/>
        <v>25/10/2019</v>
      </c>
      <c r="BI79" s="186" t="str">
        <f t="shared" ref="BI79" si="241">BI10</f>
        <v>25/03/2022</v>
      </c>
      <c r="BJ79" s="186" t="str">
        <f t="shared" si="235"/>
        <v>24/11/2014</v>
      </c>
      <c r="BK79" s="186" t="str">
        <f t="shared" si="235"/>
        <v>11/07/2017</v>
      </c>
      <c r="BL79" s="186" t="str">
        <f t="shared" si="235"/>
        <v>21/04/2014</v>
      </c>
      <c r="BM79" s="186" t="str">
        <f t="shared" si="235"/>
        <v>10/03/2015</v>
      </c>
      <c r="BN79" s="186" t="str">
        <f t="shared" si="235"/>
        <v>4/03/2016</v>
      </c>
      <c r="BO79" s="186" t="str">
        <f t="shared" si="235"/>
        <v>24/10/2017</v>
      </c>
      <c r="BP79" s="186" t="str">
        <f t="shared" si="235"/>
        <v>25/02/2020</v>
      </c>
      <c r="BQ79" s="186" t="str">
        <f t="shared" si="235"/>
        <v>20/10/2021</v>
      </c>
      <c r="BR79" s="186" t="str">
        <f t="shared" si="235"/>
        <v>25/02/2022</v>
      </c>
      <c r="BS79" s="186" t="str">
        <f t="shared" ref="BS79" si="242">BS10</f>
        <v>19/06/2025</v>
      </c>
      <c r="BT79" s="186" t="str">
        <f t="shared" si="235"/>
        <v>16/03/2015</v>
      </c>
      <c r="BU79" s="186" t="str">
        <f t="shared" si="235"/>
        <v>16/03/2017</v>
      </c>
      <c r="BV79" s="186" t="str">
        <f t="shared" si="235"/>
        <v>6/12/2019</v>
      </c>
      <c r="BW79" s="189" t="str">
        <f t="shared" si="235"/>
        <v>4/10/2021</v>
      </c>
    </row>
    <row r="80" spans="1:75" x14ac:dyDescent="0.25">
      <c r="B80" s="71"/>
      <c r="O80" s="72">
        <f t="shared" si="207"/>
        <v>42310</v>
      </c>
      <c r="P80" s="249" t="e">
        <f>IF(P41="","",P41-(D41+(E41-D41)/($E$10-$D$10)*($P$10-$D$10)))</f>
        <v>#VALUE!</v>
      </c>
      <c r="Q80" s="273">
        <f t="shared" ref="Q80:Q102" si="243">IF(Q41="","",Q41-(F41+(G41-F41)/($G$10-$F$10)*($Q$10-$F$10)))</f>
        <v>0.83318920245179751</v>
      </c>
      <c r="R80" s="274">
        <f t="shared" ref="R80:R102" si="244">IF(R41="","",R41-(F41+(G41-F41)/($G$10-$F$10)*($R$10-$F$10)))</f>
        <v>0.68981162900602744</v>
      </c>
      <c r="S80" s="273">
        <f t="shared" ref="S80:S102" si="245">IF(S41="","",S41-(F41+(G41-F41)/($G$10-$F$10)*($S$10-$F$10)))</f>
        <v>0.74731377830723611</v>
      </c>
      <c r="T80" s="250">
        <f>IF(T41="","",T41-(H41+(I41-H41)/($I$10-$H$10)*($T$10-$H$10)))</f>
        <v>0.96233941436395343</v>
      </c>
      <c r="U80" s="251">
        <f>IF(U41="","",U41-(J41+(K41-J41)/($K$10-$J$10)*($U$10-$J$10)))</f>
        <v>1.1854488745750089</v>
      </c>
      <c r="V80" s="251" t="str">
        <f>IF(V41="","",V41-(K41+(L41-K41)/($K$10-$J$10)*($U$10-$J$10)))</f>
        <v/>
      </c>
      <c r="W80" s="251">
        <f t="shared" ref="W80:W102" si="246">IF(W41="","",W41-(E41+(F41-E41)/($F$10-$E$10)*($W$10-$E$10)))</f>
        <v>0.91110466049318184</v>
      </c>
      <c r="X80" s="274">
        <f t="shared" ref="X80:X102" si="247">IF(X41="","",X41-(F41+(G41-F41)/($G$10-$F$10)*($X$10-$F$10)))</f>
        <v>0.96503297166266355</v>
      </c>
      <c r="Y80" s="251">
        <f>IF(Y41="","",Y41-(H41+(I41-H41)/($I$10-$H$10)*($Y$10-$H$10)))</f>
        <v>1.3865882217695318</v>
      </c>
      <c r="Z80" s="251">
        <f>IF(Z41="","",Z41-(I41+(J41-I41)/($J$10-$I$10)*($Z$10-$I$10)))</f>
        <v>1.5081604976582104</v>
      </c>
      <c r="AA80" s="250">
        <f>IF(AA41="","",AA41-(J41+(K41-J41)/($K$10-$J$10)*($AA$10-$J$10)))</f>
        <v>1.7413262185500149</v>
      </c>
      <c r="AB80" s="252" t="str">
        <f t="shared" ref="AB80:AB102" si="248">IF(AB41="","",AB41-(C41+(F41-C41)/($F$10-$C$10)*($AB$10-$C$10)))</f>
        <v/>
      </c>
      <c r="AC80" s="274">
        <f t="shared" ref="AC80:AC102" si="249">IF(AC41="","",AC41-(F41+(G41-F41)/($G$10-$F$10)*($AC$10-$F$10)))</f>
        <v>0.95636323544580604</v>
      </c>
      <c r="AD80" s="250">
        <f>IF(AD41="","",AD41-(G41+(H41-G41)/($H$10-$G$10)*($AD$10-$G$10)))</f>
        <v>1.2800322021538326</v>
      </c>
      <c r="AE80" s="250">
        <f>IF(AE41="","",AE41-(H41+(I41-H41)/($I$10-$H$10)*($AE$10-$H$10)))</f>
        <v>1.4359850637846168</v>
      </c>
      <c r="AF80" s="252">
        <f>IF(AF41="","",AF41-(J41+(K41-J41)/($K$10-$J$10)*($AF$10-$J$10)))</f>
        <v>1.8135404889999922</v>
      </c>
      <c r="AG80" s="250" t="str">
        <f>IF(AG41="","",AG41-(C41+(D41-C41)/($D$10-$C$10)*($AG$10-$C$10)))</f>
        <v/>
      </c>
      <c r="AH80" s="250" t="str">
        <f>IF(AH41="","",AH41-(C41+(D41-C41)/($D$10-$C$10)*($AH$10-$C$10)))</f>
        <v/>
      </c>
      <c r="AI80" s="250">
        <f>IF(AI41="","",AI41-(I41+(J41-I41)/($J$10-$I$10)*($AI$10-$I$10)))</f>
        <v>1.5199703803481106</v>
      </c>
      <c r="AJ80" s="250">
        <f>IF(AJ41="","",AJ41-(J41+(K41-J41)/($K$10-$J$10)*($AJ$10-$J$10)))</f>
        <v>1.48809670000003</v>
      </c>
      <c r="AK80" s="250" t="str">
        <f>IF(AK41="","",AK41-(C41+(D41-C41)/($D$10-$C$10)*($AK$10-$C$10)))</f>
        <v/>
      </c>
      <c r="AL80" s="274">
        <f t="shared" ref="AL80:AL102" si="250">IF(AL41="","",AL41-(F41+(G41-F41)/($G$10-$F$10)*($AL$10-$F$10)))</f>
        <v>1.1343932399758767</v>
      </c>
      <c r="AM80" s="250">
        <f>IF(AM41="","",AM41-(G41+(H41-G41)/($H$10-$G$10)*($AM$10-$G$10)))</f>
        <v>1.3342878886538458</v>
      </c>
      <c r="AN80" s="250">
        <f>IF(AN41="","",AN41-(H41+(I41-H41)/($I$10-$H$10)*($AN$10-$H$10)))</f>
        <v>1.3138073597005291</v>
      </c>
      <c r="AO80" s="261">
        <f>IF(AO41="","",AO41-(I41+(J41-I41)/($J$10-$I$10)*($AO$10-$I$10)))</f>
        <v>1.588616801835423</v>
      </c>
      <c r="AP80" s="274">
        <f>IF(AP41="","",AP41-(J41+(K41-J41)/($K$10-$J$10)*($AP$10-$J$10)))</f>
        <v>1.3263736761000304</v>
      </c>
      <c r="AQ80" s="250"/>
      <c r="AR80" s="252" t="str">
        <f>IF(AR41="","",AR41-(D41+(F41-D41)/($F$10-$D$10)*($AR$10-$D$10)))</f>
        <v/>
      </c>
      <c r="AS80" s="339">
        <f>IF(AS41="","",AS41-(F41+(G41-F41)/($G$10-$F$10)*($AS$10-$F$10)))</f>
        <v>1.2094751602358471</v>
      </c>
      <c r="AT80" s="339">
        <f>IF(AT41="","",AT41-(G41+(H41-G41)/($H$10-$G$10)*($AT$10-$G$10)))</f>
        <v>1.4353295892307831</v>
      </c>
      <c r="AU80" s="339">
        <f>IF(AU41="","",AU41-(H41+(I41-H41)/($H$10-$G$10)*($AT$10-$G$10)))</f>
        <v>2.058478678214275</v>
      </c>
      <c r="AV80" s="275">
        <f t="shared" ref="AV80:AV102" si="251">IF(AV41="","",AV41-(F41+(G41-F41)/($G$10-$F$10)*($AV$10-$F$10)))</f>
        <v>0.59777129893373493</v>
      </c>
      <c r="AW80" s="250">
        <f t="shared" ref="AW80:AW102" si="252">IF(AW41="","",AW41-(G41+(H41-G41)/($H$10-$G$10)*($AW$10-$G$10)))</f>
        <v>0.72369028846152306</v>
      </c>
      <c r="AX80" s="252">
        <f t="shared" ref="AX80:AX102" si="253">IF(AX41="","",AX41-(H41+(I41-H41)/($I$10-$H$10)*($AX$10-$H$10)))</f>
        <v>0.77050136914355427</v>
      </c>
      <c r="AY80" s="250">
        <f t="shared" ref="AY80:AY102" si="254">IF(AY41="","",AY41-(H41+(I41-H41)/($I$10-$H$10)*($AY$10-$H$10)))</f>
        <v>0.84121480982996033</v>
      </c>
      <c r="AZ80" s="261">
        <f t="shared" ref="AZ80:AZ102" si="255">IF(AZ41="","",AZ41-(I41+(J41-I41)/($J$10-$I$10)*($AZ$10-$I$10)))</f>
        <v>0.85739982911387935</v>
      </c>
      <c r="BA80" s="261">
        <f t="shared" ref="BA80:BA102" si="256">IF(BA41="","",BA41-(J41+(K41-J41)/($K$10-$J$10)*($BA$10-$J$10)))</f>
        <v>1.0662125550249963</v>
      </c>
      <c r="BB80" s="277">
        <f t="shared" ref="BB80:BB102" si="257">IF(BB41="","",BB41-(J41+(K41-J41)/($K$10-$J$10)*($BB$10-$J$10)))</f>
        <v>1.1087805094750163</v>
      </c>
      <c r="BC80" s="252"/>
      <c r="BD80" s="250"/>
      <c r="BE80" s="249" t="str">
        <f t="shared" ref="BE80:BE102" si="258">IF(BE41="","",BE41-(D41+(F41-D41)/($F$10-$D$10)*($BE$10-$D$10)))</f>
        <v/>
      </c>
      <c r="BF80" s="249" t="str">
        <f t="shared" ref="BF80:BF102" si="259">IF(BF41="","",BF41-(D41+(F41-D41)/($F$10-$D$10)*($BF$10-$D$10)))</f>
        <v/>
      </c>
      <c r="BG80" s="274">
        <f t="shared" ref="BG80:BG100" si="260">IF(BG41="","",BG41-(E41+(F41-E41)/($F$10-$E$10)*($BG$10-$E$10)))</f>
        <v>0.87735955770007124</v>
      </c>
      <c r="BH80" s="251">
        <f t="shared" ref="BH80:BH102" si="261">IF(BH41="","",BH41-(H41+(I41-H41)/($I$10-$H$10)*($BH$10-$H$10)))</f>
        <v>1.0023094805037833</v>
      </c>
      <c r="BI80" s="251">
        <f t="shared" ref="BI80:BI102" si="262">IF(BI41="","",BI41-(J41+(K41-J41)/($K$10-$J$10)*($BI$10-$J$10)))</f>
        <v>1.3540679768499984</v>
      </c>
      <c r="BJ80" s="250" t="str">
        <f t="shared" ref="BJ80:BJ102" si="263">IF(BJ41="","",BJ41-(C41+(D41-C41)/($D$10-$C$10)*($BJ$10-$C$10)))</f>
        <v/>
      </c>
      <c r="BK80" s="252">
        <f t="shared" ref="BK80:BK102" si="264">IF(BK41="","",BK41-(F41+(G41-F41)/($G$10-$F$10)*($BK$10-$F$10)))</f>
        <v>0.79220588392772751</v>
      </c>
      <c r="BL80" s="250" t="str">
        <f t="shared" ref="BL80:BL102" si="265">IF(BL41="","",BL41-(C41+(D41-C41)/($D$10-$C$10)*($BL$10-$C$10)))</f>
        <v/>
      </c>
      <c r="BM80" s="252" t="str">
        <f t="shared" ref="BM80:BM102" si="266">IF(BM41="","",BM41-(C41+(D41-C41)/($D$10-$C$10)*($BM$10-$C$10)))</f>
        <v/>
      </c>
      <c r="BN80" s="274">
        <f t="shared" ref="BN80:BN102" si="267">IF(BN41="","",BN41-(E41+(F41-E41)/($F$10-$E$10)*($BN$10-$E$10)))</f>
        <v>0.90325731523951358</v>
      </c>
      <c r="BO80" s="274">
        <f t="shared" ref="BO80:BO102" si="268">IF(BO41="","",BO41-(F41+(G41-F41)/($G$10-$F$10)*($BO$10-$F$10)))</f>
        <v>0.85137205308435471</v>
      </c>
      <c r="BP80" s="250">
        <f t="shared" ref="BP80:BP102" si="269">IF(BP41="","",BP41-(H41+(I41-H41)/($I$10-$H$10)*($BP$10-$H$10)))</f>
        <v>1.1085174688160953</v>
      </c>
      <c r="BQ80" s="250">
        <f t="shared" ref="BQ80:BQ102" si="270">IF(BQ41="","",BQ41-(J41+(K41-J41)/($K$10-$J$10)*($BQ$10-$J$10)))</f>
        <v>1.2487741844500104</v>
      </c>
      <c r="BR80" s="250">
        <f t="shared" ref="BR80:BR102" si="271">IF(BR41="","",BR41-(J41+(K41-J41)/($K$10-$J$10)*($BR$10-$J$10)))</f>
        <v>1.4598038231499975</v>
      </c>
      <c r="BS80" s="274">
        <f t="shared" ref="BS80:BS102" si="272">IF(BS41="","",BS41-(K41+(L41-K41)/($L$10-$K$10)*($BS$10-$K$10)))</f>
        <v>1.7238416832648777</v>
      </c>
      <c r="BT80" s="250" t="str">
        <f t="shared" ref="BT80:BT102" si="273">IF(BT41="","",BT41-(C41+(D41-C41)/($D$10-$C$10)*($BT$10-$C$10)))</f>
        <v/>
      </c>
      <c r="BU80" s="251">
        <f t="shared" ref="BU80:BU102" si="274">IF(BU41="","",BU41-(F41+(G41-F41)/($G$10-$F$10)*($BU$10-$F$10)))</f>
        <v>1.02201908336747</v>
      </c>
      <c r="BV80" s="250">
        <f t="shared" ref="BV80:BV102" si="275">IF(BV41="","",BV41-(H41+(I41-H41)/($I$10-$H$10)*($BV$10-$H$10)))</f>
        <v>1.3037917730982094</v>
      </c>
      <c r="BW80" s="250">
        <f t="shared" ref="BW80:BW102" si="276">IF(BW41="","",BW41-(J41+(K41-J41)/($K$10-$J$10)*($BW$10-$J$10)))</f>
        <v>1.5452379080500238</v>
      </c>
    </row>
    <row r="81" spans="2:75" x14ac:dyDescent="0.25">
      <c r="B81" s="71"/>
      <c r="O81" s="72">
        <f t="shared" si="207"/>
        <v>42311</v>
      </c>
      <c r="P81" s="273" t="e">
        <f t="shared" ref="P81:P102" si="277">IF(P42="","",P42-(D42+(E42-D42)/($E$10-$D$10)*($P$10-$D$10)))</f>
        <v>#VALUE!</v>
      </c>
      <c r="Q81" s="249">
        <f t="shared" si="243"/>
        <v>0.84379938345180561</v>
      </c>
      <c r="R81" s="250">
        <f t="shared" si="244"/>
        <v>0.71284445900604032</v>
      </c>
      <c r="S81" s="249">
        <f t="shared" si="245"/>
        <v>0.74653468030724124</v>
      </c>
      <c r="T81" s="250">
        <f t="shared" ref="T81:T102" si="278">IF(T42="","",T42-(H42+(I42-H42)/($I$10-$H$10)*($T$10-$H$10)))</f>
        <v>0.95213243327454533</v>
      </c>
      <c r="U81" s="251">
        <f t="shared" ref="U81:V102" si="279">IF(U42="","",U42-(J42+(K42-J42)/($K$10-$J$10)*($U$10-$J$10)))</f>
        <v>1.1774462816999693</v>
      </c>
      <c r="V81" s="251" t="str">
        <f t="shared" si="279"/>
        <v/>
      </c>
      <c r="W81" s="251">
        <f t="shared" si="246"/>
        <v>0.99103472909237267</v>
      </c>
      <c r="X81" s="250">
        <f t="shared" si="247"/>
        <v>0.96292273966264297</v>
      </c>
      <c r="Y81" s="251">
        <f t="shared" ref="Y81:Y102" si="280">IF(Y42="","",Y42-(H42+(I42-H42)/($I$10-$H$10)*($Y$10-$H$10)))</f>
        <v>1.3671965177707759</v>
      </c>
      <c r="Z81" s="251">
        <f t="shared" ref="Z81:Z102" si="281">IF(Z42="","",Z42-(I42+(J42-I42)/($J$10-$I$10)*($Z$10-$I$10)))</f>
        <v>1.4863332200126407</v>
      </c>
      <c r="AA81" s="250">
        <f t="shared" ref="AA81:AA102" si="282">IF(AA42="","",AA42-(J42+(K42-J42)/($K$10-$J$10)*($AA$10-$J$10)))</f>
        <v>1.7080494033000253</v>
      </c>
      <c r="AB81" s="252" t="str">
        <f t="shared" si="248"/>
        <v/>
      </c>
      <c r="AC81" s="250">
        <f t="shared" si="249"/>
        <v>0.9655642324457796</v>
      </c>
      <c r="AD81" s="250">
        <f t="shared" ref="AD81:AD102" si="283">IF(AD42="","",AD42-(G42+(H42-G42)/($H$10-$G$10)*($AD$10-$G$10)))</f>
        <v>1.2760825309615584</v>
      </c>
      <c r="AE81" s="250">
        <f t="shared" ref="AE81:AE102" si="284">IF(AE42="","",AE42-(H42+(I42-H42)/($I$10-$H$10)*($AE$10-$H$10)))</f>
        <v>1.4265006868513939</v>
      </c>
      <c r="AF81" s="275">
        <f t="shared" ref="AF81:AF102" si="285">IF(AF42="","",AF42-(J42+(K42-J42)/($K$10-$J$10)*($AF$10-$J$10)))</f>
        <v>1.8058768640000356</v>
      </c>
      <c r="AG81" s="274" t="str">
        <f t="shared" ref="AG81:AG102" si="286">IF(AG42="","",AG42-(C42+(D42-C42)/($D$10-$C$10)*($AG$10-$C$10)))</f>
        <v/>
      </c>
      <c r="AH81" s="274" t="str">
        <f t="shared" ref="AH81:AH102" si="287">IF(AH42="","",AH42-(C42+(D42-C42)/($D$10-$C$10)*($AH$10-$C$10)))</f>
        <v/>
      </c>
      <c r="AI81" s="250">
        <f t="shared" ref="AI81:AI102" si="288">IF(AI42="","",AI42-(I42+(J42-I42)/($J$10-$I$10)*($AI$10-$I$10)))</f>
        <v>1.5174899552278336</v>
      </c>
      <c r="AJ81" s="250">
        <f t="shared" ref="AJ81:AJ102" si="289">IF(AJ42="","",AJ42-(J42+(K42-J42)/($K$10-$J$10)*($AJ$10-$J$10)))</f>
        <v>1.4801938099999745</v>
      </c>
      <c r="AK81" s="274" t="str">
        <f t="shared" ref="AK81:AK102" si="290">IF(AK42="","",AK42-(C42+(D42-C42)/($D$10-$C$10)*($AK$10-$C$10)))</f>
        <v/>
      </c>
      <c r="AL81" s="250">
        <f t="shared" si="250"/>
        <v>1.1438690229759194</v>
      </c>
      <c r="AM81" s="250">
        <f t="shared" ref="AM81:AM102" si="291">IF(AM42="","",AM42-(G42+(H42-G42)/($H$10-$G$10)*($AM$10-$G$10)))</f>
        <v>1.3284359184615355</v>
      </c>
      <c r="AN81" s="250">
        <f t="shared" ref="AN81:AN102" si="292">IF(AN42="","",AN42-(H42+(I42-H42)/($I$10-$H$10)*($AN$10-$H$10)))</f>
        <v>1.3087808742789679</v>
      </c>
      <c r="AO81" s="274">
        <f t="shared" ref="AO81:AO102" si="293">IF(AO42="","",AO42-(I42+(J42-I42)/($J$10-$I$10)*($AO$10-$I$10)))</f>
        <v>1.5758537342468282</v>
      </c>
      <c r="AP81" s="274">
        <f t="shared" ref="AP81:AP102" si="294">IF(AP42="","",AP42-(J42+(K42-J42)/($K$10-$J$10)*($AP$10-$J$10)))</f>
        <v>1.3156029281000112</v>
      </c>
      <c r="AQ81" s="250"/>
      <c r="AR81" s="275" t="str">
        <f t="shared" ref="AR81:AR102" si="295">IF(AR42="","",AR42-(D42+(F42-D42)/($F$10-$D$10)*($AR$10-$D$10)))</f>
        <v/>
      </c>
      <c r="AS81" s="339">
        <f t="shared" ref="AS81:AS102" si="296">IF(AS42="","",AS42-(F42+(G42-F42)/($G$10-$F$10)*($AS$10-$F$10)))</f>
        <v>1.2072883114425585</v>
      </c>
      <c r="AT81" s="339">
        <f t="shared" ref="AT81:AU102" si="297">IF(AT42="","",AT42-(G42+(H42-G42)/($H$10-$G$10)*($AT$10-$G$10)))</f>
        <v>1.4288517601923245</v>
      </c>
      <c r="AU81" s="339">
        <f t="shared" si="297"/>
        <v>2.049313236730788</v>
      </c>
      <c r="AV81" s="252">
        <f t="shared" si="251"/>
        <v>0.60614338293373482</v>
      </c>
      <c r="AW81" s="250">
        <f t="shared" si="252"/>
        <v>0.71801192038462291</v>
      </c>
      <c r="AX81" s="252">
        <f t="shared" si="253"/>
        <v>0.76252311126577554</v>
      </c>
      <c r="AY81" s="250">
        <f t="shared" si="254"/>
        <v>0.83272293409321252</v>
      </c>
      <c r="AZ81" s="274">
        <f t="shared" si="255"/>
        <v>0.84665162982910802</v>
      </c>
      <c r="BA81" s="274">
        <f t="shared" si="256"/>
        <v>1.061557502400007</v>
      </c>
      <c r="BB81" s="251">
        <f t="shared" si="257"/>
        <v>1.0999466496000152</v>
      </c>
      <c r="BC81" s="252"/>
      <c r="BD81" s="250"/>
      <c r="BE81" s="273" t="str">
        <f t="shared" si="258"/>
        <v/>
      </c>
      <c r="BF81" s="273" t="str">
        <f t="shared" si="259"/>
        <v/>
      </c>
      <c r="BG81" s="274">
        <f t="shared" si="260"/>
        <v>0.88787522944283337</v>
      </c>
      <c r="BH81" s="251">
        <f t="shared" si="261"/>
        <v>0.9932342160201717</v>
      </c>
      <c r="BI81" s="251">
        <f t="shared" si="262"/>
        <v>1.3488619401000266</v>
      </c>
      <c r="BJ81" s="274" t="str">
        <f t="shared" si="263"/>
        <v/>
      </c>
      <c r="BK81" s="252">
        <f t="shared" si="264"/>
        <v>0.79329653742769413</v>
      </c>
      <c r="BL81" s="274" t="str">
        <f t="shared" si="265"/>
        <v/>
      </c>
      <c r="BM81" s="275" t="str">
        <f t="shared" si="266"/>
        <v/>
      </c>
      <c r="BN81" s="274">
        <f t="shared" si="267"/>
        <v>0.91438463247021629</v>
      </c>
      <c r="BO81" s="250">
        <f t="shared" si="268"/>
        <v>0.85112816908431244</v>
      </c>
      <c r="BP81" s="250">
        <f t="shared" si="269"/>
        <v>1.0966277228526522</v>
      </c>
      <c r="BQ81" s="274">
        <f t="shared" si="270"/>
        <v>1.2391273497000039</v>
      </c>
      <c r="BR81" s="250">
        <f t="shared" si="271"/>
        <v>1.4516711424000075</v>
      </c>
      <c r="BS81" s="274">
        <f t="shared" si="272"/>
        <v>1.7124921515400144</v>
      </c>
      <c r="BT81" s="274" t="str">
        <f t="shared" si="273"/>
        <v/>
      </c>
      <c r="BU81" s="251">
        <f t="shared" si="274"/>
        <v>1.0263412678674499</v>
      </c>
      <c r="BV81" s="250">
        <f t="shared" si="275"/>
        <v>1.288688754023942</v>
      </c>
      <c r="BW81" s="250">
        <f t="shared" si="276"/>
        <v>1.5377457752999861</v>
      </c>
    </row>
    <row r="82" spans="2:75" x14ac:dyDescent="0.25">
      <c r="B82" s="71"/>
      <c r="O82" s="72">
        <f t="shared" si="207"/>
        <v>42312</v>
      </c>
      <c r="P82" s="273" t="e">
        <f t="shared" si="277"/>
        <v>#VALUE!</v>
      </c>
      <c r="Q82" s="249">
        <f t="shared" si="243"/>
        <v>0.83017944043973735</v>
      </c>
      <c r="R82" s="250">
        <f t="shared" si="244"/>
        <v>0.71305400313256184</v>
      </c>
      <c r="S82" s="249">
        <f t="shared" si="245"/>
        <v>0.71114092825904729</v>
      </c>
      <c r="T82" s="250">
        <f t="shared" si="278"/>
        <v>0.930961466215388</v>
      </c>
      <c r="U82" s="251">
        <f t="shared" si="279"/>
        <v>1.1578302445142987</v>
      </c>
      <c r="V82" s="251" t="str">
        <f t="shared" si="279"/>
        <v/>
      </c>
      <c r="W82" s="251">
        <f t="shared" si="246"/>
        <v>0.96366390413967862</v>
      </c>
      <c r="X82" s="250">
        <f t="shared" si="247"/>
        <v>0.95104592857830461</v>
      </c>
      <c r="Y82" s="251">
        <f t="shared" si="280"/>
        <v>1.3447062894899249</v>
      </c>
      <c r="Z82" s="251">
        <f t="shared" si="281"/>
        <v>1.4642349456518771</v>
      </c>
      <c r="AA82" s="250">
        <f t="shared" si="282"/>
        <v>1.6825478708428374</v>
      </c>
      <c r="AB82" s="252" t="str">
        <f t="shared" si="248"/>
        <v/>
      </c>
      <c r="AC82" s="250">
        <f t="shared" si="249"/>
        <v>0.95499221280722191</v>
      </c>
      <c r="AD82" s="250">
        <f t="shared" si="283"/>
        <v>1.257836732571437</v>
      </c>
      <c r="AE82" s="250">
        <f t="shared" si="284"/>
        <v>1.4042205929659923</v>
      </c>
      <c r="AF82" s="275">
        <f t="shared" si="285"/>
        <v>1.7783744445714418</v>
      </c>
      <c r="AG82" s="274" t="str">
        <f t="shared" si="286"/>
        <v/>
      </c>
      <c r="AH82" s="274" t="str">
        <f t="shared" si="287"/>
        <v/>
      </c>
      <c r="AI82" s="250">
        <f t="shared" si="288"/>
        <v>1.388292221734182</v>
      </c>
      <c r="AJ82" s="250">
        <f t="shared" si="289"/>
        <v>1.4618910799999885</v>
      </c>
      <c r="AK82" s="274" t="str">
        <f t="shared" si="290"/>
        <v/>
      </c>
      <c r="AL82" s="250">
        <f t="shared" si="250"/>
        <v>1.1329795139698948</v>
      </c>
      <c r="AM82" s="250">
        <f t="shared" si="291"/>
        <v>1.3072561217857364</v>
      </c>
      <c r="AN82" s="250">
        <f t="shared" si="292"/>
        <v>1.2932880330263741</v>
      </c>
      <c r="AO82" s="274">
        <f t="shared" si="293"/>
        <v>1.5519843599620571</v>
      </c>
      <c r="AP82" s="274">
        <f t="shared" si="294"/>
        <v>1.2950719894714253</v>
      </c>
      <c r="AQ82" s="250"/>
      <c r="AR82" s="275" t="str">
        <f t="shared" si="295"/>
        <v/>
      </c>
      <c r="AS82" s="339">
        <f t="shared" si="296"/>
        <v>1.1931741816079096</v>
      </c>
      <c r="AT82" s="339">
        <f t="shared" si="297"/>
        <v>1.4267440817857007</v>
      </c>
      <c r="AU82" s="339">
        <f t="shared" si="297"/>
        <v>2.0394557646428439</v>
      </c>
      <c r="AV82" s="252">
        <f t="shared" si="251"/>
        <v>0.59250782754214271</v>
      </c>
      <c r="AW82" s="250">
        <f t="shared" si="252"/>
        <v>0.70189940000002782</v>
      </c>
      <c r="AX82" s="252">
        <f t="shared" si="253"/>
        <v>0.74210341052268847</v>
      </c>
      <c r="AY82" s="250">
        <f t="shared" si="254"/>
        <v>0.81415128589419705</v>
      </c>
      <c r="AZ82" s="274">
        <f t="shared" si="255"/>
        <v>0.82778235744938256</v>
      </c>
      <c r="BA82" s="274">
        <f t="shared" si="256"/>
        <v>1.0367780275285838</v>
      </c>
      <c r="BB82" s="251">
        <f t="shared" si="257"/>
        <v>1.0712144940428403</v>
      </c>
      <c r="BC82" s="252"/>
      <c r="BD82" s="250"/>
      <c r="BE82" s="273" t="str">
        <f t="shared" si="258"/>
        <v/>
      </c>
      <c r="BF82" s="273" t="str">
        <f t="shared" si="259"/>
        <v/>
      </c>
      <c r="BG82" s="274">
        <f t="shared" si="260"/>
        <v>0.95313733848868942</v>
      </c>
      <c r="BH82" s="251">
        <f t="shared" si="261"/>
        <v>0.97293751586902832</v>
      </c>
      <c r="BI82" s="251">
        <f t="shared" si="262"/>
        <v>1.3253101946142691</v>
      </c>
      <c r="BJ82" s="274" t="str">
        <f t="shared" si="263"/>
        <v/>
      </c>
      <c r="BK82" s="252">
        <f t="shared" si="264"/>
        <v>0.76027845540967931</v>
      </c>
      <c r="BL82" s="274" t="str">
        <f t="shared" si="265"/>
        <v/>
      </c>
      <c r="BM82" s="275" t="str">
        <f t="shared" si="266"/>
        <v/>
      </c>
      <c r="BN82" s="274">
        <f t="shared" si="267"/>
        <v>0.95099212051984372</v>
      </c>
      <c r="BO82" s="250">
        <f t="shared" si="268"/>
        <v>0.82927475935546235</v>
      </c>
      <c r="BP82" s="250">
        <f t="shared" si="269"/>
        <v>1.0761596477078035</v>
      </c>
      <c r="BQ82" s="274">
        <f t="shared" si="270"/>
        <v>1.2212432804428417</v>
      </c>
      <c r="BR82" s="250">
        <f t="shared" si="271"/>
        <v>1.4175275018142757</v>
      </c>
      <c r="BS82" s="274">
        <f t="shared" si="272"/>
        <v>1.6857833642043389</v>
      </c>
      <c r="BT82" s="274" t="str">
        <f t="shared" si="273"/>
        <v/>
      </c>
      <c r="BU82" s="251">
        <f t="shared" si="274"/>
        <v>1.0202075495843541</v>
      </c>
      <c r="BV82" s="250">
        <f t="shared" si="275"/>
        <v>1.2676183500944478</v>
      </c>
      <c r="BW82" s="250">
        <f t="shared" si="276"/>
        <v>1.5161420302714097</v>
      </c>
    </row>
    <row r="83" spans="2:75" x14ac:dyDescent="0.25">
      <c r="B83" s="71"/>
      <c r="O83" s="72">
        <f t="shared" si="207"/>
        <v>42313</v>
      </c>
      <c r="P83" s="273" t="e">
        <f t="shared" si="277"/>
        <v>#VALUE!</v>
      </c>
      <c r="Q83" s="249">
        <f t="shared" si="243"/>
        <v>0.79609112459636133</v>
      </c>
      <c r="R83" s="250">
        <f t="shared" si="244"/>
        <v>0.66031455698795405</v>
      </c>
      <c r="S83" s="249">
        <f t="shared" si="245"/>
        <v>0.71230471238554127</v>
      </c>
      <c r="T83" s="250">
        <f t="shared" si="278"/>
        <v>0.9164298337027903</v>
      </c>
      <c r="U83" s="251">
        <f t="shared" si="279"/>
        <v>1.123330666324994</v>
      </c>
      <c r="V83" s="251">
        <f t="shared" si="279"/>
        <v>1.1992711311749735</v>
      </c>
      <c r="W83" s="251">
        <f t="shared" si="246"/>
        <v>0.93849281831604792</v>
      </c>
      <c r="X83" s="250">
        <f t="shared" si="247"/>
        <v>0.91462290267471369</v>
      </c>
      <c r="Y83" s="251">
        <f t="shared" si="280"/>
        <v>1.3307284329408233</v>
      </c>
      <c r="Z83" s="251">
        <f t="shared" si="281"/>
        <v>1.4480385740569481</v>
      </c>
      <c r="AA83" s="250">
        <f t="shared" si="282"/>
        <v>1.6577951905499591</v>
      </c>
      <c r="AB83" s="252" t="str">
        <f t="shared" si="248"/>
        <v/>
      </c>
      <c r="AC83" s="250">
        <f t="shared" si="249"/>
        <v>0.92089607310845922</v>
      </c>
      <c r="AD83" s="250">
        <f t="shared" si="283"/>
        <v>1.237615381785687</v>
      </c>
      <c r="AE83" s="250">
        <f t="shared" si="284"/>
        <v>1.3902561683627086</v>
      </c>
      <c r="AF83" s="275">
        <f t="shared" si="285"/>
        <v>1.7515531189999805</v>
      </c>
      <c r="AG83" s="274" t="str">
        <f t="shared" si="286"/>
        <v/>
      </c>
      <c r="AH83" s="274" t="str">
        <f t="shared" si="287"/>
        <v/>
      </c>
      <c r="AI83" s="250">
        <f t="shared" si="288"/>
        <v>1.3748223330253171</v>
      </c>
      <c r="AJ83" s="250">
        <f t="shared" si="289"/>
        <v>1.4262495224999894</v>
      </c>
      <c r="AK83" s="274" t="str">
        <f t="shared" si="290"/>
        <v/>
      </c>
      <c r="AL83" s="250">
        <f t="shared" si="250"/>
        <v>1.1077418860482116</v>
      </c>
      <c r="AM83" s="250">
        <f t="shared" si="291"/>
        <v>1.2927644871428501</v>
      </c>
      <c r="AN83" s="250">
        <f t="shared" si="292"/>
        <v>1.274312803457466</v>
      </c>
      <c r="AO83" s="274">
        <f t="shared" si="293"/>
        <v>1.5393493398607463</v>
      </c>
      <c r="AP83" s="274">
        <f t="shared" si="294"/>
        <v>1.2658760950999741</v>
      </c>
      <c r="AQ83" s="250"/>
      <c r="AR83" s="275" t="str">
        <f t="shared" si="295"/>
        <v/>
      </c>
      <c r="AS83" s="339">
        <f t="shared" si="296"/>
        <v>1.1748250796223703</v>
      </c>
      <c r="AT83" s="339">
        <f t="shared" si="297"/>
        <v>1.4049679946428482</v>
      </c>
      <c r="AU83" s="339">
        <f t="shared" si="297"/>
        <v>2.0284001549725317</v>
      </c>
      <c r="AV83" s="252">
        <f t="shared" si="251"/>
        <v>0.56863062513251839</v>
      </c>
      <c r="AW83" s="250">
        <f t="shared" si="252"/>
        <v>0.68162996749996907</v>
      </c>
      <c r="AX83" s="252">
        <f t="shared" si="253"/>
        <v>0.7255737552581718</v>
      </c>
      <c r="AY83" s="250">
        <f t="shared" si="254"/>
        <v>0.79626175712842784</v>
      </c>
      <c r="AZ83" s="274">
        <f t="shared" si="255"/>
        <v>0.80830469398099547</v>
      </c>
      <c r="BA83" s="274">
        <f t="shared" si="256"/>
        <v>0.97863639477498143</v>
      </c>
      <c r="BB83" s="251">
        <f t="shared" si="257"/>
        <v>1.0455305372249657</v>
      </c>
      <c r="BC83" s="252"/>
      <c r="BD83" s="250"/>
      <c r="BE83" s="273" t="str">
        <f t="shared" si="258"/>
        <v/>
      </c>
      <c r="BF83" s="273" t="str">
        <f t="shared" si="259"/>
        <v/>
      </c>
      <c r="BG83" s="274">
        <f t="shared" si="260"/>
        <v>0.83658408050178945</v>
      </c>
      <c r="BH83" s="251">
        <f t="shared" si="261"/>
        <v>0.95077399073046998</v>
      </c>
      <c r="BI83" s="251">
        <f t="shared" si="262"/>
        <v>1.2899001658499771</v>
      </c>
      <c r="BJ83" s="274" t="str">
        <f t="shared" si="263"/>
        <v/>
      </c>
      <c r="BK83" s="252">
        <f t="shared" si="264"/>
        <v>0.73940322414457516</v>
      </c>
      <c r="BL83" s="274" t="str">
        <f t="shared" si="265"/>
        <v/>
      </c>
      <c r="BM83" s="275" t="str">
        <f t="shared" si="266"/>
        <v/>
      </c>
      <c r="BN83" s="274">
        <f t="shared" si="267"/>
        <v>0.85946467916703106</v>
      </c>
      <c r="BO83" s="250">
        <f t="shared" si="268"/>
        <v>0.81551998583131002</v>
      </c>
      <c r="BP83" s="250">
        <f t="shared" si="269"/>
        <v>1.0633875377833784</v>
      </c>
      <c r="BQ83" s="274">
        <f t="shared" si="270"/>
        <v>1.2030919599499592</v>
      </c>
      <c r="BR83" s="250">
        <f t="shared" si="271"/>
        <v>1.3859933391500063</v>
      </c>
      <c r="BS83" s="274">
        <f t="shared" si="272"/>
        <v>1.6634177380903101</v>
      </c>
      <c r="BT83" s="274" t="str">
        <f t="shared" si="273"/>
        <v/>
      </c>
      <c r="BU83" s="251">
        <f t="shared" si="274"/>
        <v>0.9946423147650445</v>
      </c>
      <c r="BV83" s="250">
        <f t="shared" si="275"/>
        <v>1.2529840189924264</v>
      </c>
      <c r="BW83" s="250">
        <f t="shared" si="276"/>
        <v>1.4825401300499923</v>
      </c>
    </row>
    <row r="84" spans="2:75" x14ac:dyDescent="0.25">
      <c r="B84" s="71"/>
      <c r="O84" s="72">
        <f t="shared" si="207"/>
        <v>42314</v>
      </c>
      <c r="P84" s="273" t="e">
        <f t="shared" si="277"/>
        <v>#VALUE!</v>
      </c>
      <c r="Q84" s="249">
        <f t="shared" si="243"/>
        <v>0.76872532257830395</v>
      </c>
      <c r="R84" s="250">
        <f t="shared" si="244"/>
        <v>0.64202485442769675</v>
      </c>
      <c r="S84" s="249">
        <f t="shared" si="245"/>
        <v>0.68242092431325974</v>
      </c>
      <c r="T84" s="250">
        <f t="shared" si="278"/>
        <v>0.90079971272668669</v>
      </c>
      <c r="U84" s="251">
        <f t="shared" si="279"/>
        <v>1.1100341289286129</v>
      </c>
      <c r="V84" s="251">
        <f t="shared" si="279"/>
        <v>1.2032388227464406</v>
      </c>
      <c r="W84" s="251">
        <f t="shared" si="246"/>
        <v>0.88799389698278475</v>
      </c>
      <c r="X84" s="250">
        <f t="shared" si="247"/>
        <v>0.88262714354816429</v>
      </c>
      <c r="Y84" s="251">
        <f t="shared" si="280"/>
        <v>1.3159634753841276</v>
      </c>
      <c r="Z84" s="251">
        <f t="shared" si="281"/>
        <v>1.4340756721392789</v>
      </c>
      <c r="AA84" s="250">
        <f t="shared" si="282"/>
        <v>1.6472325317856997</v>
      </c>
      <c r="AB84" s="252" t="str">
        <f t="shared" si="248"/>
        <v/>
      </c>
      <c r="AC84" s="250">
        <f t="shared" si="249"/>
        <v>0.89102702615060059</v>
      </c>
      <c r="AD84" s="250">
        <f t="shared" si="283"/>
        <v>1.2232358097142511</v>
      </c>
      <c r="AE84" s="250">
        <f t="shared" si="284"/>
        <v>1.3747219803589554</v>
      </c>
      <c r="AF84" s="275">
        <f t="shared" si="285"/>
        <v>1.740968057142823</v>
      </c>
      <c r="AG84" s="274" t="str">
        <f t="shared" si="286"/>
        <v/>
      </c>
      <c r="AH84" s="274" t="str">
        <f t="shared" si="287"/>
        <v/>
      </c>
      <c r="AI84" s="250">
        <f t="shared" si="288"/>
        <v>1.3616424235063138</v>
      </c>
      <c r="AJ84" s="250">
        <f t="shared" si="289"/>
        <v>1.4169376800000189</v>
      </c>
      <c r="AK84" s="274" t="str">
        <f t="shared" si="290"/>
        <v/>
      </c>
      <c r="AL84" s="250">
        <f t="shared" si="250"/>
        <v>1.0813082612891614</v>
      </c>
      <c r="AM84" s="250">
        <f t="shared" si="291"/>
        <v>1.280549950357138</v>
      </c>
      <c r="AN84" s="250">
        <f t="shared" si="292"/>
        <v>1.2578653847654153</v>
      </c>
      <c r="AO84" s="274">
        <f t="shared" si="293"/>
        <v>1.5258430002151764</v>
      </c>
      <c r="AP84" s="274">
        <f t="shared" si="294"/>
        <v>1.2604457046428696</v>
      </c>
      <c r="AQ84" s="250"/>
      <c r="AR84" s="275" t="str">
        <f t="shared" si="295"/>
        <v/>
      </c>
      <c r="AS84" s="339">
        <f t="shared" si="296"/>
        <v>1.1571491802663112</v>
      </c>
      <c r="AT84" s="339">
        <f t="shared" si="297"/>
        <v>1.3910838603571372</v>
      </c>
      <c r="AU84" s="339">
        <f t="shared" si="297"/>
        <v>2.0096943075274503</v>
      </c>
      <c r="AV84" s="252">
        <f t="shared" si="251"/>
        <v>0.53889377079519729</v>
      </c>
      <c r="AW84" s="250">
        <f t="shared" si="252"/>
        <v>0.66667060000000777</v>
      </c>
      <c r="AX84" s="252">
        <f t="shared" si="253"/>
        <v>0.71073543226069713</v>
      </c>
      <c r="AY84" s="250">
        <f t="shared" si="254"/>
        <v>0.77954990028336502</v>
      </c>
      <c r="AZ84" s="274">
        <f t="shared" si="255"/>
        <v>0.79313234612026884</v>
      </c>
      <c r="BA84" s="274">
        <f t="shared" si="256"/>
        <v>0.97014512035713762</v>
      </c>
      <c r="BB84" s="251">
        <f t="shared" si="257"/>
        <v>1.0340675917856865</v>
      </c>
      <c r="BC84" s="252"/>
      <c r="BD84" s="250"/>
      <c r="BE84" s="273" t="str">
        <f t="shared" si="258"/>
        <v/>
      </c>
      <c r="BF84" s="273" t="str">
        <f t="shared" si="259"/>
        <v/>
      </c>
      <c r="BG84" s="274">
        <f t="shared" si="260"/>
        <v>0.79546783843223512</v>
      </c>
      <c r="BH84" s="251">
        <f t="shared" si="261"/>
        <v>0.9411255524937312</v>
      </c>
      <c r="BI84" s="251">
        <f t="shared" si="262"/>
        <v>1.2829893314285674</v>
      </c>
      <c r="BJ84" s="274" t="str">
        <f t="shared" si="263"/>
        <v/>
      </c>
      <c r="BK84" s="252">
        <f t="shared" si="264"/>
        <v>0.71768298986746704</v>
      </c>
      <c r="BL84" s="274" t="str">
        <f t="shared" si="265"/>
        <v/>
      </c>
      <c r="BM84" s="275" t="str">
        <f t="shared" si="266"/>
        <v/>
      </c>
      <c r="BN84" s="274">
        <f t="shared" si="267"/>
        <v>0.79948629399083693</v>
      </c>
      <c r="BO84" s="250">
        <f t="shared" si="268"/>
        <v>0.80217635248792041</v>
      </c>
      <c r="BP84" s="250">
        <f t="shared" si="269"/>
        <v>1.0530222936398297</v>
      </c>
      <c r="BQ84" s="274">
        <f t="shared" si="270"/>
        <v>1.2006173717856949</v>
      </c>
      <c r="BR84" s="250">
        <f t="shared" si="271"/>
        <v>1.3626040114285956</v>
      </c>
      <c r="BS84" s="274">
        <f t="shared" si="272"/>
        <v>1.6468650396098576</v>
      </c>
      <c r="BT84" s="274" t="str">
        <f t="shared" si="273"/>
        <v/>
      </c>
      <c r="BU84" s="251">
        <f t="shared" si="274"/>
        <v>0.96096364609033325</v>
      </c>
      <c r="BV84" s="250">
        <f t="shared" si="275"/>
        <v>1.2372965698362961</v>
      </c>
      <c r="BW84" s="250">
        <f t="shared" si="276"/>
        <v>1.4748591546428362</v>
      </c>
    </row>
    <row r="85" spans="2:75" x14ac:dyDescent="0.25">
      <c r="B85" s="71"/>
      <c r="O85" s="72">
        <f t="shared" si="207"/>
        <v>42317</v>
      </c>
      <c r="P85" s="273" t="str">
        <f t="shared" si="277"/>
        <v/>
      </c>
      <c r="Q85" s="249">
        <f t="shared" si="243"/>
        <v>0.78243472626506305</v>
      </c>
      <c r="R85" s="250">
        <f t="shared" si="244"/>
        <v>0.64657479421687469</v>
      </c>
      <c r="S85" s="249">
        <f t="shared" si="245"/>
        <v>0.71109655506023151</v>
      </c>
      <c r="T85" s="250">
        <f t="shared" si="278"/>
        <v>0.89453299974179323</v>
      </c>
      <c r="U85" s="251">
        <f t="shared" si="279"/>
        <v>1.1043088041607008</v>
      </c>
      <c r="V85" s="251">
        <f t="shared" si="279"/>
        <v>1.1924655617285493</v>
      </c>
      <c r="W85" s="251">
        <f t="shared" si="246"/>
        <v>0.90568295102468932</v>
      </c>
      <c r="X85" s="250">
        <f t="shared" si="247"/>
        <v>0.89244343635543455</v>
      </c>
      <c r="Y85" s="251">
        <f t="shared" si="280"/>
        <v>1.3114037607430618</v>
      </c>
      <c r="Z85" s="251">
        <f t="shared" si="281"/>
        <v>1.4222677927151657</v>
      </c>
      <c r="AA85" s="250">
        <f t="shared" si="282"/>
        <v>1.637012553607097</v>
      </c>
      <c r="AB85" s="252" t="str">
        <f t="shared" si="248"/>
        <v/>
      </c>
      <c r="AC85" s="250">
        <f t="shared" si="249"/>
        <v>0.89638171454821336</v>
      </c>
      <c r="AD85" s="250">
        <f t="shared" si="283"/>
        <v>1.2320246779340716</v>
      </c>
      <c r="AE85" s="250">
        <f t="shared" si="284"/>
        <v>1.3659723643828463</v>
      </c>
      <c r="AF85" s="275">
        <f t="shared" si="285"/>
        <v>1.7338740964285821</v>
      </c>
      <c r="AG85" s="274" t="str">
        <f t="shared" si="286"/>
        <v/>
      </c>
      <c r="AH85" s="274" t="str">
        <f t="shared" si="287"/>
        <v/>
      </c>
      <c r="AI85" s="250">
        <f t="shared" si="288"/>
        <v>1.3518804213734188</v>
      </c>
      <c r="AJ85" s="250">
        <f t="shared" si="289"/>
        <v>1.4124549174999723</v>
      </c>
      <c r="AK85" s="274" t="str">
        <f t="shared" si="290"/>
        <v/>
      </c>
      <c r="AL85" s="250">
        <f t="shared" si="250"/>
        <v>1.0893536556325492</v>
      </c>
      <c r="AM85" s="250">
        <f t="shared" si="291"/>
        <v>1.2949602870054764</v>
      </c>
      <c r="AN85" s="250">
        <f t="shared" si="292"/>
        <v>1.2644487734965297</v>
      </c>
      <c r="AO85" s="274">
        <f t="shared" si="293"/>
        <v>1.5120957996961839</v>
      </c>
      <c r="AP85" s="274">
        <f t="shared" si="294"/>
        <v>1.2453695479285503</v>
      </c>
      <c r="AQ85" s="250"/>
      <c r="AR85" s="275" t="str">
        <f t="shared" si="295"/>
        <v/>
      </c>
      <c r="AS85" s="339">
        <f t="shared" si="296"/>
        <v>1.1712856408133692</v>
      </c>
      <c r="AT85" s="339">
        <f t="shared" si="297"/>
        <v>1.4019631085439332</v>
      </c>
      <c r="AU85" s="339">
        <f t="shared" si="297"/>
        <v>2.0059001437637418</v>
      </c>
      <c r="AV85" s="252">
        <f t="shared" si="251"/>
        <v>0.5467426661144601</v>
      </c>
      <c r="AW85" s="250">
        <f t="shared" si="252"/>
        <v>0.67782446923077178</v>
      </c>
      <c r="AX85" s="252">
        <f t="shared" si="253"/>
        <v>0.70938895207805608</v>
      </c>
      <c r="AY85" s="250">
        <f t="shared" si="254"/>
        <v>0.77615681530226777</v>
      </c>
      <c r="AZ85" s="274">
        <f t="shared" si="255"/>
        <v>0.78315261709491768</v>
      </c>
      <c r="BA85" s="274">
        <f t="shared" si="256"/>
        <v>0.99105868519639717</v>
      </c>
      <c r="BB85" s="251">
        <f t="shared" si="257"/>
        <v>1.0255865487321154</v>
      </c>
      <c r="BC85" s="252"/>
      <c r="BD85" s="250"/>
      <c r="BE85" s="273" t="str">
        <f t="shared" si="258"/>
        <v/>
      </c>
      <c r="BF85" s="273" t="str">
        <f t="shared" si="259"/>
        <v/>
      </c>
      <c r="BG85" s="274">
        <f t="shared" si="260"/>
        <v>0.78537190032612347</v>
      </c>
      <c r="BH85" s="251">
        <f t="shared" si="261"/>
        <v>0.938896217159916</v>
      </c>
      <c r="BI85" s="251">
        <f t="shared" si="262"/>
        <v>1.2802563145357162</v>
      </c>
      <c r="BJ85" s="274" t="str">
        <f t="shared" si="263"/>
        <v/>
      </c>
      <c r="BK85" s="252">
        <f t="shared" si="264"/>
        <v>0.72912488939759346</v>
      </c>
      <c r="BL85" s="274" t="str">
        <f t="shared" si="265"/>
        <v/>
      </c>
      <c r="BM85" s="275" t="str">
        <f t="shared" si="266"/>
        <v/>
      </c>
      <c r="BN85" s="274">
        <f t="shared" si="267"/>
        <v>0.82069888640808619</v>
      </c>
      <c r="BO85" s="250">
        <f t="shared" si="268"/>
        <v>0.81527441153613411</v>
      </c>
      <c r="BP85" s="250">
        <f t="shared" si="269"/>
        <v>1.0351394590491374</v>
      </c>
      <c r="BQ85" s="274">
        <f t="shared" si="270"/>
        <v>1.2010228071071443</v>
      </c>
      <c r="BR85" s="250">
        <f t="shared" si="271"/>
        <v>1.3590869465357187</v>
      </c>
      <c r="BS85" s="274">
        <f t="shared" si="272"/>
        <v>1.6376867875171253</v>
      </c>
      <c r="BT85" s="274" t="str">
        <f t="shared" si="273"/>
        <v/>
      </c>
      <c r="BU85" s="251">
        <f t="shared" si="274"/>
        <v>0.97451521722893508</v>
      </c>
      <c r="BV85" s="250">
        <f t="shared" si="275"/>
        <v>1.231582816158693</v>
      </c>
      <c r="BW85" s="250">
        <f t="shared" si="276"/>
        <v>1.470391257178576</v>
      </c>
    </row>
    <row r="86" spans="2:75" x14ac:dyDescent="0.25">
      <c r="B86" s="71"/>
      <c r="O86" s="72">
        <f t="shared" si="207"/>
        <v>42318</v>
      </c>
      <c r="P86" s="273" t="str">
        <f t="shared" si="277"/>
        <v/>
      </c>
      <c r="Q86" s="249">
        <f t="shared" si="243"/>
        <v>0.73190847956023131</v>
      </c>
      <c r="R86" s="250">
        <f t="shared" si="244"/>
        <v>0.60010209686747729</v>
      </c>
      <c r="S86" s="249">
        <f t="shared" si="245"/>
        <v>0.66203032674098328</v>
      </c>
      <c r="T86" s="250">
        <f t="shared" si="278"/>
        <v>0.85246542516373669</v>
      </c>
      <c r="U86" s="251">
        <f t="shared" si="279"/>
        <v>1.0707808526249898</v>
      </c>
      <c r="V86" s="251">
        <f t="shared" si="279"/>
        <v>1.1454947036571319</v>
      </c>
      <c r="W86" s="251">
        <f t="shared" si="246"/>
        <v>0.87293261851417636</v>
      </c>
      <c r="X86" s="250">
        <f t="shared" si="247"/>
        <v>0.84457131392167639</v>
      </c>
      <c r="Y86" s="251">
        <f t="shared" si="280"/>
        <v>1.2695119801385446</v>
      </c>
      <c r="Z86" s="251">
        <f t="shared" si="281"/>
        <v>1.3832658078037796</v>
      </c>
      <c r="AA86" s="250">
        <f t="shared" si="282"/>
        <v>1.6099451167500209</v>
      </c>
      <c r="AB86" s="252" t="str">
        <f t="shared" si="248"/>
        <v/>
      </c>
      <c r="AC86" s="250">
        <f t="shared" si="249"/>
        <v>0.84821953469274636</v>
      </c>
      <c r="AD86" s="250">
        <f t="shared" si="283"/>
        <v>1.1715137638461863</v>
      </c>
      <c r="AE86" s="250">
        <f t="shared" si="284"/>
        <v>1.3230957498425768</v>
      </c>
      <c r="AF86" s="275">
        <f t="shared" si="285"/>
        <v>1.6853147150000098</v>
      </c>
      <c r="AG86" s="274" t="str">
        <f t="shared" si="286"/>
        <v/>
      </c>
      <c r="AH86" s="274" t="str">
        <f t="shared" si="287"/>
        <v/>
      </c>
      <c r="AI86" s="250">
        <f t="shared" si="288"/>
        <v>1.3403567304683501</v>
      </c>
      <c r="AJ86" s="250">
        <f t="shared" si="289"/>
        <v>1.3739059124999953</v>
      </c>
      <c r="AK86" s="274" t="str">
        <f t="shared" si="290"/>
        <v/>
      </c>
      <c r="AL86" s="250">
        <f t="shared" si="250"/>
        <v>1.0432841710301415</v>
      </c>
      <c r="AM86" s="250">
        <f t="shared" si="291"/>
        <v>1.2459301163461585</v>
      </c>
      <c r="AN86" s="250">
        <f t="shared" si="292"/>
        <v>1.2078246251838856</v>
      </c>
      <c r="AO86" s="274">
        <f t="shared" si="293"/>
        <v>1.477998676924082</v>
      </c>
      <c r="AP86" s="274">
        <f t="shared" si="294"/>
        <v>1.2118672635000034</v>
      </c>
      <c r="AQ86" s="250"/>
      <c r="AR86" s="275" t="str">
        <f t="shared" si="295"/>
        <v/>
      </c>
      <c r="AS86" s="339">
        <f t="shared" si="296"/>
        <v>1.1160760957481641</v>
      </c>
      <c r="AT86" s="339">
        <f t="shared" si="297"/>
        <v>1.3240903132692767</v>
      </c>
      <c r="AU86" s="339">
        <f t="shared" si="297"/>
        <v>1.9679465503571878</v>
      </c>
      <c r="AV86" s="252">
        <f t="shared" si="251"/>
        <v>0.50538470495785726</v>
      </c>
      <c r="AW86" s="250">
        <f t="shared" si="252"/>
        <v>0.61813942403847078</v>
      </c>
      <c r="AX86" s="252">
        <f t="shared" si="253"/>
        <v>0.65819975343831683</v>
      </c>
      <c r="AY86" s="250">
        <f t="shared" si="254"/>
        <v>0.72531205145466737</v>
      </c>
      <c r="AZ86" s="274">
        <f t="shared" si="255"/>
        <v>0.73894383339873659</v>
      </c>
      <c r="BA86" s="274">
        <f t="shared" si="256"/>
        <v>0.93070804087500747</v>
      </c>
      <c r="BB86" s="251">
        <f t="shared" si="257"/>
        <v>0.98923569912500176</v>
      </c>
      <c r="BC86" s="252"/>
      <c r="BD86" s="250"/>
      <c r="BE86" s="273" t="str">
        <f t="shared" si="258"/>
        <v/>
      </c>
      <c r="BF86" s="273" t="str">
        <f t="shared" si="259"/>
        <v/>
      </c>
      <c r="BG86" s="274">
        <f t="shared" si="260"/>
        <v>0.74848472343817596</v>
      </c>
      <c r="BH86" s="251">
        <f t="shared" si="261"/>
        <v>0.89175755680101965</v>
      </c>
      <c r="BI86" s="251">
        <f t="shared" si="262"/>
        <v>1.2102390672500145</v>
      </c>
      <c r="BJ86" s="274" t="str">
        <f t="shared" si="263"/>
        <v/>
      </c>
      <c r="BK86" s="252">
        <f t="shared" si="264"/>
        <v>0.67907555209034598</v>
      </c>
      <c r="BL86" s="274" t="str">
        <f t="shared" si="265"/>
        <v/>
      </c>
      <c r="BM86" s="275" t="str">
        <f t="shared" si="266"/>
        <v/>
      </c>
      <c r="BN86" s="274">
        <f t="shared" si="267"/>
        <v>0.79213274791932475</v>
      </c>
      <c r="BO86" s="250">
        <f t="shared" si="268"/>
        <v>0.76612539814455705</v>
      </c>
      <c r="BP86" s="250">
        <f t="shared" si="269"/>
        <v>0.99254291401764316</v>
      </c>
      <c r="BQ86" s="274">
        <f t="shared" si="270"/>
        <v>1.1727761182499927</v>
      </c>
      <c r="BR86" s="250">
        <f t="shared" si="271"/>
        <v>1.3352130777500109</v>
      </c>
      <c r="BS86" s="274">
        <f t="shared" si="272"/>
        <v>1.5985974445499678</v>
      </c>
      <c r="BT86" s="274" t="str">
        <f t="shared" si="273"/>
        <v/>
      </c>
      <c r="BU86" s="251">
        <f t="shared" si="274"/>
        <v>0.92773625541567206</v>
      </c>
      <c r="BV86" s="250">
        <f t="shared" si="275"/>
        <v>1.183259874326215</v>
      </c>
      <c r="BW86" s="250">
        <f t="shared" si="276"/>
        <v>1.4330553442499978</v>
      </c>
    </row>
    <row r="87" spans="2:75" x14ac:dyDescent="0.25">
      <c r="B87" s="71"/>
      <c r="O87" s="72">
        <f t="shared" si="207"/>
        <v>42319</v>
      </c>
      <c r="P87" s="273" t="str">
        <f t="shared" si="277"/>
        <v/>
      </c>
      <c r="Q87" s="249">
        <f t="shared" si="243"/>
        <v>0.74489200230722208</v>
      </c>
      <c r="R87" s="250">
        <f t="shared" si="244"/>
        <v>0.63306268852411307</v>
      </c>
      <c r="S87" s="249">
        <f t="shared" si="245"/>
        <v>0.655706503228902</v>
      </c>
      <c r="T87" s="250">
        <f t="shared" si="278"/>
        <v>0.85278351054781965</v>
      </c>
      <c r="U87" s="251">
        <f t="shared" si="279"/>
        <v>1.0634917772857393</v>
      </c>
      <c r="V87" s="251">
        <f t="shared" si="279"/>
        <v>1.1281352013000112</v>
      </c>
      <c r="W87" s="251">
        <f t="shared" si="246"/>
        <v>0.88714325076777145</v>
      </c>
      <c r="X87" s="250">
        <f t="shared" si="247"/>
        <v>0.86925206915057807</v>
      </c>
      <c r="Y87" s="251">
        <f t="shared" si="280"/>
        <v>1.2644825598866345</v>
      </c>
      <c r="Z87" s="251">
        <f t="shared" si="281"/>
        <v>1.3820932623101299</v>
      </c>
      <c r="AA87" s="250">
        <f t="shared" si="282"/>
        <v>1.592774829857118</v>
      </c>
      <c r="AB87" s="252" t="str">
        <f t="shared" si="248"/>
        <v/>
      </c>
      <c r="AC87" s="250">
        <f t="shared" si="249"/>
        <v>0.87353782178310579</v>
      </c>
      <c r="AD87" s="250">
        <f t="shared" si="283"/>
        <v>1.1703734664560077</v>
      </c>
      <c r="AE87" s="250">
        <f t="shared" si="284"/>
        <v>1.3236857789924321</v>
      </c>
      <c r="AF87" s="275">
        <f t="shared" si="285"/>
        <v>1.6783933839285718</v>
      </c>
      <c r="AG87" s="274" t="str">
        <f t="shared" si="286"/>
        <v/>
      </c>
      <c r="AH87" s="274" t="str">
        <f t="shared" si="287"/>
        <v/>
      </c>
      <c r="AI87" s="250">
        <f t="shared" si="288"/>
        <v>1.3128238315822727</v>
      </c>
      <c r="AJ87" s="250">
        <f t="shared" si="289"/>
        <v>1.3728166799999775</v>
      </c>
      <c r="AK87" s="274" t="str">
        <f t="shared" si="290"/>
        <v/>
      </c>
      <c r="AL87" s="250">
        <f t="shared" si="250"/>
        <v>1.0548324024036013</v>
      </c>
      <c r="AM87" s="250">
        <f t="shared" si="291"/>
        <v>1.2363739921703454</v>
      </c>
      <c r="AN87" s="250">
        <f t="shared" si="292"/>
        <v>1.2089418748083109</v>
      </c>
      <c r="AO87" s="274">
        <f t="shared" si="293"/>
        <v>1.4731477387974761</v>
      </c>
      <c r="AP87" s="274">
        <f t="shared" si="294"/>
        <v>1.2012811354285655</v>
      </c>
      <c r="AQ87" s="250"/>
      <c r="AR87" s="275" t="str">
        <f t="shared" si="295"/>
        <v/>
      </c>
      <c r="AS87" s="339">
        <f t="shared" si="296"/>
        <v>1.1231636627519475</v>
      </c>
      <c r="AT87" s="339">
        <f t="shared" si="297"/>
        <v>1.3430055873626281</v>
      </c>
      <c r="AU87" s="339">
        <f t="shared" si="297"/>
        <v>1.9684373464285696</v>
      </c>
      <c r="AV87" s="252">
        <f t="shared" si="251"/>
        <v>0.51266759573495158</v>
      </c>
      <c r="AW87" s="250">
        <f t="shared" si="252"/>
        <v>0.61864587615381339</v>
      </c>
      <c r="AX87" s="252">
        <f t="shared" si="253"/>
        <v>0.65904880900503349</v>
      </c>
      <c r="AY87" s="250">
        <f t="shared" si="254"/>
        <v>0.72955239630981916</v>
      </c>
      <c r="AZ87" s="274">
        <f t="shared" si="255"/>
        <v>0.74311342506330247</v>
      </c>
      <c r="BA87" s="274">
        <f t="shared" si="256"/>
        <v>0.91951771457139753</v>
      </c>
      <c r="BB87" s="251">
        <f t="shared" si="257"/>
        <v>0.97922722935711981</v>
      </c>
      <c r="BC87" s="252"/>
      <c r="BD87" s="250"/>
      <c r="BE87" s="273" t="str">
        <f t="shared" si="258"/>
        <v/>
      </c>
      <c r="BF87" s="273" t="str">
        <f t="shared" si="259"/>
        <v/>
      </c>
      <c r="BG87" s="274">
        <f t="shared" si="260"/>
        <v>0.84706468324389084</v>
      </c>
      <c r="BH87" s="251">
        <f t="shared" si="261"/>
        <v>0.89080380352646316</v>
      </c>
      <c r="BI87" s="251">
        <f t="shared" si="262"/>
        <v>1.2334385057856823</v>
      </c>
      <c r="BJ87" s="274" t="str">
        <f t="shared" si="263"/>
        <v/>
      </c>
      <c r="BK87" s="252">
        <f t="shared" si="264"/>
        <v>0.68632853571081487</v>
      </c>
      <c r="BL87" s="274" t="str">
        <f t="shared" si="265"/>
        <v/>
      </c>
      <c r="BM87" s="275" t="str">
        <f t="shared" si="266"/>
        <v/>
      </c>
      <c r="BN87" s="274">
        <f t="shared" si="267"/>
        <v>0.87353840080529821</v>
      </c>
      <c r="BO87" s="250">
        <f t="shared" si="268"/>
        <v>0.76172723483735449</v>
      </c>
      <c r="BP87" s="250">
        <f t="shared" si="269"/>
        <v>0.99424808671282738</v>
      </c>
      <c r="BQ87" s="274">
        <f t="shared" si="270"/>
        <v>1.1623826758571565</v>
      </c>
      <c r="BR87" s="250">
        <f t="shared" si="271"/>
        <v>1.3156981877857046</v>
      </c>
      <c r="BS87" s="274">
        <f t="shared" si="272"/>
        <v>1.5873700409188736</v>
      </c>
      <c r="BT87" s="274" t="str">
        <f t="shared" si="273"/>
        <v/>
      </c>
      <c r="BU87" s="251">
        <f t="shared" si="274"/>
        <v>0.93968086596986966</v>
      </c>
      <c r="BV87" s="250">
        <f t="shared" si="275"/>
        <v>1.1845379591876539</v>
      </c>
      <c r="BW87" s="250">
        <f t="shared" si="276"/>
        <v>1.4288875684285647</v>
      </c>
    </row>
    <row r="88" spans="2:75" x14ac:dyDescent="0.25">
      <c r="B88" s="71"/>
      <c r="O88" s="72">
        <f t="shared" si="207"/>
        <v>42320</v>
      </c>
      <c r="P88" s="273" t="str">
        <f t="shared" si="277"/>
        <v/>
      </c>
      <c r="Q88" s="249">
        <f t="shared" si="243"/>
        <v>0.73692747549398208</v>
      </c>
      <c r="R88" s="250">
        <f t="shared" si="244"/>
        <v>0.60639706831324514</v>
      </c>
      <c r="S88" s="249">
        <f t="shared" si="245"/>
        <v>0.66168789797589911</v>
      </c>
      <c r="T88" s="250">
        <f t="shared" si="278"/>
        <v>0.86060140518893791</v>
      </c>
      <c r="U88" s="251">
        <f t="shared" si="279"/>
        <v>1.071656812500001</v>
      </c>
      <c r="V88" s="251">
        <f t="shared" si="279"/>
        <v>1.1339486064392412</v>
      </c>
      <c r="W88" s="251">
        <f t="shared" si="246"/>
        <v>0.85656785138079838</v>
      </c>
      <c r="X88" s="250">
        <f t="shared" si="247"/>
        <v>0.8678739579578223</v>
      </c>
      <c r="Y88" s="251">
        <f t="shared" si="280"/>
        <v>1.2705137857367452</v>
      </c>
      <c r="Z88" s="251">
        <f t="shared" si="281"/>
        <v>1.3897789179683686</v>
      </c>
      <c r="AA88" s="250">
        <f t="shared" si="282"/>
        <v>1.6004922324999789</v>
      </c>
      <c r="AB88" s="252" t="str">
        <f t="shared" si="248"/>
        <v/>
      </c>
      <c r="AC88" s="250">
        <f t="shared" si="249"/>
        <v>0.85548472668075037</v>
      </c>
      <c r="AD88" s="250">
        <f t="shared" si="283"/>
        <v>1.1786339081153709</v>
      </c>
      <c r="AE88" s="250">
        <f t="shared" si="284"/>
        <v>1.3322651365491063</v>
      </c>
      <c r="AF88" s="275">
        <f t="shared" si="285"/>
        <v>1.6851183524999764</v>
      </c>
      <c r="AG88" s="274" t="str">
        <f t="shared" si="286"/>
        <v/>
      </c>
      <c r="AH88" s="274" t="str">
        <f t="shared" si="287"/>
        <v/>
      </c>
      <c r="AI88" s="250">
        <f t="shared" si="288"/>
        <v>1.3228217484303877</v>
      </c>
      <c r="AJ88" s="250">
        <f t="shared" si="289"/>
        <v>1.3780744724999794</v>
      </c>
      <c r="AK88" s="274" t="str">
        <f t="shared" si="290"/>
        <v/>
      </c>
      <c r="AL88" s="250">
        <f t="shared" si="250"/>
        <v>1.0564687452469719</v>
      </c>
      <c r="AM88" s="250">
        <f t="shared" si="291"/>
        <v>1.2428528646153767</v>
      </c>
      <c r="AN88" s="250">
        <f t="shared" si="292"/>
        <v>1.2015965139993945</v>
      </c>
      <c r="AO88" s="274">
        <f t="shared" si="293"/>
        <v>1.4804454646329215</v>
      </c>
      <c r="AP88" s="274">
        <f t="shared" si="294"/>
        <v>1.1957228799999844</v>
      </c>
      <c r="AQ88" s="250"/>
      <c r="AR88" s="275" t="str">
        <f t="shared" si="295"/>
        <v/>
      </c>
      <c r="AS88" s="339">
        <f t="shared" si="296"/>
        <v>1.1193073682848507</v>
      </c>
      <c r="AT88" s="339">
        <f t="shared" si="297"/>
        <v>1.3485587044230551</v>
      </c>
      <c r="AU88" s="339">
        <f t="shared" si="297"/>
        <v>2.0078612921428487</v>
      </c>
      <c r="AV88" s="252">
        <f t="shared" si="251"/>
        <v>0.50496918905419985</v>
      </c>
      <c r="AW88" s="250">
        <f t="shared" si="252"/>
        <v>0.62524787384616332</v>
      </c>
      <c r="AX88" s="252">
        <f t="shared" si="253"/>
        <v>0.66734701646725902</v>
      </c>
      <c r="AY88" s="250">
        <f t="shared" si="254"/>
        <v>0.73446237648613</v>
      </c>
      <c r="AZ88" s="274">
        <f t="shared" si="255"/>
        <v>0.75001233617721663</v>
      </c>
      <c r="BA88" s="274">
        <f t="shared" si="256"/>
        <v>0.95277089249998426</v>
      </c>
      <c r="BB88" s="251">
        <f t="shared" si="257"/>
        <v>0.98779981999997535</v>
      </c>
      <c r="BC88" s="252"/>
      <c r="BD88" s="250"/>
      <c r="BE88" s="273" t="str">
        <f t="shared" si="258"/>
        <v/>
      </c>
      <c r="BF88" s="273" t="str">
        <f t="shared" si="259"/>
        <v/>
      </c>
      <c r="BG88" s="274">
        <f t="shared" si="260"/>
        <v>0.71783954876005218</v>
      </c>
      <c r="BH88" s="251">
        <f t="shared" si="261"/>
        <v>0.89785641707808983</v>
      </c>
      <c r="BI88" s="251">
        <f t="shared" si="262"/>
        <v>1.242075430000007</v>
      </c>
      <c r="BJ88" s="274" t="str">
        <f t="shared" si="263"/>
        <v/>
      </c>
      <c r="BK88" s="252">
        <f t="shared" si="264"/>
        <v>0.68257379974097177</v>
      </c>
      <c r="BL88" s="274" t="str">
        <f t="shared" si="265"/>
        <v/>
      </c>
      <c r="BM88" s="275" t="str">
        <f t="shared" si="266"/>
        <v/>
      </c>
      <c r="BN88" s="274">
        <f t="shared" si="267"/>
        <v>0.82775283657056065</v>
      </c>
      <c r="BO88" s="250">
        <f t="shared" si="268"/>
        <v>0.76354457838553769</v>
      </c>
      <c r="BP88" s="250">
        <f t="shared" si="269"/>
        <v>1.0098582863664918</v>
      </c>
      <c r="BQ88" s="274">
        <f t="shared" si="270"/>
        <v>1.1672586800000251</v>
      </c>
      <c r="BR88" s="250">
        <f t="shared" si="271"/>
        <v>1.3225476399999856</v>
      </c>
      <c r="BS88" s="274">
        <f t="shared" si="272"/>
        <v>1.584997424592713</v>
      </c>
      <c r="BT88" s="274" t="str">
        <f t="shared" si="273"/>
        <v/>
      </c>
      <c r="BU88" s="251">
        <f t="shared" si="274"/>
        <v>0.94274381610842894</v>
      </c>
      <c r="BV88" s="250">
        <f t="shared" si="275"/>
        <v>1.1924240690302259</v>
      </c>
      <c r="BW88" s="250">
        <f t="shared" si="276"/>
        <v>1.4359841500000097</v>
      </c>
    </row>
    <row r="89" spans="2:75" x14ac:dyDescent="0.25">
      <c r="B89" s="71"/>
      <c r="O89" s="72">
        <f t="shared" si="207"/>
        <v>42321</v>
      </c>
      <c r="P89" s="273" t="str">
        <f t="shared" si="277"/>
        <v/>
      </c>
      <c r="Q89" s="249">
        <f t="shared" si="243"/>
        <v>0.741427771734954</v>
      </c>
      <c r="R89" s="250">
        <f t="shared" si="244"/>
        <v>0.61890346828313403</v>
      </c>
      <c r="S89" s="249">
        <f t="shared" si="245"/>
        <v>0.65031969343978213</v>
      </c>
      <c r="T89" s="250">
        <f t="shared" si="278"/>
        <v>0.85694627738665918</v>
      </c>
      <c r="U89" s="251">
        <f t="shared" si="279"/>
        <v>1.0735580814714365</v>
      </c>
      <c r="V89" s="251">
        <f t="shared" si="279"/>
        <v>1.1329701316607164</v>
      </c>
      <c r="W89" s="251">
        <f t="shared" si="246"/>
        <v>0.86069631957662507</v>
      </c>
      <c r="X89" s="250">
        <f t="shared" si="247"/>
        <v>0.85172135014456485</v>
      </c>
      <c r="Y89" s="251">
        <f t="shared" si="280"/>
        <v>1.2700618810579192</v>
      </c>
      <c r="Z89" s="251">
        <f t="shared" si="281"/>
        <v>1.387232785436701</v>
      </c>
      <c r="AA89" s="250">
        <f t="shared" si="282"/>
        <v>1.6008307228143059</v>
      </c>
      <c r="AB89" s="252" t="str">
        <f t="shared" si="248"/>
        <v/>
      </c>
      <c r="AC89" s="250">
        <f t="shared" si="249"/>
        <v>0.85512276395179221</v>
      </c>
      <c r="AD89" s="250">
        <f t="shared" si="283"/>
        <v>1.1765193991153762</v>
      </c>
      <c r="AE89" s="250">
        <f t="shared" si="284"/>
        <v>1.3279239560705376</v>
      </c>
      <c r="AF89" s="275">
        <f t="shared" si="285"/>
        <v>1.685474658357172</v>
      </c>
      <c r="AG89" s="274" t="str">
        <f t="shared" si="286"/>
        <v/>
      </c>
      <c r="AH89" s="274" t="str">
        <f t="shared" si="287"/>
        <v/>
      </c>
      <c r="AI89" s="250">
        <f t="shared" si="288"/>
        <v>1.320184787860756</v>
      </c>
      <c r="AJ89" s="250">
        <f t="shared" si="289"/>
        <v>1.3800844374999954</v>
      </c>
      <c r="AK89" s="274" t="str">
        <f t="shared" si="290"/>
        <v/>
      </c>
      <c r="AL89" s="250">
        <f t="shared" si="250"/>
        <v>1.042394130867494</v>
      </c>
      <c r="AM89" s="250">
        <f t="shared" si="291"/>
        <v>1.2386952346153977</v>
      </c>
      <c r="AN89" s="250">
        <f t="shared" si="292"/>
        <v>1.199674018637741</v>
      </c>
      <c r="AO89" s="274">
        <f t="shared" si="293"/>
        <v>1.4776890627658235</v>
      </c>
      <c r="AP89" s="274">
        <f t="shared" si="294"/>
        <v>1.2053252075571215</v>
      </c>
      <c r="AQ89" s="250"/>
      <c r="AR89" s="275" t="str">
        <f t="shared" si="295"/>
        <v/>
      </c>
      <c r="AS89" s="339">
        <f t="shared" si="296"/>
        <v>1.1175768395017376</v>
      </c>
      <c r="AT89" s="339">
        <f t="shared" si="297"/>
        <v>1.3464318794230965</v>
      </c>
      <c r="AU89" s="339">
        <f t="shared" si="297"/>
        <v>2.0140221348076985</v>
      </c>
      <c r="AV89" s="252">
        <f t="shared" si="251"/>
        <v>0.50201889088554896</v>
      </c>
      <c r="AW89" s="250">
        <f t="shared" si="252"/>
        <v>0.61910743384616662</v>
      </c>
      <c r="AX89" s="252">
        <f t="shared" si="253"/>
        <v>0.66441974261964054</v>
      </c>
      <c r="AY89" s="250">
        <f t="shared" si="254"/>
        <v>0.73168403110834035</v>
      </c>
      <c r="AZ89" s="274">
        <f t="shared" si="255"/>
        <v>0.74432676035445811</v>
      </c>
      <c r="BA89" s="274">
        <f t="shared" si="256"/>
        <v>0.9552902184428782</v>
      </c>
      <c r="BB89" s="251">
        <f t="shared" si="257"/>
        <v>0.98705335341430622</v>
      </c>
      <c r="BC89" s="252"/>
      <c r="BD89" s="250"/>
      <c r="BE89" s="273" t="str">
        <f t="shared" si="258"/>
        <v/>
      </c>
      <c r="BF89" s="273" t="str">
        <f t="shared" si="259"/>
        <v/>
      </c>
      <c r="BG89" s="274">
        <f t="shared" si="260"/>
        <v>0.75859345127870093</v>
      </c>
      <c r="BH89" s="251">
        <f t="shared" si="261"/>
        <v>0.8955767137531554</v>
      </c>
      <c r="BI89" s="251">
        <f t="shared" si="262"/>
        <v>1.2444184472714506</v>
      </c>
      <c r="BJ89" s="274" t="str">
        <f t="shared" si="263"/>
        <v/>
      </c>
      <c r="BK89" s="252">
        <f t="shared" si="264"/>
        <v>0.67639000110240222</v>
      </c>
      <c r="BL89" s="274" t="str">
        <f t="shared" si="265"/>
        <v/>
      </c>
      <c r="BM89" s="275" t="str">
        <f t="shared" si="266"/>
        <v/>
      </c>
      <c r="BN89" s="274">
        <f t="shared" si="267"/>
        <v>0.77285733654482902</v>
      </c>
      <c r="BO89" s="250">
        <f t="shared" si="268"/>
        <v>0.75637032896386192</v>
      </c>
      <c r="BP89" s="250">
        <f t="shared" si="269"/>
        <v>1.0041169106801089</v>
      </c>
      <c r="BQ89" s="274">
        <f t="shared" si="270"/>
        <v>1.1678959621142906</v>
      </c>
      <c r="BR89" s="250">
        <f t="shared" si="271"/>
        <v>1.323090164871445</v>
      </c>
      <c r="BS89" s="274">
        <f t="shared" si="272"/>
        <v>1.5881642742984319</v>
      </c>
      <c r="BT89" s="274" t="str">
        <f t="shared" si="273"/>
        <v/>
      </c>
      <c r="BU89" s="251">
        <f t="shared" si="274"/>
        <v>0.92304213877108854</v>
      </c>
      <c r="BV89" s="250">
        <f t="shared" si="275"/>
        <v>1.1899711800818786</v>
      </c>
      <c r="BW89" s="250">
        <f t="shared" si="276"/>
        <v>1.437779213957139</v>
      </c>
    </row>
    <row r="90" spans="2:75" x14ac:dyDescent="0.25">
      <c r="B90" s="71"/>
      <c r="O90" s="72">
        <f t="shared" si="207"/>
        <v>42324</v>
      </c>
      <c r="P90" s="273" t="str">
        <f t="shared" si="277"/>
        <v/>
      </c>
      <c r="Q90" s="249">
        <f t="shared" si="243"/>
        <v>0.72962503284339197</v>
      </c>
      <c r="R90" s="250">
        <f t="shared" si="244"/>
        <v>0.58787363864455866</v>
      </c>
      <c r="S90" s="249">
        <f t="shared" si="245"/>
        <v>0.64631774987350044</v>
      </c>
      <c r="T90" s="250">
        <f t="shared" si="278"/>
        <v>0.83813328413095611</v>
      </c>
      <c r="U90" s="251">
        <f t="shared" si="279"/>
        <v>1.0469603011571587</v>
      </c>
      <c r="V90" s="251">
        <f t="shared" si="279"/>
        <v>1.06597743037501</v>
      </c>
      <c r="W90" s="251">
        <f t="shared" si="246"/>
        <v>0.85385667537339494</v>
      </c>
      <c r="X90" s="250">
        <f t="shared" si="247"/>
        <v>0.83902835190358527</v>
      </c>
      <c r="Y90" s="251">
        <f t="shared" si="280"/>
        <v>1.249339255610824</v>
      </c>
      <c r="Z90" s="251">
        <f t="shared" si="281"/>
        <v>1.364472529575921</v>
      </c>
      <c r="AA90" s="250">
        <f t="shared" si="282"/>
        <v>1.5757875652714359</v>
      </c>
      <c r="AB90" s="252" t="str">
        <f t="shared" si="248"/>
        <v/>
      </c>
      <c r="AC90" s="250">
        <f t="shared" si="249"/>
        <v>0.84329546869881877</v>
      </c>
      <c r="AD90" s="250">
        <f t="shared" si="283"/>
        <v>1.1610635200054538</v>
      </c>
      <c r="AE90" s="250">
        <f t="shared" si="284"/>
        <v>1.3066638773740538</v>
      </c>
      <c r="AF90" s="275">
        <f t="shared" si="285"/>
        <v>1.6624451877857354</v>
      </c>
      <c r="AG90" s="274" t="str">
        <f t="shared" si="286"/>
        <v/>
      </c>
      <c r="AH90" s="274" t="str">
        <f t="shared" si="287"/>
        <v/>
      </c>
      <c r="AI90" s="250">
        <f t="shared" si="288"/>
        <v>1.3013694973670877</v>
      </c>
      <c r="AJ90" s="250">
        <f t="shared" si="289"/>
        <v>1.3543523000000057</v>
      </c>
      <c r="AK90" s="274" t="str">
        <f t="shared" si="290"/>
        <v/>
      </c>
      <c r="AL90" s="250">
        <f t="shared" si="250"/>
        <v>1.0353984939216785</v>
      </c>
      <c r="AM90" s="250">
        <f t="shared" si="291"/>
        <v>1.227692251291197</v>
      </c>
      <c r="AN90" s="250">
        <f t="shared" si="292"/>
        <v>1.1845494529362566</v>
      </c>
      <c r="AO90" s="274">
        <f t="shared" si="293"/>
        <v>1.4525191064809828</v>
      </c>
      <c r="AP90" s="274">
        <f t="shared" si="294"/>
        <v>1.1796783561856934</v>
      </c>
      <c r="AQ90" s="250"/>
      <c r="AR90" s="275" t="str">
        <f t="shared" si="295"/>
        <v/>
      </c>
      <c r="AS90" s="339">
        <f t="shared" si="296"/>
        <v>1.1064923824604165</v>
      </c>
      <c r="AT90" s="339">
        <f t="shared" si="297"/>
        <v>1.324654237829646</v>
      </c>
      <c r="AU90" s="339">
        <f t="shared" si="297"/>
        <v>1.9793540889285506</v>
      </c>
      <c r="AV90" s="252">
        <f t="shared" si="251"/>
        <v>0.49528693040963612</v>
      </c>
      <c r="AW90" s="250">
        <f t="shared" si="252"/>
        <v>0.60964825423077018</v>
      </c>
      <c r="AX90" s="252">
        <f t="shared" si="253"/>
        <v>0.64920212675061029</v>
      </c>
      <c r="AY90" s="250">
        <f t="shared" si="254"/>
        <v>0.71712699266370405</v>
      </c>
      <c r="AZ90" s="274">
        <f t="shared" si="255"/>
        <v>0.7235810494746624</v>
      </c>
      <c r="BA90" s="274">
        <f t="shared" si="256"/>
        <v>0.91061490081429453</v>
      </c>
      <c r="BB90" s="251">
        <f t="shared" si="257"/>
        <v>0.96732250897140526</v>
      </c>
      <c r="BC90" s="252"/>
      <c r="BD90" s="250"/>
      <c r="BE90" s="273" t="str">
        <f t="shared" si="258"/>
        <v/>
      </c>
      <c r="BF90" s="273" t="str">
        <f t="shared" si="259"/>
        <v/>
      </c>
      <c r="BG90" s="274">
        <f t="shared" si="260"/>
        <v>0.76715416393957359</v>
      </c>
      <c r="BH90" s="251">
        <f t="shared" si="261"/>
        <v>0.87598934544076057</v>
      </c>
      <c r="BI90" s="251">
        <f t="shared" si="262"/>
        <v>1.2215536427571205</v>
      </c>
      <c r="BJ90" s="274" t="str">
        <f t="shared" si="263"/>
        <v/>
      </c>
      <c r="BK90" s="252">
        <f t="shared" si="264"/>
        <v>0.67025776826505412</v>
      </c>
      <c r="BL90" s="274" t="str">
        <f t="shared" si="265"/>
        <v/>
      </c>
      <c r="BM90" s="275" t="str">
        <f t="shared" si="266"/>
        <v/>
      </c>
      <c r="BN90" s="274">
        <f t="shared" si="267"/>
        <v>0.77189800976943568</v>
      </c>
      <c r="BO90" s="250">
        <f t="shared" si="268"/>
        <v>0.7505457380240701</v>
      </c>
      <c r="BP90" s="250">
        <f t="shared" si="269"/>
        <v>0.98489299271411257</v>
      </c>
      <c r="BQ90" s="274">
        <f t="shared" si="270"/>
        <v>1.1625270213714209</v>
      </c>
      <c r="BR90" s="250">
        <f t="shared" si="271"/>
        <v>1.3041311579571531</v>
      </c>
      <c r="BS90" s="274">
        <f t="shared" si="272"/>
        <v>1.5541960480749615</v>
      </c>
      <c r="BT90" s="274" t="str">
        <f t="shared" si="273"/>
        <v/>
      </c>
      <c r="BU90" s="251">
        <f t="shared" si="274"/>
        <v>0.91516185131928252</v>
      </c>
      <c r="BV90" s="250">
        <f t="shared" si="275"/>
        <v>1.1701056289609331</v>
      </c>
      <c r="BW90" s="250">
        <f t="shared" si="276"/>
        <v>1.4148952614856936</v>
      </c>
    </row>
    <row r="91" spans="2:75" x14ac:dyDescent="0.25">
      <c r="B91" s="71"/>
      <c r="O91" s="72">
        <f t="shared" si="207"/>
        <v>42325</v>
      </c>
      <c r="P91" s="273" t="str">
        <f t="shared" si="277"/>
        <v/>
      </c>
      <c r="Q91" s="249">
        <f t="shared" si="243"/>
        <v>0.72456098739758712</v>
      </c>
      <c r="R91" s="250">
        <f t="shared" si="244"/>
        <v>0.58583941132532269</v>
      </c>
      <c r="S91" s="249">
        <f t="shared" si="245"/>
        <v>0.64566366359037453</v>
      </c>
      <c r="T91" s="250">
        <f t="shared" si="278"/>
        <v>0.83983506373425865</v>
      </c>
      <c r="U91" s="251">
        <f t="shared" si="279"/>
        <v>1.0407592492606956</v>
      </c>
      <c r="V91" s="251">
        <f t="shared" si="279"/>
        <v>1.0518489229106893</v>
      </c>
      <c r="W91" s="251">
        <f t="shared" si="246"/>
        <v>0.85082164218078171</v>
      </c>
      <c r="X91" s="250">
        <f t="shared" si="247"/>
        <v>0.83635526978314179</v>
      </c>
      <c r="Y91" s="251">
        <f t="shared" si="280"/>
        <v>1.2526159218135846</v>
      </c>
      <c r="Z91" s="251">
        <f t="shared" si="281"/>
        <v>1.3668208179114001</v>
      </c>
      <c r="AA91" s="250">
        <f t="shared" si="282"/>
        <v>1.5716629035071379</v>
      </c>
      <c r="AB91" s="252" t="str">
        <f t="shared" si="248"/>
        <v/>
      </c>
      <c r="AC91" s="250">
        <f t="shared" si="249"/>
        <v>0.84089664157229382</v>
      </c>
      <c r="AD91" s="250">
        <f t="shared" si="283"/>
        <v>1.1599471458791193</v>
      </c>
      <c r="AE91" s="250">
        <f t="shared" si="284"/>
        <v>1.3089374061208656</v>
      </c>
      <c r="AF91" s="275">
        <f t="shared" si="285"/>
        <v>1.6562688909285646</v>
      </c>
      <c r="AG91" s="274" t="str">
        <f t="shared" si="286"/>
        <v/>
      </c>
      <c r="AH91" s="274" t="str">
        <f t="shared" si="287"/>
        <v/>
      </c>
      <c r="AI91" s="250">
        <f t="shared" si="288"/>
        <v>1.3060421549050658</v>
      </c>
      <c r="AJ91" s="250">
        <f t="shared" si="289"/>
        <v>1.3522293599999902</v>
      </c>
      <c r="AK91" s="274" t="str">
        <f t="shared" si="290"/>
        <v/>
      </c>
      <c r="AL91" s="250">
        <f t="shared" si="250"/>
        <v>1.0328103711987748</v>
      </c>
      <c r="AM91" s="250">
        <f t="shared" si="291"/>
        <v>1.2204548065934056</v>
      </c>
      <c r="AN91" s="250">
        <f t="shared" si="292"/>
        <v>1.1818167206192784</v>
      </c>
      <c r="AO91" s="274">
        <f t="shared" si="293"/>
        <v>1.4565058392721508</v>
      </c>
      <c r="AP91" s="274">
        <f t="shared" si="294"/>
        <v>1.1711738447285498</v>
      </c>
      <c r="AQ91" s="250"/>
      <c r="AR91" s="275" t="str">
        <f t="shared" si="295"/>
        <v/>
      </c>
      <c r="AS91" s="339">
        <f t="shared" si="296"/>
        <v>1.1033916507678905</v>
      </c>
      <c r="AT91" s="339">
        <f t="shared" si="297"/>
        <v>1.3306635952472585</v>
      </c>
      <c r="AU91" s="339">
        <f t="shared" si="297"/>
        <v>1.9794166809889902</v>
      </c>
      <c r="AV91" s="252">
        <f t="shared" si="251"/>
        <v>0.49419510992168281</v>
      </c>
      <c r="AW91" s="250">
        <f t="shared" si="252"/>
        <v>0.60654782942310437</v>
      </c>
      <c r="AX91" s="252">
        <f t="shared" si="253"/>
        <v>0.65195346841937019</v>
      </c>
      <c r="AY91" s="250">
        <f t="shared" si="254"/>
        <v>0.71954029154282084</v>
      </c>
      <c r="AZ91" s="274">
        <f t="shared" si="255"/>
        <v>0.72526530569619085</v>
      </c>
      <c r="BA91" s="274">
        <f t="shared" si="256"/>
        <v>0.90690453489642042</v>
      </c>
      <c r="BB91" s="251">
        <f t="shared" si="257"/>
        <v>0.96017015753213597</v>
      </c>
      <c r="BC91" s="252"/>
      <c r="BD91" s="250"/>
      <c r="BE91" s="273" t="str">
        <f t="shared" si="258"/>
        <v/>
      </c>
      <c r="BF91" s="273" t="str">
        <f t="shared" si="259"/>
        <v/>
      </c>
      <c r="BG91" s="274">
        <f t="shared" si="260"/>
        <v>0.76920176867955536</v>
      </c>
      <c r="BH91" s="251">
        <f t="shared" si="261"/>
        <v>0.88533391607682077</v>
      </c>
      <c r="BI91" s="251">
        <f t="shared" si="262"/>
        <v>1.1965132723357255</v>
      </c>
      <c r="BJ91" s="274" t="str">
        <f t="shared" si="263"/>
        <v/>
      </c>
      <c r="BK91" s="252">
        <f t="shared" si="264"/>
        <v>0.66860515959641464</v>
      </c>
      <c r="BL91" s="274" t="str">
        <f t="shared" si="265"/>
        <v/>
      </c>
      <c r="BM91" s="275" t="str">
        <f t="shared" si="266"/>
        <v/>
      </c>
      <c r="BN91" s="274">
        <f t="shared" si="267"/>
        <v>0.77599786625403189</v>
      </c>
      <c r="BO91" s="250">
        <f t="shared" si="268"/>
        <v>0.74893740405423781</v>
      </c>
      <c r="BP91" s="250">
        <f t="shared" si="269"/>
        <v>0.98733797259444689</v>
      </c>
      <c r="BQ91" s="274">
        <f t="shared" si="270"/>
        <v>1.1458956537071159</v>
      </c>
      <c r="BR91" s="250">
        <f t="shared" si="271"/>
        <v>1.29648687873568</v>
      </c>
      <c r="BS91" s="274">
        <f t="shared" si="272"/>
        <v>1.5546189820276943</v>
      </c>
      <c r="BT91" s="274" t="str">
        <f t="shared" si="273"/>
        <v/>
      </c>
      <c r="BU91" s="251">
        <f t="shared" si="274"/>
        <v>0.91840383934337044</v>
      </c>
      <c r="BV91" s="250">
        <f t="shared" si="275"/>
        <v>1.1717065629974779</v>
      </c>
      <c r="BW91" s="250">
        <f t="shared" si="276"/>
        <v>1.4074512705785409</v>
      </c>
    </row>
    <row r="92" spans="2:75" x14ac:dyDescent="0.25">
      <c r="B92" s="71"/>
      <c r="O92" s="72">
        <f t="shared" si="207"/>
        <v>42326</v>
      </c>
      <c r="P92" s="273" t="str">
        <f t="shared" si="277"/>
        <v/>
      </c>
      <c r="Q92" s="249">
        <f t="shared" si="243"/>
        <v>0.75021919115661806</v>
      </c>
      <c r="R92" s="250">
        <f t="shared" si="244"/>
        <v>0.65797233385542819</v>
      </c>
      <c r="S92" s="249">
        <f t="shared" si="245"/>
        <v>0.66005348062646396</v>
      </c>
      <c r="T92" s="250">
        <f t="shared" si="278"/>
        <v>0.82924428281486406</v>
      </c>
      <c r="U92" s="251">
        <f t="shared" si="279"/>
        <v>1.020326051475025</v>
      </c>
      <c r="V92" s="251">
        <f t="shared" si="279"/>
        <v>1.028453992185705</v>
      </c>
      <c r="W92" s="251">
        <f t="shared" si="246"/>
        <v>0.87833438101502148</v>
      </c>
      <c r="X92" s="250">
        <f t="shared" si="247"/>
        <v>0.86397222009638641</v>
      </c>
      <c r="Y92" s="251">
        <f t="shared" si="280"/>
        <v>1.242560258727937</v>
      </c>
      <c r="Z92" s="251">
        <f t="shared" si="281"/>
        <v>1.3537538856012858</v>
      </c>
      <c r="AA92" s="250">
        <f t="shared" si="282"/>
        <v>1.543498731649978</v>
      </c>
      <c r="AB92" s="252" t="str">
        <f t="shared" si="248"/>
        <v/>
      </c>
      <c r="AC92" s="250">
        <f t="shared" si="249"/>
        <v>0.86742883430121998</v>
      </c>
      <c r="AD92" s="250">
        <f t="shared" si="283"/>
        <v>1.1549249463461564</v>
      </c>
      <c r="AE92" s="250">
        <f t="shared" si="284"/>
        <v>1.2985976350818311</v>
      </c>
      <c r="AF92" s="275">
        <f t="shared" si="285"/>
        <v>1.6281197294999732</v>
      </c>
      <c r="AG92" s="274" t="str">
        <f t="shared" si="286"/>
        <v/>
      </c>
      <c r="AH92" s="274" t="str">
        <f t="shared" si="287"/>
        <v/>
      </c>
      <c r="AI92" s="250">
        <f t="shared" si="288"/>
        <v>1.294150753322802</v>
      </c>
      <c r="AJ92" s="250">
        <f t="shared" si="289"/>
        <v>1.3349683575000215</v>
      </c>
      <c r="AK92" s="274" t="str">
        <f t="shared" si="290"/>
        <v/>
      </c>
      <c r="AL92" s="250">
        <f t="shared" si="250"/>
        <v>1.0497438930782743</v>
      </c>
      <c r="AM92" s="250">
        <f t="shared" si="291"/>
        <v>1.2228237413461134</v>
      </c>
      <c r="AN92" s="250">
        <f t="shared" si="292"/>
        <v>1.1770139289105184</v>
      </c>
      <c r="AO92" s="274">
        <f t="shared" si="293"/>
        <v>1.4437858354746815</v>
      </c>
      <c r="AP92" s="274">
        <f t="shared" si="294"/>
        <v>1.1410758453000094</v>
      </c>
      <c r="AQ92" s="250"/>
      <c r="AR92" s="275" t="str">
        <f t="shared" si="295"/>
        <v/>
      </c>
      <c r="AS92" s="339">
        <f t="shared" si="296"/>
        <v>1.113927088745712</v>
      </c>
      <c r="AT92" s="339">
        <f t="shared" si="297"/>
        <v>1.3290412532692062</v>
      </c>
      <c r="AU92" s="339">
        <f t="shared" si="297"/>
        <v>1.9640873523351541</v>
      </c>
      <c r="AV92" s="252">
        <f t="shared" si="251"/>
        <v>0.51020436559035298</v>
      </c>
      <c r="AW92" s="250">
        <f t="shared" si="252"/>
        <v>0.60398390653845668</v>
      </c>
      <c r="AX92" s="252">
        <f t="shared" si="253"/>
        <v>0.64363407661207006</v>
      </c>
      <c r="AY92" s="250">
        <f t="shared" si="254"/>
        <v>0.71239935664359955</v>
      </c>
      <c r="AZ92" s="274">
        <f t="shared" si="255"/>
        <v>0.71440477063292285</v>
      </c>
      <c r="BA92" s="274">
        <f t="shared" si="256"/>
        <v>0.90237600932500639</v>
      </c>
      <c r="BB92" s="251">
        <f t="shared" si="257"/>
        <v>0.93196271917496709</v>
      </c>
      <c r="BC92" s="252"/>
      <c r="BD92" s="250"/>
      <c r="BE92" s="273" t="str">
        <f t="shared" si="258"/>
        <v/>
      </c>
      <c r="BF92" s="273" t="str">
        <f t="shared" si="259"/>
        <v/>
      </c>
      <c r="BG92" s="274">
        <f t="shared" si="260"/>
        <v>0.688978969738963</v>
      </c>
      <c r="BH92" s="251">
        <f t="shared" si="261"/>
        <v>0.87638795096347621</v>
      </c>
      <c r="BI92" s="251">
        <f t="shared" si="262"/>
        <v>1.1724245375499804</v>
      </c>
      <c r="BJ92" s="274" t="str">
        <f t="shared" si="263"/>
        <v/>
      </c>
      <c r="BK92" s="252">
        <f t="shared" si="264"/>
        <v>0.68019587073491916</v>
      </c>
      <c r="BL92" s="274" t="str">
        <f t="shared" si="265"/>
        <v/>
      </c>
      <c r="BM92" s="275" t="str">
        <f t="shared" si="266"/>
        <v/>
      </c>
      <c r="BN92" s="274">
        <f t="shared" si="267"/>
        <v>0.8644693330201858</v>
      </c>
      <c r="BO92" s="250">
        <f t="shared" si="268"/>
        <v>0.74908394347587981</v>
      </c>
      <c r="BP92" s="250">
        <f t="shared" si="269"/>
        <v>0.96968553311082673</v>
      </c>
      <c r="BQ92" s="274">
        <f t="shared" si="270"/>
        <v>1.1180682498500194</v>
      </c>
      <c r="BR92" s="250">
        <f t="shared" si="271"/>
        <v>1.2736622274500031</v>
      </c>
      <c r="BS92" s="274">
        <f t="shared" si="272"/>
        <v>1.5224684905954962</v>
      </c>
      <c r="BT92" s="274" t="str">
        <f t="shared" si="273"/>
        <v/>
      </c>
      <c r="BU92" s="251">
        <f t="shared" si="274"/>
        <v>0.93641453418071086</v>
      </c>
      <c r="BV92" s="250">
        <f t="shared" si="275"/>
        <v>1.1673228975503531</v>
      </c>
      <c r="BW92" s="250">
        <f t="shared" si="276"/>
        <v>1.3889493726499911</v>
      </c>
    </row>
    <row r="93" spans="2:75" x14ac:dyDescent="0.25">
      <c r="B93" s="71"/>
      <c r="O93" s="72">
        <f t="shared" si="207"/>
        <v>42327</v>
      </c>
      <c r="P93" s="273" t="str">
        <f t="shared" si="277"/>
        <v/>
      </c>
      <c r="Q93" s="249">
        <f t="shared" si="243"/>
        <v>0.72576914619278554</v>
      </c>
      <c r="R93" s="250">
        <f t="shared" si="244"/>
        <v>0.57316972647589592</v>
      </c>
      <c r="S93" s="249">
        <f t="shared" si="245"/>
        <v>0.63774724127110938</v>
      </c>
      <c r="T93" s="250">
        <f t="shared" si="278"/>
        <v>0.81946596579974651</v>
      </c>
      <c r="U93" s="251">
        <f t="shared" si="279"/>
        <v>1.0159628506714382</v>
      </c>
      <c r="V93" s="251">
        <f t="shared" si="279"/>
        <v>1.0181656682571552</v>
      </c>
      <c r="W93" s="251">
        <f t="shared" si="246"/>
        <v>0.86927113436654091</v>
      </c>
      <c r="X93" s="250">
        <f t="shared" si="247"/>
        <v>0.84113402884942001</v>
      </c>
      <c r="Y93" s="251">
        <f t="shared" si="280"/>
        <v>1.2393792433690249</v>
      </c>
      <c r="Z93" s="251">
        <f t="shared" si="281"/>
        <v>1.3414809219114043</v>
      </c>
      <c r="AA93" s="250">
        <f t="shared" si="282"/>
        <v>1.5382964836143174</v>
      </c>
      <c r="AB93" s="252" t="str">
        <f t="shared" si="248"/>
        <v/>
      </c>
      <c r="AC93" s="250">
        <f t="shared" si="249"/>
        <v>0.84300643771685646</v>
      </c>
      <c r="AD93" s="250">
        <f t="shared" si="283"/>
        <v>1.1516697529285604</v>
      </c>
      <c r="AE93" s="250">
        <f t="shared" si="284"/>
        <v>1.2866660235579479</v>
      </c>
      <c r="AF93" s="275">
        <f t="shared" si="285"/>
        <v>1.6157960748571747</v>
      </c>
      <c r="AG93" s="274" t="str">
        <f t="shared" si="286"/>
        <v/>
      </c>
      <c r="AH93" s="274" t="str">
        <f t="shared" si="287"/>
        <v/>
      </c>
      <c r="AI93" s="250">
        <f t="shared" si="288"/>
        <v>1.2876648194050597</v>
      </c>
      <c r="AJ93" s="250">
        <f t="shared" si="289"/>
        <v>1.3298606200000451</v>
      </c>
      <c r="AK93" s="274" t="str">
        <f t="shared" si="290"/>
        <v/>
      </c>
      <c r="AL93" s="250">
        <f t="shared" si="250"/>
        <v>1.0283632130963762</v>
      </c>
      <c r="AM93" s="250">
        <f t="shared" si="291"/>
        <v>1.2189328257142948</v>
      </c>
      <c r="AN93" s="250">
        <f t="shared" si="292"/>
        <v>1.1727258767047819</v>
      </c>
      <c r="AO93" s="274">
        <f t="shared" si="293"/>
        <v>1.4348351412721878</v>
      </c>
      <c r="AP93" s="274">
        <f t="shared" si="294"/>
        <v>1.1401319156571783</v>
      </c>
      <c r="AQ93" s="250"/>
      <c r="AR93" s="275" t="str">
        <f t="shared" si="295"/>
        <v/>
      </c>
      <c r="AS93" s="339">
        <f t="shared" si="296"/>
        <v>1.0921578864305301</v>
      </c>
      <c r="AT93" s="339">
        <f t="shared" si="297"/>
        <v>1.3242582832142547</v>
      </c>
      <c r="AU93" s="339">
        <f t="shared" si="297"/>
        <v>1.9545573739285711</v>
      </c>
      <c r="AV93" s="252">
        <f t="shared" si="251"/>
        <v>0.48790238076506576</v>
      </c>
      <c r="AW93" s="250">
        <f t="shared" si="252"/>
        <v>0.59678873999997073</v>
      </c>
      <c r="AX93" s="252">
        <f t="shared" si="253"/>
        <v>0.63533003429470103</v>
      </c>
      <c r="AY93" s="250">
        <f t="shared" si="254"/>
        <v>0.69966140912469754</v>
      </c>
      <c r="AZ93" s="274">
        <f t="shared" si="255"/>
        <v>0.6966841341962251</v>
      </c>
      <c r="BA93" s="274">
        <f t="shared" si="256"/>
        <v>0.89750678084286628</v>
      </c>
      <c r="BB93" s="251">
        <f t="shared" si="257"/>
        <v>0.91943630551430644</v>
      </c>
      <c r="BC93" s="252"/>
      <c r="BD93" s="250"/>
      <c r="BE93" s="273" t="str">
        <f t="shared" si="258"/>
        <v/>
      </c>
      <c r="BF93" s="273" t="str">
        <f t="shared" si="259"/>
        <v/>
      </c>
      <c r="BG93" s="274">
        <f t="shared" si="260"/>
        <v>0.73689931018624488</v>
      </c>
      <c r="BH93" s="251">
        <f t="shared" si="261"/>
        <v>0.88771156629720505</v>
      </c>
      <c r="BI93" s="251">
        <f t="shared" si="262"/>
        <v>1.2023561873714415</v>
      </c>
      <c r="BJ93" s="274" t="str">
        <f t="shared" si="263"/>
        <v/>
      </c>
      <c r="BK93" s="252">
        <f t="shared" si="264"/>
        <v>0.65930296528915555</v>
      </c>
      <c r="BL93" s="274" t="str">
        <f t="shared" si="265"/>
        <v/>
      </c>
      <c r="BM93" s="275" t="str">
        <f t="shared" si="266"/>
        <v/>
      </c>
      <c r="BN93" s="274">
        <f t="shared" si="267"/>
        <v>0.78817675093558837</v>
      </c>
      <c r="BO93" s="250">
        <f t="shared" si="268"/>
        <v>0.73502125366264659</v>
      </c>
      <c r="BP93" s="250">
        <f t="shared" si="269"/>
        <v>0.96337238520153168</v>
      </c>
      <c r="BQ93" s="274">
        <f t="shared" si="270"/>
        <v>1.1136069768143226</v>
      </c>
      <c r="BR93" s="250">
        <f t="shared" si="271"/>
        <v>1.2807172972714436</v>
      </c>
      <c r="BS93" s="274">
        <f t="shared" si="272"/>
        <v>1.5130202843583271</v>
      </c>
      <c r="BT93" s="274" t="str">
        <f t="shared" si="273"/>
        <v/>
      </c>
      <c r="BU93" s="251">
        <f t="shared" si="274"/>
        <v>0.91457307103014029</v>
      </c>
      <c r="BV93" s="250">
        <f t="shared" si="275"/>
        <v>1.1516708862279947</v>
      </c>
      <c r="BW93" s="250">
        <f t="shared" si="276"/>
        <v>1.3838131592571878</v>
      </c>
    </row>
    <row r="94" spans="2:75" x14ac:dyDescent="0.25">
      <c r="B94" s="71"/>
      <c r="O94" s="72">
        <f t="shared" si="207"/>
        <v>42328</v>
      </c>
      <c r="P94" s="273" t="str">
        <f t="shared" si="277"/>
        <v/>
      </c>
      <c r="Q94" s="249">
        <f t="shared" si="243"/>
        <v>0.73293762865665801</v>
      </c>
      <c r="R94" s="250">
        <f t="shared" si="244"/>
        <v>0.58583615635541308</v>
      </c>
      <c r="S94" s="249">
        <f t="shared" si="245"/>
        <v>0.65293957312647466</v>
      </c>
      <c r="T94" s="250">
        <f t="shared" si="278"/>
        <v>0.82444998425064586</v>
      </c>
      <c r="U94" s="251">
        <f t="shared" si="279"/>
        <v>1.013180104903586</v>
      </c>
      <c r="V94" s="251">
        <f t="shared" si="279"/>
        <v>1.0244974240000104</v>
      </c>
      <c r="W94" s="251">
        <f t="shared" si="246"/>
        <v>0.87528274351499258</v>
      </c>
      <c r="X94" s="250">
        <f t="shared" si="247"/>
        <v>0.84973226009637992</v>
      </c>
      <c r="Y94" s="251">
        <f t="shared" si="280"/>
        <v>1.2392278028274468</v>
      </c>
      <c r="Z94" s="251">
        <f t="shared" si="281"/>
        <v>1.3473518258291315</v>
      </c>
      <c r="AA94" s="250">
        <f t="shared" si="282"/>
        <v>1.5438553589356774</v>
      </c>
      <c r="AB94" s="252" t="str">
        <f t="shared" si="248"/>
        <v/>
      </c>
      <c r="AC94" s="250">
        <f t="shared" si="249"/>
        <v>0.85217139680122633</v>
      </c>
      <c r="AD94" s="250">
        <f t="shared" si="283"/>
        <v>1.1520727390219614</v>
      </c>
      <c r="AE94" s="250">
        <f t="shared" si="284"/>
        <v>1.2921829473551858</v>
      </c>
      <c r="AF94" s="275">
        <f t="shared" si="285"/>
        <v>1.6274712441428196</v>
      </c>
      <c r="AG94" s="274" t="str">
        <f t="shared" si="286"/>
        <v/>
      </c>
      <c r="AH94" s="274" t="str">
        <f t="shared" si="287"/>
        <v/>
      </c>
      <c r="AI94" s="250">
        <f t="shared" si="288"/>
        <v>1.2878087274240682</v>
      </c>
      <c r="AJ94" s="250">
        <f t="shared" si="289"/>
        <v>1.3258656599999918</v>
      </c>
      <c r="AK94" s="274" t="str">
        <f t="shared" si="290"/>
        <v/>
      </c>
      <c r="AL94" s="250">
        <f t="shared" si="250"/>
        <v>1.0334541330783087</v>
      </c>
      <c r="AM94" s="250">
        <f t="shared" si="291"/>
        <v>1.2271071951647983</v>
      </c>
      <c r="AN94" s="250">
        <f t="shared" si="292"/>
        <v>1.1734276293372141</v>
      </c>
      <c r="AO94" s="274">
        <f t="shared" si="293"/>
        <v>1.4385470294177352</v>
      </c>
      <c r="AP94" s="274">
        <f t="shared" si="294"/>
        <v>1.1441697684428309</v>
      </c>
      <c r="AQ94" s="250"/>
      <c r="AR94" s="275" t="str">
        <f t="shared" si="295"/>
        <v/>
      </c>
      <c r="AS94" s="339">
        <f t="shared" si="296"/>
        <v>1.1087876815748055</v>
      </c>
      <c r="AT94" s="339">
        <f t="shared" si="297"/>
        <v>1.3193868963186808</v>
      </c>
      <c r="AU94" s="339">
        <f t="shared" si="297"/>
        <v>1.9659844173076979</v>
      </c>
      <c r="AV94" s="252">
        <f t="shared" si="251"/>
        <v>0.49395732559036931</v>
      </c>
      <c r="AW94" s="250">
        <f t="shared" si="252"/>
        <v>0.60282850942306077</v>
      </c>
      <c r="AX94" s="252">
        <f t="shared" si="253"/>
        <v>0.63881921426323496</v>
      </c>
      <c r="AY94" s="250">
        <f t="shared" si="254"/>
        <v>0.70486571343829629</v>
      </c>
      <c r="AZ94" s="274">
        <f t="shared" si="255"/>
        <v>0.70499675005697338</v>
      </c>
      <c r="BA94" s="274">
        <f t="shared" si="256"/>
        <v>0.90209174868212783</v>
      </c>
      <c r="BB94" s="251">
        <f t="shared" si="257"/>
        <v>0.93120413446072137</v>
      </c>
      <c r="BC94" s="252"/>
      <c r="BD94" s="250"/>
      <c r="BE94" s="273" t="str">
        <f t="shared" si="258"/>
        <v/>
      </c>
      <c r="BF94" s="273" t="str">
        <f t="shared" si="259"/>
        <v/>
      </c>
      <c r="BG94" s="274">
        <f t="shared" si="260"/>
        <v>0.73979971973898762</v>
      </c>
      <c r="BH94" s="251">
        <f t="shared" si="261"/>
        <v>0.89144667425693891</v>
      </c>
      <c r="BI94" s="251">
        <f t="shared" si="262"/>
        <v>1.2043888274785575</v>
      </c>
      <c r="BJ94" s="274" t="str">
        <f t="shared" si="263"/>
        <v/>
      </c>
      <c r="BK94" s="252">
        <f t="shared" si="264"/>
        <v>0.67003252073494934</v>
      </c>
      <c r="BL94" s="274" t="str">
        <f t="shared" si="265"/>
        <v/>
      </c>
      <c r="BM94" s="275" t="str">
        <f t="shared" si="266"/>
        <v/>
      </c>
      <c r="BN94" s="274">
        <f t="shared" si="267"/>
        <v>0.78514684302020799</v>
      </c>
      <c r="BO94" s="250">
        <f t="shared" si="268"/>
        <v>0.75213415597590183</v>
      </c>
      <c r="BP94" s="250">
        <f t="shared" si="269"/>
        <v>0.96923429199626376</v>
      </c>
      <c r="BQ94" s="274">
        <f t="shared" si="270"/>
        <v>1.1223318086357326</v>
      </c>
      <c r="BR94" s="250">
        <f t="shared" si="271"/>
        <v>1.2690235853785437</v>
      </c>
      <c r="BS94" s="274">
        <f t="shared" si="272"/>
        <v>1.526785907455523</v>
      </c>
      <c r="BT94" s="274" t="str">
        <f t="shared" si="273"/>
        <v/>
      </c>
      <c r="BU94" s="251">
        <f t="shared" si="274"/>
        <v>0.91402887418069811</v>
      </c>
      <c r="BV94" s="250">
        <f t="shared" si="275"/>
        <v>1.1575106156801001</v>
      </c>
      <c r="BW94" s="250">
        <f t="shared" si="276"/>
        <v>1.3831096602928605</v>
      </c>
    </row>
    <row r="95" spans="2:75" x14ac:dyDescent="0.25">
      <c r="B95" s="71"/>
      <c r="O95" s="72">
        <f t="shared" si="207"/>
        <v>42331</v>
      </c>
      <c r="P95" s="273" t="str">
        <f t="shared" si="277"/>
        <v/>
      </c>
      <c r="Q95" s="249">
        <f t="shared" si="243"/>
        <v>0.73989754227109428</v>
      </c>
      <c r="R95" s="250">
        <f t="shared" si="244"/>
        <v>0.58902712840359683</v>
      </c>
      <c r="S95" s="249">
        <f t="shared" si="245"/>
        <v>0.6400208550843578</v>
      </c>
      <c r="T95" s="250">
        <f t="shared" si="278"/>
        <v>0.80598028387909526</v>
      </c>
      <c r="U95" s="251">
        <f t="shared" si="279"/>
        <v>0.9999309379464254</v>
      </c>
      <c r="V95" s="251">
        <f t="shared" si="279"/>
        <v>1.0059850251857081</v>
      </c>
      <c r="W95" s="251">
        <f t="shared" si="246"/>
        <v>0.91153523462602237</v>
      </c>
      <c r="X95" s="250">
        <f t="shared" si="247"/>
        <v>0.85427461289760265</v>
      </c>
      <c r="Y95" s="251">
        <f t="shared" si="280"/>
        <v>1.2217149171284589</v>
      </c>
      <c r="Z95" s="251">
        <f t="shared" si="281"/>
        <v>1.3270761229367172</v>
      </c>
      <c r="AA95" s="250">
        <f t="shared" si="282"/>
        <v>1.5307473494643173</v>
      </c>
      <c r="AB95" s="252" t="str">
        <f t="shared" si="248"/>
        <v/>
      </c>
      <c r="AC95" s="250">
        <f t="shared" si="249"/>
        <v>0.84651042836749113</v>
      </c>
      <c r="AD95" s="250">
        <f t="shared" si="283"/>
        <v>1.1408397424175942</v>
      </c>
      <c r="AE95" s="250">
        <f t="shared" si="284"/>
        <v>1.2723203653085222</v>
      </c>
      <c r="AF95" s="275">
        <f t="shared" si="285"/>
        <v>1.6133445278571568</v>
      </c>
      <c r="AG95" s="274" t="str">
        <f t="shared" si="286"/>
        <v/>
      </c>
      <c r="AH95" s="274" t="str">
        <f t="shared" si="287"/>
        <v/>
      </c>
      <c r="AI95" s="250">
        <f t="shared" si="288"/>
        <v>1.2540791403607732</v>
      </c>
      <c r="AJ95" s="250">
        <f t="shared" si="289"/>
        <v>1.3095852399999997</v>
      </c>
      <c r="AK95" s="274" t="str">
        <f t="shared" si="290"/>
        <v/>
      </c>
      <c r="AL95" s="250">
        <f t="shared" si="250"/>
        <v>1.0298310173855345</v>
      </c>
      <c r="AM95" s="250">
        <f t="shared" si="291"/>
        <v>1.2129472056318802</v>
      </c>
      <c r="AN95" s="250">
        <f t="shared" si="292"/>
        <v>1.1566925118885587</v>
      </c>
      <c r="AO95" s="274">
        <f t="shared" si="293"/>
        <v>1.4188752052657847</v>
      </c>
      <c r="AP95" s="274">
        <f t="shared" si="294"/>
        <v>1.1263345478571258</v>
      </c>
      <c r="AQ95" s="250"/>
      <c r="AR95" s="275" t="str">
        <f t="shared" si="295"/>
        <v/>
      </c>
      <c r="AS95" s="339">
        <f t="shared" si="296"/>
        <v>1.1140235926303257</v>
      </c>
      <c r="AT95" s="339">
        <f t="shared" si="297"/>
        <v>1.3096841050549353</v>
      </c>
      <c r="AU95" s="339">
        <f t="shared" si="297"/>
        <v>1.9453154556318664</v>
      </c>
      <c r="AV95" s="252">
        <f t="shared" si="251"/>
        <v>0.4945885555602656</v>
      </c>
      <c r="AW95" s="250">
        <f t="shared" si="252"/>
        <v>0.58893351903845392</v>
      </c>
      <c r="AX95" s="252">
        <f t="shared" si="253"/>
        <v>0.62057612146097263</v>
      </c>
      <c r="AY95" s="250">
        <f t="shared" si="254"/>
        <v>0.68711267984886693</v>
      </c>
      <c r="AZ95" s="274">
        <f t="shared" si="255"/>
        <v>0.68351876785440346</v>
      </c>
      <c r="BA95" s="274">
        <f t="shared" si="256"/>
        <v>0.88767994026785946</v>
      </c>
      <c r="BB95" s="251">
        <f t="shared" si="257"/>
        <v>0.91807866758929801</v>
      </c>
      <c r="BC95" s="252"/>
      <c r="BD95" s="250"/>
      <c r="BE95" s="273" t="str">
        <f t="shared" si="258"/>
        <v/>
      </c>
      <c r="BF95" s="273" t="str">
        <f t="shared" si="259"/>
        <v/>
      </c>
      <c r="BG95" s="274">
        <f t="shared" si="260"/>
        <v>0.75142535507098174</v>
      </c>
      <c r="BH95" s="251">
        <f t="shared" si="261"/>
        <v>0.8690111701700336</v>
      </c>
      <c r="BI95" s="251">
        <f t="shared" si="262"/>
        <v>1.1882133523214162</v>
      </c>
      <c r="BJ95" s="274" t="str">
        <f t="shared" si="263"/>
        <v/>
      </c>
      <c r="BK95" s="252">
        <f t="shared" si="264"/>
        <v>0.66295530865663332</v>
      </c>
      <c r="BL95" s="274" t="str">
        <f t="shared" si="265"/>
        <v/>
      </c>
      <c r="BM95" s="275" t="str">
        <f t="shared" si="266"/>
        <v/>
      </c>
      <c r="BN95" s="274">
        <f t="shared" si="267"/>
        <v>0.8115557546410872</v>
      </c>
      <c r="BO95" s="250">
        <f t="shared" si="268"/>
        <v>0.7521586846506354</v>
      </c>
      <c r="BP95" s="250">
        <f t="shared" si="269"/>
        <v>0.94192368422541817</v>
      </c>
      <c r="BQ95" s="274">
        <f t="shared" si="270"/>
        <v>1.1209072469643124</v>
      </c>
      <c r="BR95" s="250">
        <f t="shared" si="271"/>
        <v>1.2600809373214221</v>
      </c>
      <c r="BS95" s="274">
        <f t="shared" si="272"/>
        <v>1.5162054915606076</v>
      </c>
      <c r="BT95" s="274" t="str">
        <f t="shared" si="273"/>
        <v/>
      </c>
      <c r="BU95" s="251">
        <f t="shared" si="274"/>
        <v>0.90946097662047354</v>
      </c>
      <c r="BV95" s="250">
        <f t="shared" si="275"/>
        <v>1.1442932969206328</v>
      </c>
      <c r="BW95" s="250">
        <f t="shared" si="276"/>
        <v>1.3715218741071253</v>
      </c>
    </row>
    <row r="96" spans="2:75" x14ac:dyDescent="0.25">
      <c r="B96" s="71"/>
      <c r="O96" s="72">
        <f t="shared" si="207"/>
        <v>42332</v>
      </c>
      <c r="P96" s="273" t="str">
        <f t="shared" si="277"/>
        <v/>
      </c>
      <c r="Q96" s="249">
        <f t="shared" si="243"/>
        <v>0.71815767469878766</v>
      </c>
      <c r="R96" s="250">
        <f t="shared" si="244"/>
        <v>0.57144297816265111</v>
      </c>
      <c r="S96" s="249">
        <f t="shared" si="245"/>
        <v>0.64499694879521563</v>
      </c>
      <c r="T96" s="250">
        <f t="shared" si="278"/>
        <v>0.7970018039798723</v>
      </c>
      <c r="U96" s="251">
        <f t="shared" si="279"/>
        <v>1.0050457689178272</v>
      </c>
      <c r="V96" s="251">
        <f t="shared" si="279"/>
        <v>1.0343749206999879</v>
      </c>
      <c r="W96" s="251">
        <f t="shared" si="246"/>
        <v>0.93998429988478049</v>
      </c>
      <c r="X96" s="250">
        <f t="shared" si="247"/>
        <v>0.85388974539156992</v>
      </c>
      <c r="Y96" s="251">
        <f t="shared" si="280"/>
        <v>1.2049528695214051</v>
      </c>
      <c r="Z96" s="251">
        <f t="shared" si="281"/>
        <v>1.3103233411455548</v>
      </c>
      <c r="AA96" s="250">
        <f t="shared" si="282"/>
        <v>1.5128210002785636</v>
      </c>
      <c r="AB96" s="252" t="str">
        <f t="shared" si="248"/>
        <v/>
      </c>
      <c r="AC96" s="250">
        <f t="shared" si="249"/>
        <v>0.8502117990361362</v>
      </c>
      <c r="AD96" s="250">
        <f t="shared" si="283"/>
        <v>1.1305558464230745</v>
      </c>
      <c r="AE96" s="250">
        <f t="shared" si="284"/>
        <v>1.256545302134759</v>
      </c>
      <c r="AF96" s="275">
        <f t="shared" si="285"/>
        <v>1.5984552887142898</v>
      </c>
      <c r="AG96" s="274" t="str">
        <f t="shared" si="286"/>
        <v/>
      </c>
      <c r="AH96" s="274" t="str">
        <f t="shared" si="287"/>
        <v/>
      </c>
      <c r="AI96" s="250">
        <f t="shared" si="288"/>
        <v>1.2412976456202638</v>
      </c>
      <c r="AJ96" s="250">
        <f t="shared" si="289"/>
        <v>1.3012851599999653</v>
      </c>
      <c r="AK96" s="274" t="str">
        <f t="shared" si="290"/>
        <v/>
      </c>
      <c r="AL96" s="250">
        <f t="shared" si="250"/>
        <v>1.0234569773493933</v>
      </c>
      <c r="AM96" s="250">
        <f t="shared" si="291"/>
        <v>1.2043122194230556</v>
      </c>
      <c r="AN96" s="250">
        <f t="shared" si="292"/>
        <v>1.1917865969795267</v>
      </c>
      <c r="AO96" s="274">
        <f t="shared" si="293"/>
        <v>1.3997879205886488</v>
      </c>
      <c r="AP96" s="274">
        <f t="shared" si="294"/>
        <v>1.2125756114142612</v>
      </c>
      <c r="AQ96" s="250"/>
      <c r="AR96" s="275" t="str">
        <f t="shared" si="295"/>
        <v/>
      </c>
      <c r="AS96" s="339">
        <f t="shared" si="296"/>
        <v>1.1136608273522208</v>
      </c>
      <c r="AT96" s="339">
        <f t="shared" si="297"/>
        <v>1.2903668703846116</v>
      </c>
      <c r="AU96" s="339">
        <f t="shared" si="297"/>
        <v>1.9387533465934146</v>
      </c>
      <c r="AV96" s="252">
        <f t="shared" si="251"/>
        <v>0.4953556302108546</v>
      </c>
      <c r="AW96" s="250">
        <f t="shared" si="252"/>
        <v>0.61756930576923219</v>
      </c>
      <c r="AX96" s="252">
        <f t="shared" si="253"/>
        <v>0.62177740107682888</v>
      </c>
      <c r="AY96" s="250">
        <f t="shared" si="254"/>
        <v>0.68151904747481185</v>
      </c>
      <c r="AZ96" s="274">
        <f t="shared" si="255"/>
        <v>0.68098687078481213</v>
      </c>
      <c r="BA96" s="274">
        <f t="shared" si="256"/>
        <v>0.89423286021069792</v>
      </c>
      <c r="BB96" s="251">
        <f t="shared" si="257"/>
        <v>0.91565054200358587</v>
      </c>
      <c r="BC96" s="252"/>
      <c r="BD96" s="250"/>
      <c r="BE96" s="273" t="str">
        <f t="shared" si="258"/>
        <v/>
      </c>
      <c r="BF96" s="273" t="str">
        <f t="shared" si="259"/>
        <v/>
      </c>
      <c r="BG96" s="274">
        <f t="shared" si="260"/>
        <v>0.75136600416613764</v>
      </c>
      <c r="BH96" s="251">
        <f t="shared" si="261"/>
        <v>0.85441627127832076</v>
      </c>
      <c r="BI96" s="251">
        <f t="shared" si="262"/>
        <v>1.1734688605928691</v>
      </c>
      <c r="BJ96" s="274" t="str">
        <f t="shared" si="263"/>
        <v/>
      </c>
      <c r="BK96" s="252">
        <f t="shared" si="264"/>
        <v>0.65567141454819122</v>
      </c>
      <c r="BL96" s="274" t="str">
        <f t="shared" si="265"/>
        <v/>
      </c>
      <c r="BM96" s="275" t="str">
        <f t="shared" si="266"/>
        <v/>
      </c>
      <c r="BN96" s="274">
        <f t="shared" si="267"/>
        <v>0.80143072815690841</v>
      </c>
      <c r="BO96" s="250">
        <f t="shared" si="268"/>
        <v>0.7439137792771211</v>
      </c>
      <c r="BP96" s="250">
        <f t="shared" si="269"/>
        <v>0.93318949612091195</v>
      </c>
      <c r="BQ96" s="274">
        <f t="shared" si="270"/>
        <v>1.1058412760785732</v>
      </c>
      <c r="BR96" s="250">
        <f t="shared" si="271"/>
        <v>1.2440587336928561</v>
      </c>
      <c r="BS96" s="274">
        <f t="shared" si="272"/>
        <v>1.491254866557167</v>
      </c>
      <c r="BT96" s="274" t="str">
        <f t="shared" si="273"/>
        <v/>
      </c>
      <c r="BU96" s="251">
        <f t="shared" si="274"/>
        <v>0.90308477792167929</v>
      </c>
      <c r="BV96" s="250">
        <f t="shared" si="275"/>
        <v>1.1282050982367875</v>
      </c>
      <c r="BW96" s="250">
        <f t="shared" si="276"/>
        <v>1.3562728035642437</v>
      </c>
    </row>
    <row r="97" spans="2:75" x14ac:dyDescent="0.25">
      <c r="B97" s="71"/>
      <c r="O97" s="72">
        <f t="shared" si="207"/>
        <v>42333</v>
      </c>
      <c r="P97" s="273" t="str">
        <f t="shared" si="277"/>
        <v/>
      </c>
      <c r="Q97" s="249">
        <f t="shared" si="243"/>
        <v>0.72329264395782911</v>
      </c>
      <c r="R97" s="250">
        <f t="shared" si="244"/>
        <v>0.62292620069277138</v>
      </c>
      <c r="S97" s="249">
        <f t="shared" si="245"/>
        <v>0.61705446183136381</v>
      </c>
      <c r="T97" s="250">
        <f t="shared" si="278"/>
        <v>0.79265179609573311</v>
      </c>
      <c r="U97" s="251">
        <f t="shared" si="279"/>
        <v>0.9887008640892887</v>
      </c>
      <c r="V97" s="251">
        <f t="shared" si="279"/>
        <v>1.0141453909286247</v>
      </c>
      <c r="W97" s="251">
        <f t="shared" si="246"/>
        <v>0.9939055357744877</v>
      </c>
      <c r="X97" s="250">
        <f t="shared" si="247"/>
        <v>0.86526256470483176</v>
      </c>
      <c r="Y97" s="251">
        <f t="shared" si="280"/>
        <v>1.2086686047733002</v>
      </c>
      <c r="Z97" s="251">
        <f t="shared" si="281"/>
        <v>1.307948102278468</v>
      </c>
      <c r="AA97" s="250">
        <f t="shared" si="282"/>
        <v>1.5041170518928908</v>
      </c>
      <c r="AB97" s="252" t="str">
        <f t="shared" si="248"/>
        <v/>
      </c>
      <c r="AC97" s="250">
        <f t="shared" si="249"/>
        <v>0.85888191776505529</v>
      </c>
      <c r="AD97" s="250">
        <f t="shared" si="283"/>
        <v>1.1293974389340784</v>
      </c>
      <c r="AE97" s="250">
        <f t="shared" si="284"/>
        <v>1.2595053179848801</v>
      </c>
      <c r="AF97" s="275">
        <f t="shared" si="285"/>
        <v>1.5826070635714333</v>
      </c>
      <c r="AG97" s="274" t="str">
        <f t="shared" si="286"/>
        <v/>
      </c>
      <c r="AH97" s="274" t="str">
        <f t="shared" si="287"/>
        <v/>
      </c>
      <c r="AI97" s="250">
        <f t="shared" si="288"/>
        <v>1.2371247185126557</v>
      </c>
      <c r="AJ97" s="250">
        <f t="shared" si="289"/>
        <v>1.287099600000019</v>
      </c>
      <c r="AK97" s="274" t="str">
        <f t="shared" si="290"/>
        <v/>
      </c>
      <c r="AL97" s="250">
        <f t="shared" si="250"/>
        <v>1.0276144482289085</v>
      </c>
      <c r="AM97" s="250">
        <f t="shared" si="291"/>
        <v>1.2008666745054866</v>
      </c>
      <c r="AN97" s="250">
        <f t="shared" si="292"/>
        <v>1.2137399884574482</v>
      </c>
      <c r="AO97" s="274">
        <f t="shared" si="293"/>
        <v>1.4071649619303761</v>
      </c>
      <c r="AP97" s="274">
        <f t="shared" si="294"/>
        <v>1.1794199055714247</v>
      </c>
      <c r="AQ97" s="250"/>
      <c r="AR97" s="275" t="str">
        <f t="shared" si="295"/>
        <v/>
      </c>
      <c r="AS97" s="339">
        <f t="shared" si="296"/>
        <v>1.1066518340453855</v>
      </c>
      <c r="AT97" s="339">
        <f t="shared" si="297"/>
        <v>1.2895639985439518</v>
      </c>
      <c r="AU97" s="339">
        <f t="shared" si="297"/>
        <v>1.928420709148345</v>
      </c>
      <c r="AV97" s="252">
        <f t="shared" si="251"/>
        <v>0.50087436787952866</v>
      </c>
      <c r="AW97" s="250">
        <f t="shared" si="252"/>
        <v>0.63051378173076911</v>
      </c>
      <c r="AX97" s="252">
        <f t="shared" si="253"/>
        <v>0.62327538051004838</v>
      </c>
      <c r="AY97" s="250">
        <f t="shared" si="254"/>
        <v>0.68624455011965191</v>
      </c>
      <c r="AZ97" s="274">
        <f t="shared" si="255"/>
        <v>0.68088702674049095</v>
      </c>
      <c r="BA97" s="274">
        <f t="shared" si="256"/>
        <v>0.87440949755358988</v>
      </c>
      <c r="BB97" s="251">
        <f t="shared" si="257"/>
        <v>0.90377971351787423</v>
      </c>
      <c r="BC97" s="252"/>
      <c r="BD97" s="250"/>
      <c r="BE97" s="273" t="str">
        <f t="shared" si="258"/>
        <v/>
      </c>
      <c r="BF97" s="273" t="str">
        <f t="shared" si="259"/>
        <v/>
      </c>
      <c r="BG97" s="274">
        <f t="shared" si="260"/>
        <v>0.76965123123926782</v>
      </c>
      <c r="BH97" s="251">
        <f t="shared" si="261"/>
        <v>0.89373565955290291</v>
      </c>
      <c r="BI97" s="251">
        <f t="shared" si="262"/>
        <v>1.1861587464643031</v>
      </c>
      <c r="BJ97" s="274" t="str">
        <f t="shared" si="263"/>
        <v/>
      </c>
      <c r="BK97" s="252">
        <f t="shared" si="264"/>
        <v>0.65555949868677565</v>
      </c>
      <c r="BL97" s="274" t="str">
        <f t="shared" si="265"/>
        <v/>
      </c>
      <c r="BM97" s="275" t="str">
        <f t="shared" si="266"/>
        <v/>
      </c>
      <c r="BN97" s="274">
        <f t="shared" si="267"/>
        <v>0.7648065129012287</v>
      </c>
      <c r="BO97" s="250">
        <f t="shared" si="268"/>
        <v>0.76357979669879139</v>
      </c>
      <c r="BP97" s="250">
        <f t="shared" si="269"/>
        <v>0.9382027659256913</v>
      </c>
      <c r="BQ97" s="274">
        <f t="shared" si="270"/>
        <v>1.091292674892852</v>
      </c>
      <c r="BR97" s="250">
        <f t="shared" si="271"/>
        <v>1.2314606874643066</v>
      </c>
      <c r="BS97" s="274">
        <f t="shared" si="272"/>
        <v>1.481354410266972</v>
      </c>
      <c r="BT97" s="274" t="str">
        <f t="shared" si="273"/>
        <v/>
      </c>
      <c r="BU97" s="251">
        <f t="shared" si="274"/>
        <v>0.91199362625904712</v>
      </c>
      <c r="BV97" s="250">
        <f t="shared" si="275"/>
        <v>1.1360844508753019</v>
      </c>
      <c r="BW97" s="250">
        <f t="shared" si="276"/>
        <v>1.3367604108214088</v>
      </c>
    </row>
    <row r="98" spans="2:75" x14ac:dyDescent="0.25">
      <c r="B98" s="71"/>
      <c r="O98" s="72">
        <f t="shared" si="207"/>
        <v>42334</v>
      </c>
      <c r="P98" s="273" t="str">
        <f t="shared" si="277"/>
        <v/>
      </c>
      <c r="Q98" s="249">
        <f t="shared" si="243"/>
        <v>0.74266156040963516</v>
      </c>
      <c r="R98" s="250">
        <f t="shared" si="244"/>
        <v>0.63291088469876522</v>
      </c>
      <c r="S98" s="249">
        <f t="shared" si="245"/>
        <v>0.62870356563853314</v>
      </c>
      <c r="T98" s="250">
        <f t="shared" si="278"/>
        <v>0.82156221423172271</v>
      </c>
      <c r="U98" s="251">
        <f t="shared" si="279"/>
        <v>1.022155024467847</v>
      </c>
      <c r="V98" s="251">
        <f t="shared" si="279"/>
        <v>1.0455274527321521</v>
      </c>
      <c r="W98" s="251">
        <f t="shared" si="246"/>
        <v>0.91579293695008834</v>
      </c>
      <c r="X98" s="250">
        <f t="shared" si="247"/>
        <v>0.87169647836748831</v>
      </c>
      <c r="Y98" s="251">
        <f t="shared" si="280"/>
        <v>1.2333060630037775</v>
      </c>
      <c r="Z98" s="251">
        <f t="shared" si="281"/>
        <v>1.3335224947784559</v>
      </c>
      <c r="AA98" s="250">
        <f t="shared" si="282"/>
        <v>1.5240987034785465</v>
      </c>
      <c r="AB98" s="252" t="str">
        <f t="shared" si="248"/>
        <v/>
      </c>
      <c r="AC98" s="250">
        <f t="shared" si="249"/>
        <v>0.86451458871082298</v>
      </c>
      <c r="AD98" s="250">
        <f t="shared" si="283"/>
        <v>1.1452618731758131</v>
      </c>
      <c r="AE98" s="250">
        <f t="shared" si="284"/>
        <v>1.2839475467002215</v>
      </c>
      <c r="AF98" s="275">
        <f t="shared" si="285"/>
        <v>1.6025709647142787</v>
      </c>
      <c r="AG98" s="274" t="str">
        <f t="shared" si="286"/>
        <v/>
      </c>
      <c r="AH98" s="274" t="str">
        <f t="shared" si="287"/>
        <v/>
      </c>
      <c r="AI98" s="250">
        <f t="shared" si="288"/>
        <v>1.2555007535126368</v>
      </c>
      <c r="AJ98" s="250">
        <f t="shared" si="289"/>
        <v>1.3521563200000086</v>
      </c>
      <c r="AK98" s="274" t="str">
        <f t="shared" si="290"/>
        <v/>
      </c>
      <c r="AL98" s="250">
        <f t="shared" si="250"/>
        <v>1.030622247704807</v>
      </c>
      <c r="AM98" s="250">
        <f t="shared" si="291"/>
        <v>1.2121353388186686</v>
      </c>
      <c r="AN98" s="250">
        <f t="shared" si="292"/>
        <v>1.2550366456950992</v>
      </c>
      <c r="AO98" s="274">
        <f t="shared" si="293"/>
        <v>1.4336102769303722</v>
      </c>
      <c r="AP98" s="274">
        <f t="shared" si="294"/>
        <v>1.2266401963143116</v>
      </c>
      <c r="AQ98" s="250"/>
      <c r="AR98" s="275" t="str">
        <f t="shared" si="295"/>
        <v/>
      </c>
      <c r="AS98" s="339">
        <f t="shared" si="296"/>
        <v>1.1180081416112415</v>
      </c>
      <c r="AT98" s="339">
        <f t="shared" si="297"/>
        <v>1.3023611055494273</v>
      </c>
      <c r="AU98" s="339">
        <f t="shared" si="297"/>
        <v>1.9422713656043902</v>
      </c>
      <c r="AV98" s="252">
        <f t="shared" si="251"/>
        <v>0.5105841803132698</v>
      </c>
      <c r="AW98" s="250">
        <f t="shared" si="252"/>
        <v>0.65199310788458975</v>
      </c>
      <c r="AX98" s="252">
        <f t="shared" si="253"/>
        <v>0.65655886886650361</v>
      </c>
      <c r="AY98" s="250">
        <f t="shared" si="254"/>
        <v>0.71022027528965426</v>
      </c>
      <c r="AZ98" s="274">
        <f t="shared" si="255"/>
        <v>0.71867621924050695</v>
      </c>
      <c r="BA98" s="274">
        <f t="shared" si="256"/>
        <v>0.91619035856070097</v>
      </c>
      <c r="BB98" s="251">
        <f t="shared" si="257"/>
        <v>0.94122249915356226</v>
      </c>
      <c r="BC98" s="252"/>
      <c r="BD98" s="250"/>
      <c r="BE98" s="273" t="str">
        <f t="shared" si="258"/>
        <v/>
      </c>
      <c r="BF98" s="273" t="str">
        <f t="shared" si="259"/>
        <v/>
      </c>
      <c r="BG98" s="274">
        <f t="shared" si="260"/>
        <v>0.75374150585606214</v>
      </c>
      <c r="BH98" s="251">
        <f t="shared" si="261"/>
        <v>0.92431467904910392</v>
      </c>
      <c r="BI98" s="251">
        <f t="shared" si="262"/>
        <v>1.2225307184928695</v>
      </c>
      <c r="BJ98" s="274" t="str">
        <f t="shared" si="263"/>
        <v/>
      </c>
      <c r="BK98" s="252">
        <f t="shared" si="264"/>
        <v>0.66032768661447827</v>
      </c>
      <c r="BL98" s="274" t="str">
        <f t="shared" si="265"/>
        <v/>
      </c>
      <c r="BM98" s="275" t="str">
        <f t="shared" si="266"/>
        <v/>
      </c>
      <c r="BN98" s="274">
        <f t="shared" si="267"/>
        <v>0.79639502831206999</v>
      </c>
      <c r="BO98" s="250">
        <f t="shared" si="268"/>
        <v>0.77019227128313084</v>
      </c>
      <c r="BP98" s="250">
        <f t="shared" si="269"/>
        <v>0.96612876460953201</v>
      </c>
      <c r="BQ98" s="274">
        <f t="shared" si="270"/>
        <v>1.1486442748785861</v>
      </c>
      <c r="BR98" s="250">
        <f t="shared" si="271"/>
        <v>1.2667250557928798</v>
      </c>
      <c r="BS98" s="274">
        <f t="shared" si="272"/>
        <v>1.4886240378713138</v>
      </c>
      <c r="BT98" s="274" t="str">
        <f t="shared" si="273"/>
        <v/>
      </c>
      <c r="BU98" s="251">
        <f t="shared" si="274"/>
        <v>0.91580634512647663</v>
      </c>
      <c r="BV98" s="250">
        <f t="shared" si="275"/>
        <v>1.1423394702770655</v>
      </c>
      <c r="BW98" s="250">
        <f t="shared" si="276"/>
        <v>1.3634162222643185</v>
      </c>
    </row>
    <row r="99" spans="2:75" x14ac:dyDescent="0.25">
      <c r="B99" s="71"/>
      <c r="O99" s="72">
        <f t="shared" si="207"/>
        <v>42335</v>
      </c>
      <c r="P99" s="273" t="str">
        <f t="shared" si="277"/>
        <v/>
      </c>
      <c r="Q99" s="249">
        <f t="shared" si="243"/>
        <v>0.76761579621686504</v>
      </c>
      <c r="R99" s="250">
        <f t="shared" si="244"/>
        <v>0.64906421322288121</v>
      </c>
      <c r="S99" s="249">
        <f t="shared" si="245"/>
        <v>0.65127021086744996</v>
      </c>
      <c r="T99" s="250">
        <f t="shared" si="278"/>
        <v>0.83816027415619443</v>
      </c>
      <c r="U99" s="251">
        <f t="shared" si="279"/>
        <v>1.0324676381250115</v>
      </c>
      <c r="V99" s="251">
        <f t="shared" si="279"/>
        <v>1.0610793867178523</v>
      </c>
      <c r="W99" s="251">
        <f t="shared" si="246"/>
        <v>0.93588415002065251</v>
      </c>
      <c r="X99" s="250">
        <f t="shared" si="247"/>
        <v>0.89526951301809099</v>
      </c>
      <c r="Y99" s="251">
        <f t="shared" si="280"/>
        <v>1.2632996562090808</v>
      </c>
      <c r="Z99" s="251">
        <f t="shared" si="281"/>
        <v>1.3586795179746969</v>
      </c>
      <c r="AA99" s="250">
        <f t="shared" si="282"/>
        <v>1.555451578750024</v>
      </c>
      <c r="AB99" s="252" t="str">
        <f t="shared" si="248"/>
        <v/>
      </c>
      <c r="AC99" s="250">
        <f t="shared" si="249"/>
        <v>0.88501773249399429</v>
      </c>
      <c r="AD99" s="250">
        <f t="shared" si="283"/>
        <v>1.1799566892582356</v>
      </c>
      <c r="AE99" s="250">
        <f t="shared" si="284"/>
        <v>1.3096111165806246</v>
      </c>
      <c r="AF99" s="275">
        <f t="shared" si="285"/>
        <v>1.6287962349999967</v>
      </c>
      <c r="AG99" s="274" t="str">
        <f t="shared" si="286"/>
        <v/>
      </c>
      <c r="AH99" s="274" t="str">
        <f t="shared" si="287"/>
        <v/>
      </c>
      <c r="AI99" s="250">
        <f t="shared" si="288"/>
        <v>1.2725451635443079</v>
      </c>
      <c r="AJ99" s="250">
        <f t="shared" si="289"/>
        <v>1.361350112500026</v>
      </c>
      <c r="AK99" s="274" t="str">
        <f t="shared" si="290"/>
        <v/>
      </c>
      <c r="AL99" s="250">
        <f t="shared" si="250"/>
        <v>1.0542817956084227</v>
      </c>
      <c r="AM99" s="250">
        <f t="shared" si="291"/>
        <v>1.2507787331868081</v>
      </c>
      <c r="AN99" s="250">
        <f t="shared" si="292"/>
        <v>1.2754292014059114</v>
      </c>
      <c r="AO99" s="274">
        <f t="shared" si="293"/>
        <v>1.4599378130063618</v>
      </c>
      <c r="AP99" s="274">
        <f t="shared" si="294"/>
        <v>1.2425398950000019</v>
      </c>
      <c r="AQ99" s="250"/>
      <c r="AR99" s="275" t="str">
        <f t="shared" si="295"/>
        <v/>
      </c>
      <c r="AS99" s="339">
        <f t="shared" si="296"/>
        <v>1.150719837121732</v>
      </c>
      <c r="AT99" s="339">
        <f t="shared" si="297"/>
        <v>1.3345248654945028</v>
      </c>
      <c r="AU99" s="339">
        <f t="shared" si="297"/>
        <v>1.9680344426923364</v>
      </c>
      <c r="AV99" s="252">
        <f t="shared" si="251"/>
        <v>0.53640991004820648</v>
      </c>
      <c r="AW99" s="250">
        <f t="shared" si="252"/>
        <v>0.68623379134616336</v>
      </c>
      <c r="AX99" s="252">
        <f t="shared" si="253"/>
        <v>0.69780512227959202</v>
      </c>
      <c r="AY99" s="250">
        <f t="shared" si="254"/>
        <v>0.75232861769522197</v>
      </c>
      <c r="AZ99" s="274">
        <f t="shared" si="255"/>
        <v>0.76011907984176919</v>
      </c>
      <c r="BA99" s="274">
        <f t="shared" si="256"/>
        <v>1.0044514393749928</v>
      </c>
      <c r="BB99" s="251">
        <f t="shared" si="257"/>
        <v>1.0185032481250098</v>
      </c>
      <c r="BC99" s="252"/>
      <c r="BD99" s="250"/>
      <c r="BE99" s="273" t="str">
        <f t="shared" si="258"/>
        <v/>
      </c>
      <c r="BF99" s="273" t="str">
        <f t="shared" si="259"/>
        <v/>
      </c>
      <c r="BG99" s="274">
        <f t="shared" si="260"/>
        <v>0.76249638116446716</v>
      </c>
      <c r="BH99" s="251">
        <f t="shared" si="261"/>
        <v>0.93595063321791727</v>
      </c>
      <c r="BI99" s="251">
        <f t="shared" si="262"/>
        <v>1.2313937237500219</v>
      </c>
      <c r="BJ99" s="274" t="str">
        <f t="shared" si="263"/>
        <v/>
      </c>
      <c r="BK99" s="252">
        <f t="shared" si="264"/>
        <v>0.67852606832529982</v>
      </c>
      <c r="BL99" s="274" t="str">
        <f t="shared" si="265"/>
        <v/>
      </c>
      <c r="BM99" s="275" t="str">
        <f t="shared" si="266"/>
        <v/>
      </c>
      <c r="BN99" s="274">
        <f t="shared" si="267"/>
        <v>0.80251359536609312</v>
      </c>
      <c r="BO99" s="250">
        <f t="shared" si="268"/>
        <v>0.79250014962049287</v>
      </c>
      <c r="BP99" s="250">
        <f t="shared" si="269"/>
        <v>0.9815312625630086</v>
      </c>
      <c r="BQ99" s="274">
        <f t="shared" si="270"/>
        <v>1.1734994037500193</v>
      </c>
      <c r="BR99" s="250">
        <f t="shared" si="271"/>
        <v>1.2804532737500067</v>
      </c>
      <c r="BS99" s="274">
        <f t="shared" si="272"/>
        <v>1.5065861853182954</v>
      </c>
      <c r="BT99" s="274" t="str">
        <f t="shared" si="273"/>
        <v/>
      </c>
      <c r="BU99" s="251">
        <f t="shared" si="274"/>
        <v>0.94053552059637369</v>
      </c>
      <c r="BV99" s="250">
        <f t="shared" si="275"/>
        <v>1.1579575136650067</v>
      </c>
      <c r="BW99" s="250">
        <f t="shared" si="276"/>
        <v>1.3728274237500289</v>
      </c>
    </row>
    <row r="100" spans="2:75" x14ac:dyDescent="0.25">
      <c r="B100" s="71"/>
      <c r="O100" s="72">
        <f t="shared" si="207"/>
        <v>42338</v>
      </c>
      <c r="P100" s="273" t="str">
        <f t="shared" si="277"/>
        <v/>
      </c>
      <c r="Q100" s="249">
        <f t="shared" si="243"/>
        <v>0.76733606787952491</v>
      </c>
      <c r="R100" s="250">
        <f t="shared" si="244"/>
        <v>0.65388837626507756</v>
      </c>
      <c r="S100" s="249">
        <f t="shared" si="245"/>
        <v>0.66326158801808788</v>
      </c>
      <c r="T100" s="250">
        <f t="shared" si="278"/>
        <v>0.85404365637280977</v>
      </c>
      <c r="U100" s="251">
        <f t="shared" si="279"/>
        <v>1.0843893569464158</v>
      </c>
      <c r="V100" s="251">
        <f t="shared" si="279"/>
        <v>1.1120894601964246</v>
      </c>
      <c r="W100" s="251">
        <f t="shared" si="246"/>
        <v>0.9340502308821379</v>
      </c>
      <c r="X100" s="250">
        <f t="shared" si="247"/>
        <v>0.89983996065661964</v>
      </c>
      <c r="Y100" s="251">
        <f t="shared" si="280"/>
        <v>1.2899729938539357</v>
      </c>
      <c r="Z100" s="251">
        <f t="shared" si="281"/>
        <v>1.3764670322088794</v>
      </c>
      <c r="AA100" s="250">
        <f t="shared" si="282"/>
        <v>1.5601166629642664</v>
      </c>
      <c r="AB100" s="252" t="str">
        <f t="shared" si="248"/>
        <v/>
      </c>
      <c r="AC100" s="250">
        <f t="shared" si="249"/>
        <v>0.89626561461445142</v>
      </c>
      <c r="AD100" s="250">
        <f t="shared" si="283"/>
        <v>1.1890450169230835</v>
      </c>
      <c r="AE100" s="250">
        <f t="shared" si="284"/>
        <v>1.3268295617569561</v>
      </c>
      <c r="AF100" s="275">
        <f t="shared" si="285"/>
        <v>1.6324680003571395</v>
      </c>
      <c r="AG100" s="274" t="str">
        <f t="shared" si="286"/>
        <v/>
      </c>
      <c r="AH100" s="274" t="str">
        <f t="shared" si="287"/>
        <v/>
      </c>
      <c r="AI100" s="250">
        <f t="shared" si="288"/>
        <v>1.2790309447594921</v>
      </c>
      <c r="AJ100" s="250">
        <f t="shared" si="289"/>
        <v>1.4176058400000136</v>
      </c>
      <c r="AK100" s="274" t="str">
        <f t="shared" si="290"/>
        <v/>
      </c>
      <c r="AL100" s="250">
        <f t="shared" si="250"/>
        <v>1.0684425639397723</v>
      </c>
      <c r="AM100" s="250">
        <f t="shared" si="291"/>
        <v>1.236682076923096</v>
      </c>
      <c r="AN100" s="250">
        <f t="shared" si="292"/>
        <v>1.2932888031095993</v>
      </c>
      <c r="AO100" s="274">
        <f t="shared" si="293"/>
        <v>1.4837297298228367</v>
      </c>
      <c r="AP100" s="274">
        <f t="shared" si="294"/>
        <v>1.2639497273571569</v>
      </c>
      <c r="AQ100" s="250"/>
      <c r="AR100" s="275" t="str">
        <f t="shared" si="295"/>
        <v/>
      </c>
      <c r="AS100" s="339">
        <f t="shared" si="296"/>
        <v>1.1595189104756978</v>
      </c>
      <c r="AT100" s="339">
        <f t="shared" si="297"/>
        <v>1.3385286328846417</v>
      </c>
      <c r="AU100" s="352">
        <f t="shared" si="297"/>
        <v>1.971135015961583</v>
      </c>
      <c r="AV100" s="252">
        <f t="shared" si="251"/>
        <v>0.54115160558433395</v>
      </c>
      <c r="AW100" s="250">
        <f t="shared" si="252"/>
        <v>0.70823803076922776</v>
      </c>
      <c r="AX100" s="252">
        <f t="shared" si="253"/>
        <v>0.70474588382873371</v>
      </c>
      <c r="AY100" s="250">
        <f t="shared" si="254"/>
        <v>0.76045419296603756</v>
      </c>
      <c r="AZ100" s="274">
        <f t="shared" si="255"/>
        <v>0.79099474393039326</v>
      </c>
      <c r="BA100" s="274">
        <f t="shared" si="256"/>
        <v>1.0078874957678772</v>
      </c>
      <c r="BB100" s="251">
        <f t="shared" si="257"/>
        <v>1.0087376795893062</v>
      </c>
      <c r="BC100" s="252"/>
      <c r="BD100" s="250"/>
      <c r="BE100" s="273" t="str">
        <f t="shared" si="258"/>
        <v/>
      </c>
      <c r="BF100" s="273" t="str">
        <f t="shared" si="259"/>
        <v/>
      </c>
      <c r="BG100" s="274">
        <f t="shared" si="260"/>
        <v>0.78517027316583743</v>
      </c>
      <c r="BH100" s="251">
        <f t="shared" si="261"/>
        <v>0.96775031760077956</v>
      </c>
      <c r="BI100" s="251">
        <f t="shared" si="262"/>
        <v>1.2615131293214397</v>
      </c>
      <c r="BJ100" s="274" t="str">
        <f t="shared" si="263"/>
        <v/>
      </c>
      <c r="BK100" s="252">
        <f t="shared" si="264"/>
        <v>0.69147937781925872</v>
      </c>
      <c r="BL100" s="274" t="str">
        <f t="shared" si="265"/>
        <v/>
      </c>
      <c r="BM100" s="275" t="str">
        <f t="shared" si="266"/>
        <v/>
      </c>
      <c r="BN100" s="274">
        <f t="shared" si="267"/>
        <v>0.79435806443641699</v>
      </c>
      <c r="BO100" s="250">
        <f t="shared" si="268"/>
        <v>0.80974299321083754</v>
      </c>
      <c r="BP100" s="250">
        <f t="shared" si="269"/>
        <v>0.97508936176324035</v>
      </c>
      <c r="BQ100" s="274">
        <f t="shared" si="270"/>
        <v>1.1584448134642793</v>
      </c>
      <c r="BR100" s="250">
        <f t="shared" si="271"/>
        <v>1.2802537703214165</v>
      </c>
      <c r="BS100" s="274">
        <f t="shared" si="272"/>
        <v>1.4930559579003964</v>
      </c>
      <c r="BT100" s="274" t="str">
        <f t="shared" si="273"/>
        <v/>
      </c>
      <c r="BU100" s="251">
        <f t="shared" si="274"/>
        <v>0.94899398066866469</v>
      </c>
      <c r="BV100" s="250">
        <f t="shared" si="275"/>
        <v>1.1658108801196407</v>
      </c>
      <c r="BW100" s="250">
        <f t="shared" si="276"/>
        <v>1.4141627251071269</v>
      </c>
    </row>
    <row r="101" spans="2:75" x14ac:dyDescent="0.25">
      <c r="B101" s="71"/>
      <c r="O101" s="72" t="str">
        <f t="shared" si="207"/>
        <v/>
      </c>
      <c r="P101" s="273" t="str">
        <f t="shared" si="277"/>
        <v/>
      </c>
      <c r="Q101" s="249" t="str">
        <f t="shared" si="243"/>
        <v/>
      </c>
      <c r="R101" s="250" t="str">
        <f t="shared" si="244"/>
        <v/>
      </c>
      <c r="S101" s="249" t="str">
        <f t="shared" si="245"/>
        <v/>
      </c>
      <c r="T101" s="250" t="str">
        <f t="shared" si="278"/>
        <v/>
      </c>
      <c r="U101" s="251" t="str">
        <f t="shared" si="279"/>
        <v/>
      </c>
      <c r="V101" s="251"/>
      <c r="W101" s="251" t="str">
        <f t="shared" si="246"/>
        <v/>
      </c>
      <c r="X101" s="250" t="str">
        <f t="shared" si="247"/>
        <v/>
      </c>
      <c r="Y101" s="251" t="str">
        <f t="shared" si="280"/>
        <v/>
      </c>
      <c r="Z101" s="251" t="str">
        <f t="shared" si="281"/>
        <v/>
      </c>
      <c r="AA101" s="250" t="str">
        <f t="shared" si="282"/>
        <v/>
      </c>
      <c r="AB101" s="252" t="str">
        <f t="shared" si="248"/>
        <v/>
      </c>
      <c r="AC101" s="250" t="str">
        <f t="shared" si="249"/>
        <v/>
      </c>
      <c r="AD101" s="250" t="str">
        <f t="shared" si="283"/>
        <v/>
      </c>
      <c r="AE101" s="250" t="str">
        <f t="shared" si="284"/>
        <v/>
      </c>
      <c r="AF101" s="275" t="str">
        <f t="shared" si="285"/>
        <v/>
      </c>
      <c r="AG101" s="274" t="str">
        <f t="shared" si="286"/>
        <v/>
      </c>
      <c r="AH101" s="274" t="str">
        <f t="shared" si="287"/>
        <v/>
      </c>
      <c r="AI101" s="250" t="str">
        <f t="shared" si="288"/>
        <v/>
      </c>
      <c r="AJ101" s="250" t="str">
        <f t="shared" si="289"/>
        <v/>
      </c>
      <c r="AK101" s="274" t="str">
        <f t="shared" si="290"/>
        <v/>
      </c>
      <c r="AL101" s="250" t="str">
        <f t="shared" si="250"/>
        <v/>
      </c>
      <c r="AM101" s="250" t="str">
        <f t="shared" si="291"/>
        <v/>
      </c>
      <c r="AN101" s="250" t="str">
        <f t="shared" si="292"/>
        <v/>
      </c>
      <c r="AO101" s="274" t="str">
        <f t="shared" si="293"/>
        <v/>
      </c>
      <c r="AP101" s="274" t="str">
        <f t="shared" si="294"/>
        <v/>
      </c>
      <c r="AQ101" s="250"/>
      <c r="AR101" s="275" t="str">
        <f t="shared" si="295"/>
        <v/>
      </c>
      <c r="AS101" s="339" t="str">
        <f t="shared" si="296"/>
        <v/>
      </c>
      <c r="AT101" s="339" t="str">
        <f t="shared" si="297"/>
        <v/>
      </c>
      <c r="AU101" s="349"/>
      <c r="AV101" s="252" t="str">
        <f t="shared" si="251"/>
        <v/>
      </c>
      <c r="AW101" s="250" t="str">
        <f t="shared" si="252"/>
        <v/>
      </c>
      <c r="AX101" s="252" t="str">
        <f t="shared" si="253"/>
        <v/>
      </c>
      <c r="AY101" s="250" t="str">
        <f t="shared" si="254"/>
        <v/>
      </c>
      <c r="AZ101" s="274" t="str">
        <f t="shared" si="255"/>
        <v/>
      </c>
      <c r="BA101" s="274" t="str">
        <f t="shared" si="256"/>
        <v/>
      </c>
      <c r="BB101" s="251" t="str">
        <f t="shared" si="257"/>
        <v/>
      </c>
      <c r="BC101" s="252"/>
      <c r="BD101" s="250"/>
      <c r="BE101" s="273" t="str">
        <f t="shared" si="258"/>
        <v/>
      </c>
      <c r="BF101" s="273" t="str">
        <f t="shared" si="259"/>
        <v/>
      </c>
      <c r="BG101" s="274" t="str">
        <f>IF(BG62="","",BG62-(D62+(F62-D62)/($F$10-$D$10)*($BG$10-$D$10)))</f>
        <v/>
      </c>
      <c r="BH101" s="251" t="str">
        <f t="shared" si="261"/>
        <v/>
      </c>
      <c r="BI101" s="251" t="str">
        <f t="shared" si="262"/>
        <v/>
      </c>
      <c r="BJ101" s="274" t="str">
        <f t="shared" si="263"/>
        <v/>
      </c>
      <c r="BK101" s="252" t="str">
        <f t="shared" si="264"/>
        <v/>
      </c>
      <c r="BL101" s="274" t="str">
        <f t="shared" si="265"/>
        <v/>
      </c>
      <c r="BM101" s="275" t="str">
        <f t="shared" si="266"/>
        <v/>
      </c>
      <c r="BN101" s="274" t="str">
        <f t="shared" si="267"/>
        <v/>
      </c>
      <c r="BO101" s="250" t="str">
        <f t="shared" si="268"/>
        <v/>
      </c>
      <c r="BP101" s="250" t="str">
        <f t="shared" si="269"/>
        <v/>
      </c>
      <c r="BQ101" s="274" t="str">
        <f t="shared" si="270"/>
        <v/>
      </c>
      <c r="BR101" s="250" t="str">
        <f t="shared" si="271"/>
        <v/>
      </c>
      <c r="BS101" s="274" t="str">
        <f t="shared" si="272"/>
        <v/>
      </c>
      <c r="BT101" s="274" t="str">
        <f t="shared" si="273"/>
        <v/>
      </c>
      <c r="BU101" s="251" t="str">
        <f t="shared" si="274"/>
        <v/>
      </c>
      <c r="BV101" s="250" t="str">
        <f t="shared" si="275"/>
        <v/>
      </c>
      <c r="BW101" s="250" t="str">
        <f t="shared" si="276"/>
        <v/>
      </c>
    </row>
    <row r="102" spans="2:75" x14ac:dyDescent="0.25">
      <c r="B102" s="71"/>
      <c r="O102" s="72" t="str">
        <f t="shared" si="207"/>
        <v/>
      </c>
      <c r="P102" s="254" t="str">
        <f t="shared" si="277"/>
        <v/>
      </c>
      <c r="Q102" s="254" t="str">
        <f t="shared" si="243"/>
        <v/>
      </c>
      <c r="R102" s="254" t="str">
        <f t="shared" si="244"/>
        <v/>
      </c>
      <c r="S102" s="253" t="str">
        <f t="shared" si="245"/>
        <v/>
      </c>
      <c r="T102" s="254" t="str">
        <f t="shared" si="278"/>
        <v/>
      </c>
      <c r="U102" s="254" t="str">
        <f t="shared" si="279"/>
        <v/>
      </c>
      <c r="V102" s="254"/>
      <c r="W102" s="254" t="str">
        <f t="shared" si="246"/>
        <v/>
      </c>
      <c r="X102" s="254" t="str">
        <f t="shared" si="247"/>
        <v/>
      </c>
      <c r="Y102" s="254" t="str">
        <f t="shared" si="280"/>
        <v/>
      </c>
      <c r="Z102" s="254" t="str">
        <f t="shared" si="281"/>
        <v/>
      </c>
      <c r="AA102" s="254" t="str">
        <f t="shared" si="282"/>
        <v/>
      </c>
      <c r="AB102" s="255" t="str">
        <f t="shared" si="248"/>
        <v/>
      </c>
      <c r="AC102" s="254" t="str">
        <f t="shared" si="249"/>
        <v/>
      </c>
      <c r="AD102" s="254" t="str">
        <f t="shared" si="283"/>
        <v/>
      </c>
      <c r="AE102" s="254" t="str">
        <f t="shared" si="284"/>
        <v/>
      </c>
      <c r="AF102" s="256" t="str">
        <f t="shared" si="285"/>
        <v/>
      </c>
      <c r="AG102" s="254" t="str">
        <f t="shared" si="286"/>
        <v/>
      </c>
      <c r="AH102" s="254" t="str">
        <f t="shared" si="287"/>
        <v/>
      </c>
      <c r="AI102" s="254" t="str">
        <f t="shared" si="288"/>
        <v/>
      </c>
      <c r="AJ102" s="254" t="str">
        <f t="shared" si="289"/>
        <v/>
      </c>
      <c r="AK102" s="254" t="str">
        <f t="shared" si="290"/>
        <v/>
      </c>
      <c r="AL102" s="254" t="str">
        <f t="shared" si="250"/>
        <v/>
      </c>
      <c r="AM102" s="254" t="str">
        <f t="shared" si="291"/>
        <v/>
      </c>
      <c r="AN102" s="254" t="str">
        <f t="shared" si="292"/>
        <v/>
      </c>
      <c r="AO102" s="254" t="str">
        <f t="shared" si="293"/>
        <v/>
      </c>
      <c r="AP102" s="254" t="str">
        <f t="shared" si="294"/>
        <v/>
      </c>
      <c r="AQ102" s="254"/>
      <c r="AR102" s="254" t="str">
        <f t="shared" si="295"/>
        <v/>
      </c>
      <c r="AS102" s="340" t="str">
        <f t="shared" si="296"/>
        <v/>
      </c>
      <c r="AT102" s="340" t="str">
        <f t="shared" si="297"/>
        <v/>
      </c>
      <c r="AU102" s="350"/>
      <c r="AV102" s="256" t="str">
        <f t="shared" si="251"/>
        <v/>
      </c>
      <c r="AW102" s="254" t="str">
        <f t="shared" si="252"/>
        <v/>
      </c>
      <c r="AX102" s="255" t="str">
        <f t="shared" si="253"/>
        <v/>
      </c>
      <c r="AY102" s="254" t="str">
        <f t="shared" si="254"/>
        <v/>
      </c>
      <c r="AZ102" s="254" t="str">
        <f t="shared" si="255"/>
        <v/>
      </c>
      <c r="BA102" s="254" t="str">
        <f t="shared" si="256"/>
        <v/>
      </c>
      <c r="BB102" s="255" t="str">
        <f t="shared" si="257"/>
        <v/>
      </c>
      <c r="BC102" s="256"/>
      <c r="BD102" s="254"/>
      <c r="BE102" s="253" t="str">
        <f t="shared" si="258"/>
        <v/>
      </c>
      <c r="BF102" s="253" t="str">
        <f t="shared" si="259"/>
        <v/>
      </c>
      <c r="BG102" s="254" t="str">
        <f>IF(BG63="","",BG63-(D63+(F63-D63)/($F$10-$D$10)*($BG$10-$D$10)))</f>
        <v/>
      </c>
      <c r="BH102" s="254" t="str">
        <f t="shared" si="261"/>
        <v/>
      </c>
      <c r="BI102" s="254" t="str">
        <f t="shared" si="262"/>
        <v/>
      </c>
      <c r="BJ102" s="254" t="str">
        <f t="shared" si="263"/>
        <v/>
      </c>
      <c r="BK102" s="255" t="str">
        <f t="shared" si="264"/>
        <v/>
      </c>
      <c r="BL102" s="254" t="str">
        <f t="shared" si="265"/>
        <v/>
      </c>
      <c r="BM102" s="256" t="str">
        <f t="shared" si="266"/>
        <v/>
      </c>
      <c r="BN102" s="256" t="str">
        <f t="shared" si="267"/>
        <v/>
      </c>
      <c r="BO102" s="254" t="str">
        <f t="shared" si="268"/>
        <v/>
      </c>
      <c r="BP102" s="254" t="str">
        <f t="shared" si="269"/>
        <v/>
      </c>
      <c r="BQ102" s="254" t="str">
        <f t="shared" si="270"/>
        <v/>
      </c>
      <c r="BR102" s="254" t="str">
        <f t="shared" si="271"/>
        <v/>
      </c>
      <c r="BS102" s="254" t="str">
        <f t="shared" si="272"/>
        <v/>
      </c>
      <c r="BT102" s="254" t="str">
        <f t="shared" si="273"/>
        <v/>
      </c>
      <c r="BU102" s="254" t="str">
        <f t="shared" si="274"/>
        <v/>
      </c>
      <c r="BV102" s="254" t="str">
        <f t="shared" si="275"/>
        <v/>
      </c>
      <c r="BW102" s="254" t="str">
        <f t="shared" si="276"/>
        <v/>
      </c>
    </row>
    <row r="103" spans="2:75" x14ac:dyDescent="0.25">
      <c r="AN103" s="45"/>
      <c r="BP103" s="45"/>
      <c r="BQ103" s="45"/>
      <c r="BR103" s="45"/>
      <c r="BS103" s="45"/>
      <c r="BW103" s="65"/>
    </row>
    <row r="104" spans="2:75" x14ac:dyDescent="0.25">
      <c r="O104" s="81" t="s">
        <v>11</v>
      </c>
      <c r="P104" s="76" t="e">
        <f>AVERAGE(P80:P102)</f>
        <v>#VALUE!</v>
      </c>
      <c r="Q104" s="77">
        <f t="shared" ref="Q104:BV104" si="298">AVERAGE(Q80:Q102)</f>
        <v>0.75864991431239193</v>
      </c>
      <c r="R104" s="77">
        <f t="shared" si="298"/>
        <v>0.63014479366035647</v>
      </c>
      <c r="S104" s="77">
        <f t="shared" si="298"/>
        <v>0.66802787327338342</v>
      </c>
      <c r="T104" s="77">
        <f t="shared" si="298"/>
        <v>0.85907243275039102</v>
      </c>
      <c r="U104" s="77">
        <f t="shared" si="298"/>
        <v>1.0670364129545937</v>
      </c>
      <c r="V104" s="77">
        <f t="shared" si="298"/>
        <v>1.0887594018275772</v>
      </c>
      <c r="W104" s="77">
        <f t="shared" si="298"/>
        <v>0.90638247451795362</v>
      </c>
      <c r="X104" s="77">
        <f t="shared" si="298"/>
        <v>0.87964613425817528</v>
      </c>
      <c r="Y104" s="77">
        <f t="shared" si="298"/>
        <v>1.2750568805598508</v>
      </c>
      <c r="Z104" s="77">
        <f t="shared" si="298"/>
        <v>1.3853989556145248</v>
      </c>
      <c r="AA104" s="77">
        <f t="shared" si="298"/>
        <v>1.5923076219221055</v>
      </c>
      <c r="AB104" s="77" t="e">
        <f t="shared" si="298"/>
        <v>#DIV/0!</v>
      </c>
      <c r="AC104" s="77">
        <f t="shared" si="298"/>
        <v>0.8793233429377546</v>
      </c>
      <c r="AD104" s="77">
        <f t="shared" si="298"/>
        <v>1.1856477420936624</v>
      </c>
      <c r="AE104" s="77">
        <f t="shared" si="298"/>
        <v>1.3288778370531913</v>
      </c>
      <c r="AF104" s="77">
        <f t="shared" si="298"/>
        <v>1.6765157803503408</v>
      </c>
      <c r="AG104" s="77" t="e">
        <f t="shared" si="298"/>
        <v>#DIV/0!</v>
      </c>
      <c r="AH104" s="77" t="e">
        <f t="shared" si="298"/>
        <v>#DIV/0!</v>
      </c>
      <c r="AI104" s="77">
        <f>AVERAGE(AI80:AI102)</f>
        <v>1.3250904358233884</v>
      </c>
      <c r="AJ104" s="77">
        <f t="shared" si="298"/>
        <v>1.3770030372619053</v>
      </c>
      <c r="AK104" s="77" t="e">
        <f t="shared" si="298"/>
        <v>#DIV/0!</v>
      </c>
      <c r="AL104" s="77">
        <f t="shared" si="298"/>
        <v>1.0619354373347656</v>
      </c>
      <c r="AM104" s="77">
        <f>AVERAGE(AM80:AM102)</f>
        <v>1.2493733299882221</v>
      </c>
      <c r="AN104" s="77">
        <f t="shared" si="298"/>
        <v>1.228859410352324</v>
      </c>
      <c r="AO104" s="77">
        <f t="shared" si="298"/>
        <v>1.4777296589713731</v>
      </c>
      <c r="AP104" s="77">
        <f t="shared" si="298"/>
        <v>1.2166964781741467</v>
      </c>
      <c r="AQ104" s="77" t="e">
        <f t="shared" si="298"/>
        <v>#DIV/0!</v>
      </c>
      <c r="AR104" s="77" t="e">
        <f t="shared" si="298"/>
        <v>#DIV/0!</v>
      </c>
      <c r="AS104" s="331">
        <f t="shared" si="298"/>
        <v>1.1369838739757629</v>
      </c>
      <c r="AT104" s="331">
        <f t="shared" si="298"/>
        <v>1.3497171772867571</v>
      </c>
      <c r="AU104" s="331">
        <f t="shared" si="298"/>
        <v>1.9850876123194687</v>
      </c>
      <c r="AV104" s="76">
        <f t="shared" si="298"/>
        <v>0.52553525304561488</v>
      </c>
      <c r="AW104" s="77">
        <f t="shared" si="298"/>
        <v>0.64543552521977787</v>
      </c>
      <c r="AX104" s="77">
        <f t="shared" si="298"/>
        <v>0.67683424049627883</v>
      </c>
      <c r="AY104" s="77">
        <f t="shared" si="298"/>
        <v>0.74250197546179753</v>
      </c>
      <c r="AZ104" s="77">
        <f t="shared" si="298"/>
        <v>0.75109212128721992</v>
      </c>
      <c r="BA104" s="77">
        <f t="shared" si="298"/>
        <v>0.95081051037941933</v>
      </c>
      <c r="BB104" s="77">
        <f t="shared" si="298"/>
        <v>0.98783383849472461</v>
      </c>
      <c r="BC104" s="77" t="e">
        <f t="shared" si="298"/>
        <v>#DIV/0!</v>
      </c>
      <c r="BD104" s="77" t="e">
        <f t="shared" si="298"/>
        <v>#DIV/0!</v>
      </c>
      <c r="BE104" s="77" t="e">
        <f t="shared" si="298"/>
        <v>#DIV/0!</v>
      </c>
      <c r="BF104" s="77" t="e">
        <f t="shared" si="298"/>
        <v>#DIV/0!</v>
      </c>
      <c r="BG104" s="77">
        <f t="shared" si="298"/>
        <v>0.78493633497898296</v>
      </c>
      <c r="BH104" s="77">
        <f t="shared" si="298"/>
        <v>0.91606284037333752</v>
      </c>
      <c r="BI104" s="77">
        <f t="shared" si="298"/>
        <v>1.2415272558153074</v>
      </c>
      <c r="BJ104" s="77" t="e">
        <f t="shared" si="298"/>
        <v>#DIV/0!</v>
      </c>
      <c r="BK104" s="77">
        <f t="shared" si="298"/>
        <v>0.69567969086144776</v>
      </c>
      <c r="BL104" s="77" t="e">
        <f t="shared" si="298"/>
        <v>#DIV/0!</v>
      </c>
      <c r="BM104" s="77" t="e">
        <f t="shared" si="298"/>
        <v>#DIV/0!</v>
      </c>
      <c r="BN104" s="77">
        <f t="shared" ref="BN104:BS104" si="299">AVERAGE(BN80:BN102)</f>
        <v>0.82244351125946635</v>
      </c>
      <c r="BO104" s="77">
        <f t="shared" si="299"/>
        <v>0.78001540198307373</v>
      </c>
      <c r="BP104" s="77">
        <f t="shared" si="299"/>
        <v>1.0021051827833785</v>
      </c>
      <c r="BQ104" s="77">
        <f t="shared" si="299"/>
        <v>1.1640595138125878</v>
      </c>
      <c r="BR104" s="77">
        <f t="shared" si="299"/>
        <v>1.3200137828581646</v>
      </c>
      <c r="BS104" s="77">
        <f t="shared" si="299"/>
        <v>1.5751136481225363</v>
      </c>
      <c r="BT104" s="77" t="e">
        <f t="shared" si="298"/>
        <v>#DIV/0!</v>
      </c>
      <c r="BU104" s="77">
        <f t="shared" si="298"/>
        <v>0.9457309310674078</v>
      </c>
      <c r="BV104" s="77">
        <f t="shared" si="298"/>
        <v>1.1916744126829182</v>
      </c>
      <c r="BW104" s="78">
        <f>AVERAGE(BW80:BW102)</f>
        <v>1.4264667960003361</v>
      </c>
    </row>
    <row r="105" spans="2:75" x14ac:dyDescent="0.25">
      <c r="AN105" s="45"/>
      <c r="AY105" s="21"/>
      <c r="AZ105" s="21"/>
      <c r="BA105" s="21"/>
      <c r="BB105" s="21"/>
      <c r="BC105" s="21"/>
    </row>
    <row r="106" spans="2:75" x14ac:dyDescent="0.25">
      <c r="P106" s="82" t="s">
        <v>170</v>
      </c>
      <c r="Q106" s="83"/>
      <c r="R106" s="83"/>
      <c r="S106" s="83"/>
      <c r="T106" s="83"/>
      <c r="U106" s="83"/>
      <c r="V106" s="83"/>
      <c r="W106" s="82" t="s">
        <v>171</v>
      </c>
      <c r="X106" s="83"/>
      <c r="Y106" s="83"/>
      <c r="Z106" s="83"/>
      <c r="AA106" s="84"/>
      <c r="AB106" s="83" t="s">
        <v>172</v>
      </c>
      <c r="AC106" s="83"/>
      <c r="AD106" s="83"/>
      <c r="AE106" s="83"/>
      <c r="AF106" s="83"/>
      <c r="AG106" s="85" t="s">
        <v>173</v>
      </c>
      <c r="AH106" s="82" t="s">
        <v>37</v>
      </c>
      <c r="AI106" s="83"/>
      <c r="AJ106" s="83"/>
      <c r="AK106" s="82" t="s">
        <v>174</v>
      </c>
      <c r="AL106" s="83"/>
      <c r="AM106" s="83"/>
      <c r="AN106" s="83"/>
      <c r="AO106" s="83"/>
      <c r="AP106" s="83"/>
      <c r="AQ106" s="82" t="s">
        <v>175</v>
      </c>
      <c r="AR106" s="83"/>
      <c r="AS106" s="83"/>
      <c r="AT106" s="84"/>
      <c r="AU106" s="83"/>
      <c r="AV106" s="82" t="s">
        <v>176</v>
      </c>
      <c r="AW106" s="83"/>
      <c r="AX106" s="83"/>
      <c r="AY106" s="86"/>
      <c r="AZ106" s="86"/>
      <c r="BA106" s="86"/>
      <c r="BB106" s="86"/>
      <c r="BC106" s="87"/>
      <c r="BD106" s="83" t="s">
        <v>177</v>
      </c>
      <c r="BE106" s="83"/>
      <c r="BF106" s="83"/>
      <c r="BG106" s="83"/>
      <c r="BH106" s="83"/>
      <c r="BI106" s="83"/>
      <c r="BJ106" s="82" t="s">
        <v>178</v>
      </c>
      <c r="BK106" s="84"/>
      <c r="BL106" s="82" t="s">
        <v>179</v>
      </c>
      <c r="BM106" s="83"/>
      <c r="BN106" s="83"/>
      <c r="BO106" s="83"/>
      <c r="BP106" s="83"/>
      <c r="BQ106" s="83"/>
      <c r="BR106" s="83"/>
      <c r="BS106" s="84"/>
      <c r="BT106" s="83" t="s">
        <v>180</v>
      </c>
      <c r="BU106" s="88"/>
      <c r="BV106" s="82" t="s">
        <v>181</v>
      </c>
      <c r="BW106" s="91"/>
    </row>
    <row r="107" spans="2:75" s="46" customFormat="1" x14ac:dyDescent="0.25">
      <c r="O107" s="47" t="s">
        <v>189</v>
      </c>
      <c r="P107" s="238">
        <f>T104+(U104-T104)/(U79-T79)*($B$3+(365*5+1)-T79)</f>
        <v>0.99706356999114965</v>
      </c>
      <c r="Q107" s="43"/>
      <c r="R107" s="48"/>
      <c r="S107" s="48"/>
      <c r="T107" s="48"/>
      <c r="U107" s="48"/>
      <c r="V107" s="48"/>
      <c r="W107" s="238">
        <f>Z104+(AA104-Z104)/(AA79-Z79)*($B$3+(365*5+1)-Z79)</f>
        <v>1.4189064319396389</v>
      </c>
      <c r="X107" s="48"/>
      <c r="Y107" s="48"/>
      <c r="Z107" s="48"/>
      <c r="AA107" s="49"/>
      <c r="AB107" s="240">
        <f>AE104+(AF104-AE104)/(AF79-AE79)*($B$3+(365*5+1)-AE79)</f>
        <v>1.4199036792212563</v>
      </c>
      <c r="AC107" s="48"/>
      <c r="AD107" s="48"/>
      <c r="AE107" s="48"/>
      <c r="AF107" s="48"/>
      <c r="AG107" s="242"/>
      <c r="AH107" s="246">
        <f>AI104+(AJ104-AI104)/(AJ79-AI79)*($B$3+(365*5+1)-AI79)</f>
        <v>1.3515074992773082</v>
      </c>
      <c r="AI107" s="48"/>
      <c r="AJ107" s="48"/>
      <c r="AK107" s="246">
        <f>AO104+(AP104-AO104)/(AP79-AO79)*($B$3+(365*5+1)-AO79)</f>
        <v>1.3868298362356537</v>
      </c>
      <c r="AL107" s="125"/>
      <c r="AM107" s="48"/>
      <c r="AN107" s="48"/>
      <c r="AO107" s="48"/>
      <c r="AP107" s="48"/>
      <c r="AQ107" s="238"/>
      <c r="AR107" s="48"/>
      <c r="AS107" s="43"/>
      <c r="AT107" s="43"/>
      <c r="AU107" s="43"/>
      <c r="AV107" s="238">
        <f>AZ104+(BA104-AZ104)/(BA79-AZ79)*($B$3+(365*5+1)-AZ79)</f>
        <v>0.79716049637115394</v>
      </c>
      <c r="AW107" s="43"/>
      <c r="AX107" s="43"/>
      <c r="AY107" s="48"/>
      <c r="AZ107" s="48"/>
      <c r="BA107" s="48"/>
      <c r="BB107" s="48"/>
      <c r="BC107" s="49"/>
      <c r="BD107" s="238">
        <f>BH104+(BI104-BH104)/(BI79-BH79)*($B$3+(365*5+1)-BH79)</f>
        <v>1.0644037644183171</v>
      </c>
      <c r="BE107" s="43"/>
      <c r="BF107" s="43"/>
      <c r="BG107" s="48"/>
      <c r="BH107" s="48"/>
      <c r="BI107" s="48"/>
      <c r="BJ107" s="238"/>
      <c r="BK107" s="49"/>
      <c r="BL107" s="240">
        <f>BP104+(BQ104-BP104)/(BQ79-BP79)*($B$3+(365*5+1)-BP79)</f>
        <v>1.0770392762446543</v>
      </c>
      <c r="BM107" s="48"/>
      <c r="BN107" s="48"/>
      <c r="BO107" s="48"/>
      <c r="BP107" s="48"/>
      <c r="BQ107" s="48"/>
      <c r="BR107" s="48"/>
      <c r="BS107" s="49"/>
      <c r="BT107" s="240"/>
      <c r="BU107" s="48"/>
      <c r="BV107" s="238">
        <f>BV104+(BW104-BV104)/(BW79-BV79)*($B$3+(365*5+1)-BV79)</f>
        <v>1.3182092300396104</v>
      </c>
      <c r="BW107" s="49"/>
    </row>
    <row r="108" spans="2:75" s="46" customFormat="1" x14ac:dyDescent="0.25">
      <c r="O108" s="47" t="s">
        <v>190</v>
      </c>
      <c r="P108" s="238">
        <f>S104+(T104-S104)/(T79-S79)*($B$3+(365*4+1)-S79)</f>
        <v>0.85615942803155476</v>
      </c>
      <c r="Q108" s="43"/>
      <c r="R108" s="48"/>
      <c r="S108" s="48"/>
      <c r="T108" s="48"/>
      <c r="U108" s="48"/>
      <c r="V108" s="48"/>
      <c r="W108" s="238">
        <f>X104+(Y104-X104)/(Y79-X79)*($B$3+(365*4+1)-X79)</f>
        <v>1.2854442031422066</v>
      </c>
      <c r="X108" s="48"/>
      <c r="Y108" s="48"/>
      <c r="Z108" s="48"/>
      <c r="AA108" s="49"/>
      <c r="AB108" s="240">
        <f>AD104+(AE104-AD104)/(AE79-AD79)*($B$3+(365*4+1)-AD79)</f>
        <v>1.2987241328511852</v>
      </c>
      <c r="AC108" s="48"/>
      <c r="AD108" s="48"/>
      <c r="AE108" s="48"/>
      <c r="AF108" s="48"/>
      <c r="AG108" s="242"/>
      <c r="AH108" s="243"/>
      <c r="AI108" s="48"/>
      <c r="AJ108" s="48"/>
      <c r="AK108" s="238">
        <f>AN104+(AO104-AN104)/(AO79-AN79)*($B$3+(365*4+1)-AN79)</f>
        <v>1.3605367905740431</v>
      </c>
      <c r="AL108" s="125"/>
      <c r="AM108" s="48"/>
      <c r="AN108" s="48"/>
      <c r="AO108" s="48"/>
      <c r="AP108" s="48"/>
      <c r="AQ108" s="238"/>
      <c r="AR108" s="48"/>
      <c r="AS108" s="48"/>
      <c r="AT108" s="48"/>
      <c r="AU108" s="48"/>
      <c r="AV108" s="238">
        <f>AW104+(AX104-AW104)/(AX79-AW79)*($B$3+(365*4+1)-AW79)</f>
        <v>0.6864781316169184</v>
      </c>
      <c r="AW108" s="43"/>
      <c r="AX108" s="43"/>
      <c r="AY108" s="48"/>
      <c r="AZ108" s="48"/>
      <c r="BA108" s="48"/>
      <c r="BB108" s="48"/>
      <c r="BC108" s="49"/>
      <c r="BD108" s="341">
        <f>BG104+(BH104-BG104)/(BH79-BG79)*($B$3+(365*4+1)-BG79)</f>
        <v>0.91976076773583082</v>
      </c>
      <c r="BE108" s="43"/>
      <c r="BF108" s="43"/>
      <c r="BG108" s="48"/>
      <c r="BH108" s="48"/>
      <c r="BI108" s="48"/>
      <c r="BJ108" s="238"/>
      <c r="BK108" s="49"/>
      <c r="BL108" s="240">
        <f>BO104+(BP104-BO104)/(BP79-BO79)*($B$3+(365*4+1)-BO79)</f>
        <v>0.97974016972854683</v>
      </c>
      <c r="BM108" s="48"/>
      <c r="BN108" s="48"/>
      <c r="BO108" s="48"/>
      <c r="BP108" s="48"/>
      <c r="BQ108" s="48"/>
      <c r="BR108" s="48"/>
      <c r="BS108" s="49"/>
      <c r="BT108" s="240"/>
      <c r="BU108" s="48"/>
      <c r="BV108" s="247"/>
      <c r="BW108" s="49"/>
    </row>
    <row r="109" spans="2:75" s="46" customFormat="1" x14ac:dyDescent="0.25">
      <c r="O109" s="47" t="s">
        <v>191</v>
      </c>
      <c r="P109" s="239">
        <f>S104+(T104-S104)/(T79-S79)*($B$3+(365*3+1)-S79)</f>
        <v>0.76755553450028702</v>
      </c>
      <c r="Q109" s="50"/>
      <c r="R109" s="51"/>
      <c r="S109" s="51"/>
      <c r="T109" s="51"/>
      <c r="U109" s="51"/>
      <c r="V109" s="51"/>
      <c r="W109" s="239">
        <f>X104+(Y104-X104)/(Y79-X79)*($B$3+(365*3+1)-X79)</f>
        <v>1.1590651117235449</v>
      </c>
      <c r="X109" s="51"/>
      <c r="Y109" s="51"/>
      <c r="Z109" s="51"/>
      <c r="AA109" s="52"/>
      <c r="AB109" s="241">
        <f>AC104+(AD104-AC104)/(AD79-AC79)*($B$3+(365*3+1)-AC79)</f>
        <v>1.152389664471021</v>
      </c>
      <c r="AC109" s="51"/>
      <c r="AD109" s="51"/>
      <c r="AE109" s="51"/>
      <c r="AF109" s="51"/>
      <c r="AG109" s="244"/>
      <c r="AH109" s="245"/>
      <c r="AI109" s="51"/>
      <c r="AJ109" s="52"/>
      <c r="AK109" s="241">
        <f>AM104+(AN104-AM104)/(AN79-AM79)*($B$3+(365*3+1)-AM79)</f>
        <v>1.2383672663633443</v>
      </c>
      <c r="AL109" s="51"/>
      <c r="AM109" s="51"/>
      <c r="AN109" s="51"/>
      <c r="AO109" s="51"/>
      <c r="AP109" s="51"/>
      <c r="AQ109" s="239"/>
      <c r="AR109" s="51"/>
      <c r="AS109" s="51"/>
      <c r="AT109" s="51"/>
      <c r="AU109" s="51"/>
      <c r="AV109" s="239">
        <f>AV104+(AW104-AV104)/(AW79-AV79)*($B$3+(365*3+1)-AV79)</f>
        <v>0.64561913972540452</v>
      </c>
      <c r="AW109" s="50"/>
      <c r="AX109" s="50"/>
      <c r="AY109" s="51"/>
      <c r="AZ109" s="51"/>
      <c r="BA109" s="51"/>
      <c r="BB109" s="51"/>
      <c r="BC109" s="52"/>
      <c r="BD109" s="342">
        <f>BG104+(BH104-BG104)/(BH79-BG79)*($B$3+(365*3+1)-BG79)</f>
        <v>0.88328121402474891</v>
      </c>
      <c r="BE109" s="50"/>
      <c r="BF109" s="50"/>
      <c r="BG109" s="51"/>
      <c r="BH109" s="51"/>
      <c r="BI109" s="51"/>
      <c r="BJ109" s="239"/>
      <c r="BK109" s="52"/>
      <c r="BL109" s="241">
        <f>BO104+(BP104-BO104)/(BP79-BO79)*($B$3+(365*3+1)-BO79)</f>
        <v>0.88481889339118003</v>
      </c>
      <c r="BM109" s="51"/>
      <c r="BN109" s="51"/>
      <c r="BO109" s="51"/>
      <c r="BP109" s="51"/>
      <c r="BQ109" s="51"/>
      <c r="BR109" s="51"/>
      <c r="BS109" s="52"/>
      <c r="BT109" s="241"/>
      <c r="BU109" s="51"/>
      <c r="BV109" s="248"/>
      <c r="BW109" s="52"/>
    </row>
    <row r="110" spans="2:75" x14ac:dyDescent="0.25">
      <c r="P110" s="266" t="s">
        <v>36</v>
      </c>
      <c r="Q110" s="90"/>
    </row>
    <row r="111" spans="2:75" x14ac:dyDescent="0.25">
      <c r="P111" s="266" t="s">
        <v>12</v>
      </c>
      <c r="Q111" s="90"/>
      <c r="AK111" s="176"/>
      <c r="AV111" s="2"/>
      <c r="AW111" s="2"/>
      <c r="AX111" s="2"/>
    </row>
    <row r="112" spans="2:75" x14ac:dyDescent="0.25">
      <c r="P112" s="90"/>
      <c r="Q112" s="90"/>
    </row>
    <row r="113" spans="31:45" x14ac:dyDescent="0.25">
      <c r="AE113" s="2"/>
      <c r="AF113" s="2"/>
      <c r="AG113" s="167"/>
      <c r="AH113" s="167"/>
      <c r="AI113" s="167"/>
      <c r="AJ113" s="167"/>
      <c r="AK113" s="167"/>
      <c r="AL113" s="169"/>
      <c r="AM113" s="170"/>
      <c r="AN113" s="167"/>
      <c r="AO113" s="167"/>
      <c r="AP113" s="167"/>
      <c r="AQ113" s="167"/>
      <c r="AR113" s="166"/>
      <c r="AS113" s="2"/>
    </row>
    <row r="114" spans="31:45" x14ac:dyDescent="0.25">
      <c r="AE114" s="2"/>
      <c r="AF114" s="2"/>
      <c r="AG114" s="167"/>
      <c r="AH114" s="167"/>
      <c r="AI114" s="167"/>
      <c r="AJ114" s="167"/>
      <c r="AK114" s="167"/>
      <c r="AL114" s="169"/>
      <c r="AM114" s="170"/>
      <c r="AN114" s="167"/>
      <c r="AO114" s="167"/>
      <c r="AP114" s="167"/>
      <c r="AQ114" s="167"/>
      <c r="AR114" s="166"/>
      <c r="AS114" s="2"/>
    </row>
    <row r="115" spans="31:45" x14ac:dyDescent="0.25">
      <c r="AE115" s="2"/>
      <c r="AF115" s="2"/>
      <c r="AG115" s="167"/>
      <c r="AH115" s="167"/>
      <c r="AI115" s="167"/>
      <c r="AJ115" s="167"/>
      <c r="AK115" s="167"/>
      <c r="AL115" s="168"/>
      <c r="AM115" s="168"/>
      <c r="AN115" s="167"/>
      <c r="AO115" s="167"/>
      <c r="AP115" s="167"/>
      <c r="AQ115" s="167"/>
      <c r="AR115" s="166"/>
      <c r="AS115" s="2"/>
    </row>
    <row r="116" spans="31:45" x14ac:dyDescent="0.25">
      <c r="AE116" s="2"/>
      <c r="AF116" s="2"/>
      <c r="AG116" s="167"/>
      <c r="AH116" s="167"/>
      <c r="AI116" s="167"/>
      <c r="AJ116" s="167"/>
      <c r="AK116" s="167"/>
      <c r="AL116" s="169"/>
      <c r="AM116" s="170"/>
      <c r="AN116" s="167"/>
      <c r="AO116" s="167"/>
      <c r="AP116" s="167"/>
      <c r="AQ116" s="167"/>
      <c r="AR116" s="166"/>
      <c r="AS116" s="2"/>
    </row>
    <row r="117" spans="31:45" x14ac:dyDescent="0.25">
      <c r="AE117" s="2"/>
      <c r="AF117" s="2"/>
      <c r="AG117" s="171"/>
      <c r="AH117" s="171"/>
      <c r="AI117" s="171"/>
      <c r="AJ117" s="171"/>
      <c r="AK117" s="171"/>
      <c r="AL117" s="172"/>
      <c r="AM117" s="172"/>
      <c r="AN117" s="173"/>
      <c r="AO117" s="171"/>
      <c r="AP117" s="171"/>
      <c r="AQ117" s="171"/>
      <c r="AR117" s="173"/>
      <c r="AS117" s="2"/>
    </row>
    <row r="118" spans="31:45" x14ac:dyDescent="0.25">
      <c r="AE118" s="2"/>
      <c r="AF118" s="2"/>
      <c r="AG118" s="167"/>
      <c r="AH118" s="167"/>
      <c r="AI118" s="167"/>
      <c r="AJ118" s="167"/>
      <c r="AK118" s="167"/>
      <c r="AL118" s="169"/>
      <c r="AM118" s="170"/>
      <c r="AN118" s="166"/>
      <c r="AO118" s="167"/>
      <c r="AP118" s="167"/>
      <c r="AQ118" s="167"/>
      <c r="AR118" s="166"/>
      <c r="AS118" s="2"/>
    </row>
    <row r="119" spans="31:45" x14ac:dyDescent="0.25">
      <c r="AE119" s="2"/>
      <c r="AF119" s="2"/>
      <c r="AG119" s="167"/>
      <c r="AH119" s="167"/>
      <c r="AI119" s="167"/>
      <c r="AJ119" s="167"/>
      <c r="AK119" s="167"/>
      <c r="AL119" s="169"/>
      <c r="AM119" s="170"/>
      <c r="AN119" s="167"/>
      <c r="AO119" s="167"/>
      <c r="AP119" s="167"/>
      <c r="AQ119" s="167"/>
      <c r="AR119" s="166"/>
      <c r="AS119" s="2"/>
    </row>
    <row r="120" spans="31:45" x14ac:dyDescent="0.25">
      <c r="AE120" s="2"/>
      <c r="AF120" s="2"/>
      <c r="AG120" s="167"/>
      <c r="AH120" s="167"/>
      <c r="AI120" s="167"/>
      <c r="AJ120" s="167"/>
      <c r="AK120" s="167"/>
      <c r="AL120" s="169"/>
      <c r="AM120" s="170"/>
      <c r="AN120" s="167"/>
      <c r="AO120" s="167"/>
      <c r="AP120" s="167"/>
      <c r="AQ120" s="167"/>
      <c r="AR120" s="166"/>
      <c r="AS120" s="2"/>
    </row>
    <row r="121" spans="31:45" x14ac:dyDescent="0.25">
      <c r="AE121" s="2"/>
      <c r="AF121" s="2"/>
      <c r="AG121" s="167"/>
      <c r="AH121" s="167"/>
      <c r="AI121" s="167"/>
      <c r="AJ121" s="167"/>
      <c r="AK121" s="167"/>
      <c r="AL121" s="169"/>
      <c r="AM121" s="170"/>
      <c r="AN121" s="167"/>
      <c r="AO121" s="167"/>
      <c r="AP121" s="167"/>
      <c r="AQ121" s="167"/>
      <c r="AR121" s="166"/>
      <c r="AS121" s="2"/>
    </row>
    <row r="122" spans="31:45" x14ac:dyDescent="0.25">
      <c r="AE122" s="2"/>
      <c r="AF122" s="2"/>
      <c r="AG122" s="167"/>
      <c r="AH122" s="167"/>
      <c r="AI122" s="167"/>
      <c r="AJ122" s="167"/>
      <c r="AK122" s="167"/>
      <c r="AL122" s="169"/>
      <c r="AM122" s="170"/>
      <c r="AN122" s="167"/>
      <c r="AO122" s="167"/>
      <c r="AP122" s="167"/>
      <c r="AQ122" s="167"/>
      <c r="AR122" s="166"/>
      <c r="AS122" s="2"/>
    </row>
    <row r="123" spans="31:45" x14ac:dyDescent="0.25">
      <c r="AE123" s="2"/>
      <c r="AF123" s="2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6"/>
      <c r="AS123" s="2"/>
    </row>
    <row r="124" spans="31:45" x14ac:dyDescent="0.25">
      <c r="AE124" s="2"/>
      <c r="AF124" s="2"/>
      <c r="AG124" s="90"/>
      <c r="AH124" s="90"/>
      <c r="AI124" s="90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31:45" x14ac:dyDescent="0.25">
      <c r="AE125" s="2"/>
      <c r="AF125" s="2"/>
      <c r="AG125" s="154"/>
      <c r="AH125" s="93"/>
      <c r="AI125" s="93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31:45" x14ac:dyDescent="0.25">
      <c r="AE126" s="2"/>
      <c r="AF126" s="2"/>
      <c r="AG126" s="154"/>
      <c r="AH126" s="93"/>
      <c r="AI126" s="93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31:45" x14ac:dyDescent="0.25">
      <c r="AE127" s="2"/>
      <c r="AF127" s="2"/>
      <c r="AG127" s="154"/>
      <c r="AH127" s="93"/>
      <c r="AI127" s="93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31:45" x14ac:dyDescent="0.25">
      <c r="AE128" s="2"/>
      <c r="AF128" s="2"/>
      <c r="AG128" s="154"/>
      <c r="AH128" s="93"/>
      <c r="AI128" s="93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31:45" x14ac:dyDescent="0.25">
      <c r="AE129" s="2"/>
      <c r="AF129" s="2"/>
      <c r="AG129" s="154"/>
      <c r="AH129" s="93"/>
      <c r="AI129" s="93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31:45" x14ac:dyDescent="0.25">
      <c r="AE130" s="2"/>
      <c r="AF130" s="2"/>
      <c r="AG130" s="154"/>
      <c r="AH130" s="93"/>
      <c r="AI130" s="93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31:45" x14ac:dyDescent="0.25">
      <c r="AE131" s="2"/>
      <c r="AF131" s="2"/>
      <c r="AG131" s="154"/>
      <c r="AH131" s="93"/>
      <c r="AI131" s="93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31:45" x14ac:dyDescent="0.25">
      <c r="AE132" s="2"/>
      <c r="AF132" s="2"/>
      <c r="AG132" s="154"/>
      <c r="AH132" s="93"/>
      <c r="AI132" s="93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31:45" x14ac:dyDescent="0.25">
      <c r="AE133" s="2"/>
      <c r="AF133" s="2"/>
      <c r="AG133" s="154"/>
      <c r="AH133" s="174"/>
      <c r="AI133" s="174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31:45" x14ac:dyDescent="0.25">
      <c r="AE134" s="2"/>
      <c r="AF134" s="2"/>
      <c r="AG134" s="154"/>
      <c r="AH134" s="175"/>
      <c r="AI134" s="175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31:45" x14ac:dyDescent="0.25">
      <c r="AE135" s="2"/>
      <c r="AF135" s="2"/>
      <c r="AG135" s="154"/>
      <c r="AH135" s="93"/>
      <c r="AI135" s="93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31:45" x14ac:dyDescent="0.25">
      <c r="AE136" s="2"/>
      <c r="AF136" s="2"/>
      <c r="AG136" s="154"/>
      <c r="AH136" s="93"/>
      <c r="AI136" s="93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31:45" x14ac:dyDescent="0.25"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31:45" x14ac:dyDescent="0.25"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</sheetData>
  <mergeCells count="11">
    <mergeCell ref="P5:BW5"/>
    <mergeCell ref="P6:BW6"/>
    <mergeCell ref="P35:BW35"/>
    <mergeCell ref="P36:BW36"/>
    <mergeCell ref="P75:BW75"/>
    <mergeCell ref="B68:L68"/>
    <mergeCell ref="B5:L5"/>
    <mergeCell ref="B6:L6"/>
    <mergeCell ref="B35:L35"/>
    <mergeCell ref="B36:L36"/>
    <mergeCell ref="B65:L65"/>
  </mergeCells>
  <pageMargins left="0.7" right="0.7" top="0.75" bottom="0.75" header="0.3" footer="0.3"/>
  <pageSetup paperSize="8" scale="1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WACCs</vt:lpstr>
      <vt:lpstr>December 2015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FreyjaP</cp:lastModifiedBy>
  <cp:lastPrinted>2015-12-09T03:44:15Z</cp:lastPrinted>
  <dcterms:created xsi:type="dcterms:W3CDTF">2011-09-13T14:33:32Z</dcterms:created>
  <dcterms:modified xsi:type="dcterms:W3CDTF">2015-12-16T01:51:14Z</dcterms:modified>
</cp:coreProperties>
</file>