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chartsheets/sheet9.xml" ContentType="application/vnd.openxmlformats-officedocument.spreadsheetml.chartsheet+xml"/>
  <Override PartName="/xl/chartsheets/sheet10.xml" ContentType="application/vnd.openxmlformats-officedocument.spreadsheetml.chart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chartsheets/sheet11.xml" ContentType="application/vnd.openxmlformats-officedocument.spreadsheetml.chartsheet+xml"/>
  <Override PartName="/xl/worksheets/sheet30.xml" ContentType="application/vnd.openxmlformats-officedocument.spreadsheetml.worksheet+xml"/>
  <Override PartName="/xl/worksheets/sheet31.xml" ContentType="application/vnd.openxmlformats-officedocument.spreadsheetml.worksheet+xml"/>
  <Override PartName="/xl/chartsheets/sheet12.xml" ContentType="application/vnd.openxmlformats-officedocument.spreadsheetml.chartsheet+xml"/>
  <Override PartName="/xl/worksheets/sheet32.xml" ContentType="application/vnd.openxmlformats-officedocument.spreadsheetml.worksheet+xml"/>
  <Override PartName="/xl/worksheets/sheet33.xml" ContentType="application/vnd.openxmlformats-officedocument.spreadsheetml.worksheet+xml"/>
  <Override PartName="/xl/chartsheets/sheet13.xml" ContentType="application/vnd.openxmlformats-officedocument.spreadsheetml.chart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chartsheets/sheet14.xml" ContentType="application/vnd.openxmlformats-officedocument.spreadsheetml.chartsheet+xml"/>
  <Override PartName="/xl/chartsheets/sheet15.xml" ContentType="application/vnd.openxmlformats-officedocument.spreadsheetml.chartsheet+xml"/>
  <Override PartName="/xl/chartsheets/sheet16.xml" ContentType="application/vnd.openxmlformats-officedocument.spreadsheetml.chart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comments2.xml" ContentType="application/vnd.openxmlformats-officedocument.spreadsheetml.comments+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30750" windowHeight="9615" tabRatio="928"/>
  </bookViews>
  <sheets>
    <sheet name="CoverSheet" sheetId="79" r:id="rId1"/>
    <sheet name="Description" sheetId="80" r:id="rId2"/>
    <sheet name="ObjectsList" sheetId="21" r:id="rId3"/>
    <sheet name="INPUTS" sheetId="59" r:id="rId4"/>
    <sheet name="Data" sheetId="1" r:id="rId5"/>
    <sheet name="LCF_C1" sheetId="65" r:id="rId6"/>
    <sheet name="LCF_C2" sheetId="70" r:id="rId7"/>
    <sheet name="LCF_T1" sheetId="69" r:id="rId8"/>
    <sheet name="s52p_T12" sheetId="55" r:id="rId9"/>
    <sheet name="s52p_T11" sheetId="64" r:id="rId10"/>
    <sheet name="s52p_T10" sheetId="63" r:id="rId11"/>
    <sheet name="s52p_T9" sheetId="53" r:id="rId12"/>
    <sheet name="s52p_T8" sheetId="52" r:id="rId13"/>
    <sheet name="s52p_T7" sheetId="54" r:id="rId14"/>
    <sheet name="s52p_T6" sheetId="44" r:id="rId15"/>
    <sheet name="s52p_T5" sheetId="51" r:id="rId16"/>
    <sheet name="s52p_T4" sheetId="46" r:id="rId17"/>
    <sheet name="s52p_T3" sheetId="45" r:id="rId18"/>
    <sheet name="s52p_T2" sheetId="43" r:id="rId19"/>
    <sheet name="s52p_T1" sheetId="42" r:id="rId20"/>
    <sheet name="DraftToFinal_T1" sheetId="37" r:id="rId21"/>
    <sheet name="DraftToFinal_C1" sheetId="41" r:id="rId22"/>
    <sheet name="DraftToFinal_C2" sheetId="39" r:id="rId23"/>
    <sheet name="DraftToFinal_C3" sheetId="38" r:id="rId24"/>
    <sheet name="DraftToFinal_C4" sheetId="36" r:id="rId25"/>
    <sheet name="DraftToFinal_C5" sheetId="61" r:id="rId26"/>
    <sheet name="DraftToFinal_C6" sheetId="74" r:id="rId27"/>
    <sheet name="DraftToFinal_T2" sheetId="56" r:id="rId28"/>
    <sheet name="DraftToFinal_T3" sheetId="57" r:id="rId29"/>
    <sheet name="DraftToFinal_T4" sheetId="58" r:id="rId30"/>
    <sheet name="DraftToFinal_T5" sheetId="71" r:id="rId31"/>
    <sheet name="DraftToFinal_T6" sheetId="72" r:id="rId32"/>
    <sheet name="DraftToFinal_T7" sheetId="73" r:id="rId33"/>
    <sheet name="DraftToFinal_T8" sheetId="75" r:id="rId34"/>
    <sheet name="DraftToFinal_C7" sheetId="77" r:id="rId35"/>
    <sheet name="DraftToFinal_C8" sheetId="76" r:id="rId36"/>
    <sheet name="M20_OUT_T2" sheetId="32" r:id="rId37"/>
    <sheet name="M20_OUT_T1" sheetId="31" r:id="rId38"/>
    <sheet name="M7_OUT_T1" sheetId="30" r:id="rId39"/>
    <sheet name="M7_OUT_T2" sheetId="78" r:id="rId40"/>
    <sheet name="M8_OUT_T2" sheetId="29" r:id="rId41"/>
    <sheet name="M8_OUT_T1" sheetId="28" r:id="rId42"/>
    <sheet name="M4_OUT_C1" sheetId="26" r:id="rId43"/>
    <sheet name="M4_OUT_T2" sheetId="25" r:id="rId44"/>
    <sheet name="M4_OUT_T1" sheetId="24" r:id="rId45"/>
    <sheet name="M3_IN_C1" sheetId="22" r:id="rId46"/>
    <sheet name="M3_IN_T1" sheetId="20" r:id="rId47"/>
    <sheet name="M3_IN_T2" sheetId="23" r:id="rId48"/>
    <sheet name="M15_OUT_T1" sheetId="6" r:id="rId49"/>
    <sheet name="M15_OUT_T2" sheetId="7" r:id="rId50"/>
    <sheet name="M15_OUT_T3" sheetId="8" r:id="rId51"/>
    <sheet name="M11_OUT_C1" sheetId="4" r:id="rId52"/>
    <sheet name="M10_OUT_C1" sheetId="17" r:id="rId53"/>
    <sheet name="M10_OUT_C2" sheetId="18" r:id="rId54"/>
    <sheet name="M10_OUT_T1" sheetId="9" r:id="rId55"/>
    <sheet name="M9_OUT_T1" sheetId="15" r:id="rId56"/>
  </sheets>
  <definedNames>
    <definedName name="d_Spec">#REF!</definedName>
    <definedName name="d_Status">#REF!</definedName>
    <definedName name="_xlnm.Print_Area" localSheetId="0">CoverSheet!$A$1:$D$18</definedName>
    <definedName name="_xlnm.Print_Area" localSheetId="4">Data!$A$1:$V$506</definedName>
    <definedName name="_xlnm.Print_Area" localSheetId="1">Description!$A$1:$F$31</definedName>
    <definedName name="_xlnm.Print_Area" localSheetId="20">DraftToFinal_T1!$A$1:$F$20</definedName>
    <definedName name="_xlnm.Print_Area" localSheetId="27">DraftToFinal_T2!$A$1:$F$18</definedName>
    <definedName name="_xlnm.Print_Area" localSheetId="28">DraftToFinal_T3!$A$1:$F$18</definedName>
    <definedName name="_xlnm.Print_Area" localSheetId="29">DraftToFinal_T4!$A$1:$J$18</definedName>
    <definedName name="_xlnm.Print_Area" localSheetId="30">DraftToFinal_T5!$A$1:$E$6</definedName>
    <definedName name="_xlnm.Print_Area" localSheetId="31">DraftToFinal_T6!$A$1:$D$10</definedName>
    <definedName name="_xlnm.Print_Area" localSheetId="32">DraftToFinal_T7!$A$1:$D$7</definedName>
    <definedName name="_xlnm.Print_Area" localSheetId="33">DraftToFinal_T8!$A$1:$C$5</definedName>
    <definedName name="_xlnm.Print_Area" localSheetId="3">INPUTS!$A$1:$V$22</definedName>
    <definedName name="_xlnm.Print_Area" localSheetId="7">LCF_T1!$A$1:$E$18</definedName>
    <definedName name="_xlnm.Print_Area" localSheetId="54">M10_OUT_T1!$A$1:$E$18</definedName>
    <definedName name="_xlnm.Print_Area" localSheetId="48">M15_OUT_T1!$A$1:$C$7</definedName>
    <definedName name="_xlnm.Print_Area" localSheetId="49">M15_OUT_T2!$A$1:$C$7</definedName>
    <definedName name="_xlnm.Print_Area" localSheetId="50">M15_OUT_T3!$A$1:$G$6</definedName>
    <definedName name="_xlnm.Print_Area" localSheetId="37">M20_OUT_T1!$A$1:$G$19</definedName>
    <definedName name="_xlnm.Print_Area" localSheetId="36">M20_OUT_T2!$A$1:$G$19</definedName>
    <definedName name="_xlnm.Print_Area" localSheetId="46">M3_IN_T1!$A$1:$G$19</definedName>
    <definedName name="_xlnm.Print_Area" localSheetId="47">M3_IN_T2!$A$1:$F$19</definedName>
    <definedName name="_xlnm.Print_Area" localSheetId="44">M4_OUT_T1!$A$1:$G$19</definedName>
    <definedName name="_xlnm.Print_Area" localSheetId="43">M4_OUT_T2!$A$1:$F$19</definedName>
    <definedName name="_xlnm.Print_Area" localSheetId="38">M7_OUT_T1!$A$1:$G$18</definedName>
    <definedName name="_xlnm.Print_Area" localSheetId="41">M8_OUT_T1!$A$1:$C$10</definedName>
    <definedName name="_xlnm.Print_Area" localSheetId="40">M8_OUT_T2!$A$1:$C$7</definedName>
    <definedName name="_xlnm.Print_Area" localSheetId="55">M9_OUT_T1!$A$1:$H$18</definedName>
    <definedName name="_xlnm.Print_Area" localSheetId="19">s52p_T1!$A$1:$D$18</definedName>
    <definedName name="_xlnm.Print_Area" localSheetId="10">s52p_T10!$A$1:$C$3</definedName>
    <definedName name="_xlnm.Print_Area" localSheetId="9">s52p_T11!$A$1:$G$18</definedName>
    <definedName name="_xlnm.Print_Area" localSheetId="8">s52p_T12!$A$1:$G$18</definedName>
    <definedName name="_xlnm.Print_Area" localSheetId="18">s52p_T2!$A$1:$C$7</definedName>
    <definedName name="_xlnm.Print_Area" localSheetId="17">s52p_T3!$A$1:$F$18</definedName>
    <definedName name="_xlnm.Print_Area" localSheetId="16">s52p_T4!$A$1:$E$18</definedName>
    <definedName name="_xlnm.Print_Area" localSheetId="15">s52p_T5!$A$1:$E$18</definedName>
    <definedName name="_xlnm.Print_Area" localSheetId="14">s52p_T6!$A$1:$G$6</definedName>
    <definedName name="_xlnm.Print_Area" localSheetId="13">s52p_T7!$A$1:$G$5</definedName>
    <definedName name="_xlnm.Print_Area" localSheetId="12">s52p_T8!$A$1:$C$3</definedName>
    <definedName name="_xlnm.Print_Area" localSheetId="11">s52p_T9!$A$1:$C$4</definedName>
    <definedName name="rMapping">#REF!</definedName>
    <definedName name="rModels">#REF!</definedName>
  </definedNames>
  <calcPr calcId="145621"/>
</workbook>
</file>

<file path=xl/calcChain.xml><?xml version="1.0" encoding="utf-8"?>
<calcChain xmlns="http://schemas.openxmlformats.org/spreadsheetml/2006/main">
  <c r="E18" i="37" l="1"/>
  <c r="E17" i="37"/>
  <c r="E16" i="37"/>
  <c r="E15" i="37"/>
  <c r="E14" i="37"/>
  <c r="E13" i="37"/>
  <c r="E12" i="37"/>
  <c r="E11" i="37"/>
  <c r="E10" i="37"/>
  <c r="E9" i="37"/>
  <c r="E8" i="37"/>
  <c r="E7" i="37"/>
  <c r="E6" i="37"/>
  <c r="E5" i="37"/>
  <c r="E4" i="37"/>
  <c r="E3" i="37"/>
  <c r="C3" i="9"/>
  <c r="C4" i="9"/>
  <c r="C5" i="9"/>
  <c r="C6" i="9"/>
  <c r="C7" i="9"/>
  <c r="C8" i="9"/>
  <c r="C9" i="9"/>
  <c r="C10" i="9"/>
  <c r="C11" i="9"/>
  <c r="C12" i="9"/>
  <c r="C13" i="9"/>
  <c r="C14" i="9"/>
  <c r="C15" i="9"/>
  <c r="C16" i="9"/>
  <c r="C17" i="9"/>
  <c r="C2" i="9"/>
  <c r="C18" i="37" l="1"/>
  <c r="C17" i="37"/>
  <c r="C16" i="37"/>
  <c r="C15" i="37"/>
  <c r="C14" i="37"/>
  <c r="C13" i="37"/>
  <c r="C12" i="37"/>
  <c r="C11" i="37"/>
  <c r="C10" i="37"/>
  <c r="C9" i="37"/>
  <c r="C8" i="37"/>
  <c r="C7" i="37"/>
  <c r="C6" i="37"/>
  <c r="C5" i="37"/>
  <c r="C4" i="37"/>
  <c r="C3" i="37"/>
  <c r="B5" i="43"/>
  <c r="D19" i="37" l="1"/>
  <c r="B19" i="37"/>
  <c r="C6" i="73" l="1"/>
  <c r="C5" i="73"/>
  <c r="C4" i="73"/>
  <c r="C3" i="73"/>
  <c r="C2" i="73"/>
  <c r="C9" i="72"/>
  <c r="C8" i="72"/>
  <c r="C7" i="72"/>
  <c r="C6" i="72"/>
  <c r="C5" i="72"/>
  <c r="C4" i="72"/>
  <c r="C3" i="72"/>
  <c r="C2" i="72"/>
  <c r="B6" i="73" l="1"/>
  <c r="B5" i="73"/>
  <c r="B4" i="73"/>
  <c r="B3" i="73"/>
  <c r="B2" i="73"/>
  <c r="B9" i="72"/>
  <c r="B8" i="72"/>
  <c r="B7" i="72"/>
  <c r="B6" i="72"/>
  <c r="B5" i="72"/>
  <c r="B4" i="72"/>
  <c r="B3" i="72"/>
  <c r="B2" i="72"/>
  <c r="C4" i="71"/>
  <c r="C3" i="71"/>
  <c r="C2" i="71"/>
  <c r="D4" i="71"/>
  <c r="B3" i="71"/>
  <c r="B2" i="71"/>
  <c r="D2" i="71" l="1"/>
  <c r="D3" i="71"/>
  <c r="B4" i="71"/>
  <c r="B2" i="75" l="1"/>
  <c r="B4" i="75" l="1"/>
  <c r="A3" i="69"/>
  <c r="A4" i="69" s="1"/>
  <c r="A5" i="69" s="1"/>
  <c r="A6" i="69" s="1"/>
  <c r="A7" i="69" s="1"/>
  <c r="A8" i="69" s="1"/>
  <c r="A9" i="69" s="1"/>
  <c r="A10" i="69" s="1"/>
  <c r="A11" i="69" s="1"/>
  <c r="A12" i="69" s="1"/>
  <c r="A13" i="69" s="1"/>
  <c r="A14" i="69" s="1"/>
  <c r="A15" i="69" s="1"/>
  <c r="A16" i="69" s="1"/>
  <c r="A17" i="69" s="1"/>
  <c r="B3" i="75" l="1"/>
  <c r="D3" i="21" l="1"/>
  <c r="D4" i="21" s="1"/>
  <c r="D5" i="21" s="1"/>
  <c r="D6" i="21" s="1"/>
  <c r="D7" i="21" s="1"/>
  <c r="D8" i="21" s="1"/>
  <c r="D9" i="21" s="1"/>
  <c r="D10" i="21" s="1"/>
  <c r="D11" i="21" l="1"/>
  <c r="D12" i="21" s="1"/>
  <c r="D13" i="21" s="1"/>
  <c r="D14" i="21" s="1"/>
  <c r="D15" i="21" s="1"/>
  <c r="D16" i="21" s="1"/>
  <c r="D17" i="21" s="1"/>
  <c r="D18" i="21" s="1"/>
  <c r="D19" i="21" s="1"/>
  <c r="D20" i="21" s="1"/>
  <c r="D21" i="21" s="1"/>
  <c r="D22" i="21" s="1"/>
  <c r="D23" i="21" s="1"/>
  <c r="D24" i="21" s="1"/>
  <c r="D25" i="21" s="1"/>
  <c r="D26" i="21" s="1"/>
  <c r="D27" i="21" s="1"/>
  <c r="D28" i="21" s="1"/>
  <c r="D29" i="21" s="1"/>
  <c r="D30" i="21" s="1"/>
  <c r="D31" i="21" s="1"/>
  <c r="D32" i="21" s="1"/>
  <c r="D33" i="21" s="1"/>
  <c r="D34" i="21" s="1"/>
  <c r="D35" i="21" s="1"/>
  <c r="D36" i="21" s="1"/>
  <c r="D37" i="21" s="1"/>
  <c r="D38" i="21" s="1"/>
  <c r="D39" i="21" s="1"/>
  <c r="D40" i="21" s="1"/>
  <c r="D41" i="21" s="1"/>
  <c r="D42" i="21" s="1"/>
  <c r="D43" i="21" s="1"/>
  <c r="D44" i="21" s="1"/>
  <c r="D45" i="21" s="1"/>
  <c r="D46" i="21" s="1"/>
  <c r="D47" i="21" s="1"/>
  <c r="D48" i="21" s="1"/>
  <c r="D49" i="21" s="1"/>
  <c r="D50" i="21" s="1"/>
  <c r="D51" i="21" s="1"/>
  <c r="D52" i="21" s="1"/>
  <c r="D53" i="21" s="1"/>
  <c r="F17" i="32" l="1"/>
  <c r="F16" i="32"/>
  <c r="F15" i="32"/>
  <c r="F14" i="32"/>
  <c r="F13" i="32"/>
  <c r="F12" i="32"/>
  <c r="F11" i="32"/>
  <c r="F10" i="32"/>
  <c r="F9" i="32"/>
  <c r="F8" i="32"/>
  <c r="F7" i="32"/>
  <c r="F6" i="32"/>
  <c r="F5" i="32"/>
  <c r="F4" i="32"/>
  <c r="F3" i="32"/>
  <c r="F2" i="32"/>
  <c r="E17" i="32"/>
  <c r="E16" i="32"/>
  <c r="E15" i="32"/>
  <c r="E14" i="32"/>
  <c r="E13" i="32"/>
  <c r="E12" i="32"/>
  <c r="E11" i="32"/>
  <c r="E10" i="32"/>
  <c r="E9" i="32"/>
  <c r="E8" i="32"/>
  <c r="E7" i="32"/>
  <c r="E6" i="32"/>
  <c r="E5" i="32"/>
  <c r="E4" i="32"/>
  <c r="E3" i="32"/>
  <c r="E2" i="32"/>
  <c r="D17" i="32"/>
  <c r="D16" i="32"/>
  <c r="D15" i="32"/>
  <c r="D14" i="32"/>
  <c r="D13" i="32"/>
  <c r="D12" i="32"/>
  <c r="D11" i="32"/>
  <c r="D10" i="32"/>
  <c r="D9" i="32"/>
  <c r="D8" i="32"/>
  <c r="D7" i="32"/>
  <c r="D6" i="32"/>
  <c r="D5" i="32"/>
  <c r="D4" i="32"/>
  <c r="D3" i="32"/>
  <c r="D2" i="32"/>
  <c r="C17" i="32"/>
  <c r="C16" i="32"/>
  <c r="C15" i="32"/>
  <c r="C14" i="32"/>
  <c r="C13" i="32"/>
  <c r="C12" i="32"/>
  <c r="C11" i="32"/>
  <c r="C10" i="32"/>
  <c r="C9" i="32"/>
  <c r="C8" i="32"/>
  <c r="C7" i="32"/>
  <c r="C6" i="32"/>
  <c r="C5" i="32"/>
  <c r="C4" i="32"/>
  <c r="C3" i="32"/>
  <c r="C2" i="32"/>
  <c r="B17" i="32"/>
  <c r="B16" i="32"/>
  <c r="B15" i="32"/>
  <c r="B14" i="32"/>
  <c r="B13" i="32"/>
  <c r="B12" i="32"/>
  <c r="B11" i="32"/>
  <c r="B10" i="32"/>
  <c r="B9" i="32"/>
  <c r="B8" i="32"/>
  <c r="B7" i="32"/>
  <c r="B6" i="32"/>
  <c r="B5" i="32"/>
  <c r="B4" i="32"/>
  <c r="B3" i="32"/>
  <c r="B2" i="32"/>
  <c r="F17" i="31"/>
  <c r="F16" i="31"/>
  <c r="F15" i="31"/>
  <c r="F14" i="31"/>
  <c r="F13" i="31"/>
  <c r="F12" i="31"/>
  <c r="F11" i="31"/>
  <c r="F10" i="31"/>
  <c r="F9" i="31"/>
  <c r="F8" i="31"/>
  <c r="F7" i="31"/>
  <c r="F6" i="31"/>
  <c r="F5" i="31"/>
  <c r="F4" i="31"/>
  <c r="F3" i="31"/>
  <c r="F2" i="31"/>
  <c r="E17" i="31"/>
  <c r="E16" i="31"/>
  <c r="E15" i="31"/>
  <c r="E14" i="31"/>
  <c r="E13" i="31"/>
  <c r="E12" i="31"/>
  <c r="E11" i="31"/>
  <c r="E10" i="31"/>
  <c r="E9" i="31"/>
  <c r="E8" i="31"/>
  <c r="E7" i="31"/>
  <c r="E6" i="31"/>
  <c r="E5" i="31"/>
  <c r="E4" i="31"/>
  <c r="E3" i="31"/>
  <c r="E2" i="31"/>
  <c r="D17" i="31"/>
  <c r="D16" i="31"/>
  <c r="D15" i="31"/>
  <c r="D14" i="31"/>
  <c r="D13" i="31"/>
  <c r="D12" i="31"/>
  <c r="D11" i="31"/>
  <c r="D10" i="31"/>
  <c r="D9" i="31"/>
  <c r="D8" i="31"/>
  <c r="D7" i="31"/>
  <c r="D6" i="31"/>
  <c r="D5" i="31"/>
  <c r="D4" i="31"/>
  <c r="D3" i="31"/>
  <c r="D2" i="31"/>
  <c r="C17" i="31"/>
  <c r="C16" i="31"/>
  <c r="C15" i="31"/>
  <c r="C14" i="31"/>
  <c r="C13" i="31"/>
  <c r="C12" i="31"/>
  <c r="C11" i="31"/>
  <c r="C10" i="31"/>
  <c r="C9" i="31"/>
  <c r="C8" i="31"/>
  <c r="C7" i="31"/>
  <c r="C6" i="31"/>
  <c r="C5" i="31"/>
  <c r="C4" i="31"/>
  <c r="C3" i="31"/>
  <c r="C2" i="31"/>
  <c r="B17" i="31"/>
  <c r="B16" i="31"/>
  <c r="B15" i="31"/>
  <c r="B14" i="31"/>
  <c r="B13" i="31"/>
  <c r="B12" i="31"/>
  <c r="B11" i="31"/>
  <c r="B10" i="31"/>
  <c r="B9" i="31"/>
  <c r="B8" i="31"/>
  <c r="B7" i="31"/>
  <c r="B6" i="31"/>
  <c r="B5" i="31"/>
  <c r="B4" i="31"/>
  <c r="B3" i="31"/>
  <c r="B2" i="31"/>
  <c r="F17" i="64" l="1"/>
  <c r="E17" i="64"/>
  <c r="D17" i="64"/>
  <c r="C17" i="64"/>
  <c r="B17" i="64"/>
  <c r="F16" i="64"/>
  <c r="E16" i="64"/>
  <c r="D16" i="64"/>
  <c r="C16" i="64"/>
  <c r="B16" i="64"/>
  <c r="F15" i="64"/>
  <c r="E15" i="64"/>
  <c r="D15" i="64"/>
  <c r="C15" i="64"/>
  <c r="B15" i="64"/>
  <c r="F14" i="64"/>
  <c r="E14" i="64"/>
  <c r="D14" i="64"/>
  <c r="C14" i="64"/>
  <c r="B14" i="64"/>
  <c r="F13" i="64"/>
  <c r="E13" i="64"/>
  <c r="D13" i="64"/>
  <c r="C13" i="64"/>
  <c r="B13" i="64"/>
  <c r="F12" i="64"/>
  <c r="E12" i="64"/>
  <c r="D12" i="64"/>
  <c r="C12" i="64"/>
  <c r="B12" i="64"/>
  <c r="F11" i="64"/>
  <c r="E11" i="64"/>
  <c r="D11" i="64"/>
  <c r="C11" i="64"/>
  <c r="B11" i="64"/>
  <c r="F10" i="64"/>
  <c r="E10" i="64"/>
  <c r="D10" i="64"/>
  <c r="C10" i="64"/>
  <c r="B10" i="64"/>
  <c r="F9" i="64"/>
  <c r="E9" i="64"/>
  <c r="D9" i="64"/>
  <c r="C9" i="64"/>
  <c r="B9" i="64"/>
  <c r="F8" i="64"/>
  <c r="E8" i="64"/>
  <c r="D8" i="64"/>
  <c r="C8" i="64"/>
  <c r="B8" i="64"/>
  <c r="F7" i="64"/>
  <c r="E7" i="64"/>
  <c r="D7" i="64"/>
  <c r="C7" i="64"/>
  <c r="B7" i="64"/>
  <c r="F6" i="64"/>
  <c r="E6" i="64"/>
  <c r="D6" i="64"/>
  <c r="C6" i="64"/>
  <c r="B6" i="64"/>
  <c r="F5" i="64"/>
  <c r="E5" i="64"/>
  <c r="D5" i="64"/>
  <c r="C5" i="64"/>
  <c r="B5" i="64"/>
  <c r="F4" i="64"/>
  <c r="E4" i="64"/>
  <c r="D4" i="64"/>
  <c r="C4" i="64"/>
  <c r="B4" i="64"/>
  <c r="F3" i="64"/>
  <c r="E3" i="64"/>
  <c r="D3" i="64"/>
  <c r="C3" i="64"/>
  <c r="B3" i="64"/>
  <c r="F2" i="64"/>
  <c r="E2" i="64"/>
  <c r="D2" i="64"/>
  <c r="C2" i="64"/>
  <c r="B2" i="64"/>
  <c r="F17" i="55"/>
  <c r="E17" i="55"/>
  <c r="D17" i="55"/>
  <c r="C17" i="55"/>
  <c r="B17" i="55"/>
  <c r="F16" i="55"/>
  <c r="E16" i="55"/>
  <c r="D16" i="55"/>
  <c r="C16" i="55"/>
  <c r="B16" i="55"/>
  <c r="F15" i="55"/>
  <c r="E15" i="55"/>
  <c r="D15" i="55"/>
  <c r="C15" i="55"/>
  <c r="B15" i="55"/>
  <c r="F14" i="55"/>
  <c r="E14" i="55"/>
  <c r="D14" i="55"/>
  <c r="C14" i="55"/>
  <c r="B14" i="55"/>
  <c r="F13" i="55"/>
  <c r="E13" i="55"/>
  <c r="D13" i="55"/>
  <c r="C13" i="55"/>
  <c r="B13" i="55"/>
  <c r="F12" i="55"/>
  <c r="E12" i="55"/>
  <c r="D12" i="55"/>
  <c r="C12" i="55"/>
  <c r="B12" i="55"/>
  <c r="F11" i="55"/>
  <c r="E11" i="55"/>
  <c r="D11" i="55"/>
  <c r="C11" i="55"/>
  <c r="B11" i="55"/>
  <c r="F10" i="55"/>
  <c r="E10" i="55"/>
  <c r="D10" i="55"/>
  <c r="C10" i="55"/>
  <c r="B10" i="55"/>
  <c r="F9" i="55"/>
  <c r="E9" i="55"/>
  <c r="D9" i="55"/>
  <c r="C9" i="55"/>
  <c r="B9" i="55"/>
  <c r="F8" i="55"/>
  <c r="E8" i="55"/>
  <c r="D8" i="55"/>
  <c r="C8" i="55"/>
  <c r="B8" i="55"/>
  <c r="F7" i="55"/>
  <c r="E7" i="55"/>
  <c r="D7" i="55"/>
  <c r="C7" i="55"/>
  <c r="B7" i="55"/>
  <c r="F6" i="55"/>
  <c r="E6" i="55"/>
  <c r="D6" i="55"/>
  <c r="C6" i="55"/>
  <c r="B6" i="55"/>
  <c r="F5" i="55"/>
  <c r="E5" i="55"/>
  <c r="D5" i="55"/>
  <c r="C5" i="55"/>
  <c r="B5" i="55"/>
  <c r="F4" i="55"/>
  <c r="E4" i="55"/>
  <c r="D4" i="55"/>
  <c r="C4" i="55"/>
  <c r="B4" i="55"/>
  <c r="F3" i="55"/>
  <c r="E3" i="55"/>
  <c r="D3" i="55"/>
  <c r="C3" i="55"/>
  <c r="B3" i="55"/>
  <c r="F2" i="55"/>
  <c r="E2" i="55"/>
  <c r="D2" i="55"/>
  <c r="C2" i="55"/>
  <c r="B2" i="55"/>
  <c r="F4" i="54"/>
  <c r="F3" i="54"/>
  <c r="E4" i="54"/>
  <c r="E3" i="54"/>
  <c r="D4" i="54"/>
  <c r="D3" i="54"/>
  <c r="C4" i="54"/>
  <c r="C3" i="54"/>
  <c r="B4" i="54"/>
  <c r="B3" i="54"/>
  <c r="F2" i="54"/>
  <c r="E2" i="54"/>
  <c r="D2" i="54"/>
  <c r="C2" i="54"/>
  <c r="B2" i="54"/>
  <c r="F5" i="44"/>
  <c r="F4" i="44"/>
  <c r="F3" i="44"/>
  <c r="E5" i="44"/>
  <c r="E4" i="44"/>
  <c r="E3" i="44"/>
  <c r="D5" i="44"/>
  <c r="D4" i="44"/>
  <c r="D3" i="44"/>
  <c r="C5" i="44"/>
  <c r="C4" i="44"/>
  <c r="C3" i="44"/>
  <c r="B5" i="44"/>
  <c r="B4" i="44"/>
  <c r="B3" i="44"/>
  <c r="F2" i="44"/>
  <c r="E2" i="44"/>
  <c r="D2" i="44"/>
  <c r="C2" i="44"/>
  <c r="B2" i="44"/>
  <c r="D18" i="37" l="1"/>
  <c r="D17" i="37"/>
  <c r="D16" i="37"/>
  <c r="D15" i="37"/>
  <c r="D14" i="37"/>
  <c r="D13" i="37"/>
  <c r="D12" i="37"/>
  <c r="D11" i="37"/>
  <c r="D10" i="37"/>
  <c r="D9" i="37"/>
  <c r="D8" i="37"/>
  <c r="D7" i="37"/>
  <c r="D6" i="37"/>
  <c r="D5" i="37"/>
  <c r="D4" i="37"/>
  <c r="D3" i="37"/>
  <c r="F17" i="30"/>
  <c r="F16" i="30"/>
  <c r="F15" i="30"/>
  <c r="F14" i="30"/>
  <c r="F13" i="30"/>
  <c r="F12" i="30"/>
  <c r="F11" i="30"/>
  <c r="F10" i="30"/>
  <c r="F9" i="30"/>
  <c r="F8" i="30"/>
  <c r="F7" i="30"/>
  <c r="F6" i="30"/>
  <c r="F5" i="30"/>
  <c r="F4" i="30"/>
  <c r="F3" i="30"/>
  <c r="E17" i="30"/>
  <c r="E16" i="30"/>
  <c r="E15" i="30"/>
  <c r="E14" i="30"/>
  <c r="E13" i="30"/>
  <c r="E12" i="30"/>
  <c r="E11" i="30"/>
  <c r="E10" i="30"/>
  <c r="E9" i="30"/>
  <c r="E8" i="30"/>
  <c r="E7" i="30"/>
  <c r="E6" i="30"/>
  <c r="E5" i="30"/>
  <c r="E4" i="30"/>
  <c r="E3" i="30"/>
  <c r="D17" i="30"/>
  <c r="D16" i="30"/>
  <c r="D15" i="30"/>
  <c r="D14" i="30"/>
  <c r="D13" i="30"/>
  <c r="D12" i="30"/>
  <c r="D11" i="30"/>
  <c r="D10" i="30"/>
  <c r="D9" i="30"/>
  <c r="D8" i="30"/>
  <c r="D7" i="30"/>
  <c r="D6" i="30"/>
  <c r="D5" i="30"/>
  <c r="D4" i="30"/>
  <c r="D3" i="30"/>
  <c r="C17" i="30"/>
  <c r="C16" i="30"/>
  <c r="C15" i="30"/>
  <c r="C14" i="30"/>
  <c r="C13" i="30"/>
  <c r="C12" i="30"/>
  <c r="C11" i="30"/>
  <c r="C10" i="30"/>
  <c r="C9" i="30"/>
  <c r="C8" i="30"/>
  <c r="C7" i="30"/>
  <c r="C6" i="30"/>
  <c r="C5" i="30"/>
  <c r="C4" i="30"/>
  <c r="C3" i="30"/>
  <c r="B17" i="30"/>
  <c r="B16" i="30"/>
  <c r="B15" i="30"/>
  <c r="B14" i="30"/>
  <c r="B13" i="30"/>
  <c r="B12" i="30"/>
  <c r="B11" i="30"/>
  <c r="B10" i="30"/>
  <c r="B9" i="30"/>
  <c r="B8" i="30"/>
  <c r="B7" i="30"/>
  <c r="B6" i="30"/>
  <c r="B5" i="30"/>
  <c r="B4" i="30"/>
  <c r="B3" i="30"/>
  <c r="F2" i="30"/>
  <c r="E2" i="30"/>
  <c r="D2" i="30"/>
  <c r="C2" i="30"/>
  <c r="B2" i="30"/>
  <c r="B2" i="53" l="1"/>
  <c r="B2" i="63"/>
  <c r="B2" i="52"/>
  <c r="B4" i="43" l="1"/>
  <c r="B3" i="43"/>
  <c r="B2" i="43"/>
  <c r="D17" i="51" l="1"/>
  <c r="D16" i="51"/>
  <c r="D15" i="51"/>
  <c r="D14" i="51"/>
  <c r="D13" i="51"/>
  <c r="D12" i="51"/>
  <c r="D11" i="51"/>
  <c r="D10" i="51"/>
  <c r="D9" i="51"/>
  <c r="D8" i="51"/>
  <c r="D7" i="51"/>
  <c r="D6" i="51"/>
  <c r="D5" i="51"/>
  <c r="D4" i="51"/>
  <c r="D3" i="51"/>
  <c r="C17" i="51"/>
  <c r="C16" i="51"/>
  <c r="C15" i="51"/>
  <c r="C14" i="51"/>
  <c r="C13" i="51"/>
  <c r="C12" i="51"/>
  <c r="C11" i="51"/>
  <c r="C10" i="51"/>
  <c r="C9" i="51"/>
  <c r="C8" i="51"/>
  <c r="C7" i="51"/>
  <c r="C6" i="51"/>
  <c r="C5" i="51"/>
  <c r="C4" i="51"/>
  <c r="C3" i="51"/>
  <c r="B17" i="51"/>
  <c r="B16" i="51"/>
  <c r="B15" i="51"/>
  <c r="B14" i="51"/>
  <c r="B13" i="51"/>
  <c r="B12" i="51"/>
  <c r="B11" i="51"/>
  <c r="B10" i="51"/>
  <c r="B9" i="51"/>
  <c r="B8" i="51"/>
  <c r="B7" i="51"/>
  <c r="B6" i="51"/>
  <c r="B5" i="51"/>
  <c r="B4" i="51"/>
  <c r="B3" i="51"/>
  <c r="D2" i="51"/>
  <c r="C2" i="51"/>
  <c r="B2" i="51"/>
  <c r="D17" i="46"/>
  <c r="D16" i="46"/>
  <c r="D15" i="46"/>
  <c r="D14" i="46"/>
  <c r="D13" i="46"/>
  <c r="D12" i="46"/>
  <c r="D11" i="46"/>
  <c r="D10" i="46"/>
  <c r="D9" i="46"/>
  <c r="D8" i="46"/>
  <c r="D7" i="46"/>
  <c r="D6" i="46"/>
  <c r="D5" i="46"/>
  <c r="D4" i="46"/>
  <c r="D3" i="46"/>
  <c r="C17" i="46"/>
  <c r="C16" i="46"/>
  <c r="C15" i="46"/>
  <c r="C14" i="46"/>
  <c r="C13" i="46"/>
  <c r="C12" i="46"/>
  <c r="C11" i="46"/>
  <c r="C10" i="46"/>
  <c r="C9" i="46"/>
  <c r="C8" i="46"/>
  <c r="C7" i="46"/>
  <c r="C6" i="46"/>
  <c r="C5" i="46"/>
  <c r="C4" i="46"/>
  <c r="C3" i="46"/>
  <c r="B17" i="46"/>
  <c r="B16" i="46"/>
  <c r="B15" i="46"/>
  <c r="B14" i="46"/>
  <c r="B13" i="46"/>
  <c r="B12" i="46"/>
  <c r="B11" i="46"/>
  <c r="B10" i="46"/>
  <c r="B9" i="46"/>
  <c r="B8" i="46"/>
  <c r="B7" i="46"/>
  <c r="B6" i="46"/>
  <c r="B5" i="46"/>
  <c r="B4" i="46"/>
  <c r="B3" i="46"/>
  <c r="D2" i="46"/>
  <c r="C2" i="46"/>
  <c r="B2" i="46"/>
  <c r="E17" i="45"/>
  <c r="E16" i="45"/>
  <c r="E15" i="45"/>
  <c r="E14" i="45"/>
  <c r="E13" i="45"/>
  <c r="E12" i="45"/>
  <c r="E11" i="45"/>
  <c r="E10" i="45"/>
  <c r="E9" i="45"/>
  <c r="E8" i="45"/>
  <c r="E7" i="45"/>
  <c r="E6" i="45"/>
  <c r="E5" i="45"/>
  <c r="E4" i="45"/>
  <c r="E3" i="45"/>
  <c r="D17" i="45"/>
  <c r="D16" i="45"/>
  <c r="D15" i="45"/>
  <c r="D14" i="45"/>
  <c r="D13" i="45"/>
  <c r="D12" i="45"/>
  <c r="D11" i="45"/>
  <c r="D10" i="45"/>
  <c r="D9" i="45"/>
  <c r="D8" i="45"/>
  <c r="D7" i="45"/>
  <c r="D6" i="45"/>
  <c r="D5" i="45"/>
  <c r="D4" i="45"/>
  <c r="D3" i="45"/>
  <c r="C17" i="45"/>
  <c r="C16" i="45"/>
  <c r="C15" i="45"/>
  <c r="C14" i="45"/>
  <c r="C13" i="45"/>
  <c r="C12" i="45"/>
  <c r="C11" i="45"/>
  <c r="C10" i="45"/>
  <c r="C9" i="45"/>
  <c r="C8" i="45"/>
  <c r="C7" i="45"/>
  <c r="C6" i="45"/>
  <c r="C5" i="45"/>
  <c r="C4" i="45"/>
  <c r="C3" i="45"/>
  <c r="B17" i="45"/>
  <c r="B16" i="45"/>
  <c r="B15" i="45"/>
  <c r="B14" i="45"/>
  <c r="B13" i="45"/>
  <c r="B12" i="45"/>
  <c r="B11" i="45"/>
  <c r="B10" i="45"/>
  <c r="B9" i="45"/>
  <c r="B8" i="45"/>
  <c r="B7" i="45"/>
  <c r="B6" i="45"/>
  <c r="B5" i="45"/>
  <c r="B4" i="45"/>
  <c r="B3" i="45"/>
  <c r="E2" i="45"/>
  <c r="D2" i="45"/>
  <c r="C2" i="45"/>
  <c r="B2" i="45"/>
  <c r="H17" i="58"/>
  <c r="H16" i="58"/>
  <c r="H15" i="58"/>
  <c r="H14" i="58"/>
  <c r="H13" i="58"/>
  <c r="H12" i="58"/>
  <c r="H11" i="58"/>
  <c r="H10" i="58"/>
  <c r="H9" i="58"/>
  <c r="H8" i="58"/>
  <c r="H7" i="58"/>
  <c r="H6" i="58"/>
  <c r="H5" i="58"/>
  <c r="H4" i="58"/>
  <c r="H3" i="58"/>
  <c r="F16" i="58"/>
  <c r="F14" i="58"/>
  <c r="F12" i="58"/>
  <c r="F10" i="58"/>
  <c r="F8" i="58"/>
  <c r="F6" i="58"/>
  <c r="F4" i="58"/>
  <c r="D17" i="58"/>
  <c r="D15" i="58"/>
  <c r="D13" i="58"/>
  <c r="D11" i="58"/>
  <c r="D9" i="58"/>
  <c r="D7" i="58"/>
  <c r="D5" i="58"/>
  <c r="D3" i="58"/>
  <c r="B17" i="58"/>
  <c r="B16" i="58"/>
  <c r="B15" i="58"/>
  <c r="B14" i="58"/>
  <c r="B13" i="58"/>
  <c r="B12" i="58"/>
  <c r="B11" i="58"/>
  <c r="B10" i="58"/>
  <c r="B9" i="58"/>
  <c r="B8" i="58"/>
  <c r="B7" i="58"/>
  <c r="B6" i="58"/>
  <c r="B5" i="58"/>
  <c r="B4" i="58"/>
  <c r="B3" i="58"/>
  <c r="H2" i="58"/>
  <c r="D2" i="58"/>
  <c r="D17" i="57"/>
  <c r="D16" i="57"/>
  <c r="D15" i="57"/>
  <c r="D14" i="57"/>
  <c r="D13" i="57"/>
  <c r="D12" i="57"/>
  <c r="D11" i="57"/>
  <c r="D10" i="57"/>
  <c r="D9" i="57"/>
  <c r="D8" i="57"/>
  <c r="D7" i="57"/>
  <c r="D6" i="57"/>
  <c r="D5" i="57"/>
  <c r="D4" i="57"/>
  <c r="D3" i="57"/>
  <c r="B17" i="57"/>
  <c r="B16" i="57"/>
  <c r="B15" i="57"/>
  <c r="B14" i="57"/>
  <c r="B13" i="57"/>
  <c r="B12" i="57"/>
  <c r="B11" i="57"/>
  <c r="B10" i="57"/>
  <c r="B9" i="57"/>
  <c r="B8" i="57"/>
  <c r="B7" i="57"/>
  <c r="B6" i="57"/>
  <c r="B5" i="57"/>
  <c r="B4" i="57"/>
  <c r="B3" i="57"/>
  <c r="D2" i="57"/>
  <c r="B16" i="56"/>
  <c r="B14" i="56"/>
  <c r="B12" i="56"/>
  <c r="B10" i="56"/>
  <c r="B8" i="56"/>
  <c r="B6" i="56"/>
  <c r="B4" i="56"/>
  <c r="A1" i="59"/>
  <c r="A5" i="59"/>
  <c r="A19" i="59"/>
  <c r="A13" i="59"/>
  <c r="A9" i="59"/>
  <c r="I17" i="58"/>
  <c r="G17" i="58"/>
  <c r="F17" i="58"/>
  <c r="E17" i="58"/>
  <c r="C17" i="58"/>
  <c r="I16" i="58"/>
  <c r="G16" i="58"/>
  <c r="E16" i="58"/>
  <c r="D16" i="58"/>
  <c r="C16" i="58"/>
  <c r="I15" i="58"/>
  <c r="G15" i="58"/>
  <c r="F15" i="58"/>
  <c r="E15" i="58"/>
  <c r="C15" i="58"/>
  <c r="I14" i="58"/>
  <c r="G14" i="58"/>
  <c r="E14" i="58"/>
  <c r="D14" i="58"/>
  <c r="C14" i="58"/>
  <c r="I13" i="58"/>
  <c r="G13" i="58"/>
  <c r="F13" i="58"/>
  <c r="E13" i="58"/>
  <c r="C13" i="58"/>
  <c r="I12" i="58"/>
  <c r="G12" i="58"/>
  <c r="E12" i="58"/>
  <c r="D12" i="58"/>
  <c r="C12" i="58"/>
  <c r="I11" i="58"/>
  <c r="G11" i="58"/>
  <c r="F11" i="58"/>
  <c r="E11" i="58"/>
  <c r="C11" i="58"/>
  <c r="I10" i="58"/>
  <c r="G10" i="58"/>
  <c r="E10" i="58"/>
  <c r="D10" i="58"/>
  <c r="C10" i="58"/>
  <c r="I9" i="58"/>
  <c r="G9" i="58"/>
  <c r="F9" i="58"/>
  <c r="E9" i="58"/>
  <c r="C9" i="58"/>
  <c r="I8" i="58"/>
  <c r="G8" i="58"/>
  <c r="E8" i="58"/>
  <c r="D8" i="58"/>
  <c r="C8" i="58"/>
  <c r="I7" i="58"/>
  <c r="G7" i="58"/>
  <c r="F7" i="58"/>
  <c r="E7" i="58"/>
  <c r="C7" i="58"/>
  <c r="I6" i="58"/>
  <c r="G6" i="58"/>
  <c r="E6" i="58"/>
  <c r="D6" i="58"/>
  <c r="C6" i="58"/>
  <c r="I5" i="58"/>
  <c r="G5" i="58"/>
  <c r="F5" i="58"/>
  <c r="E5" i="58"/>
  <c r="C5" i="58"/>
  <c r="I4" i="58"/>
  <c r="G4" i="58"/>
  <c r="E4" i="58"/>
  <c r="D4" i="58"/>
  <c r="C4" i="58"/>
  <c r="I3" i="58"/>
  <c r="G3" i="58"/>
  <c r="F3" i="58"/>
  <c r="E3" i="58"/>
  <c r="C3" i="58"/>
  <c r="I2" i="58"/>
  <c r="G2" i="58"/>
  <c r="F2" i="58"/>
  <c r="E2" i="58"/>
  <c r="C2" i="58"/>
  <c r="B2" i="58"/>
  <c r="E17" i="57"/>
  <c r="C17" i="57"/>
  <c r="E16" i="57"/>
  <c r="C16" i="57"/>
  <c r="E15" i="57"/>
  <c r="C15" i="57"/>
  <c r="E14" i="57"/>
  <c r="C14" i="57"/>
  <c r="E13" i="57"/>
  <c r="C13" i="57"/>
  <c r="E12" i="57"/>
  <c r="C12" i="57"/>
  <c r="E11" i="57"/>
  <c r="C11" i="57"/>
  <c r="E10" i="57"/>
  <c r="C10" i="57"/>
  <c r="E9" i="57"/>
  <c r="C9" i="57"/>
  <c r="E8" i="57"/>
  <c r="C8" i="57"/>
  <c r="E7" i="57"/>
  <c r="C7" i="57"/>
  <c r="E6" i="57"/>
  <c r="C6" i="57"/>
  <c r="E5" i="57"/>
  <c r="C5" i="57"/>
  <c r="E4" i="57"/>
  <c r="C4" i="57"/>
  <c r="E3" i="57"/>
  <c r="C3" i="57"/>
  <c r="E2" i="57"/>
  <c r="C2" i="57"/>
  <c r="B2" i="57"/>
  <c r="E17" i="56"/>
  <c r="D17" i="56"/>
  <c r="C17" i="56"/>
  <c r="B17" i="56"/>
  <c r="E16" i="56"/>
  <c r="D16" i="56"/>
  <c r="C16" i="56"/>
  <c r="E15" i="56"/>
  <c r="D15" i="56"/>
  <c r="C15" i="56"/>
  <c r="B15" i="56"/>
  <c r="E14" i="56"/>
  <c r="D14" i="56"/>
  <c r="C14" i="56"/>
  <c r="E13" i="56"/>
  <c r="D13" i="56"/>
  <c r="C13" i="56"/>
  <c r="B13" i="56"/>
  <c r="E12" i="56"/>
  <c r="D12" i="56"/>
  <c r="C12" i="56"/>
  <c r="E11" i="56"/>
  <c r="D11" i="56"/>
  <c r="C11" i="56"/>
  <c r="B11" i="56"/>
  <c r="E10" i="56"/>
  <c r="D10" i="56"/>
  <c r="C10" i="56"/>
  <c r="E9" i="56"/>
  <c r="D9" i="56"/>
  <c r="C9" i="56"/>
  <c r="B9" i="56"/>
  <c r="E8" i="56"/>
  <c r="D8" i="56"/>
  <c r="C8" i="56"/>
  <c r="E7" i="56"/>
  <c r="D7" i="56"/>
  <c r="C7" i="56"/>
  <c r="B7" i="56"/>
  <c r="E6" i="56"/>
  <c r="D6" i="56"/>
  <c r="C6" i="56"/>
  <c r="E5" i="56"/>
  <c r="D5" i="56"/>
  <c r="C5" i="56"/>
  <c r="B5" i="56"/>
  <c r="E4" i="56"/>
  <c r="D4" i="56"/>
  <c r="C4" i="56"/>
  <c r="E3" i="56"/>
  <c r="D3" i="56"/>
  <c r="C3" i="56"/>
  <c r="B3" i="56"/>
  <c r="E2" i="56"/>
  <c r="D2" i="56"/>
  <c r="C2" i="56"/>
  <c r="B2" i="56"/>
  <c r="B3" i="42" l="1"/>
  <c r="B4" i="42"/>
  <c r="B5" i="42"/>
  <c r="B6" i="42"/>
  <c r="B7" i="42"/>
  <c r="B8" i="42"/>
  <c r="B9" i="42"/>
  <c r="B10" i="42"/>
  <c r="B11" i="42"/>
  <c r="B12" i="42"/>
  <c r="B13" i="42"/>
  <c r="B14" i="42"/>
  <c r="B15" i="42"/>
  <c r="B16" i="42"/>
  <c r="B17" i="42"/>
  <c r="C3" i="42"/>
  <c r="C4" i="42"/>
  <c r="C5" i="42"/>
  <c r="C6" i="42"/>
  <c r="C7" i="42"/>
  <c r="C8" i="42"/>
  <c r="C9" i="42"/>
  <c r="C10" i="42"/>
  <c r="C11" i="42"/>
  <c r="C12" i="42"/>
  <c r="C13" i="42"/>
  <c r="C14" i="42"/>
  <c r="C15" i="42"/>
  <c r="C16" i="42"/>
  <c r="C17" i="42"/>
  <c r="C2" i="42"/>
  <c r="B2" i="42"/>
  <c r="E17" i="20" l="1"/>
  <c r="E16" i="20"/>
  <c r="E15" i="20"/>
  <c r="E14" i="20"/>
  <c r="E13" i="20"/>
  <c r="E12" i="20"/>
  <c r="E11" i="20"/>
  <c r="E10" i="20"/>
  <c r="E9" i="20"/>
  <c r="E8" i="20"/>
  <c r="E7" i="20"/>
  <c r="E6" i="20"/>
  <c r="E5" i="20"/>
  <c r="E4" i="20"/>
  <c r="E3" i="20"/>
  <c r="E2" i="20"/>
  <c r="D17" i="20"/>
  <c r="D16" i="20"/>
  <c r="D15" i="20"/>
  <c r="D14" i="20"/>
  <c r="D13" i="20"/>
  <c r="D12" i="20"/>
  <c r="D11" i="20"/>
  <c r="D10" i="20"/>
  <c r="D9" i="20"/>
  <c r="D8" i="20"/>
  <c r="D7" i="20"/>
  <c r="D6" i="20"/>
  <c r="D5" i="20"/>
  <c r="D4" i="20"/>
  <c r="D3" i="20"/>
  <c r="D2" i="20"/>
  <c r="C17" i="20"/>
  <c r="C16" i="20"/>
  <c r="C15" i="20"/>
  <c r="C14" i="20"/>
  <c r="C13" i="20"/>
  <c r="C12" i="20"/>
  <c r="C11" i="20"/>
  <c r="C10" i="20"/>
  <c r="C9" i="20"/>
  <c r="C8" i="20"/>
  <c r="C7" i="20"/>
  <c r="C6" i="20"/>
  <c r="C5" i="20"/>
  <c r="C4" i="20"/>
  <c r="C3" i="20"/>
  <c r="C2" i="20"/>
  <c r="B17" i="20"/>
  <c r="B16" i="20"/>
  <c r="B15" i="20"/>
  <c r="B14" i="20"/>
  <c r="B13" i="20"/>
  <c r="B12" i="20"/>
  <c r="B11" i="20"/>
  <c r="B10" i="20"/>
  <c r="B9" i="20"/>
  <c r="B8" i="20"/>
  <c r="B7" i="20"/>
  <c r="B6" i="20"/>
  <c r="B5" i="20"/>
  <c r="B4" i="20"/>
  <c r="B3" i="20"/>
  <c r="B2" i="20"/>
  <c r="G17" i="15"/>
  <c r="G16" i="15"/>
  <c r="G15" i="15"/>
  <c r="G14" i="15"/>
  <c r="G13" i="15"/>
  <c r="G12" i="15"/>
  <c r="G11" i="15"/>
  <c r="G10" i="15"/>
  <c r="G9" i="15"/>
  <c r="G8" i="15"/>
  <c r="G7" i="15"/>
  <c r="G6" i="15"/>
  <c r="G5" i="15"/>
  <c r="G4" i="15"/>
  <c r="G3" i="15"/>
  <c r="F17" i="15"/>
  <c r="F16" i="15"/>
  <c r="F15" i="15"/>
  <c r="F14" i="15"/>
  <c r="F13" i="15"/>
  <c r="F12" i="15"/>
  <c r="F11" i="15"/>
  <c r="F10" i="15"/>
  <c r="F9" i="15"/>
  <c r="F8" i="15"/>
  <c r="F7" i="15"/>
  <c r="F6" i="15"/>
  <c r="F5" i="15"/>
  <c r="F4" i="15"/>
  <c r="F3" i="15"/>
  <c r="F2" i="15"/>
  <c r="E17" i="15"/>
  <c r="E16" i="15"/>
  <c r="E15" i="15"/>
  <c r="E14" i="15"/>
  <c r="E13" i="15"/>
  <c r="E12" i="15"/>
  <c r="E11" i="15"/>
  <c r="E10" i="15"/>
  <c r="E9" i="15"/>
  <c r="E8" i="15"/>
  <c r="E7" i="15"/>
  <c r="E6" i="15"/>
  <c r="E5" i="15"/>
  <c r="E4" i="15"/>
  <c r="E3" i="15"/>
  <c r="E2" i="15"/>
  <c r="D17" i="15"/>
  <c r="D16" i="15"/>
  <c r="D15" i="15"/>
  <c r="D14" i="15"/>
  <c r="D13" i="15"/>
  <c r="D12" i="15"/>
  <c r="D11" i="15"/>
  <c r="D10" i="15"/>
  <c r="D9" i="15"/>
  <c r="D8" i="15"/>
  <c r="D7" i="15"/>
  <c r="D6" i="15"/>
  <c r="D5" i="15"/>
  <c r="D4" i="15"/>
  <c r="D3" i="15"/>
  <c r="D2" i="15"/>
  <c r="C17" i="15"/>
  <c r="C16" i="15"/>
  <c r="C15" i="15"/>
  <c r="C14" i="15"/>
  <c r="C13" i="15"/>
  <c r="C12" i="15"/>
  <c r="C11" i="15"/>
  <c r="C10" i="15"/>
  <c r="C9" i="15"/>
  <c r="C8" i="15"/>
  <c r="C7" i="15"/>
  <c r="C6" i="15"/>
  <c r="C5" i="15"/>
  <c r="C4" i="15"/>
  <c r="C3" i="15"/>
  <c r="C2" i="15"/>
  <c r="B18" i="20" l="1"/>
  <c r="C18" i="20"/>
  <c r="D18" i="20"/>
  <c r="E18" i="20"/>
  <c r="F2" i="20"/>
  <c r="F4" i="20"/>
  <c r="F6" i="20"/>
  <c r="F8" i="20"/>
  <c r="F10" i="20"/>
  <c r="F12" i="20"/>
  <c r="F14" i="20"/>
  <c r="F16" i="20"/>
  <c r="F3" i="20"/>
  <c r="F5" i="20"/>
  <c r="F7" i="20"/>
  <c r="F9" i="20"/>
  <c r="F11" i="20"/>
  <c r="F13" i="20"/>
  <c r="F15" i="20"/>
  <c r="F17" i="20"/>
  <c r="F18" i="20" l="1"/>
  <c r="C18" i="32" l="1"/>
  <c r="E18" i="32"/>
  <c r="B18" i="32"/>
  <c r="D18" i="32"/>
  <c r="F18" i="32"/>
  <c r="B2" i="28"/>
  <c r="B3" i="28"/>
  <c r="B4" i="28"/>
  <c r="B5" i="28"/>
  <c r="B6" i="28"/>
  <c r="B7" i="28"/>
  <c r="B8" i="28"/>
  <c r="B9" i="28"/>
  <c r="B2" i="29"/>
  <c r="B3" i="29"/>
  <c r="B4" i="29"/>
  <c r="B5" i="29"/>
  <c r="B6" i="29"/>
  <c r="B3" i="24" l="1"/>
  <c r="B4" i="24"/>
  <c r="B5" i="24"/>
  <c r="B6" i="24"/>
  <c r="B7" i="24"/>
  <c r="B8" i="24"/>
  <c r="B9" i="24"/>
  <c r="B10" i="24"/>
  <c r="B11" i="24"/>
  <c r="B12" i="24"/>
  <c r="B13" i="24"/>
  <c r="B14" i="24"/>
  <c r="B15" i="24"/>
  <c r="B16" i="24"/>
  <c r="B17" i="24"/>
  <c r="C3" i="24"/>
  <c r="C4" i="24"/>
  <c r="C5" i="24"/>
  <c r="C6" i="24"/>
  <c r="C7" i="24"/>
  <c r="C8" i="24"/>
  <c r="C9" i="24"/>
  <c r="C10" i="24"/>
  <c r="C11" i="24"/>
  <c r="C12" i="24"/>
  <c r="C13" i="24"/>
  <c r="C14" i="24"/>
  <c r="C15" i="24"/>
  <c r="C16" i="24"/>
  <c r="C17" i="24"/>
  <c r="D3" i="24"/>
  <c r="D4" i="24"/>
  <c r="D5" i="24"/>
  <c r="D6" i="24"/>
  <c r="D7" i="24"/>
  <c r="D8" i="24"/>
  <c r="D9" i="24"/>
  <c r="D10" i="24"/>
  <c r="D11" i="24"/>
  <c r="D12" i="24"/>
  <c r="D13" i="24"/>
  <c r="D14" i="24"/>
  <c r="D15" i="24"/>
  <c r="D16" i="24"/>
  <c r="D17" i="24"/>
  <c r="E3" i="24"/>
  <c r="E4" i="24"/>
  <c r="E5" i="24"/>
  <c r="E6" i="24"/>
  <c r="E7" i="24"/>
  <c r="E8" i="24"/>
  <c r="E9" i="24"/>
  <c r="E10" i="24"/>
  <c r="E11" i="24"/>
  <c r="E12" i="24"/>
  <c r="E13" i="24"/>
  <c r="E14" i="24"/>
  <c r="E15" i="24"/>
  <c r="E16" i="24"/>
  <c r="E17" i="24"/>
  <c r="F3" i="24"/>
  <c r="F4" i="24"/>
  <c r="F5" i="24"/>
  <c r="F6" i="24"/>
  <c r="F7" i="24"/>
  <c r="F8" i="24"/>
  <c r="F9" i="24"/>
  <c r="F10" i="24"/>
  <c r="F11" i="24"/>
  <c r="F12" i="24"/>
  <c r="F13" i="24"/>
  <c r="F14" i="24"/>
  <c r="F15" i="24"/>
  <c r="F16" i="24"/>
  <c r="F17" i="24"/>
  <c r="B2" i="24"/>
  <c r="C2" i="24"/>
  <c r="D2" i="24"/>
  <c r="E2" i="24"/>
  <c r="F2" i="24"/>
  <c r="E18" i="24" l="1"/>
  <c r="C18" i="24"/>
  <c r="F18" i="24"/>
  <c r="D18" i="24"/>
  <c r="B18" i="24"/>
  <c r="C2" i="25" l="1"/>
  <c r="A3" i="25" l="1"/>
  <c r="A2" i="25"/>
  <c r="A4" i="25"/>
  <c r="A6" i="25"/>
  <c r="A8" i="25"/>
  <c r="A10" i="25"/>
  <c r="A12" i="25"/>
  <c r="A14" i="25"/>
  <c r="A16" i="25"/>
  <c r="C3" i="25"/>
  <c r="C5" i="25"/>
  <c r="C7" i="25"/>
  <c r="C9" i="25"/>
  <c r="C11" i="25"/>
  <c r="C13" i="25"/>
  <c r="C15" i="25"/>
  <c r="C17" i="25"/>
  <c r="B4" i="25"/>
  <c r="B6" i="25"/>
  <c r="B8" i="25"/>
  <c r="B10" i="25"/>
  <c r="B12" i="25"/>
  <c r="B14" i="25"/>
  <c r="B16" i="25"/>
  <c r="D3" i="25"/>
  <c r="D5" i="25"/>
  <c r="D7" i="25"/>
  <c r="D9" i="25"/>
  <c r="D11" i="25"/>
  <c r="D13" i="25"/>
  <c r="D15" i="25"/>
  <c r="D17" i="25"/>
  <c r="E4" i="25"/>
  <c r="E6" i="25"/>
  <c r="E8" i="25"/>
  <c r="E10" i="25"/>
  <c r="E12" i="25"/>
  <c r="E14" i="25"/>
  <c r="E16" i="25"/>
  <c r="D2" i="25"/>
  <c r="A5" i="25"/>
  <c r="A9" i="25"/>
  <c r="A13" i="25"/>
  <c r="A17" i="25"/>
  <c r="C6" i="25"/>
  <c r="C10" i="25"/>
  <c r="C14" i="25"/>
  <c r="B3" i="25"/>
  <c r="B7" i="25"/>
  <c r="B11" i="25"/>
  <c r="B15" i="25"/>
  <c r="D4" i="25"/>
  <c r="D8" i="25"/>
  <c r="D12" i="25"/>
  <c r="D16" i="25"/>
  <c r="E5" i="25"/>
  <c r="E9" i="25"/>
  <c r="E13" i="25"/>
  <c r="E17" i="25"/>
  <c r="E2" i="25"/>
  <c r="A7" i="25"/>
  <c r="A11" i="25"/>
  <c r="A15" i="25"/>
  <c r="C4" i="25"/>
  <c r="C8" i="25"/>
  <c r="C12" i="25"/>
  <c r="C16" i="25"/>
  <c r="B5" i="25"/>
  <c r="B9" i="25"/>
  <c r="B13" i="25"/>
  <c r="B17" i="25"/>
  <c r="D6" i="25"/>
  <c r="D10" i="25"/>
  <c r="D14" i="25"/>
  <c r="E3" i="25"/>
  <c r="E7" i="25"/>
  <c r="E11" i="25"/>
  <c r="E15" i="25"/>
  <c r="B2" i="25"/>
  <c r="D18" i="25" l="1"/>
  <c r="B18" i="25"/>
  <c r="C18" i="25"/>
  <c r="E18" i="25" l="1"/>
  <c r="C16" i="23" l="1"/>
  <c r="B16" i="23"/>
  <c r="A16" i="23"/>
  <c r="C2" i="23"/>
  <c r="B14" i="23"/>
  <c r="B10" i="23"/>
  <c r="B6" i="23"/>
  <c r="C17" i="23"/>
  <c r="C13" i="23"/>
  <c r="C9" i="23"/>
  <c r="C5" i="23"/>
  <c r="A12" i="23"/>
  <c r="A8" i="23"/>
  <c r="A4" i="23"/>
  <c r="B17" i="23"/>
  <c r="B13" i="23"/>
  <c r="B9" i="23"/>
  <c r="B5" i="23"/>
  <c r="C12" i="23"/>
  <c r="C8" i="23"/>
  <c r="C4" i="23"/>
  <c r="A15" i="23"/>
  <c r="A11" i="23"/>
  <c r="A7" i="23"/>
  <c r="A3" i="23"/>
  <c r="B2" i="23"/>
  <c r="B12" i="23"/>
  <c r="B8" i="23"/>
  <c r="B4" i="23"/>
  <c r="C15" i="23"/>
  <c r="C11" i="23"/>
  <c r="C7" i="23"/>
  <c r="C3" i="23"/>
  <c r="A14" i="23"/>
  <c r="A10" i="23"/>
  <c r="A6" i="23"/>
  <c r="A2" i="23"/>
  <c r="B15" i="23"/>
  <c r="B11" i="23"/>
  <c r="B7" i="23"/>
  <c r="B3" i="23"/>
  <c r="C14" i="23"/>
  <c r="C10" i="23"/>
  <c r="C6" i="23"/>
  <c r="A17" i="23"/>
  <c r="A13" i="23"/>
  <c r="A9" i="23"/>
  <c r="A5" i="23"/>
  <c r="B18" i="23" l="1"/>
  <c r="D7" i="23"/>
  <c r="E7" i="23" s="1"/>
  <c r="D8" i="23"/>
  <c r="E8" i="23" s="1"/>
  <c r="D4" i="23"/>
  <c r="E4" i="23" s="1"/>
  <c r="D12" i="23"/>
  <c r="E12" i="23" s="1"/>
  <c r="D5" i="23"/>
  <c r="E5" i="23" s="1"/>
  <c r="D13" i="23"/>
  <c r="E13" i="23" s="1"/>
  <c r="D14" i="23"/>
  <c r="E14" i="23" s="1"/>
  <c r="D2" i="23"/>
  <c r="E2" i="23" s="1"/>
  <c r="D6" i="23"/>
  <c r="E6" i="23" s="1"/>
  <c r="D10" i="23"/>
  <c r="E10" i="23" s="1"/>
  <c r="D15" i="23"/>
  <c r="E15" i="23" s="1"/>
  <c r="D17" i="23"/>
  <c r="E17" i="23" s="1"/>
  <c r="D3" i="23"/>
  <c r="E3" i="23" s="1"/>
  <c r="D11" i="23"/>
  <c r="E11" i="23" s="1"/>
  <c r="G2" i="15"/>
  <c r="B3" i="15"/>
  <c r="B4" i="15"/>
  <c r="B5" i="15"/>
  <c r="B6" i="15"/>
  <c r="B7" i="15"/>
  <c r="B8" i="15"/>
  <c r="B9" i="15"/>
  <c r="B10" i="15"/>
  <c r="B11" i="15"/>
  <c r="B12" i="15"/>
  <c r="B13" i="15"/>
  <c r="B14" i="15"/>
  <c r="B15" i="15"/>
  <c r="B16" i="15"/>
  <c r="B17" i="15"/>
  <c r="B2" i="15"/>
  <c r="D16" i="23" l="1"/>
  <c r="E16" i="23" s="1"/>
  <c r="D9" i="23"/>
  <c r="E9" i="23" s="1"/>
  <c r="C18" i="23"/>
  <c r="F5" i="8"/>
  <c r="E5" i="8"/>
  <c r="D5" i="8"/>
  <c r="C5" i="8"/>
  <c r="B5" i="8"/>
  <c r="F4" i="8"/>
  <c r="E4" i="8"/>
  <c r="D4" i="8"/>
  <c r="C4" i="8"/>
  <c r="B4" i="8"/>
  <c r="F3" i="8"/>
  <c r="E3" i="8"/>
  <c r="D3" i="8"/>
  <c r="C3" i="8"/>
  <c r="B3" i="8"/>
  <c r="F2" i="8"/>
  <c r="E2" i="8"/>
  <c r="D2" i="8"/>
  <c r="C2" i="8"/>
  <c r="B2" i="8"/>
  <c r="B5" i="7"/>
  <c r="B4" i="7"/>
  <c r="B3" i="7"/>
  <c r="B2" i="7"/>
  <c r="B5" i="6"/>
  <c r="B4" i="6"/>
  <c r="B3" i="6"/>
  <c r="B2" i="6"/>
  <c r="B6" i="6" l="1"/>
  <c r="B6" i="7"/>
  <c r="D18" i="23"/>
  <c r="E18" i="23" s="1"/>
  <c r="B14" i="69" l="1"/>
  <c r="B15" i="69"/>
  <c r="B12" i="69"/>
  <c r="C15" i="69" l="1"/>
  <c r="D15" i="69"/>
  <c r="C12" i="69"/>
  <c r="D12" i="69"/>
  <c r="C14" i="69"/>
  <c r="D14" i="69"/>
  <c r="B4" i="69"/>
  <c r="B3" i="69"/>
  <c r="B11" i="69"/>
  <c r="C3" i="69" l="1"/>
  <c r="D3" i="69"/>
  <c r="C11" i="69"/>
  <c r="D11" i="69"/>
  <c r="C4" i="69"/>
  <c r="D4" i="69"/>
  <c r="B10" i="69"/>
  <c r="B8" i="69"/>
  <c r="B17" i="69"/>
  <c r="C8" i="69" l="1"/>
  <c r="D8" i="69"/>
  <c r="C17" i="69"/>
  <c r="D17" i="69"/>
  <c r="C10" i="69"/>
  <c r="D10" i="69"/>
  <c r="B16" i="69"/>
  <c r="B13" i="69"/>
  <c r="B2" i="69"/>
  <c r="B5" i="69"/>
  <c r="C5" i="69" l="1"/>
  <c r="D5" i="69"/>
  <c r="C13" i="69"/>
  <c r="D13" i="69"/>
  <c r="C2" i="69"/>
  <c r="D2" i="69"/>
  <c r="C16" i="69"/>
  <c r="D16" i="69"/>
  <c r="B6" i="69"/>
  <c r="B7" i="69"/>
  <c r="B9" i="69"/>
  <c r="C7" i="69" l="1"/>
  <c r="D7" i="69"/>
  <c r="C9" i="69"/>
  <c r="D9" i="69"/>
  <c r="C6" i="69"/>
  <c r="D6" i="69"/>
  <c r="B17" i="37" l="1"/>
  <c r="B15" i="37"/>
  <c r="B13" i="37"/>
  <c r="B11" i="37"/>
  <c r="B9" i="37"/>
  <c r="B7" i="37"/>
  <c r="B5" i="37"/>
  <c r="B3" i="37"/>
  <c r="B18" i="37"/>
  <c r="B16" i="37"/>
  <c r="B14" i="37"/>
  <c r="B12" i="37"/>
  <c r="B10" i="37"/>
  <c r="B8" i="37"/>
  <c r="B6" i="37"/>
  <c r="B4" i="37"/>
  <c r="D4" i="9" l="1"/>
  <c r="D8" i="9"/>
  <c r="D12" i="9"/>
  <c r="D16" i="9"/>
  <c r="D5" i="9"/>
  <c r="D9" i="9"/>
  <c r="D13" i="9"/>
  <c r="D17" i="9"/>
  <c r="D2" i="9"/>
  <c r="D6" i="9"/>
  <c r="D10" i="9"/>
  <c r="D14" i="9"/>
  <c r="D3" i="9"/>
  <c r="D7" i="9"/>
  <c r="D11" i="9"/>
  <c r="D15" i="9"/>
</calcChain>
</file>

<file path=xl/comments1.xml><?xml version="1.0" encoding="utf-8"?>
<comments xmlns="http://schemas.openxmlformats.org/spreadsheetml/2006/main">
  <authors>
    <author>jop</author>
    <author>robertg</author>
  </authors>
  <commentList>
    <comment ref="E66" authorId="0">
      <text>
        <r>
          <rPr>
            <b/>
            <sz val="9"/>
            <color indexed="81"/>
            <rFont val="Tahoma"/>
            <family val="2"/>
          </rPr>
          <t>Commerce Commission:</t>
        </r>
        <r>
          <rPr>
            <sz val="9"/>
            <color indexed="81"/>
            <rFont val="Tahoma"/>
            <family val="2"/>
          </rPr>
          <t xml:space="preserve">
Taken directly from model 3 not from databook</t>
        </r>
      </text>
    </comment>
    <comment ref="L89" authorId="1">
      <text>
        <r>
          <rPr>
            <b/>
            <sz val="8"/>
            <color indexed="81"/>
            <rFont val="Tahoma"/>
            <family val="2"/>
          </rPr>
          <t>Commerce Commission</t>
        </r>
        <r>
          <rPr>
            <sz val="8"/>
            <color indexed="81"/>
            <rFont val="Tahoma"/>
            <family val="2"/>
          </rPr>
          <t xml:space="preserve">
Nelson constant price opex figures. Disclosed nominal/ constant price conversions revised in email of 12Nov14 .</t>
        </r>
      </text>
    </comment>
  </commentList>
</comments>
</file>

<file path=xl/comments2.xml><?xml version="1.0" encoding="utf-8"?>
<comments xmlns="http://schemas.openxmlformats.org/spreadsheetml/2006/main">
  <authors>
    <author>robertg</author>
  </authors>
  <commentList>
    <comment ref="A2" authorId="0">
      <text>
        <r>
          <rPr>
            <b/>
            <sz val="8"/>
            <color indexed="81"/>
            <rFont val="Tahoma"/>
            <charset val="1"/>
          </rPr>
          <t>robertg:</t>
        </r>
        <r>
          <rPr>
            <sz val="8"/>
            <color indexed="81"/>
            <rFont val="Tahoma"/>
            <charset val="1"/>
          </rPr>
          <t xml:space="preserve">
Formulas changed 27 Nov 14</t>
        </r>
      </text>
    </comment>
  </commentList>
</comments>
</file>

<file path=xl/sharedStrings.xml><?xml version="1.0" encoding="utf-8"?>
<sst xmlns="http://schemas.openxmlformats.org/spreadsheetml/2006/main" count="3248" uniqueCount="546">
  <si>
    <t xml:space="preserve">Vector </t>
  </si>
  <si>
    <t xml:space="preserve">Wellington Electricity </t>
  </si>
  <si>
    <t xml:space="preserve">Network Tasman </t>
  </si>
  <si>
    <t>Aurora Energy</t>
  </si>
  <si>
    <t xml:space="preserve">OtagoNet </t>
  </si>
  <si>
    <t>The Lines Company</t>
  </si>
  <si>
    <t xml:space="preserve">Unison </t>
  </si>
  <si>
    <t xml:space="preserve">Nelson Electricity </t>
  </si>
  <si>
    <t xml:space="preserve">Horizon Energy </t>
  </si>
  <si>
    <t xml:space="preserve">Centralines </t>
  </si>
  <si>
    <t>Electricity Invercargill</t>
  </si>
  <si>
    <t xml:space="preserve">Eastland </t>
  </si>
  <si>
    <t>Electricity Ashburton</t>
  </si>
  <si>
    <t xml:space="preserve">Top Energy </t>
  </si>
  <si>
    <t xml:space="preserve">Alpine Energy </t>
  </si>
  <si>
    <t xml:space="preserve">Powerco </t>
  </si>
  <si>
    <t xml:space="preserve">Distributor </t>
  </si>
  <si>
    <t>Outstanding amount</t>
  </si>
  <si>
    <t>Additional amount</t>
  </si>
  <si>
    <t>Total claw-back recoveries (1 April 2015 terms)</t>
  </si>
  <si>
    <t>Total NPV-equivalence recoveries (1 April 2015 terms)</t>
  </si>
  <si>
    <t>Total annual recovery 2015/16</t>
  </si>
  <si>
    <t>Total annual recovery 2016/17</t>
  </si>
  <si>
    <t>Total annual recovery 2017/18</t>
  </si>
  <si>
    <t>Total annual recovery 2018/19</t>
  </si>
  <si>
    <t>Total annual recovery 2019/20</t>
  </si>
  <si>
    <t>Distributor</t>
  </si>
  <si>
    <t>Total PV</t>
  </si>
  <si>
    <t>ObjectID</t>
  </si>
  <si>
    <t>Manipulation notes</t>
  </si>
  <si>
    <t>15. Out</t>
  </si>
  <si>
    <t>9. Out</t>
  </si>
  <si>
    <t>No ranking</t>
  </si>
  <si>
    <t>Divide by 1000</t>
  </si>
  <si>
    <t>Order by ranking</t>
  </si>
  <si>
    <t>ObjectType</t>
  </si>
  <si>
    <t>Table</t>
  </si>
  <si>
    <t>Chart</t>
  </si>
  <si>
    <t>Starting price for industry-wide X factor</t>
  </si>
  <si>
    <t>PV at 1 Apr 2015 of MAR (applicable X)</t>
  </si>
  <si>
    <t>Starting price for applicable X factor</t>
  </si>
  <si>
    <t>Estimated change in price limits after claw-back amounts have been taken into account</t>
  </si>
  <si>
    <t>RangeToCopy</t>
  </si>
  <si>
    <t>A1:B6</t>
  </si>
  <si>
    <t>PastingOrder</t>
  </si>
  <si>
    <t>M9_OUT_T1</t>
  </si>
  <si>
    <t>M10_OUT_T1</t>
  </si>
  <si>
    <t>M15_OUT_T1</t>
  </si>
  <si>
    <t>M15_OUT_T2</t>
  </si>
  <si>
    <t>M15_OUT_T3</t>
  </si>
  <si>
    <t>M10_OUT_C1</t>
  </si>
  <si>
    <t>M10_OUT_C2</t>
  </si>
  <si>
    <t>M11_OUT_C1</t>
  </si>
  <si>
    <t>M3_IN_T1</t>
  </si>
  <si>
    <t>03.In</t>
  </si>
  <si>
    <t>Nominal price total opex 2013/14</t>
  </si>
  <si>
    <t>Nominal price total opex 2014/15</t>
  </si>
  <si>
    <t>Nominal price total opex 2015/16</t>
  </si>
  <si>
    <t>Nominal price total opex 2016/17</t>
  </si>
  <si>
    <t>Nominal price total opex 2017/18</t>
  </si>
  <si>
    <t>Nominal price total opex 2018/19</t>
  </si>
  <si>
    <t>Nominal price total opex 2019/20</t>
  </si>
  <si>
    <t>Source</t>
  </si>
  <si>
    <t>LookupLine</t>
  </si>
  <si>
    <t>01.b.Inflators</t>
  </si>
  <si>
    <t>value + 1</t>
  </si>
  <si>
    <t>Total weighted growth factor</t>
  </si>
  <si>
    <t>2009/10</t>
  </si>
  <si>
    <t>2010/11</t>
  </si>
  <si>
    <t>2011/12</t>
  </si>
  <si>
    <t>2012/13</t>
  </si>
  <si>
    <t>2013/14</t>
  </si>
  <si>
    <t>2014/15</t>
  </si>
  <si>
    <t>2015/16</t>
  </si>
  <si>
    <t>2016/17</t>
  </si>
  <si>
    <t>2017/18</t>
  </si>
  <si>
    <t>2018/19</t>
  </si>
  <si>
    <t>2019/20</t>
  </si>
  <si>
    <t>Total</t>
  </si>
  <si>
    <t xml:space="preserve">Total change in forecast opex </t>
  </si>
  <si>
    <t>Change in opex input prices</t>
  </si>
  <si>
    <t>Change due to network scale effects</t>
  </si>
  <si>
    <t>Rank</t>
  </si>
  <si>
    <t>Ranking</t>
  </si>
  <si>
    <t>Title</t>
  </si>
  <si>
    <t>M3_IN_C1</t>
  </si>
  <si>
    <t>M3_IN_T2</t>
  </si>
  <si>
    <t>Distributor forecast</t>
  </si>
  <si>
    <t xml:space="preserve">Our allowance </t>
  </si>
  <si>
    <t>Difference ($m)</t>
  </si>
  <si>
    <t>Difference (%)</t>
  </si>
  <si>
    <t>Centralines</t>
  </si>
  <si>
    <t>Network Tasman</t>
  </si>
  <si>
    <t>Top Energy</t>
  </si>
  <si>
    <t>Vector</t>
  </si>
  <si>
    <t>Powerco</t>
  </si>
  <si>
    <t>Unison</t>
  </si>
  <si>
    <t>Nelson Electricity</t>
  </si>
  <si>
    <t>Wellington Electricity</t>
  </si>
  <si>
    <t>Alpine Energy</t>
  </si>
  <si>
    <t>Eastland Network</t>
  </si>
  <si>
    <t>Constant price total opex 2013/14</t>
  </si>
  <si>
    <t>Constant price total opex 2014/15</t>
  </si>
  <si>
    <t>Constant price total opex 2015/16</t>
  </si>
  <si>
    <t>Constant price total opex 2016/17</t>
  </si>
  <si>
    <t>Constant price total opex 2017/18</t>
  </si>
  <si>
    <t>Constant price total opex 2018/19</t>
  </si>
  <si>
    <t>Constant price total opex 2019/20</t>
  </si>
  <si>
    <t>Distributors Opex Forecast (constant prices) 2015</t>
  </si>
  <si>
    <t>Distributors Opex Forecast (constant prices) 2016</t>
  </si>
  <si>
    <t>Distributors Opex Forecast (constant prices) 2017</t>
  </si>
  <si>
    <t>Distributors Opex Forecast (constant prices) 2018</t>
  </si>
  <si>
    <t>Distributors Opex Forecast (constant prices) 2019</t>
  </si>
  <si>
    <t>Distributors Opex Forecast (constant prices) 2020</t>
  </si>
  <si>
    <t>Summary database</t>
  </si>
  <si>
    <t>Nominal capex series 2014</t>
  </si>
  <si>
    <t>Nominal capex series 2015</t>
  </si>
  <si>
    <t>Nominal capex series 2016</t>
  </si>
  <si>
    <t>Nominal capex series 2017</t>
  </si>
  <si>
    <t>Nominal capex series 2018</t>
  </si>
  <si>
    <t>Nominal capex series 2019</t>
  </si>
  <si>
    <t>Nominal capex series 2020</t>
  </si>
  <si>
    <t>04.Out</t>
  </si>
  <si>
    <t>M4_OUT_T1</t>
  </si>
  <si>
    <t>Distributors Forecast Total capex (constant prices) 2015</t>
  </si>
  <si>
    <t>Distributors Forecast Total capex (constant prices) 2016</t>
  </si>
  <si>
    <t>Distributors Forecast Total capex (constant prices) 2017</t>
  </si>
  <si>
    <t>Distributors Forecast Total capex (constant prices) 2018</t>
  </si>
  <si>
    <t>Distributors Forecast Total capex (constant prices) 2019</t>
  </si>
  <si>
    <t>Distributors Forecast Total capex (constant prices) 2020</t>
  </si>
  <si>
    <t>Our total capex allowance (constant prices) 2016</t>
  </si>
  <si>
    <t>Our total capex allowance (constant prices) 2017</t>
  </si>
  <si>
    <t>Our total capex allowance (constant prices) 2018</t>
  </si>
  <si>
    <t>Our total capex allowance (constant prices) 2019</t>
  </si>
  <si>
    <t>Our total capex allowance (constant prices) 2020</t>
  </si>
  <si>
    <t>Network capex (constant price) 2015</t>
  </si>
  <si>
    <t>Network capex (constant price) 2016</t>
  </si>
  <si>
    <t>Network capex (constant price) 2017</t>
  </si>
  <si>
    <t>Network capex (constant price) 2018</t>
  </si>
  <si>
    <t>Network capex (constant price) 2019</t>
  </si>
  <si>
    <t>Network capex (constant price) 2020</t>
  </si>
  <si>
    <t>Non-network capex (constant price) 2015</t>
  </si>
  <si>
    <t>Non-network capex (constant price) 2016</t>
  </si>
  <si>
    <t>Non-network capex (constant price) 2017</t>
  </si>
  <si>
    <t>Non-network capex (constant price) 2018</t>
  </si>
  <si>
    <t>Non-network capex (constant price) 2019</t>
  </si>
  <si>
    <t>Non-network capex (constant price) 2020</t>
  </si>
  <si>
    <t>Network capex allowance (constant price) 2016</t>
  </si>
  <si>
    <t>Network capex allowance (constant price) 2017</t>
  </si>
  <si>
    <t>Network capex allowance (constant price) 2018</t>
  </si>
  <si>
    <t>Network capex allowance (constant price) 2019</t>
  </si>
  <si>
    <t>Network capex allowance (constant price) 2020</t>
  </si>
  <si>
    <t>Non-network capex allowance (constant price) 2016</t>
  </si>
  <si>
    <t>Non-network capex allowance (constant price) 2017</t>
  </si>
  <si>
    <t>Non-network capex allowance (constant price) 2018</t>
  </si>
  <si>
    <t>Non-network capex allowance (constant price) 2019</t>
  </si>
  <si>
    <t>Non-network capex allowance (constant price) 2020</t>
  </si>
  <si>
    <t>Agg.</t>
  </si>
  <si>
    <t>Our allowance</t>
  </si>
  <si>
    <t>M4_OUT_T2</t>
  </si>
  <si>
    <t>Network capex (constant price) 2010</t>
  </si>
  <si>
    <t>Network capex (constant price) 2011</t>
  </si>
  <si>
    <t>Network capex (constant price) 2012</t>
  </si>
  <si>
    <t>Network capex (constant price) 2013</t>
  </si>
  <si>
    <t>Network capex (constant price) 2014</t>
  </si>
  <si>
    <t>Non-network capex (constant price) 2010</t>
  </si>
  <si>
    <t>Non-network capex (constant price) 2011</t>
  </si>
  <si>
    <t>Non-network capex (constant price) 2012</t>
  </si>
  <si>
    <t>Non-network capex (constant price) 2013</t>
  </si>
  <si>
    <t>Non-network capex (constant price) 2014</t>
  </si>
  <si>
    <t>Total allowance for capital expenditure</t>
  </si>
  <si>
    <t>No Ranking</t>
  </si>
  <si>
    <t>M4_OUT_C1</t>
  </si>
  <si>
    <t>M8_OUT_T1</t>
  </si>
  <si>
    <t>M8_OUT_T2</t>
  </si>
  <si>
    <t>Change in CPI, quarter on quarter, no lag</t>
  </si>
  <si>
    <t>Change in CPI, year on year, lagged</t>
  </si>
  <si>
    <t>08.Out</t>
  </si>
  <si>
    <t>Year ending</t>
  </si>
  <si>
    <t>All distributors</t>
  </si>
  <si>
    <t>07.Out</t>
  </si>
  <si>
    <t>M7_OUT_T1</t>
  </si>
  <si>
    <t>A1:F18</t>
  </si>
  <si>
    <t>divide by 1000</t>
  </si>
  <si>
    <t>no ranking</t>
  </si>
  <si>
    <t>20.Out</t>
  </si>
  <si>
    <t>M20_OUT_T1</t>
  </si>
  <si>
    <t>M20_OUT_T2</t>
  </si>
  <si>
    <t>A1:F17</t>
  </si>
  <si>
    <t>A1:B9</t>
  </si>
  <si>
    <t>A1:E18</t>
  </si>
  <si>
    <t>A1:B5</t>
  </si>
  <si>
    <t>A1:F5</t>
  </si>
  <si>
    <t>C2:D17</t>
  </si>
  <si>
    <t>A1:G17</t>
  </si>
  <si>
    <t>Figure 2.1: Cumulative growth in operating expenditure from 2013 to 2020</t>
  </si>
  <si>
    <t>Table 2.1: Nominal operating expenditure forecasts 2016 to 2020 ($m)</t>
  </si>
  <si>
    <t>Table 2.2: Operating expenditure allowances compared to distributor forecasts ($m)</t>
  </si>
  <si>
    <t>Table 2.3: Nominal capital expenditure forecasts 2014 to 2020 ($m)</t>
  </si>
  <si>
    <t>Table 2.4: Capital expenditure allowances compared to distributor forecasts ($m)</t>
  </si>
  <si>
    <t>Figure 2.2: Allowances for capital expenditure relative to historic expenditure</t>
  </si>
  <si>
    <t>Table 2.8 Inflation adjustment for revaluations</t>
  </si>
  <si>
    <t>Table 2.10: Constant price revenue growth forecasts (%)</t>
  </si>
  <si>
    <t>Table 2.5: Nominal asset disposal forecasts 2016 to 2020 ($m)</t>
  </si>
  <si>
    <t>Table 2.6: Nominal other regulated income forecasts 2016 to 2020 ($m)</t>
  </si>
  <si>
    <t>Figure 4.1: Forecast revenues minus forecast costs 1 April 2015 to 31 March 2020</t>
  </si>
  <si>
    <t>Figure 4.2: Adjustment to starting price with no alternative rate of change</t>
  </si>
  <si>
    <t>Table 4.2: Revenue expected in each year of the regulatory period ($m)</t>
  </si>
  <si>
    <t>Table 5.1: Outstanding claw-back amounts ($m, PV as 1 April 2015)</t>
  </si>
  <si>
    <t>Table 5.2: Additional amount due to limit on price increases ($m, PV as 1 April 2015)</t>
  </si>
  <si>
    <t>Table 5.3: Estimate of combined amounts to be applied each year ($m, PV as 1 April 2015))</t>
  </si>
  <si>
    <t>Figure 4.3: Initial Adjustment to price limit after taking into account aspects of November 2012 decision</t>
  </si>
  <si>
    <t>Table 4.1: Initial adjustment to price limit if alternative rates of change are applied</t>
  </si>
  <si>
    <t>Table 2.9 Forecast of inflation for predicting changes in revenue</t>
  </si>
  <si>
    <r>
      <rPr>
        <b/>
        <u/>
        <sz val="10"/>
        <color theme="10"/>
        <rFont val="Calibri"/>
        <family val="2"/>
      </rPr>
      <t>←</t>
    </r>
    <r>
      <rPr>
        <b/>
        <u/>
        <sz val="10"/>
        <color theme="10"/>
        <rFont val="Arial"/>
        <family val="2"/>
      </rPr>
      <t xml:space="preserve"> Instructions</t>
    </r>
  </si>
  <si>
    <t>MAR (industry-wide X factor) 2017</t>
  </si>
  <si>
    <t>MAR (industry-wide X factor) 2018</t>
  </si>
  <si>
    <t>MAR (industry-wide X factor) 2019</t>
  </si>
  <si>
    <t>MAR (industry-wide X factor) 2020</t>
  </si>
  <si>
    <t>PV change in revenue - reset vs. no reset</t>
  </si>
  <si>
    <t>MAR (applicable X factor) 2017</t>
  </si>
  <si>
    <t>MAR (applicable X factor) 2018</t>
  </si>
  <si>
    <t>MAR (applicable X factor) 2019</t>
  </si>
  <si>
    <t>MAR (applicable X factor) 2020</t>
  </si>
  <si>
    <t>M15_OUT_T3, M15_OUT_T2</t>
  </si>
  <si>
    <t>M15_OUT_T3, M15_OUT_T1</t>
  </si>
  <si>
    <t>2014 Draft CPRG</t>
  </si>
  <si>
    <t>2014 Draft CPRG 2016</t>
  </si>
  <si>
    <t>2014 Draft CPRG 2017</t>
  </si>
  <si>
    <t>2014 Draft CPRG 2018</t>
  </si>
  <si>
    <t>2014 Draft CPRG 2019</t>
  </si>
  <si>
    <t>2014 Draft CPRG 2020</t>
  </si>
  <si>
    <t>Sourced from #1780210 Inputs!B47:R51</t>
  </si>
  <si>
    <t>07. Out</t>
  </si>
  <si>
    <t>Percentage change in revenue 1 April 2015 to 31 March 2016</t>
  </si>
  <si>
    <t>Percentage change in revenue 1 April 2016 to 31 March 2017</t>
  </si>
  <si>
    <t>Percentage change in revenue 1 April 2017 to 31 March 2018</t>
  </si>
  <si>
    <t>Percentage change in revenue 1 April 2018 to 31 March 2019</t>
  </si>
  <si>
    <t>Percentage change in revenue 1 April 2019 to 31 March 2020</t>
  </si>
  <si>
    <t>Multiply the above</t>
  </si>
  <si>
    <t>2014 Final CPRG</t>
  </si>
  <si>
    <t>s52p_T1</t>
  </si>
  <si>
    <t>s52p_T2</t>
  </si>
  <si>
    <t>s52p_T3</t>
  </si>
  <si>
    <t>s52p_T4</t>
  </si>
  <si>
    <t>s52p_T5</t>
  </si>
  <si>
    <t>DraftToFinal_C1</t>
  </si>
  <si>
    <t>DraftToFinal_C2</t>
  </si>
  <si>
    <t>DraftToFinal_C3</t>
  </si>
  <si>
    <t>DraftToFinal_C4</t>
  </si>
  <si>
    <t>DraftToFinal_C5</t>
  </si>
  <si>
    <t>DraftToFinal_T1</t>
  </si>
  <si>
    <t>Supplier</t>
  </si>
  <si>
    <t>A1:C17</t>
  </si>
  <si>
    <t>09.In</t>
  </si>
  <si>
    <t>03.Out</t>
  </si>
  <si>
    <t>09.Out</t>
  </si>
  <si>
    <t>2014 Final Decision</t>
  </si>
  <si>
    <t>2014 Draft Decision</t>
  </si>
  <si>
    <t>Table 1.1: Starting Prices for the Regulatory Period 1 April 2015 – 31 March 2020</t>
  </si>
  <si>
    <t>Non-Exempt EDB</t>
  </si>
  <si>
    <t>MAR ($000)</t>
  </si>
  <si>
    <t>Change in Constant Price Revenue (ΔD)</t>
  </si>
  <si>
    <t>ΔD</t>
  </si>
  <si>
    <t>Table 2.1: Alternative rates of change applicable to a Non-exempt EDB for the Regulatory Period 1 April 2015 - 31 March 2020</t>
  </si>
  <si>
    <t>Non-exempt EDB</t>
  </si>
  <si>
    <t xml:space="preserve">Alternative rate of change </t>
  </si>
  <si>
    <t>A1:B8</t>
  </si>
  <si>
    <t>SAIDI Target</t>
  </si>
  <si>
    <t>SAIDI Collar</t>
  </si>
  <si>
    <t>SAIDI Cap</t>
  </si>
  <si>
    <t>Table 5B.1: SAIDI quality incentive measures for the Regulatory Period 1 April 2015 – 31 March 2020</t>
  </si>
  <si>
    <t>SAIDI Limit</t>
  </si>
  <si>
    <t>SAIDI Unplanned Boundary Value</t>
  </si>
  <si>
    <t>SAIFI Limit</t>
  </si>
  <si>
    <t>SAIFI Unplanned Boundary Value</t>
  </si>
  <si>
    <t>Table 4A.1: SAIDI Limits and SAIFI Limits for the Regulatory Period 1 April 2015 – 31 March 2020</t>
  </si>
  <si>
    <t>SAIFI Target</t>
  </si>
  <si>
    <t>SAIFI Collar</t>
  </si>
  <si>
    <t>SAIFI Cap</t>
  </si>
  <si>
    <t>s52p_T6</t>
  </si>
  <si>
    <t>Table 5B.2: SAIFI quality incentive measures for the Regulatory Period 1 April 2015 – 31 March 2020</t>
  </si>
  <si>
    <t>s52p_T7</t>
  </si>
  <si>
    <t>s52p_T8</t>
  </si>
  <si>
    <t>s52p_T9</t>
  </si>
  <si>
    <t>s52p_T10</t>
  </si>
  <si>
    <t>s52p_T11</t>
  </si>
  <si>
    <t>s52p_T12</t>
  </si>
  <si>
    <t>Table 5F.1: Transmission asset wash-up for Eastland Network Limited by assessment period</t>
  </si>
  <si>
    <t>Table 5F.2: Transmission asset wash-up for Powerco Limited by assessment period</t>
  </si>
  <si>
    <t>Table 5F.3: Transmission asset wash-up for  Network Tasman Limited by assessment period</t>
  </si>
  <si>
    <t>DraftToFinal_C6</t>
  </si>
  <si>
    <t>Table 5C.1:  Claw-back amounts to be applied by specified non-exempt EDBs in each assessment period</t>
  </si>
  <si>
    <t>Table 5D.1:  2013 -2015 NPV wash-up allowances to be applied by specified non-expemt EDBs in each assessment period</t>
  </si>
  <si>
    <t>Table 5G.1:  Forecast operating expenditure for non-exempt EDBs for the regulatory period 2015 - 2020</t>
  </si>
  <si>
    <t>Table 5G.2:  Forecast value of commissioned assets for non-exempt EDBs for the regulatory period 2015 - 2020</t>
  </si>
  <si>
    <t>enter as negative</t>
  </si>
  <si>
    <t>15.Out</t>
  </si>
  <si>
    <t>Inputs</t>
  </si>
  <si>
    <t>DraftToFinal_T2</t>
  </si>
  <si>
    <t>DraftToFinal_T3</t>
  </si>
  <si>
    <t>DraftToFinal_T4</t>
  </si>
  <si>
    <t>Table L2: SAIDI and SAIFI boundary values for each EDB – draft vs final</t>
  </si>
  <si>
    <t>Table L3: Quality – SAIDI and SAIFI reliability targets for each EDB – draft vs final</t>
  </si>
  <si>
    <t>Table L4: SAIDI and SAIFI caps and collars for each EDB – draft vs final</t>
  </si>
  <si>
    <t>SAIDI boundary value (2014 Final Decision )</t>
  </si>
  <si>
    <t>SAIDI boundary value (2014 Draft Decision )</t>
  </si>
  <si>
    <t>SAIFI boundary value (2014 Draft Decision )</t>
  </si>
  <si>
    <t>SAIFI boundary value (2014 Final Decision )</t>
  </si>
  <si>
    <t>SAIFI reliability targets (2014 Final Decision )</t>
  </si>
  <si>
    <t>SAIDI reliability targets (2014 Final Decision )</t>
  </si>
  <si>
    <t>SAIDI reliability targets (2014 Draft Decision )</t>
  </si>
  <si>
    <t>SAIFI reliability targets (2014 Draft Decision )</t>
  </si>
  <si>
    <t>SAIDI cap (2014 Final Decision )</t>
  </si>
  <si>
    <t>SAIFI cap (2014 Final Decision )</t>
  </si>
  <si>
    <t>SAIDI collar (2014 Final Decision )</t>
  </si>
  <si>
    <t>SAIFI collar (2014 Final Decision )</t>
  </si>
  <si>
    <t>SAIDI cap (2014 Draft Decision )</t>
  </si>
  <si>
    <t>SAIFI cap (2014 Draft Decision )</t>
  </si>
  <si>
    <t>SAIDI collar (2014 Draft Decision )</t>
  </si>
  <si>
    <t>SAIFI collar (2014 Draft Decision )</t>
  </si>
  <si>
    <t>Asset</t>
  </si>
  <si>
    <t>s52p_T8, s52p_T9, s52p_T10</t>
  </si>
  <si>
    <t>09.in</t>
  </si>
  <si>
    <t>Percentage change in revenue 1 April 2013 to 31 March 2014</t>
  </si>
  <si>
    <t>Percentage change in revenue 1 April 2014 to 31 March 2015</t>
  </si>
  <si>
    <t>Disposals, 2015/16</t>
  </si>
  <si>
    <t>Disposals, 2016/17</t>
  </si>
  <si>
    <t>Disposals, 2017/18</t>
  </si>
  <si>
    <t>Disposals, 2018/19</t>
  </si>
  <si>
    <t>Disposals, 2019/20</t>
  </si>
  <si>
    <t>Other regulated income, 2015/16</t>
  </si>
  <si>
    <t>Other regulated income, 2016/17</t>
  </si>
  <si>
    <t>Other regulated income, 2017/18</t>
  </si>
  <si>
    <t>Other regulated income, 2018/19</t>
  </si>
  <si>
    <t>Other regulated income, 2019/20</t>
  </si>
  <si>
    <t>Alternative X factor</t>
  </si>
  <si>
    <t>Figure L1: Expected total MAR for period (NPV) for each EDB – draft decision vs final decision</t>
  </si>
  <si>
    <t>Figure L4: Changes in our constant price revenue growth forecasts between our revised draft and final decision</t>
  </si>
  <si>
    <t>Industry-wide X factor</t>
  </si>
  <si>
    <t>Starting price adjustment</t>
  </si>
  <si>
    <t>Annual adjustment</t>
  </si>
  <si>
    <t>2014 Final Decision starting price adjustment</t>
  </si>
  <si>
    <t>2014 Draft Decision starting price adjustment</t>
  </si>
  <si>
    <t>2014 Final Decision Annual Adjustment</t>
  </si>
  <si>
    <t>2014 Draft Decision Annual Adjustment</t>
  </si>
  <si>
    <t>PV at 1 Apr 2015 of MAR (applicable X) - draft WACC</t>
  </si>
  <si>
    <t>Total annual claw-back recovery 2015/16</t>
  </si>
  <si>
    <t>Total annual claw-back recovery 2016/17</t>
  </si>
  <si>
    <t>Total annual claw-back recovery 2017/18</t>
  </si>
  <si>
    <t>Total annual claw-back recovery 2018/19</t>
  </si>
  <si>
    <t>Total annual claw-back recoveries 2019/20</t>
  </si>
  <si>
    <t>Total annual NPV-equivalence recovery 2015/16</t>
  </si>
  <si>
    <t>Total annual NPV-equivalence recovery 2016/17</t>
  </si>
  <si>
    <t>Total annual NPV-equivalence recovery 2017/18</t>
  </si>
  <si>
    <t>Total annual NPV-equivalence recovery 2018/19</t>
  </si>
  <si>
    <t>Total annual NPV-equivalence recovery 2019/20</t>
  </si>
  <si>
    <t>PV at 1 Apr 2015 of MAR (applicable X) - excluding tranmission assets</t>
  </si>
  <si>
    <t>Operating expenditure, 2015/16</t>
  </si>
  <si>
    <t>Operating expenditure, 2016/17</t>
  </si>
  <si>
    <t>Operating expenditure, 2017/18</t>
  </si>
  <si>
    <t>Operating expenditure, 2018/19</t>
  </si>
  <si>
    <t>Operating expenditure, 2019/20</t>
  </si>
  <si>
    <t>Value of commissioned assets, 2015/16</t>
  </si>
  <si>
    <t>Value of commissioned assets, 2016/17</t>
  </si>
  <si>
    <t>Value of commissioned assets, 2017/18</t>
  </si>
  <si>
    <t>Value of commissioned assets, 2018/19</t>
  </si>
  <si>
    <t>Value of commissioned assets, 2019/20</t>
  </si>
  <si>
    <t>A1:E17</t>
  </si>
  <si>
    <t>A1:D17</t>
  </si>
  <si>
    <t>A1:F4</t>
  </si>
  <si>
    <t>A1:B2</t>
  </si>
  <si>
    <t>A1:I17</t>
  </si>
  <si>
    <t>Total capex (constant price) 2016</t>
  </si>
  <si>
    <t>Total capex (constant price) 2017</t>
  </si>
  <si>
    <t>Total capex (constant price) 2018</t>
  </si>
  <si>
    <t>Total capex (constant price) 2019</t>
  </si>
  <si>
    <t>Total capex (constant price) 2020</t>
  </si>
  <si>
    <t>Percentage change in total constant price capex allowance from draft to final</t>
  </si>
  <si>
    <t>Figure L2: Changes in our allowances for constant price capital expenditure (2014/15 to 2019/2020) - draft to final</t>
  </si>
  <si>
    <t>Figure L3: Changes in our allowances for operational expenditure in constant prices(2014/15 to 2019/2020) - draft to final</t>
  </si>
  <si>
    <t>Constant price total capex series 2016 (draft decision)</t>
  </si>
  <si>
    <t>Constant price total capex series 2017 (draft decision)</t>
  </si>
  <si>
    <t>Constant price total capex series 2018 (draft decision)</t>
  </si>
  <si>
    <t>Constant price total capex series 2019 (draft decision)</t>
  </si>
  <si>
    <t>Constant price total capex series 2020 (draft decision)</t>
  </si>
  <si>
    <t>sum of network and non-network</t>
  </si>
  <si>
    <t>Percentage change in total constant price opex allowance from draft to final</t>
  </si>
  <si>
    <t>Figure L5: Expected total MAR for period (NPV) for each EDB – based on draft WACC and CPI vs final WACC and CPI</t>
  </si>
  <si>
    <t>Figure L5: Expected % change in MAR for period (NPV) for each EDB – based on draft WACC and CPI vs final WACC and CPI</t>
  </si>
  <si>
    <t>LCF_C1</t>
  </si>
  <si>
    <t>Operational expenditure (nominal) 2013</t>
  </si>
  <si>
    <t>Operational expenditure (nominal) 2014</t>
  </si>
  <si>
    <t>1b.Out</t>
  </si>
  <si>
    <t>Network opex index of price factor</t>
  </si>
  <si>
    <t>Operational expenditure (constant prices) 2013</t>
  </si>
  <si>
    <t>Operational expenditure (constant prices) 2014</t>
  </si>
  <si>
    <t>Figure 3.1:  Change in total operating expenditure in constant prices between 2013 and 2014</t>
  </si>
  <si>
    <t xml:space="preserve">Divide by 2013 Price Factor </t>
  </si>
  <si>
    <t xml:space="preserve">Divide by 2014 Price Factor </t>
  </si>
  <si>
    <t>Divide 2014 by 2013 - 1</t>
  </si>
  <si>
    <t>Ranked change in opex</t>
  </si>
  <si>
    <t>Ranked</t>
  </si>
  <si>
    <t>INDUSTRY TOTAL</t>
  </si>
  <si>
    <t>Percentage change in opex 2013 - 2014</t>
  </si>
  <si>
    <t>Unranked</t>
  </si>
  <si>
    <t>Starting price for applicable X factor (draft)</t>
  </si>
  <si>
    <t>Order</t>
  </si>
  <si>
    <t>Ranked Company order</t>
  </si>
  <si>
    <t>LCF_C2</t>
  </si>
  <si>
    <t>LCF_C3</t>
  </si>
  <si>
    <t>Table 4.1:  Example of how limit for non-network capital expenditure would be determined</t>
  </si>
  <si>
    <t>non-network capex as a proportion of total capital expenditure</t>
  </si>
  <si>
    <t>Proposed Limit</t>
  </si>
  <si>
    <t>LCF_C4</t>
  </si>
  <si>
    <t>LCF_C5</t>
  </si>
  <si>
    <t>LCF_C6</t>
  </si>
  <si>
    <t>Figure 4.1:  Network capex allowance as a propotion of average historic network capex</t>
  </si>
  <si>
    <t>Network capex threshold</t>
  </si>
  <si>
    <t>Average forecast network capex relative to average historic levels of network capex</t>
  </si>
  <si>
    <t>Network capex allowance</t>
  </si>
  <si>
    <t>Supplier capex forecast</t>
  </si>
  <si>
    <t>Ranked company order</t>
  </si>
  <si>
    <t>LCF_T1</t>
  </si>
  <si>
    <t>Non-network capex threshold</t>
  </si>
  <si>
    <t>Non-network capex forecast as a % of total capex</t>
  </si>
  <si>
    <t>Orion</t>
  </si>
  <si>
    <t>Industry-wide X factor percentage price change 2014/15 to 2015/16 (w/claw-back)</t>
  </si>
  <si>
    <t>Industry-wide X factor percentage price change 2014/15 to 2015/16 (no claw-back)</t>
  </si>
  <si>
    <t>Applicable X factor percentage price change 2014/15 to 2015/16 (w/claw-back)</t>
  </si>
  <si>
    <t>PV at 1 Apr 2015 of MAR (applicable X) - excluding transmission assets</t>
  </si>
  <si>
    <t>Graph labelling</t>
  </si>
  <si>
    <t>Applicable X factor impact of reset on allowable prices in 2015/16 (w/claw-back)</t>
  </si>
  <si>
    <t>Table of Legal costs relating to merits appeal</t>
  </si>
  <si>
    <t>DraftToFinal_T5</t>
  </si>
  <si>
    <t>Draft to Final CPI - Revaluations</t>
  </si>
  <si>
    <t>DraftToFinal_T6</t>
  </si>
  <si>
    <t>DraftToFinal_T7</t>
  </si>
  <si>
    <t>Draft to Final CPI - Price path</t>
  </si>
  <si>
    <t>DraftToFinal_C7</t>
  </si>
  <si>
    <t>DraftToFinal_C8</t>
  </si>
  <si>
    <t>Change in opex in 2020 compared to initial level</t>
  </si>
  <si>
    <t>DraftToFinal_T8</t>
  </si>
  <si>
    <t>Change in Industry Mar due to WACC</t>
  </si>
  <si>
    <t>Table L1:  Initial price limit change and annual change thereafter for each EDB – draft decision vs final decision (no claw back)</t>
  </si>
  <si>
    <t>03 In</t>
  </si>
  <si>
    <t>Actual Non-network opex out of trend factors 2012/13</t>
  </si>
  <si>
    <t>Actual Non-network opex out of trend factors 2013/14</t>
  </si>
  <si>
    <t>Total spend on merits appeal costs</t>
  </si>
  <si>
    <t>Mertis Appeal Costs 2013</t>
  </si>
  <si>
    <t>Mertis Appeal Costs 2014</t>
  </si>
  <si>
    <t>Total Merits Appeal Costs</t>
  </si>
  <si>
    <t>A1:D4</t>
  </si>
  <si>
    <t>Change in CPI, quarter on quarter, no lag (draft decision)</t>
  </si>
  <si>
    <t>Change in CPI, year on year, lagged (draft decision)</t>
  </si>
  <si>
    <t>PV at 1 Apr 2015 of MAR (applicable X) - final WACC 75th percetile</t>
  </si>
  <si>
    <t>Industry PV at 1 Apr 2015 of MAR (applicable X) - draft WACC</t>
  </si>
  <si>
    <t>Industry PV at 1 Apr 2015 of MAR (applicable X)</t>
  </si>
  <si>
    <t>Industry PV at 1 Apr 2015 of MAR (applicable X) - final WACC 75th percetile</t>
  </si>
  <si>
    <t>Value</t>
  </si>
  <si>
    <t>03. Out</t>
  </si>
  <si>
    <t>Initial Level 2013/14 (draft decision)</t>
  </si>
  <si>
    <t>Nominal price total opex 2019/20 (draft decision)</t>
  </si>
  <si>
    <t>Growth in opex from 2014 (final)</t>
  </si>
  <si>
    <t>Growth in opex from 2014 (draft)</t>
  </si>
  <si>
    <t>DraftToFinal_T9</t>
  </si>
  <si>
    <t>Change in WACC parameters</t>
  </si>
  <si>
    <t>Change in WACC percentile</t>
  </si>
  <si>
    <t>Total change in MAR</t>
  </si>
  <si>
    <t>Total percentage change in MAR</t>
  </si>
  <si>
    <t>Percentage change in MAR (WACC parameters)</t>
  </si>
  <si>
    <t>Percentage change in MAR (WACC percentile)</t>
  </si>
  <si>
    <t>Industry PV of MAR (draft WACC analysis)</t>
  </si>
  <si>
    <t>Constant price total opex 2012/13</t>
  </si>
  <si>
    <t>Initial level of opex in constant prices</t>
  </si>
  <si>
    <t>A1:C9</t>
  </si>
  <si>
    <t>A1:C6</t>
  </si>
  <si>
    <t>A1:B4</t>
  </si>
  <si>
    <t>Company order</t>
  </si>
  <si>
    <t>B1:D17</t>
  </si>
  <si>
    <t>Industry Average (App X)</t>
  </si>
  <si>
    <t>INDUSTRY AVERAGE</t>
  </si>
  <si>
    <t>Transmission asset wash-up adjustment ($m)</t>
  </si>
  <si>
    <t>Applicable X factor percentage price change 2014/15 to 2015/16 (w/ claw-back)</t>
  </si>
  <si>
    <t>Constant price total opex 2015/16  (draft decision)</t>
  </si>
  <si>
    <t>Constant price total opex 2016/17  (draft decision)</t>
  </si>
  <si>
    <t>Constant price total opex 2017/18  (draft decision)</t>
  </si>
  <si>
    <t>Constant price total opex 2018/19  (draft decision)</t>
  </si>
  <si>
    <t>Constant price total opex 2019/20  (draft decision)</t>
  </si>
  <si>
    <t>Figure 2.3: Constant price revenue growth forecasts</t>
  </si>
  <si>
    <t>M7_OUT_T2</t>
  </si>
  <si>
    <t>Change from industrial and commercial users</t>
  </si>
  <si>
    <t>Change in constant price revenue</t>
  </si>
  <si>
    <t>Industrial CPRG</t>
  </si>
  <si>
    <t>Residential CPRG</t>
  </si>
  <si>
    <t>Percentage change due to residential usage 2015/16</t>
  </si>
  <si>
    <t>Percentage change due to residential usage 2016/17</t>
  </si>
  <si>
    <t>Percentage change due to residential usage 2017/18</t>
  </si>
  <si>
    <t>Percentage change due to residential usage 2018/19</t>
  </si>
  <si>
    <t>Percentage change due to residential usage 2019/20</t>
  </si>
  <si>
    <t>Percentage change due to commercial and industrial usage 2015/16</t>
  </si>
  <si>
    <t>Percentage change due to commercial and industrial usage 2016/17</t>
  </si>
  <si>
    <t>Percentage change due to commercial and industrial usage 2017/18</t>
  </si>
  <si>
    <t>Percentage change due to commercial and industrial usage 2018/19</t>
  </si>
  <si>
    <t>Percentage change due to commercial and industrial usage 2019/20</t>
  </si>
  <si>
    <t>Commercial and industrial CPRG</t>
  </si>
  <si>
    <t>Proportion of line charge revenue from residential users</t>
  </si>
  <si>
    <t>Change from residential users</t>
  </si>
  <si>
    <t>Allowance for network investment, after cap</t>
  </si>
  <si>
    <t>Allowance for non-network investment, after cap</t>
  </si>
  <si>
    <t>Check difference (due to cross-terms)</t>
  </si>
  <si>
    <t>Electricity Distribution Business</t>
  </si>
  <si>
    <t>Price-Quality Regulation 1 April 2015 Reset</t>
  </si>
  <si>
    <t>Excel model databook</t>
  </si>
  <si>
    <t>Version 1.0.  28 November 2014</t>
  </si>
  <si>
    <t>Description and Status</t>
  </si>
  <si>
    <t>General Description</t>
  </si>
  <si>
    <t>This Excel file is used to populate the input sheet of each of the following models used to calculate starting prices for those EDBs (suppliers) that are subject to default price quality regulation at 1 April 2015.</t>
  </si>
  <si>
    <t>Model 1a - Line length</t>
  </si>
  <si>
    <t>Model 1b - Price indices</t>
  </si>
  <si>
    <t>Model 3 - Opex projections</t>
  </si>
  <si>
    <t>Model 4 - Capex projections</t>
  </si>
  <si>
    <t>Model 6a - GDP growth</t>
  </si>
  <si>
    <t>Model 6b - Population growth</t>
  </si>
  <si>
    <t>Model 7 - Revenue growth</t>
  </si>
  <si>
    <t>Model 8 - CPI projections</t>
  </si>
  <si>
    <t>Model 9 - Financial model</t>
  </si>
  <si>
    <t xml:space="preserve">Model 13 - Consumer bills impact </t>
  </si>
  <si>
    <t>Model 14 - Loss allowance</t>
  </si>
  <si>
    <t>Model 15 - Claw back</t>
  </si>
  <si>
    <t>Model 20 - Other regulated income and disposed assets</t>
  </si>
  <si>
    <t>Model 22 - Consumer bills feeder model</t>
  </si>
  <si>
    <t>Model 24 - Capex cap calculation</t>
  </si>
  <si>
    <t>Location of Input Data</t>
  </si>
  <si>
    <t>Each  tab in this file containing the word 'In' in the sheet name relates to an input sheet ("In tab") in one of the models above. The data in the input sheet of each model has typically been copied from this Excel file.</t>
  </si>
  <si>
    <t>Data Sources</t>
  </si>
  <si>
    <t>The other data tabs in this Excel file are associated with data sources. These data sources are typically:</t>
  </si>
  <si>
    <t>the output of another model ("Out tabs")</t>
  </si>
  <si>
    <t>● historic information sourced from the 2013 or 2014 schedule 1–10 disclosures prepared by EDBs under the 1 October 2012 Information Disclosure requirements (ID Sched 1-10)</t>
  </si>
  <si>
    <t>● forecast information sourced from the 2014 schedule 11–12 disclosures prepared by EDBs under the 1 October 2012 Information Disclosure requirements (ID Sched 10-12)</t>
  </si>
  <si>
    <t>● historic data sourced from the 2010, 2011, or 2012 schedule FS1–FS2 disclosures prepared by EDBs under the 31 October 2008 Information Disclosure requirements (ID Sched FS1-2)</t>
  </si>
  <si>
    <t>● information provided by EDBs in response to an information request workbook issued by the Commission on 12 March 2014 (S53ZD May14)</t>
  </si>
  <si>
    <t>● information provided by EDBs in response to an information request workbook(s) issued by the Commission on 13 August 2014 (S53ZD Sep 14)</t>
  </si>
  <si>
    <t>● data from external consultancies, internal policy settings, other internally sourced data, information provided by EDBs in response to an information request workbook(s) issued by the Commission to three EDBs on 3 November 2014 etc, (Exogenous inputs, or as hard-coded entries in 'In tabs')</t>
  </si>
  <si>
    <t>Final determination version</t>
  </si>
  <si>
    <t>C</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</si>
</sst>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42" formatCode="_-&quot;$&quot;* #,##0_-;\-&quot;$&quot;* #,##0_-;_-&quot;$&quot;* &quot;-&quot;_-;_-@_-"/>
    <numFmt numFmtId="41" formatCode="_-* #,##0_-;\-* #,##0_-;_-* &quot;-&quot;_-;_-@_-"/>
    <numFmt numFmtId="44" formatCode="_-&quot;$&quot;* #,##0.00_-;\-&quot;$&quot;* #,##0.00_-;_-&quot;$&quot;* &quot;-&quot;??_-;_-@_-"/>
    <numFmt numFmtId="164" formatCode="_(* #,##0.00_);_(* \(#,##0.00\);_(* &quot;-&quot;??_);_(@_)"/>
    <numFmt numFmtId="165" formatCode="_(* #,##0%_);_(* \(#,##0%\);_(* &quot;–&quot;???_);_(* @_)"/>
    <numFmt numFmtId="166" formatCode="_(&quot;$&quot;* #,##0_);_(&quot;$&quot;* \(#,##0\);_(&quot;$&quot;* &quot;-&quot;_);_(@_)"/>
    <numFmt numFmtId="167" formatCode="_(&quot;$&quot;* #,##0.00_);_(&quot;$&quot;* \(#,##0.00\);_(&quot;$&quot;* &quot;-&quot;??_);_(@_)"/>
    <numFmt numFmtId="168" formatCode="\+0.0&quot;m&quot;;\-0.0&quot;m&quot;;0.0&quot;m&quot;"/>
    <numFmt numFmtId="169" formatCode="\+\ 0.0&quot;m&quot;;\-\ 0.0&quot;m&quot;;0.0&quot;m&quot;"/>
    <numFmt numFmtId="170" formatCode="\+0.0%;\-0.0%;0.0%"/>
    <numFmt numFmtId="171" formatCode="\+\ 0.0%;\-\ 0.0%;0.0%"/>
    <numFmt numFmtId="172" formatCode="_-* #,##0.0_-;\-* #,##0.0_-;_-* &quot;-&quot;??_-;_-@_-"/>
    <numFmt numFmtId="173" formatCode="0.0"/>
    <numFmt numFmtId="174" formatCode="&quot;data point &quot;#"/>
    <numFmt numFmtId="175" formatCode="_-* #,##0_-;\-* #,##0_-;_-* &quot;-&quot;??_-;_-@_-"/>
    <numFmt numFmtId="176" formatCode="0.0%"/>
    <numFmt numFmtId="177" formatCode="_(* #,##0_);_(* \(#,##0\);_(* &quot;-&quot;??_);_(@_)"/>
    <numFmt numFmtId="178" formatCode="_(* #,##0.0000_);_(* \(#,##0.0000\);_(* &quot;-&quot;??_);_(@_)"/>
    <numFmt numFmtId="179" formatCode="_(* #,##0.000_);_(* \(#,##0.000\);_(* &quot;-&quot;??_);_(@_)"/>
    <numFmt numFmtId="180" formatCode="_-* #,##0.0000_-;\-* #,##0.0000_-;_-* &quot;-&quot;??_-;_-@_-"/>
    <numFmt numFmtId="181" formatCode="_(* #,##0.0_);_(* \(#,##0.0\);_(* &quot;-&quot;??_);_(@_)"/>
    <numFmt numFmtId="182" formatCode="_(* #,##0_);_(* \(#,##0\);_(* &quot;–&quot;???_);_(* @_)"/>
    <numFmt numFmtId="183" formatCode="_(* #,##0_);_(* \(#,##0\);_(* &quot;-&quot;_);_(@_)"/>
    <numFmt numFmtId="184" formatCode="_(* #,##0.0_);_(* \(#,##0.0\);_(* &quot;–&quot;???_);_(* @_)"/>
    <numFmt numFmtId="185" formatCode="_(* #,##0.00_);_(* \(#,##0.00\);_(* &quot;–&quot;???_);_(* @_)"/>
    <numFmt numFmtId="186" formatCode="_(* #,##0.000_);_(* \(#,##0.000\);_(* &quot;–&quot;???_);_(* @_)"/>
    <numFmt numFmtId="187" formatCode="_(* #,##0.0000_);_(* \(#,##0.0000\);_(* &quot;–&quot;??_);_(* @_)"/>
    <numFmt numFmtId="188" formatCode="_(* #,##0.0000_);_(* \(#,##0.0000\);_(* &quot;–&quot;???_);_(* @_)"/>
    <numFmt numFmtId="189" formatCode="[$-1409]d\ mmm\ yy;@"/>
    <numFmt numFmtId="190" formatCode="_(@_)"/>
    <numFmt numFmtId="191" formatCode="_(* #,##0%_);_(* \(#,##0%\);_(* &quot;–&quot;??_);_(* @_)"/>
    <numFmt numFmtId="192" formatCode="_(* #,##0.0%_);_(* \(#,##0.0%\);_(* &quot;–&quot;??_);_(* @_)"/>
    <numFmt numFmtId="193" formatCode="_(* #,##0.00%_);_(* \(#,##0.00%\);_(* &quot;–&quot;???_);_(* @_)"/>
    <numFmt numFmtId="194" formatCode="_(* #,##0.000%_);_(* \(#,##0.000%\);_(* &quot;–&quot;???_);_(* @_)"/>
    <numFmt numFmtId="195" formatCode="_(* 0_);_(* \(0\);_(* &quot;–&quot;??_);_(@_)"/>
  </numFmts>
  <fonts count="60"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name val="Calibri"/>
      <family val="2"/>
      <scheme val="minor"/>
    </font>
    <font>
      <sz val="10"/>
      <color theme="1"/>
      <name val="Calibri"/>
      <family val="2"/>
      <scheme val="minor"/>
    </font>
    <font>
      <u/>
      <sz val="10"/>
      <color theme="10"/>
      <name val="Arial"/>
      <family val="2"/>
    </font>
    <font>
      <b/>
      <sz val="10"/>
      <color theme="1"/>
      <name val="Calibri"/>
      <family val="2"/>
      <scheme val="minor"/>
    </font>
    <font>
      <b/>
      <u/>
      <sz val="10"/>
      <color theme="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u/>
      <sz val="10"/>
      <color theme="10"/>
      <name val="Calibri"/>
      <family val="2"/>
    </font>
    <font>
      <b/>
      <sz val="18"/>
      <color theme="1"/>
      <name val="Calibri"/>
      <family val="2"/>
      <scheme val="minor"/>
    </font>
    <font>
      <sz val="18"/>
      <color theme="1"/>
      <name val="Calibri"/>
      <family val="2"/>
      <scheme val="minor"/>
    </font>
    <font>
      <sz val="12"/>
      <color theme="1"/>
      <name val="Calibri"/>
      <family val="2"/>
      <scheme val="minor"/>
    </font>
    <font>
      <sz val="10"/>
      <color rgb="FF000000"/>
      <name val="Calibri"/>
      <family val="2"/>
      <scheme val="minor"/>
    </font>
    <font>
      <sz val="9"/>
      <color indexed="81"/>
      <name val="Tahoma"/>
      <family val="2"/>
    </font>
    <font>
      <b/>
      <sz val="9"/>
      <color indexed="81"/>
      <name val="Tahoma"/>
      <family val="2"/>
    </font>
    <font>
      <b/>
      <sz val="8"/>
      <color indexed="81"/>
      <name val="Tahoma"/>
      <family val="2"/>
    </font>
    <font>
      <sz val="8"/>
      <color indexed="81"/>
      <name val="Tahoma"/>
      <family val="2"/>
    </font>
    <font>
      <sz val="8"/>
      <color indexed="81"/>
      <name val="Tahoma"/>
      <charset val="1"/>
    </font>
    <font>
      <b/>
      <sz val="8"/>
      <color indexed="81"/>
      <name val="Tahoma"/>
      <charset val="1"/>
    </font>
    <font>
      <sz val="10"/>
      <color indexed="8"/>
      <name val="Calibri"/>
      <family val="2"/>
    </font>
    <font>
      <b/>
      <sz val="10"/>
      <color indexed="8"/>
      <name val="Cambria"/>
      <family val="1"/>
    </font>
    <font>
      <b/>
      <sz val="20"/>
      <color theme="2"/>
      <name val="Calibri"/>
      <family val="2"/>
      <scheme val="minor"/>
    </font>
    <font>
      <b/>
      <sz val="18"/>
      <name val="Calibri"/>
      <family val="2"/>
      <scheme val="minor"/>
    </font>
    <font>
      <b/>
      <sz val="14"/>
      <name val="Calibri"/>
      <family val="2"/>
      <scheme val="minor"/>
    </font>
    <font>
      <sz val="10"/>
      <name val="Arial"/>
      <family val="2"/>
    </font>
    <font>
      <sz val="11"/>
      <name val="Calibri"/>
      <family val="2"/>
    </font>
    <font>
      <sz val="10"/>
      <name val="Cambria"/>
      <family val="1"/>
    </font>
    <font>
      <sz val="11"/>
      <color indexed="8"/>
      <name val="Calibri"/>
      <family val="2"/>
    </font>
    <font>
      <i/>
      <sz val="10"/>
      <name val="Calibri"/>
      <family val="4"/>
    </font>
    <font>
      <i/>
      <sz val="10"/>
      <name val="Calibri"/>
      <family val="4"/>
      <scheme val="minor"/>
    </font>
    <font>
      <b/>
      <sz val="18"/>
      <name val="Calibri"/>
      <family val="2"/>
    </font>
    <font>
      <b/>
      <sz val="12"/>
      <name val="Calibri"/>
      <family val="2"/>
      <scheme val="minor"/>
    </font>
    <font>
      <b/>
      <sz val="16"/>
      <name val="Calibri"/>
      <family val="2"/>
      <scheme val="minor"/>
    </font>
    <font>
      <b/>
      <sz val="14"/>
      <name val="Calibri"/>
      <family val="2"/>
    </font>
    <font>
      <sz val="11"/>
      <color theme="2"/>
      <name val="Calibri"/>
      <family val="2"/>
      <scheme val="minor"/>
    </font>
    <font>
      <b/>
      <sz val="10"/>
      <name val="Calibri"/>
      <family val="4"/>
      <scheme val="minor"/>
    </font>
    <font>
      <sz val="11"/>
      <color theme="9"/>
      <name val="Calibri"/>
      <family val="2"/>
      <scheme val="minor"/>
    </font>
    <font>
      <sz val="10"/>
      <name val="Cambria"/>
      <family val="1"/>
      <scheme val="major"/>
    </font>
    <font>
      <sz val="10"/>
      <color indexed="8"/>
      <name val="Cambria"/>
      <family val="1"/>
    </font>
    <font>
      <sz val="10"/>
      <color theme="1"/>
      <name val="Cambria"/>
      <family val="1"/>
      <scheme val="major"/>
    </font>
    <font>
      <b/>
      <sz val="18"/>
      <color rgb="FFC00000"/>
      <name val="Cambria"/>
      <family val="1"/>
      <scheme val="major"/>
    </font>
    <font>
      <b/>
      <sz val="18"/>
      <color rgb="FFC00000"/>
      <name val="Calibri"/>
      <family val="2"/>
      <scheme val="minor"/>
    </font>
    <font>
      <sz val="11"/>
      <color rgb="FFC00000"/>
      <name val="Calibri"/>
      <family val="2"/>
      <scheme val="minor"/>
    </font>
    <font>
      <b/>
      <sz val="20"/>
      <color rgb="FFC00000"/>
      <name val="Calibri"/>
      <family val="2"/>
      <scheme val="minor"/>
    </font>
    <font>
      <sz val="20"/>
      <color rgb="FFC00000"/>
      <name val="Calibri"/>
      <family val="2"/>
      <scheme val="minor"/>
    </font>
  </fonts>
  <fills count="48">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4"/>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theme="3" tint="0.79998168889431442"/>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rgb="FFFFFF00"/>
        <bgColor indexed="64"/>
      </patternFill>
    </fill>
    <fill>
      <patternFill patternType="solid">
        <fgColor theme="4" tint="0.39997558519241921"/>
        <bgColor indexed="64"/>
      </patternFill>
    </fill>
    <fill>
      <patternFill patternType="solid">
        <fgColor rgb="FF99CCFF"/>
        <bgColor indexed="64"/>
      </patternFill>
    </fill>
    <fill>
      <patternFill patternType="solid">
        <fgColor theme="4" tint="-0.249977111117893"/>
        <bgColor indexed="64"/>
      </patternFill>
    </fill>
    <fill>
      <patternFill patternType="solid">
        <fgColor indexed="9"/>
        <bgColor indexed="64"/>
      </patternFill>
    </fill>
    <fill>
      <patternFill patternType="solid">
        <fgColor indexed="43"/>
        <bgColor indexed="64"/>
      </patternFill>
    </fill>
    <fill>
      <patternFill patternType="solid">
        <fgColor indexed="26"/>
        <bgColor indexed="64"/>
      </patternFill>
    </fill>
    <fill>
      <patternFill patternType="solid">
        <fgColor theme="6"/>
        <bgColor indexed="64"/>
      </patternFill>
    </fill>
    <fill>
      <patternFill patternType="solid">
        <fgColor theme="3"/>
        <bgColor indexed="64"/>
      </patternFill>
    </fill>
  </fills>
  <borders count="33">
    <border>
      <left/>
      <right/>
      <top/>
      <bottom/>
      <diagonal/>
    </border>
    <border>
      <left style="thin">
        <color rgb="FFB2B2B2"/>
      </left>
      <right style="thin">
        <color rgb="FFB2B2B2"/>
      </right>
      <top style="thin">
        <color rgb="FFB2B2B2"/>
      </top>
      <bottom style="thin">
        <color rgb="FFB2B2B2"/>
      </bottom>
      <diagonal/>
    </border>
    <border>
      <left/>
      <right/>
      <top style="thick">
        <color indexed="64"/>
      </top>
      <bottom style="medium">
        <color indexed="64"/>
      </bottom>
      <diagonal/>
    </border>
    <border>
      <left/>
      <right/>
      <top/>
      <bottom style="medium">
        <color rgb="FFD9D9D9"/>
      </bottom>
      <diagonal/>
    </border>
    <border>
      <left/>
      <right/>
      <top/>
      <bottom style="medium">
        <color indexed="64"/>
      </bottom>
      <diagonal/>
    </border>
    <border>
      <left/>
      <right/>
      <top style="medium">
        <color rgb="FFD9D9D9"/>
      </top>
      <bottom style="medium">
        <color indexed="64"/>
      </bottom>
      <diagonal/>
    </border>
    <border>
      <left/>
      <right/>
      <top style="thin">
        <color indexed="51"/>
      </top>
      <bottom style="thin">
        <color indexed="5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style="thin">
        <color indexed="64"/>
      </top>
      <bottom style="thin">
        <color indexed="64"/>
      </bottom>
      <diagonal/>
    </border>
    <border>
      <left/>
      <right/>
      <top/>
      <bottom style="thin">
        <color indexed="64"/>
      </bottom>
      <diagonal/>
    </border>
    <border>
      <left/>
      <right/>
      <top/>
      <bottom style="medium">
        <color rgb="FFBFBFBF"/>
      </bottom>
      <diagonal/>
    </border>
    <border>
      <left/>
      <right/>
      <top style="medium">
        <color indexed="64"/>
      </top>
      <bottom style="medium">
        <color indexed="64"/>
      </bottom>
      <diagonal/>
    </border>
    <border>
      <left/>
      <right/>
      <top style="thin">
        <color indexed="64"/>
      </top>
      <bottom/>
      <diagonal/>
    </border>
    <border>
      <left/>
      <right/>
      <top/>
      <bottom style="medium">
        <color rgb="FF808080"/>
      </bottom>
      <diagonal/>
    </border>
    <border>
      <left/>
      <right/>
      <top style="medium">
        <color rgb="FF808080"/>
      </top>
      <bottom style="medium">
        <color indexed="64"/>
      </bottom>
      <diagonal/>
    </border>
    <border>
      <left/>
      <right/>
      <top style="medium">
        <color rgb="FFBFBFBF"/>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theme="7"/>
      </top>
      <bottom style="thin">
        <color theme="7"/>
      </bottom>
      <diagonal/>
    </border>
    <border>
      <left/>
      <right/>
      <top/>
      <bottom style="thin">
        <color theme="7"/>
      </bottom>
      <diagonal/>
    </border>
    <border>
      <left/>
      <right style="thin">
        <color theme="7"/>
      </right>
      <top style="thin">
        <color theme="7"/>
      </top>
      <bottom style="thin">
        <color theme="7"/>
      </bottom>
      <diagonal/>
    </border>
  </borders>
  <cellStyleXfs count="33612">
    <xf numFmtId="0" fontId="0" fillId="0" borderId="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6" fillId="0" borderId="0" applyNumberFormat="0" applyFill="0" applyBorder="0" applyAlignment="0" applyProtection="0">
      <alignment vertical="top"/>
      <protection locked="0"/>
    </xf>
    <xf numFmtId="0" fontId="1" fillId="2" borderId="1"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6"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13"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9"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2" borderId="1" applyNumberFormat="0" applyFont="0" applyAlignment="0" applyProtection="0"/>
    <xf numFmtId="0" fontId="1" fillId="6"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11"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167"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13"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166" fontId="1" fillId="0" borderId="0" applyFont="0" applyFill="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7"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1"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2" borderId="1"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3" borderId="0" applyNumberFormat="0" applyBorder="0" applyAlignment="0" applyProtection="0"/>
    <xf numFmtId="0" fontId="1" fillId="8" borderId="0" applyNumberFormat="0" applyBorder="0" applyAlignment="0" applyProtection="0"/>
    <xf numFmtId="166" fontId="1" fillId="0" borderId="0" applyFont="0" applyFill="0" applyBorder="0" applyAlignment="0" applyProtection="0"/>
    <xf numFmtId="0" fontId="1" fillId="1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166" fontId="1" fillId="0" borderId="0" applyFont="0" applyFill="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7"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8"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6"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3" borderId="0" applyNumberFormat="0" applyBorder="0" applyAlignment="0" applyProtection="0"/>
    <xf numFmtId="0" fontId="1" fillId="12"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2" borderId="1" applyNumberFormat="0" applyFont="0" applyAlignment="0" applyProtection="0"/>
    <xf numFmtId="0" fontId="1" fillId="9"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167"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166" fontId="1" fillId="0" borderId="0" applyFont="0" applyFill="0" applyBorder="0" applyAlignment="0" applyProtection="0"/>
    <xf numFmtId="0" fontId="1" fillId="6" borderId="0" applyNumberFormat="0" applyBorder="0" applyAlignment="0" applyProtection="0"/>
    <xf numFmtId="166" fontId="1" fillId="0" borderId="0" applyFont="0" applyFill="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166" fontId="1" fillId="0" borderId="0" applyFont="0" applyFill="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166" fontId="1" fillId="0" borderId="0" applyFont="0" applyFill="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10"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166" fontId="1" fillId="0" borderId="0" applyFont="0" applyFill="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166" fontId="1" fillId="0" borderId="0" applyFont="0" applyFill="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12" borderId="0" applyNumberFormat="0" applyBorder="0" applyAlignment="0" applyProtection="0"/>
    <xf numFmtId="166" fontId="1" fillId="0" borderId="0" applyFont="0" applyFill="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166" fontId="1" fillId="0" borderId="0" applyFont="0" applyFill="0" applyBorder="0" applyAlignment="0" applyProtection="0"/>
    <xf numFmtId="0" fontId="1" fillId="4" borderId="0" applyNumberFormat="0" applyBorder="0" applyAlignment="0" applyProtection="0"/>
    <xf numFmtId="0" fontId="1" fillId="10" borderId="0" applyNumberFormat="0" applyBorder="0" applyAlignment="0" applyProtection="0"/>
    <xf numFmtId="166" fontId="1" fillId="0" borderId="0" applyFont="0" applyFill="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166" fontId="1" fillId="0" borderId="0" applyFont="0" applyFill="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8"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166" fontId="1" fillId="0" borderId="0" applyFont="0" applyFill="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166" fontId="1" fillId="0" borderId="0" applyFont="0" applyFill="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8"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2" borderId="1" applyNumberFormat="0" applyFont="0" applyAlignment="0" applyProtection="0"/>
    <xf numFmtId="0" fontId="1" fillId="9"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1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9"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10"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11"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10"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11"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 borderId="0" applyNumberFormat="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11"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10" borderId="0" applyNumberFormat="0" applyBorder="0" applyAlignment="0" applyProtection="0"/>
    <xf numFmtId="0" fontId="1" fillId="2" borderId="1" applyNumberFormat="0" applyFont="0" applyAlignment="0" applyProtection="0"/>
    <xf numFmtId="0" fontId="1" fillId="9"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167"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166" fontId="1" fillId="0" borderId="0" applyFont="0" applyFill="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7" borderId="0" applyNumberFormat="0" applyBorder="0" applyAlignment="0" applyProtection="0"/>
    <xf numFmtId="0" fontId="1" fillId="4" borderId="0" applyNumberFormat="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166" fontId="1" fillId="0" borderId="0" applyFont="0" applyFill="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7"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 borderId="1"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6"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166"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66" fontId="1" fillId="0" borderId="0" applyFont="0" applyFill="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167"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166" fontId="1" fillId="0" borderId="0" applyFont="0" applyFill="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1"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3"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9"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9" borderId="0" applyNumberFormat="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7"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2"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 borderId="1" applyNumberFormat="0" applyFont="0" applyAlignment="0" applyProtection="0"/>
    <xf numFmtId="0" fontId="1" fillId="8"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1"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14"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12"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4"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11" borderId="0" applyNumberFormat="0" applyBorder="0" applyAlignment="0" applyProtection="0"/>
    <xf numFmtId="0" fontId="1" fillId="2" borderId="1" applyNumberFormat="0" applyFont="0" applyAlignment="0" applyProtection="0"/>
    <xf numFmtId="0" fontId="1" fillId="1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166" fontId="1" fillId="0" borderId="0" applyFont="0" applyFill="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10" borderId="0" applyNumberFormat="0" applyBorder="0" applyAlignment="0" applyProtection="0"/>
    <xf numFmtId="0" fontId="1" fillId="3"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12" borderId="0" applyNumberFormat="0" applyBorder="0" applyAlignment="0" applyProtection="0"/>
    <xf numFmtId="166" fontId="1" fillId="0" borderId="0" applyFont="0" applyFill="0" applyBorder="0" applyAlignment="0" applyProtection="0"/>
    <xf numFmtId="0" fontId="1" fillId="8"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167"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9"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9"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7"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11"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166" fontId="1" fillId="0" borderId="0" applyFont="0" applyFill="0" applyBorder="0" applyAlignment="0" applyProtection="0"/>
    <xf numFmtId="0" fontId="1" fillId="11" borderId="0" applyNumberFormat="0" applyBorder="0" applyAlignment="0" applyProtection="0"/>
    <xf numFmtId="0" fontId="1" fillId="4" borderId="0" applyNumberFormat="0" applyBorder="0" applyAlignment="0" applyProtection="0"/>
    <xf numFmtId="166" fontId="1" fillId="0" borderId="0" applyFont="0" applyFill="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2" borderId="1" applyNumberFormat="0" applyFont="0" applyAlignment="0" applyProtection="0"/>
    <xf numFmtId="166" fontId="1" fillId="0" borderId="0" applyFont="0" applyFill="0" applyBorder="0" applyAlignment="0" applyProtection="0"/>
    <xf numFmtId="0" fontId="1" fillId="7"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0" applyNumberFormat="0" applyBorder="0" applyAlignment="0" applyProtection="0"/>
    <xf numFmtId="0" fontId="1" fillId="12" borderId="0" applyNumberFormat="0" applyBorder="0" applyAlignment="0" applyProtection="0"/>
    <xf numFmtId="166" fontId="1" fillId="0" borderId="0" applyFont="0" applyFill="0" applyBorder="0" applyAlignment="0" applyProtection="0"/>
    <xf numFmtId="0" fontId="1" fillId="2" borderId="1" applyNumberFormat="0" applyFont="0" applyAlignment="0" applyProtection="0"/>
    <xf numFmtId="166" fontId="1" fillId="0" borderId="0" applyFont="0" applyFill="0" applyBorder="0" applyAlignment="0" applyProtection="0"/>
    <xf numFmtId="0" fontId="1" fillId="12" borderId="0" applyNumberFormat="0" applyBorder="0" applyAlignment="0" applyProtection="0"/>
    <xf numFmtId="0" fontId="1" fillId="11"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4" borderId="0" applyNumberFormat="0" applyBorder="0" applyAlignment="0" applyProtection="0"/>
    <xf numFmtId="166" fontId="1" fillId="0" borderId="0" applyFont="0" applyFill="0" applyBorder="0" applyAlignment="0" applyProtection="0"/>
    <xf numFmtId="0" fontId="1" fillId="7"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167"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7"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4"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166" fontId="1" fillId="0" borderId="0" applyFont="0" applyFill="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5"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4" borderId="0" applyNumberFormat="0" applyBorder="0" applyAlignment="0" applyProtection="0"/>
    <xf numFmtId="0" fontId="1" fillId="2" borderId="1"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7"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6" borderId="0" applyNumberFormat="0" applyBorder="0" applyAlignment="0" applyProtection="0"/>
    <xf numFmtId="0" fontId="1" fillId="5"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13" borderId="0" applyNumberFormat="0" applyBorder="0" applyAlignment="0" applyProtection="0"/>
    <xf numFmtId="0" fontId="1" fillId="5"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10"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11"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13"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166" fontId="1" fillId="0" borderId="0" applyFont="0" applyFill="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2" borderId="1"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8"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7" borderId="0" applyNumberFormat="0" applyBorder="0" applyAlignment="0" applyProtection="0"/>
    <xf numFmtId="166" fontId="1" fillId="0" borderId="0" applyFont="0" applyFill="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166" fontId="1" fillId="0" borderId="0" applyFont="0" applyFill="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9"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166" fontId="1" fillId="0" borderId="0" applyFont="0" applyFill="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8"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166" fontId="1" fillId="0" borderId="0" applyFont="0" applyFill="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166" fontId="1" fillId="0" borderId="0" applyFont="0" applyFill="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166" fontId="1" fillId="0" borderId="0" applyFont="0" applyFill="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2" borderId="1" applyNumberFormat="0" applyFont="0" applyAlignment="0" applyProtection="0"/>
    <xf numFmtId="166" fontId="1" fillId="0" borderId="0" applyFont="0" applyFill="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166" fontId="1" fillId="0" borderId="0" applyFont="0" applyFill="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7"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8" borderId="0" applyNumberFormat="0" applyBorder="0" applyAlignment="0" applyProtection="0"/>
    <xf numFmtId="166" fontId="1" fillId="0" borderId="0" applyFont="0" applyFill="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5"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7"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0" fontId="1" fillId="2" borderId="1" applyNumberFormat="0" applyFont="0" applyAlignment="0" applyProtection="0"/>
    <xf numFmtId="0" fontId="1" fillId="6"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8"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7"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0" fontId="1" fillId="2" borderId="1" applyNumberFormat="0" applyFont="0" applyAlignment="0" applyProtection="0"/>
    <xf numFmtId="0" fontId="1" fillId="6"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166" fontId="1"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6"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2" borderId="1" applyNumberFormat="0" applyFont="0" applyAlignment="0" applyProtection="0"/>
    <xf numFmtId="0" fontId="1" fillId="8"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10" borderId="0" applyNumberFormat="0" applyBorder="0" applyAlignment="0" applyProtection="0"/>
    <xf numFmtId="166" fontId="1" fillId="0" borderId="0" applyFont="0" applyFill="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10"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0" fontId="1" fillId="10" borderId="0" applyNumberFormat="0" applyBorder="0" applyAlignment="0" applyProtection="0"/>
    <xf numFmtId="166" fontId="1" fillId="0" borderId="0" applyFont="0" applyFill="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7"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167"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166" fontId="1" fillId="0" borderId="0" applyFont="0" applyFill="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166" fontId="1" fillId="0" borderId="0" applyFont="0" applyFill="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166" fontId="1" fillId="0" borderId="0" applyFont="0" applyFill="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13"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166" fontId="1" fillId="0" borderId="0" applyFont="0" applyFill="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166" fontId="1" fillId="0" borderId="0" applyFont="0" applyFill="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166" fontId="1" fillId="0" borderId="0" applyFont="0" applyFill="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167"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166" fontId="1" fillId="0" borderId="0" applyFont="0" applyFill="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9" borderId="0" applyNumberFormat="0" applyBorder="0" applyAlignment="0" applyProtection="0"/>
    <xf numFmtId="166" fontId="1" fillId="0" borderId="0" applyFont="0" applyFill="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166" fontId="1" fillId="0" borderId="0" applyFont="0" applyFill="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166" fontId="1" fillId="0" borderId="0" applyFont="0" applyFill="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166" fontId="1" fillId="0" borderId="0" applyFont="0" applyFill="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166" fontId="1" fillId="0" borderId="0" applyFont="0" applyFill="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166" fontId="1" fillId="0" borderId="0" applyFont="0" applyFill="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166" fontId="1" fillId="0" borderId="0" applyFont="0" applyFill="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6"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13"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9"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2" borderId="1" applyNumberFormat="0" applyFont="0" applyAlignment="0" applyProtection="0"/>
    <xf numFmtId="0" fontId="1" fillId="6"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11"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167"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13"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166" fontId="1" fillId="0" borderId="0" applyFont="0" applyFill="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7"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1"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2" borderId="1"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3" borderId="0" applyNumberFormat="0" applyBorder="0" applyAlignment="0" applyProtection="0"/>
    <xf numFmtId="0" fontId="1" fillId="8" borderId="0" applyNumberFormat="0" applyBorder="0" applyAlignment="0" applyProtection="0"/>
    <xf numFmtId="166" fontId="1" fillId="0" borderId="0" applyFont="0" applyFill="0" applyBorder="0" applyAlignment="0" applyProtection="0"/>
    <xf numFmtId="0" fontId="1" fillId="1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166" fontId="1" fillId="0" borderId="0" applyFont="0" applyFill="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7"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8"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6"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3" borderId="0" applyNumberFormat="0" applyBorder="0" applyAlignment="0" applyProtection="0"/>
    <xf numFmtId="0" fontId="1" fillId="12"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2" borderId="1" applyNumberFormat="0" applyFont="0" applyAlignment="0" applyProtection="0"/>
    <xf numFmtId="0" fontId="1" fillId="9"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167"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166" fontId="1" fillId="0" borderId="0" applyFont="0" applyFill="0" applyBorder="0" applyAlignment="0" applyProtection="0"/>
    <xf numFmtId="0" fontId="1" fillId="6" borderId="0" applyNumberFormat="0" applyBorder="0" applyAlignment="0" applyProtection="0"/>
    <xf numFmtId="166" fontId="1" fillId="0" borderId="0" applyFont="0" applyFill="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166" fontId="1" fillId="0" borderId="0" applyFont="0" applyFill="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166" fontId="1" fillId="0" borderId="0" applyFont="0" applyFill="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10"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166" fontId="1" fillId="0" borderId="0" applyFont="0" applyFill="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166" fontId="1" fillId="0" borderId="0" applyFont="0" applyFill="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12" borderId="0" applyNumberFormat="0" applyBorder="0" applyAlignment="0" applyProtection="0"/>
    <xf numFmtId="166" fontId="1" fillId="0" borderId="0" applyFont="0" applyFill="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166" fontId="1" fillId="0" borderId="0" applyFont="0" applyFill="0" applyBorder="0" applyAlignment="0" applyProtection="0"/>
    <xf numFmtId="0" fontId="1" fillId="4" borderId="0" applyNumberFormat="0" applyBorder="0" applyAlignment="0" applyProtection="0"/>
    <xf numFmtId="0" fontId="1" fillId="10" borderId="0" applyNumberFormat="0" applyBorder="0" applyAlignment="0" applyProtection="0"/>
    <xf numFmtId="166" fontId="1" fillId="0" borderId="0" applyFont="0" applyFill="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166" fontId="1" fillId="0" borderId="0" applyFont="0" applyFill="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8"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166" fontId="1" fillId="0" borderId="0" applyFont="0" applyFill="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166" fontId="1" fillId="0" borderId="0" applyFont="0" applyFill="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8"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2" borderId="1" applyNumberFormat="0" applyFont="0" applyAlignment="0" applyProtection="0"/>
    <xf numFmtId="0" fontId="1" fillId="9"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1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9"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10"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11"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10"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11"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 borderId="0" applyNumberFormat="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11"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10" borderId="0" applyNumberFormat="0" applyBorder="0" applyAlignment="0" applyProtection="0"/>
    <xf numFmtId="0" fontId="1" fillId="2" borderId="1" applyNumberFormat="0" applyFont="0" applyAlignment="0" applyProtection="0"/>
    <xf numFmtId="0" fontId="1" fillId="9"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167"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166" fontId="1" fillId="0" borderId="0" applyFont="0" applyFill="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7" borderId="0" applyNumberFormat="0" applyBorder="0" applyAlignment="0" applyProtection="0"/>
    <xf numFmtId="0" fontId="1" fillId="4" borderId="0" applyNumberFormat="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166" fontId="1" fillId="0" borderId="0" applyFont="0" applyFill="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7"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 borderId="1"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6"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166"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66" fontId="1" fillId="0" borderId="0" applyFont="0" applyFill="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167"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166" fontId="1" fillId="0" borderId="0" applyFont="0" applyFill="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1"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3"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9"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9" borderId="0" applyNumberFormat="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7"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2"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 borderId="1" applyNumberFormat="0" applyFont="0" applyAlignment="0" applyProtection="0"/>
    <xf numFmtId="0" fontId="1" fillId="8"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1"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14"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12"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4"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11" borderId="0" applyNumberFormat="0" applyBorder="0" applyAlignment="0" applyProtection="0"/>
    <xf numFmtId="0" fontId="1" fillId="2" borderId="1" applyNumberFormat="0" applyFont="0" applyAlignment="0" applyProtection="0"/>
    <xf numFmtId="0" fontId="1" fillId="1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166" fontId="1" fillId="0" borderId="0" applyFont="0" applyFill="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10" borderId="0" applyNumberFormat="0" applyBorder="0" applyAlignment="0" applyProtection="0"/>
    <xf numFmtId="0" fontId="1" fillId="3"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12" borderId="0" applyNumberFormat="0" applyBorder="0" applyAlignment="0" applyProtection="0"/>
    <xf numFmtId="166" fontId="1" fillId="0" borderId="0" applyFont="0" applyFill="0" applyBorder="0" applyAlignment="0" applyProtection="0"/>
    <xf numFmtId="0" fontId="1" fillId="8"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167"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9"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9"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7"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11"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166" fontId="1" fillId="0" borderId="0" applyFont="0" applyFill="0" applyBorder="0" applyAlignment="0" applyProtection="0"/>
    <xf numFmtId="0" fontId="1" fillId="11" borderId="0" applyNumberFormat="0" applyBorder="0" applyAlignment="0" applyProtection="0"/>
    <xf numFmtId="0" fontId="1" fillId="4" borderId="0" applyNumberFormat="0" applyBorder="0" applyAlignment="0" applyProtection="0"/>
    <xf numFmtId="166" fontId="1" fillId="0" borderId="0" applyFont="0" applyFill="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2" borderId="1" applyNumberFormat="0" applyFont="0" applyAlignment="0" applyProtection="0"/>
    <xf numFmtId="166" fontId="1" fillId="0" borderId="0" applyFont="0" applyFill="0" applyBorder="0" applyAlignment="0" applyProtection="0"/>
    <xf numFmtId="0" fontId="1" fillId="7"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0" applyNumberFormat="0" applyBorder="0" applyAlignment="0" applyProtection="0"/>
    <xf numFmtId="0" fontId="1" fillId="12" borderId="0" applyNumberFormat="0" applyBorder="0" applyAlignment="0" applyProtection="0"/>
    <xf numFmtId="166" fontId="1" fillId="0" borderId="0" applyFont="0" applyFill="0" applyBorder="0" applyAlignment="0" applyProtection="0"/>
    <xf numFmtId="0" fontId="1" fillId="2" borderId="1" applyNumberFormat="0" applyFont="0" applyAlignment="0" applyProtection="0"/>
    <xf numFmtId="166" fontId="1" fillId="0" borderId="0" applyFont="0" applyFill="0" applyBorder="0" applyAlignment="0" applyProtection="0"/>
    <xf numFmtId="0" fontId="1" fillId="12" borderId="0" applyNumberFormat="0" applyBorder="0" applyAlignment="0" applyProtection="0"/>
    <xf numFmtId="0" fontId="1" fillId="11"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4" borderId="0" applyNumberFormat="0" applyBorder="0" applyAlignment="0" applyProtection="0"/>
    <xf numFmtId="166" fontId="1" fillId="0" borderId="0" applyFont="0" applyFill="0" applyBorder="0" applyAlignment="0" applyProtection="0"/>
    <xf numFmtId="0" fontId="1" fillId="7"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167"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7"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4"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166" fontId="1" fillId="0" borderId="0" applyFont="0" applyFill="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5"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4" borderId="0" applyNumberFormat="0" applyBorder="0" applyAlignment="0" applyProtection="0"/>
    <xf numFmtId="0" fontId="1" fillId="2" borderId="1"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7"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6" borderId="0" applyNumberFormat="0" applyBorder="0" applyAlignment="0" applyProtection="0"/>
    <xf numFmtId="0" fontId="1" fillId="5"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13" borderId="0" applyNumberFormat="0" applyBorder="0" applyAlignment="0" applyProtection="0"/>
    <xf numFmtId="0" fontId="1" fillId="5"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10"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11"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13"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166" fontId="1" fillId="0" borderId="0" applyFont="0" applyFill="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2" borderId="1"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8"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7" borderId="0" applyNumberFormat="0" applyBorder="0" applyAlignment="0" applyProtection="0"/>
    <xf numFmtId="166" fontId="1" fillId="0" borderId="0" applyFont="0" applyFill="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166" fontId="1" fillId="0" borderId="0" applyFont="0" applyFill="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9"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166" fontId="1" fillId="0" borderId="0" applyFont="0" applyFill="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8"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166" fontId="1" fillId="0" borderId="0" applyFont="0" applyFill="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166" fontId="1" fillId="0" borderId="0" applyFont="0" applyFill="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166" fontId="1" fillId="0" borderId="0" applyFont="0" applyFill="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2" borderId="1" applyNumberFormat="0" applyFont="0" applyAlignment="0" applyProtection="0"/>
    <xf numFmtId="166" fontId="1" fillId="0" borderId="0" applyFont="0" applyFill="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166" fontId="1" fillId="0" borderId="0" applyFont="0" applyFill="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7"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8" borderId="0" applyNumberFormat="0" applyBorder="0" applyAlignment="0" applyProtection="0"/>
    <xf numFmtId="166" fontId="1" fillId="0" borderId="0" applyFont="0" applyFill="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5"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7"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0" fontId="1" fillId="2" borderId="1" applyNumberFormat="0" applyFont="0" applyAlignment="0" applyProtection="0"/>
    <xf numFmtId="0" fontId="1" fillId="6"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8"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7"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0" fontId="1" fillId="2" borderId="1" applyNumberFormat="0" applyFont="0" applyAlignment="0" applyProtection="0"/>
    <xf numFmtId="0" fontId="1" fillId="6"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166" fontId="1"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6"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2" borderId="1" applyNumberFormat="0" applyFont="0" applyAlignment="0" applyProtection="0"/>
    <xf numFmtId="0" fontId="1" fillId="8"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10" borderId="0" applyNumberFormat="0" applyBorder="0" applyAlignment="0" applyProtection="0"/>
    <xf numFmtId="166" fontId="1" fillId="0" borderId="0" applyFont="0" applyFill="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10"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0" fontId="1" fillId="10" borderId="0" applyNumberFormat="0" applyBorder="0" applyAlignment="0" applyProtection="0"/>
    <xf numFmtId="166" fontId="1" fillId="0" borderId="0" applyFont="0" applyFill="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7"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167"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166" fontId="1" fillId="0" borderId="0" applyFont="0" applyFill="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166" fontId="1" fillId="0" borderId="0" applyFont="0" applyFill="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166" fontId="1" fillId="0" borderId="0" applyFont="0" applyFill="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13"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166" fontId="1" fillId="0" borderId="0" applyFont="0" applyFill="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166" fontId="1" fillId="0" borderId="0" applyFont="0" applyFill="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166" fontId="1" fillId="0" borderId="0" applyFont="0" applyFill="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167"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166" fontId="1" fillId="0" borderId="0" applyFont="0" applyFill="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9" borderId="0" applyNumberFormat="0" applyBorder="0" applyAlignment="0" applyProtection="0"/>
    <xf numFmtId="166" fontId="1" fillId="0" borderId="0" applyFont="0" applyFill="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166" fontId="1" fillId="0" borderId="0" applyFont="0" applyFill="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166" fontId="1" fillId="0" borderId="0" applyFont="0" applyFill="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166" fontId="1" fillId="0" borderId="0" applyFont="0" applyFill="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166" fontId="1" fillId="0" borderId="0" applyFont="0" applyFill="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166" fontId="1" fillId="0" borderId="0" applyFont="0" applyFill="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166" fontId="1" fillId="0" borderId="0" applyFont="0" applyFill="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13"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13"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6"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13"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9"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2" borderId="1" applyNumberFormat="0" applyFont="0" applyAlignment="0" applyProtection="0"/>
    <xf numFmtId="0" fontId="1" fillId="6"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11"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167"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13"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166" fontId="1" fillId="0" borderId="0" applyFont="0" applyFill="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7"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1"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2" borderId="1"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3" borderId="0" applyNumberFormat="0" applyBorder="0" applyAlignment="0" applyProtection="0"/>
    <xf numFmtId="0" fontId="1" fillId="8" borderId="0" applyNumberFormat="0" applyBorder="0" applyAlignment="0" applyProtection="0"/>
    <xf numFmtId="166" fontId="1" fillId="0" borderId="0" applyFont="0" applyFill="0" applyBorder="0" applyAlignment="0" applyProtection="0"/>
    <xf numFmtId="0" fontId="1" fillId="1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166" fontId="1" fillId="0" borderId="0" applyFont="0" applyFill="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7"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8"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6"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3" borderId="0" applyNumberFormat="0" applyBorder="0" applyAlignment="0" applyProtection="0"/>
    <xf numFmtId="0" fontId="1" fillId="12"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2" borderId="1" applyNumberFormat="0" applyFont="0" applyAlignment="0" applyProtection="0"/>
    <xf numFmtId="0" fontId="1" fillId="9"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167"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166" fontId="1" fillId="0" borderId="0" applyFont="0" applyFill="0" applyBorder="0" applyAlignment="0" applyProtection="0"/>
    <xf numFmtId="0" fontId="1" fillId="6" borderId="0" applyNumberFormat="0" applyBorder="0" applyAlignment="0" applyProtection="0"/>
    <xf numFmtId="166" fontId="1" fillId="0" borderId="0" applyFont="0" applyFill="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166" fontId="1" fillId="0" borderId="0" applyFont="0" applyFill="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166" fontId="1" fillId="0" borderId="0" applyFont="0" applyFill="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10"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166" fontId="1" fillId="0" borderId="0" applyFont="0" applyFill="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166" fontId="1" fillId="0" borderId="0" applyFont="0" applyFill="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12" borderId="0" applyNumberFormat="0" applyBorder="0" applyAlignment="0" applyProtection="0"/>
    <xf numFmtId="166" fontId="1" fillId="0" borderId="0" applyFont="0" applyFill="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166" fontId="1" fillId="0" borderId="0" applyFont="0" applyFill="0" applyBorder="0" applyAlignment="0" applyProtection="0"/>
    <xf numFmtId="0" fontId="1" fillId="4" borderId="0" applyNumberFormat="0" applyBorder="0" applyAlignment="0" applyProtection="0"/>
    <xf numFmtId="0" fontId="1" fillId="10" borderId="0" applyNumberFormat="0" applyBorder="0" applyAlignment="0" applyProtection="0"/>
    <xf numFmtId="166" fontId="1" fillId="0" borderId="0" applyFont="0" applyFill="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166" fontId="1" fillId="0" borderId="0" applyFont="0" applyFill="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8"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166" fontId="1" fillId="0" borderId="0" applyFont="0" applyFill="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166" fontId="1" fillId="0" borderId="0" applyFont="0" applyFill="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8"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2" borderId="1" applyNumberFormat="0" applyFont="0" applyAlignment="0" applyProtection="0"/>
    <xf numFmtId="0" fontId="1" fillId="9"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1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9"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10"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11"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10"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11"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 borderId="0" applyNumberFormat="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11"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10" borderId="0" applyNumberFormat="0" applyBorder="0" applyAlignment="0" applyProtection="0"/>
    <xf numFmtId="0" fontId="1" fillId="2" borderId="1" applyNumberFormat="0" applyFont="0" applyAlignment="0" applyProtection="0"/>
    <xf numFmtId="0" fontId="1" fillId="9"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167"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166" fontId="1" fillId="0" borderId="0" applyFont="0" applyFill="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7" borderId="0" applyNumberFormat="0" applyBorder="0" applyAlignment="0" applyProtection="0"/>
    <xf numFmtId="0" fontId="1" fillId="4" borderId="0" applyNumberFormat="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166" fontId="1" fillId="0" borderId="0" applyFont="0" applyFill="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7"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 borderId="1"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6"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166"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66" fontId="1" fillId="0" borderId="0" applyFont="0" applyFill="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167"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166" fontId="1" fillId="0" borderId="0" applyFont="0" applyFill="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1"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3"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9"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9" borderId="0" applyNumberFormat="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7"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2"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 borderId="1" applyNumberFormat="0" applyFont="0" applyAlignment="0" applyProtection="0"/>
    <xf numFmtId="0" fontId="1" fillId="8"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1"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14"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12"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4"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11" borderId="0" applyNumberFormat="0" applyBorder="0" applyAlignment="0" applyProtection="0"/>
    <xf numFmtId="0" fontId="1" fillId="2" borderId="1" applyNumberFormat="0" applyFont="0" applyAlignment="0" applyProtection="0"/>
    <xf numFmtId="0" fontId="1" fillId="1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166" fontId="1" fillId="0" borderId="0" applyFont="0" applyFill="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10" borderId="0" applyNumberFormat="0" applyBorder="0" applyAlignment="0" applyProtection="0"/>
    <xf numFmtId="0" fontId="1" fillId="3"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12" borderId="0" applyNumberFormat="0" applyBorder="0" applyAlignment="0" applyProtection="0"/>
    <xf numFmtId="166" fontId="1" fillId="0" borderId="0" applyFont="0" applyFill="0" applyBorder="0" applyAlignment="0" applyProtection="0"/>
    <xf numFmtId="0" fontId="1" fillId="8"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167"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9"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9"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7"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11"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166" fontId="1" fillId="0" borderId="0" applyFont="0" applyFill="0" applyBorder="0" applyAlignment="0" applyProtection="0"/>
    <xf numFmtId="0" fontId="1" fillId="11" borderId="0" applyNumberFormat="0" applyBorder="0" applyAlignment="0" applyProtection="0"/>
    <xf numFmtId="0" fontId="1" fillId="4" borderId="0" applyNumberFormat="0" applyBorder="0" applyAlignment="0" applyProtection="0"/>
    <xf numFmtId="166" fontId="1" fillId="0" borderId="0" applyFont="0" applyFill="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2" borderId="1" applyNumberFormat="0" applyFont="0" applyAlignment="0" applyProtection="0"/>
    <xf numFmtId="166" fontId="1" fillId="0" borderId="0" applyFont="0" applyFill="0" applyBorder="0" applyAlignment="0" applyProtection="0"/>
    <xf numFmtId="0" fontId="1" fillId="7"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0" applyNumberFormat="0" applyBorder="0" applyAlignment="0" applyProtection="0"/>
    <xf numFmtId="0" fontId="1" fillId="12" borderId="0" applyNumberFormat="0" applyBorder="0" applyAlignment="0" applyProtection="0"/>
    <xf numFmtId="166" fontId="1" fillId="0" borderId="0" applyFont="0" applyFill="0" applyBorder="0" applyAlignment="0" applyProtection="0"/>
    <xf numFmtId="0" fontId="1" fillId="2" borderId="1" applyNumberFormat="0" applyFont="0" applyAlignment="0" applyProtection="0"/>
    <xf numFmtId="166" fontId="1" fillId="0" borderId="0" applyFont="0" applyFill="0" applyBorder="0" applyAlignment="0" applyProtection="0"/>
    <xf numFmtId="0" fontId="1" fillId="12" borderId="0" applyNumberFormat="0" applyBorder="0" applyAlignment="0" applyProtection="0"/>
    <xf numFmtId="0" fontId="1" fillId="11"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4" borderId="0" applyNumberFormat="0" applyBorder="0" applyAlignment="0" applyProtection="0"/>
    <xf numFmtId="166" fontId="1" fillId="0" borderId="0" applyFont="0" applyFill="0" applyBorder="0" applyAlignment="0" applyProtection="0"/>
    <xf numFmtId="0" fontId="1" fillId="7"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167"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7"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4"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166" fontId="1" fillId="0" borderId="0" applyFont="0" applyFill="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5"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4" borderId="0" applyNumberFormat="0" applyBorder="0" applyAlignment="0" applyProtection="0"/>
    <xf numFmtId="0" fontId="1" fillId="2" borderId="1"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7"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6" borderId="0" applyNumberFormat="0" applyBorder="0" applyAlignment="0" applyProtection="0"/>
    <xf numFmtId="0" fontId="1" fillId="5"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13" borderId="0" applyNumberFormat="0" applyBorder="0" applyAlignment="0" applyProtection="0"/>
    <xf numFmtId="0" fontId="1" fillId="5"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10"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11"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13"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166" fontId="1" fillId="0" borderId="0" applyFont="0" applyFill="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2" borderId="1"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8"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7" borderId="0" applyNumberFormat="0" applyBorder="0" applyAlignment="0" applyProtection="0"/>
    <xf numFmtId="166" fontId="1" fillId="0" borderId="0" applyFont="0" applyFill="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166" fontId="1" fillId="0" borderId="0" applyFont="0" applyFill="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9"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166" fontId="1" fillId="0" borderId="0" applyFont="0" applyFill="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8"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166" fontId="1" fillId="0" borderId="0" applyFont="0" applyFill="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166" fontId="1" fillId="0" borderId="0" applyFont="0" applyFill="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166" fontId="1" fillId="0" borderId="0" applyFont="0" applyFill="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2" borderId="1" applyNumberFormat="0" applyFont="0" applyAlignment="0" applyProtection="0"/>
    <xf numFmtId="166" fontId="1" fillId="0" borderId="0" applyFont="0" applyFill="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166" fontId="1" fillId="0" borderId="0" applyFont="0" applyFill="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7"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8" borderId="0" applyNumberFormat="0" applyBorder="0" applyAlignment="0" applyProtection="0"/>
    <xf numFmtId="166" fontId="1" fillId="0" borderId="0" applyFont="0" applyFill="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5"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7"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0" fontId="1" fillId="2" borderId="1" applyNumberFormat="0" applyFont="0" applyAlignment="0" applyProtection="0"/>
    <xf numFmtId="0" fontId="1" fillId="6"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8"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7"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0" fontId="1" fillId="2" borderId="1" applyNumberFormat="0" applyFont="0" applyAlignment="0" applyProtection="0"/>
    <xf numFmtId="0" fontId="1" fillId="6"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166" fontId="1"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6"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2" borderId="1" applyNumberFormat="0" applyFont="0" applyAlignment="0" applyProtection="0"/>
    <xf numFmtId="0" fontId="1" fillId="8"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10" borderId="0" applyNumberFormat="0" applyBorder="0" applyAlignment="0" applyProtection="0"/>
    <xf numFmtId="166" fontId="1" fillId="0" borderId="0" applyFont="0" applyFill="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10"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0" fontId="1" fillId="10" borderId="0" applyNumberFormat="0" applyBorder="0" applyAlignment="0" applyProtection="0"/>
    <xf numFmtId="166" fontId="1" fillId="0" borderId="0" applyFont="0" applyFill="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7"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167"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166" fontId="1" fillId="0" borderId="0" applyFont="0" applyFill="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166" fontId="1" fillId="0" borderId="0" applyFont="0" applyFill="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166" fontId="1" fillId="0" borderId="0" applyFont="0" applyFill="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13"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166" fontId="1" fillId="0" borderId="0" applyFont="0" applyFill="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166" fontId="1" fillId="0" borderId="0" applyFont="0" applyFill="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166" fontId="1" fillId="0" borderId="0" applyFont="0" applyFill="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167"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166" fontId="1" fillId="0" borderId="0" applyFont="0" applyFill="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9" borderId="0" applyNumberFormat="0" applyBorder="0" applyAlignment="0" applyProtection="0"/>
    <xf numFmtId="166" fontId="1" fillId="0" borderId="0" applyFont="0" applyFill="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166" fontId="1" fillId="0" borderId="0" applyFont="0" applyFill="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166" fontId="1" fillId="0" borderId="0" applyFont="0" applyFill="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166" fontId="1" fillId="0" borderId="0" applyFont="0" applyFill="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166" fontId="1" fillId="0" borderId="0" applyFont="0" applyFill="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166" fontId="1" fillId="0" borderId="0" applyFont="0" applyFill="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166" fontId="1" fillId="0" borderId="0" applyFont="0" applyFill="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13"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5" borderId="0" applyNumberFormat="0" applyBorder="0" applyAlignment="0" applyProtection="0"/>
    <xf numFmtId="165" fontId="4" fillId="0" borderId="0" applyFont="0" applyFill="0" applyBorder="0" applyAlignment="0" applyProtection="0">
      <protection locked="0"/>
    </xf>
    <xf numFmtId="0" fontId="1" fillId="2" borderId="1" applyNumberFormat="0" applyFont="0" applyAlignment="0" applyProtection="0"/>
    <xf numFmtId="0" fontId="1" fillId="6"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13"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9"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2" borderId="1" applyNumberFormat="0" applyFont="0" applyAlignment="0" applyProtection="0"/>
    <xf numFmtId="0" fontId="1" fillId="6"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11"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167"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13"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166" fontId="1" fillId="0" borderId="0" applyFont="0" applyFill="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7"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1"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2" borderId="1"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3" borderId="0" applyNumberFormat="0" applyBorder="0" applyAlignment="0" applyProtection="0"/>
    <xf numFmtId="0" fontId="1" fillId="8" borderId="0" applyNumberFormat="0" applyBorder="0" applyAlignment="0" applyProtection="0"/>
    <xf numFmtId="166" fontId="1" fillId="0" borderId="0" applyFont="0" applyFill="0" applyBorder="0" applyAlignment="0" applyProtection="0"/>
    <xf numFmtId="0" fontId="1" fillId="1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166" fontId="1" fillId="0" borderId="0" applyFont="0" applyFill="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7"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8"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6"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3" borderId="0" applyNumberFormat="0" applyBorder="0" applyAlignment="0" applyProtection="0"/>
    <xf numFmtId="0" fontId="1" fillId="12"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2" borderId="1" applyNumberFormat="0" applyFont="0" applyAlignment="0" applyProtection="0"/>
    <xf numFmtId="0" fontId="1" fillId="9"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167"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166" fontId="1" fillId="0" borderId="0" applyFont="0" applyFill="0" applyBorder="0" applyAlignment="0" applyProtection="0"/>
    <xf numFmtId="0" fontId="1" fillId="6" borderId="0" applyNumberFormat="0" applyBorder="0" applyAlignment="0" applyProtection="0"/>
    <xf numFmtId="166" fontId="1" fillId="0" borderId="0" applyFont="0" applyFill="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166" fontId="1" fillId="0" borderId="0" applyFont="0" applyFill="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166" fontId="1" fillId="0" borderId="0" applyFont="0" applyFill="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10"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166" fontId="1" fillId="0" borderId="0" applyFont="0" applyFill="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166" fontId="1" fillId="0" borderId="0" applyFont="0" applyFill="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12" borderId="0" applyNumberFormat="0" applyBorder="0" applyAlignment="0" applyProtection="0"/>
    <xf numFmtId="166" fontId="1" fillId="0" borderId="0" applyFont="0" applyFill="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166" fontId="1" fillId="0" borderId="0" applyFont="0" applyFill="0" applyBorder="0" applyAlignment="0" applyProtection="0"/>
    <xf numFmtId="0" fontId="1" fillId="4" borderId="0" applyNumberFormat="0" applyBorder="0" applyAlignment="0" applyProtection="0"/>
    <xf numFmtId="0" fontId="1" fillId="10" borderId="0" applyNumberFormat="0" applyBorder="0" applyAlignment="0" applyProtection="0"/>
    <xf numFmtId="166" fontId="1" fillId="0" borderId="0" applyFont="0" applyFill="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166" fontId="1" fillId="0" borderId="0" applyFont="0" applyFill="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8"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166" fontId="1" fillId="0" borderId="0" applyFont="0" applyFill="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166" fontId="1" fillId="0" borderId="0" applyFont="0" applyFill="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8"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2" borderId="1" applyNumberFormat="0" applyFont="0" applyAlignment="0" applyProtection="0"/>
    <xf numFmtId="0" fontId="1" fillId="9"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1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9"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10"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11"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10"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11"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 borderId="0" applyNumberFormat="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11"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10" borderId="0" applyNumberFormat="0" applyBorder="0" applyAlignment="0" applyProtection="0"/>
    <xf numFmtId="0" fontId="1" fillId="2" borderId="1" applyNumberFormat="0" applyFont="0" applyAlignment="0" applyProtection="0"/>
    <xf numFmtId="0" fontId="1" fillId="9"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167"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166" fontId="1" fillId="0" borderId="0" applyFont="0" applyFill="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7" borderId="0" applyNumberFormat="0" applyBorder="0" applyAlignment="0" applyProtection="0"/>
    <xf numFmtId="0" fontId="1" fillId="4" borderId="0" applyNumberFormat="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166" fontId="1" fillId="0" borderId="0" applyFont="0" applyFill="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7"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 borderId="1"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6"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166"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66" fontId="1" fillId="0" borderId="0" applyFont="0" applyFill="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167"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166" fontId="1" fillId="0" borderId="0" applyFont="0" applyFill="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1"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3"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9"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9" borderId="0" applyNumberFormat="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7"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2"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 borderId="1" applyNumberFormat="0" applyFont="0" applyAlignment="0" applyProtection="0"/>
    <xf numFmtId="0" fontId="1" fillId="8"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1"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14"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12"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4"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11" borderId="0" applyNumberFormat="0" applyBorder="0" applyAlignment="0" applyProtection="0"/>
    <xf numFmtId="0" fontId="1" fillId="2" borderId="1" applyNumberFormat="0" applyFont="0" applyAlignment="0" applyProtection="0"/>
    <xf numFmtId="0" fontId="1" fillId="1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166" fontId="1" fillId="0" borderId="0" applyFont="0" applyFill="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10" borderId="0" applyNumberFormat="0" applyBorder="0" applyAlignment="0" applyProtection="0"/>
    <xf numFmtId="0" fontId="1" fillId="3"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12" borderId="0" applyNumberFormat="0" applyBorder="0" applyAlignment="0" applyProtection="0"/>
    <xf numFmtId="166" fontId="1" fillId="0" borderId="0" applyFont="0" applyFill="0" applyBorder="0" applyAlignment="0" applyProtection="0"/>
    <xf numFmtId="0" fontId="1" fillId="8"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167"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9"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9"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7"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11"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166" fontId="1" fillId="0" borderId="0" applyFont="0" applyFill="0" applyBorder="0" applyAlignment="0" applyProtection="0"/>
    <xf numFmtId="0" fontId="1" fillId="11" borderId="0" applyNumberFormat="0" applyBorder="0" applyAlignment="0" applyProtection="0"/>
    <xf numFmtId="0" fontId="1" fillId="4" borderId="0" applyNumberFormat="0" applyBorder="0" applyAlignment="0" applyProtection="0"/>
    <xf numFmtId="166" fontId="1" fillId="0" borderId="0" applyFont="0" applyFill="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2" borderId="1" applyNumberFormat="0" applyFont="0" applyAlignment="0" applyProtection="0"/>
    <xf numFmtId="166" fontId="1" fillId="0" borderId="0" applyFont="0" applyFill="0" applyBorder="0" applyAlignment="0" applyProtection="0"/>
    <xf numFmtId="0" fontId="1" fillId="7"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0" applyNumberFormat="0" applyBorder="0" applyAlignment="0" applyProtection="0"/>
    <xf numFmtId="0" fontId="1" fillId="12" borderId="0" applyNumberFormat="0" applyBorder="0" applyAlignment="0" applyProtection="0"/>
    <xf numFmtId="166" fontId="1" fillId="0" borderId="0" applyFont="0" applyFill="0" applyBorder="0" applyAlignment="0" applyProtection="0"/>
    <xf numFmtId="0" fontId="1" fillId="2" borderId="1" applyNumberFormat="0" applyFont="0" applyAlignment="0" applyProtection="0"/>
    <xf numFmtId="166" fontId="1" fillId="0" borderId="0" applyFont="0" applyFill="0" applyBorder="0" applyAlignment="0" applyProtection="0"/>
    <xf numFmtId="0" fontId="1" fillId="12" borderId="0" applyNumberFormat="0" applyBorder="0" applyAlignment="0" applyProtection="0"/>
    <xf numFmtId="0" fontId="1" fillId="11"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4" borderId="0" applyNumberFormat="0" applyBorder="0" applyAlignment="0" applyProtection="0"/>
    <xf numFmtId="166" fontId="1" fillId="0" borderId="0" applyFont="0" applyFill="0" applyBorder="0" applyAlignment="0" applyProtection="0"/>
    <xf numFmtId="0" fontId="1" fillId="7"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167"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7"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4"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166" fontId="1" fillId="0" borderId="0" applyFont="0" applyFill="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5"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4" borderId="0" applyNumberFormat="0" applyBorder="0" applyAlignment="0" applyProtection="0"/>
    <xf numFmtId="0" fontId="1" fillId="2" borderId="1"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7"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6" borderId="0" applyNumberFormat="0" applyBorder="0" applyAlignment="0" applyProtection="0"/>
    <xf numFmtId="0" fontId="1" fillId="5"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13" borderId="0" applyNumberFormat="0" applyBorder="0" applyAlignment="0" applyProtection="0"/>
    <xf numFmtId="0" fontId="1" fillId="5"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10"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11"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13"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166" fontId="1" fillId="0" borderId="0" applyFont="0" applyFill="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2" borderId="1"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8"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7" borderId="0" applyNumberFormat="0" applyBorder="0" applyAlignment="0" applyProtection="0"/>
    <xf numFmtId="166" fontId="1" fillId="0" borderId="0" applyFont="0" applyFill="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166" fontId="1" fillId="0" borderId="0" applyFont="0" applyFill="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9"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166" fontId="1" fillId="0" borderId="0" applyFont="0" applyFill="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8"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166" fontId="1" fillId="0" borderId="0" applyFont="0" applyFill="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166" fontId="1" fillId="0" borderId="0" applyFont="0" applyFill="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166" fontId="1" fillId="0" borderId="0" applyFont="0" applyFill="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2" borderId="1" applyNumberFormat="0" applyFont="0" applyAlignment="0" applyProtection="0"/>
    <xf numFmtId="166" fontId="1" fillId="0" borderId="0" applyFont="0" applyFill="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166" fontId="1" fillId="0" borderId="0" applyFont="0" applyFill="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7"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8" borderId="0" applyNumberFormat="0" applyBorder="0" applyAlignment="0" applyProtection="0"/>
    <xf numFmtId="166" fontId="1" fillId="0" borderId="0" applyFont="0" applyFill="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5"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7"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0" fontId="1" fillId="2" borderId="1" applyNumberFormat="0" applyFont="0" applyAlignment="0" applyProtection="0"/>
    <xf numFmtId="0" fontId="1" fillId="6"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8"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7"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0" fontId="1" fillId="2" borderId="1" applyNumberFormat="0" applyFont="0" applyAlignment="0" applyProtection="0"/>
    <xf numFmtId="0" fontId="1" fillId="6"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166" fontId="1"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6"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2" borderId="1" applyNumberFormat="0" applyFont="0" applyAlignment="0" applyProtection="0"/>
    <xf numFmtId="0" fontId="1" fillId="8"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10" borderId="0" applyNumberFormat="0" applyBorder="0" applyAlignment="0" applyProtection="0"/>
    <xf numFmtId="166" fontId="1" fillId="0" borderId="0" applyFont="0" applyFill="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10"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0" fontId="1" fillId="10" borderId="0" applyNumberFormat="0" applyBorder="0" applyAlignment="0" applyProtection="0"/>
    <xf numFmtId="166" fontId="1" fillId="0" borderId="0" applyFont="0" applyFill="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7"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167"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166" fontId="1" fillId="0" borderId="0" applyFont="0" applyFill="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166" fontId="1" fillId="0" borderId="0" applyFont="0" applyFill="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166" fontId="1" fillId="0" borderId="0" applyFont="0" applyFill="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13"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166" fontId="1" fillId="0" borderId="0" applyFont="0" applyFill="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166" fontId="1" fillId="0" borderId="0" applyFont="0" applyFill="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166" fontId="1" fillId="0" borderId="0" applyFont="0" applyFill="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167"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166" fontId="1" fillId="0" borderId="0" applyFont="0" applyFill="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9" borderId="0" applyNumberFormat="0" applyBorder="0" applyAlignment="0" applyProtection="0"/>
    <xf numFmtId="166" fontId="1" fillId="0" borderId="0" applyFont="0" applyFill="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166" fontId="1" fillId="0" borderId="0" applyFont="0" applyFill="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166" fontId="1" fillId="0" borderId="0" applyFont="0" applyFill="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166" fontId="1" fillId="0" borderId="0" applyFont="0" applyFill="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166" fontId="1" fillId="0" borderId="0" applyFont="0" applyFill="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166" fontId="1" fillId="0" borderId="0" applyFont="0" applyFill="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166" fontId="1" fillId="0" borderId="0" applyFont="0" applyFill="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6"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13"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9"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2" borderId="1" applyNumberFormat="0" applyFont="0" applyAlignment="0" applyProtection="0"/>
    <xf numFmtId="0" fontId="1" fillId="6"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11"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167"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13"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166" fontId="1" fillId="0" borderId="0" applyFont="0" applyFill="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7"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1"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2" borderId="1"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3" borderId="0" applyNumberFormat="0" applyBorder="0" applyAlignment="0" applyProtection="0"/>
    <xf numFmtId="0" fontId="1" fillId="8" borderId="0" applyNumberFormat="0" applyBorder="0" applyAlignment="0" applyProtection="0"/>
    <xf numFmtId="166" fontId="1" fillId="0" borderId="0" applyFont="0" applyFill="0" applyBorder="0" applyAlignment="0" applyProtection="0"/>
    <xf numFmtId="0" fontId="1" fillId="1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166" fontId="1" fillId="0" borderId="0" applyFont="0" applyFill="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7"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8"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6"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3" borderId="0" applyNumberFormat="0" applyBorder="0" applyAlignment="0" applyProtection="0"/>
    <xf numFmtId="0" fontId="1" fillId="12"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2" borderId="1" applyNumberFormat="0" applyFont="0" applyAlignment="0" applyProtection="0"/>
    <xf numFmtId="0" fontId="1" fillId="9"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167"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166" fontId="1" fillId="0" borderId="0" applyFont="0" applyFill="0" applyBorder="0" applyAlignment="0" applyProtection="0"/>
    <xf numFmtId="0" fontId="1" fillId="6" borderId="0" applyNumberFormat="0" applyBorder="0" applyAlignment="0" applyProtection="0"/>
    <xf numFmtId="166" fontId="1" fillId="0" borderId="0" applyFont="0" applyFill="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166" fontId="1" fillId="0" borderId="0" applyFont="0" applyFill="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166" fontId="1" fillId="0" borderId="0" applyFont="0" applyFill="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10"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166" fontId="1" fillId="0" borderId="0" applyFont="0" applyFill="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166" fontId="1" fillId="0" borderId="0" applyFont="0" applyFill="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12" borderId="0" applyNumberFormat="0" applyBorder="0" applyAlignment="0" applyProtection="0"/>
    <xf numFmtId="166" fontId="1" fillId="0" borderId="0" applyFont="0" applyFill="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166" fontId="1" fillId="0" borderId="0" applyFont="0" applyFill="0" applyBorder="0" applyAlignment="0" applyProtection="0"/>
    <xf numFmtId="0" fontId="1" fillId="4" borderId="0" applyNumberFormat="0" applyBorder="0" applyAlignment="0" applyProtection="0"/>
    <xf numFmtId="0" fontId="1" fillId="10" borderId="0" applyNumberFormat="0" applyBorder="0" applyAlignment="0" applyProtection="0"/>
    <xf numFmtId="166" fontId="1" fillId="0" borderId="0" applyFont="0" applyFill="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166" fontId="1" fillId="0" borderId="0" applyFont="0" applyFill="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8"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166" fontId="1" fillId="0" borderId="0" applyFont="0" applyFill="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166" fontId="1" fillId="0" borderId="0" applyFont="0" applyFill="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8"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2" borderId="1" applyNumberFormat="0" applyFont="0" applyAlignment="0" applyProtection="0"/>
    <xf numFmtId="0" fontId="1" fillId="9"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1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9"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10"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11"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10"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11"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 borderId="0" applyNumberFormat="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11"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10" borderId="0" applyNumberFormat="0" applyBorder="0" applyAlignment="0" applyProtection="0"/>
    <xf numFmtId="0" fontId="1" fillId="2" borderId="1" applyNumberFormat="0" applyFont="0" applyAlignment="0" applyProtection="0"/>
    <xf numFmtId="0" fontId="1" fillId="9"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167"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166" fontId="1" fillId="0" borderId="0" applyFont="0" applyFill="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7" borderId="0" applyNumberFormat="0" applyBorder="0" applyAlignment="0" applyProtection="0"/>
    <xf numFmtId="0" fontId="1" fillId="4" borderId="0" applyNumberFormat="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166" fontId="1" fillId="0" borderId="0" applyFont="0" applyFill="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7"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 borderId="1"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6"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166"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66" fontId="1" fillId="0" borderId="0" applyFont="0" applyFill="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167"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166" fontId="1" fillId="0" borderId="0" applyFont="0" applyFill="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1"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3"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9"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9" borderId="0" applyNumberFormat="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7"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2"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 borderId="1" applyNumberFormat="0" applyFont="0" applyAlignment="0" applyProtection="0"/>
    <xf numFmtId="0" fontId="1" fillId="8"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1"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14"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12"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4"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11" borderId="0" applyNumberFormat="0" applyBorder="0" applyAlignment="0" applyProtection="0"/>
    <xf numFmtId="0" fontId="1" fillId="2" borderId="1" applyNumberFormat="0" applyFont="0" applyAlignment="0" applyProtection="0"/>
    <xf numFmtId="0" fontId="1" fillId="1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166" fontId="1" fillId="0" borderId="0" applyFont="0" applyFill="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10" borderId="0" applyNumberFormat="0" applyBorder="0" applyAlignment="0" applyProtection="0"/>
    <xf numFmtId="0" fontId="1" fillId="3"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12" borderId="0" applyNumberFormat="0" applyBorder="0" applyAlignment="0" applyProtection="0"/>
    <xf numFmtId="166" fontId="1" fillId="0" borderId="0" applyFont="0" applyFill="0" applyBorder="0" applyAlignment="0" applyProtection="0"/>
    <xf numFmtId="0" fontId="1" fillId="8"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167"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9"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9"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7"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11"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166" fontId="1" fillId="0" borderId="0" applyFont="0" applyFill="0" applyBorder="0" applyAlignment="0" applyProtection="0"/>
    <xf numFmtId="0" fontId="1" fillId="11" borderId="0" applyNumberFormat="0" applyBorder="0" applyAlignment="0" applyProtection="0"/>
    <xf numFmtId="0" fontId="1" fillId="4" borderId="0" applyNumberFormat="0" applyBorder="0" applyAlignment="0" applyProtection="0"/>
    <xf numFmtId="166" fontId="1" fillId="0" borderId="0" applyFont="0" applyFill="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2" borderId="1" applyNumberFormat="0" applyFont="0" applyAlignment="0" applyProtection="0"/>
    <xf numFmtId="166" fontId="1" fillId="0" borderId="0" applyFont="0" applyFill="0" applyBorder="0" applyAlignment="0" applyProtection="0"/>
    <xf numFmtId="0" fontId="1" fillId="7"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0" applyNumberFormat="0" applyBorder="0" applyAlignment="0" applyProtection="0"/>
    <xf numFmtId="0" fontId="1" fillId="12" borderId="0" applyNumberFormat="0" applyBorder="0" applyAlignment="0" applyProtection="0"/>
    <xf numFmtId="166" fontId="1" fillId="0" borderId="0" applyFont="0" applyFill="0" applyBorder="0" applyAlignment="0" applyProtection="0"/>
    <xf numFmtId="0" fontId="1" fillId="2" borderId="1" applyNumberFormat="0" applyFont="0" applyAlignment="0" applyProtection="0"/>
    <xf numFmtId="166" fontId="1" fillId="0" borderId="0" applyFont="0" applyFill="0" applyBorder="0" applyAlignment="0" applyProtection="0"/>
    <xf numFmtId="0" fontId="1" fillId="12" borderId="0" applyNumberFormat="0" applyBorder="0" applyAlignment="0" applyProtection="0"/>
    <xf numFmtId="0" fontId="1" fillId="11"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4" borderId="0" applyNumberFormat="0" applyBorder="0" applyAlignment="0" applyProtection="0"/>
    <xf numFmtId="166" fontId="1" fillId="0" borderId="0" applyFont="0" applyFill="0" applyBorder="0" applyAlignment="0" applyProtection="0"/>
    <xf numFmtId="0" fontId="1" fillId="7"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167"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7"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4"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166" fontId="1" fillId="0" borderId="0" applyFont="0" applyFill="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5"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4" borderId="0" applyNumberFormat="0" applyBorder="0" applyAlignment="0" applyProtection="0"/>
    <xf numFmtId="0" fontId="1" fillId="2" borderId="1"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7"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6" borderId="0" applyNumberFormat="0" applyBorder="0" applyAlignment="0" applyProtection="0"/>
    <xf numFmtId="0" fontId="1" fillId="5"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13" borderId="0" applyNumberFormat="0" applyBorder="0" applyAlignment="0" applyProtection="0"/>
    <xf numFmtId="0" fontId="1" fillId="5"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10"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11"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13"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166" fontId="1" fillId="0" borderId="0" applyFont="0" applyFill="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2" borderId="1"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8"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7" borderId="0" applyNumberFormat="0" applyBorder="0" applyAlignment="0" applyProtection="0"/>
    <xf numFmtId="166" fontId="1" fillId="0" borderId="0" applyFont="0" applyFill="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166" fontId="1" fillId="0" borderId="0" applyFont="0" applyFill="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9"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166" fontId="1" fillId="0" borderId="0" applyFont="0" applyFill="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8"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166" fontId="1" fillId="0" borderId="0" applyFont="0" applyFill="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166" fontId="1" fillId="0" borderId="0" applyFont="0" applyFill="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166" fontId="1" fillId="0" borderId="0" applyFont="0" applyFill="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2" borderId="1" applyNumberFormat="0" applyFont="0" applyAlignment="0" applyProtection="0"/>
    <xf numFmtId="166" fontId="1" fillId="0" borderId="0" applyFont="0" applyFill="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166" fontId="1" fillId="0" borderId="0" applyFont="0" applyFill="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7"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8" borderId="0" applyNumberFormat="0" applyBorder="0" applyAlignment="0" applyProtection="0"/>
    <xf numFmtId="166" fontId="1" fillId="0" borderId="0" applyFont="0" applyFill="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5"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7"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0" fontId="1" fillId="2" borderId="1" applyNumberFormat="0" applyFont="0" applyAlignment="0" applyProtection="0"/>
    <xf numFmtId="0" fontId="1" fillId="6"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8"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7"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0" fontId="1" fillId="2" borderId="1" applyNumberFormat="0" applyFont="0" applyAlignment="0" applyProtection="0"/>
    <xf numFmtId="0" fontId="1" fillId="6"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166" fontId="1"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6"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2" borderId="1" applyNumberFormat="0" applyFont="0" applyAlignment="0" applyProtection="0"/>
    <xf numFmtId="0" fontId="1" fillId="8"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10" borderId="0" applyNumberFormat="0" applyBorder="0" applyAlignment="0" applyProtection="0"/>
    <xf numFmtId="166" fontId="1" fillId="0" borderId="0" applyFont="0" applyFill="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10"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0" fontId="1" fillId="10" borderId="0" applyNumberFormat="0" applyBorder="0" applyAlignment="0" applyProtection="0"/>
    <xf numFmtId="166" fontId="1" fillId="0" borderId="0" applyFont="0" applyFill="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7"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167"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166" fontId="1" fillId="0" borderId="0" applyFont="0" applyFill="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166" fontId="1" fillId="0" borderId="0" applyFont="0" applyFill="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166" fontId="1" fillId="0" borderId="0" applyFont="0" applyFill="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13"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166" fontId="1" fillId="0" borderId="0" applyFont="0" applyFill="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166" fontId="1" fillId="0" borderId="0" applyFont="0" applyFill="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166" fontId="1" fillId="0" borderId="0" applyFont="0" applyFill="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167"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166" fontId="1" fillId="0" borderId="0" applyFont="0" applyFill="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9" borderId="0" applyNumberFormat="0" applyBorder="0" applyAlignment="0" applyProtection="0"/>
    <xf numFmtId="166" fontId="1" fillId="0" borderId="0" applyFont="0" applyFill="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166" fontId="1" fillId="0" borderId="0" applyFont="0" applyFill="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166" fontId="1" fillId="0" borderId="0" applyFont="0" applyFill="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166" fontId="1" fillId="0" borderId="0" applyFont="0" applyFill="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166" fontId="1" fillId="0" borderId="0" applyFont="0" applyFill="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166" fontId="1" fillId="0" borderId="0" applyFont="0" applyFill="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166" fontId="1" fillId="0" borderId="0" applyFont="0" applyFill="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13"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13"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6"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13"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9"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2" borderId="1" applyNumberFormat="0" applyFont="0" applyAlignment="0" applyProtection="0"/>
    <xf numFmtId="0" fontId="1" fillId="6"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11"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167"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13"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166" fontId="1" fillId="0" borderId="0" applyFont="0" applyFill="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7"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1"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2" borderId="1"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3" borderId="0" applyNumberFormat="0" applyBorder="0" applyAlignment="0" applyProtection="0"/>
    <xf numFmtId="0" fontId="1" fillId="8" borderId="0" applyNumberFormat="0" applyBorder="0" applyAlignment="0" applyProtection="0"/>
    <xf numFmtId="166" fontId="1" fillId="0" borderId="0" applyFont="0" applyFill="0" applyBorder="0" applyAlignment="0" applyProtection="0"/>
    <xf numFmtId="0" fontId="1" fillId="1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166" fontId="1" fillId="0" borderId="0" applyFont="0" applyFill="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7"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8"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6"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3" borderId="0" applyNumberFormat="0" applyBorder="0" applyAlignment="0" applyProtection="0"/>
    <xf numFmtId="0" fontId="1" fillId="12"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2" borderId="1" applyNumberFormat="0" applyFont="0" applyAlignment="0" applyProtection="0"/>
    <xf numFmtId="0" fontId="1" fillId="9"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167"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166" fontId="1" fillId="0" borderId="0" applyFont="0" applyFill="0" applyBorder="0" applyAlignment="0" applyProtection="0"/>
    <xf numFmtId="0" fontId="1" fillId="6" borderId="0" applyNumberFormat="0" applyBorder="0" applyAlignment="0" applyProtection="0"/>
    <xf numFmtId="166" fontId="1" fillId="0" borderId="0" applyFont="0" applyFill="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166" fontId="1" fillId="0" borderId="0" applyFont="0" applyFill="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166" fontId="1" fillId="0" borderId="0" applyFont="0" applyFill="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10"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166" fontId="1" fillId="0" borderId="0" applyFont="0" applyFill="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166" fontId="1" fillId="0" borderId="0" applyFont="0" applyFill="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12" borderId="0" applyNumberFormat="0" applyBorder="0" applyAlignment="0" applyProtection="0"/>
    <xf numFmtId="166" fontId="1" fillId="0" borderId="0" applyFont="0" applyFill="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166" fontId="1" fillId="0" borderId="0" applyFont="0" applyFill="0" applyBorder="0" applyAlignment="0" applyProtection="0"/>
    <xf numFmtId="0" fontId="1" fillId="4" borderId="0" applyNumberFormat="0" applyBorder="0" applyAlignment="0" applyProtection="0"/>
    <xf numFmtId="0" fontId="1" fillId="10" borderId="0" applyNumberFormat="0" applyBorder="0" applyAlignment="0" applyProtection="0"/>
    <xf numFmtId="166" fontId="1" fillId="0" borderId="0" applyFont="0" applyFill="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166" fontId="1" fillId="0" borderId="0" applyFont="0" applyFill="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8"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166" fontId="1" fillId="0" borderId="0" applyFont="0" applyFill="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166" fontId="1" fillId="0" borderId="0" applyFont="0" applyFill="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8"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2" borderId="1" applyNumberFormat="0" applyFont="0" applyAlignment="0" applyProtection="0"/>
    <xf numFmtId="0" fontId="1" fillId="9"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1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9"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10"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11"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10"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11"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 borderId="0" applyNumberFormat="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11"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10" borderId="0" applyNumberFormat="0" applyBorder="0" applyAlignment="0" applyProtection="0"/>
    <xf numFmtId="0" fontId="1" fillId="2" borderId="1" applyNumberFormat="0" applyFont="0" applyAlignment="0" applyProtection="0"/>
    <xf numFmtId="0" fontId="1" fillId="9"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167"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166" fontId="1" fillId="0" borderId="0" applyFont="0" applyFill="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7" borderId="0" applyNumberFormat="0" applyBorder="0" applyAlignment="0" applyProtection="0"/>
    <xf numFmtId="0" fontId="1" fillId="4" borderId="0" applyNumberFormat="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166" fontId="1" fillId="0" borderId="0" applyFont="0" applyFill="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7"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 borderId="1"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6"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166"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66" fontId="1" fillId="0" borderId="0" applyFont="0" applyFill="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167"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166" fontId="1" fillId="0" borderId="0" applyFont="0" applyFill="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1"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3"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9"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9" borderId="0" applyNumberFormat="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7"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2"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 borderId="1" applyNumberFormat="0" applyFont="0" applyAlignment="0" applyProtection="0"/>
    <xf numFmtId="0" fontId="1" fillId="8"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1"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14"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12"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4"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11" borderId="0" applyNumberFormat="0" applyBorder="0" applyAlignment="0" applyProtection="0"/>
    <xf numFmtId="0" fontId="1" fillId="2" borderId="1" applyNumberFormat="0" applyFont="0" applyAlignment="0" applyProtection="0"/>
    <xf numFmtId="0" fontId="1" fillId="1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166" fontId="1" fillId="0" borderId="0" applyFont="0" applyFill="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10" borderId="0" applyNumberFormat="0" applyBorder="0" applyAlignment="0" applyProtection="0"/>
    <xf numFmtId="0" fontId="1" fillId="3"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12" borderId="0" applyNumberFormat="0" applyBorder="0" applyAlignment="0" applyProtection="0"/>
    <xf numFmtId="166" fontId="1" fillId="0" borderId="0" applyFont="0" applyFill="0" applyBorder="0" applyAlignment="0" applyProtection="0"/>
    <xf numFmtId="0" fontId="1" fillId="8"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167"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9"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9"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7"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11"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166" fontId="1" fillId="0" borderId="0" applyFont="0" applyFill="0" applyBorder="0" applyAlignment="0" applyProtection="0"/>
    <xf numFmtId="0" fontId="1" fillId="11" borderId="0" applyNumberFormat="0" applyBorder="0" applyAlignment="0" applyProtection="0"/>
    <xf numFmtId="0" fontId="1" fillId="4" borderId="0" applyNumberFormat="0" applyBorder="0" applyAlignment="0" applyProtection="0"/>
    <xf numFmtId="166" fontId="1" fillId="0" borderId="0" applyFont="0" applyFill="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2" borderId="1" applyNumberFormat="0" applyFont="0" applyAlignment="0" applyProtection="0"/>
    <xf numFmtId="166" fontId="1" fillId="0" borderId="0" applyFont="0" applyFill="0" applyBorder="0" applyAlignment="0" applyProtection="0"/>
    <xf numFmtId="0" fontId="1" fillId="7"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0" applyNumberFormat="0" applyBorder="0" applyAlignment="0" applyProtection="0"/>
    <xf numFmtId="0" fontId="1" fillId="12" borderId="0" applyNumberFormat="0" applyBorder="0" applyAlignment="0" applyProtection="0"/>
    <xf numFmtId="166" fontId="1" fillId="0" borderId="0" applyFont="0" applyFill="0" applyBorder="0" applyAlignment="0" applyProtection="0"/>
    <xf numFmtId="0" fontId="1" fillId="2" borderId="1" applyNumberFormat="0" applyFont="0" applyAlignment="0" applyProtection="0"/>
    <xf numFmtId="166" fontId="1" fillId="0" borderId="0" applyFont="0" applyFill="0" applyBorder="0" applyAlignment="0" applyProtection="0"/>
    <xf numFmtId="0" fontId="1" fillId="12" borderId="0" applyNumberFormat="0" applyBorder="0" applyAlignment="0" applyProtection="0"/>
    <xf numFmtId="0" fontId="1" fillId="11"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4" borderId="0" applyNumberFormat="0" applyBorder="0" applyAlignment="0" applyProtection="0"/>
    <xf numFmtId="166" fontId="1" fillId="0" borderId="0" applyFont="0" applyFill="0" applyBorder="0" applyAlignment="0" applyProtection="0"/>
    <xf numFmtId="0" fontId="1" fillId="7"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167"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7"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4"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166" fontId="1" fillId="0" borderId="0" applyFont="0" applyFill="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5"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4" borderId="0" applyNumberFormat="0" applyBorder="0" applyAlignment="0" applyProtection="0"/>
    <xf numFmtId="0" fontId="1" fillId="2" borderId="1"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7"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6" borderId="0" applyNumberFormat="0" applyBorder="0" applyAlignment="0" applyProtection="0"/>
    <xf numFmtId="0" fontId="1" fillId="5"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13" borderId="0" applyNumberFormat="0" applyBorder="0" applyAlignment="0" applyProtection="0"/>
    <xf numFmtId="0" fontId="1" fillId="5"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10"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11"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13"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166" fontId="1" fillId="0" borderId="0" applyFont="0" applyFill="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2" borderId="1"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8"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7" borderId="0" applyNumberFormat="0" applyBorder="0" applyAlignment="0" applyProtection="0"/>
    <xf numFmtId="166" fontId="1" fillId="0" borderId="0" applyFont="0" applyFill="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166" fontId="1" fillId="0" borderId="0" applyFont="0" applyFill="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9"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166" fontId="1" fillId="0" borderId="0" applyFont="0" applyFill="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8"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166" fontId="1" fillId="0" borderId="0" applyFont="0" applyFill="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166" fontId="1" fillId="0" borderId="0" applyFont="0" applyFill="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166" fontId="1" fillId="0" borderId="0" applyFont="0" applyFill="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2" borderId="1" applyNumberFormat="0" applyFont="0" applyAlignment="0" applyProtection="0"/>
    <xf numFmtId="166" fontId="1" fillId="0" borderId="0" applyFont="0" applyFill="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166" fontId="1" fillId="0" borderId="0" applyFont="0" applyFill="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7"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8" borderId="0" applyNumberFormat="0" applyBorder="0" applyAlignment="0" applyProtection="0"/>
    <xf numFmtId="166" fontId="1" fillId="0" borderId="0" applyFont="0" applyFill="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5"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7"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0" fontId="1" fillId="2" borderId="1" applyNumberFormat="0" applyFont="0" applyAlignment="0" applyProtection="0"/>
    <xf numFmtId="0" fontId="1" fillId="6"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8"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7"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0" fontId="1" fillId="2" borderId="1" applyNumberFormat="0" applyFont="0" applyAlignment="0" applyProtection="0"/>
    <xf numFmtId="0" fontId="1" fillId="6"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166" fontId="1"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6"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2" borderId="1" applyNumberFormat="0" applyFont="0" applyAlignment="0" applyProtection="0"/>
    <xf numFmtId="0" fontId="1" fillId="8"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10" borderId="0" applyNumberFormat="0" applyBorder="0" applyAlignment="0" applyProtection="0"/>
    <xf numFmtId="166" fontId="1" fillId="0" borderId="0" applyFont="0" applyFill="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0" fontId="1" fillId="7" borderId="0" applyNumberFormat="0" applyBorder="0" applyAlignment="0" applyProtection="0"/>
    <xf numFmtId="0" fontId="1" fillId="2" borderId="1" applyNumberFormat="0" applyFont="0" applyAlignment="0" applyProtection="0"/>
    <xf numFmtId="0" fontId="1" fillId="5"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0" fontId="1" fillId="10" borderId="0" applyNumberFormat="0" applyBorder="0" applyAlignment="0" applyProtection="0"/>
    <xf numFmtId="0" fontId="1" fillId="2" borderId="1" applyNumberFormat="0" applyFont="0" applyAlignment="0" applyProtection="0"/>
    <xf numFmtId="0" fontId="1" fillId="12" borderId="0" applyNumberFormat="0" applyBorder="0" applyAlignment="0" applyProtection="0"/>
    <xf numFmtId="0" fontId="1" fillId="10" borderId="0" applyNumberFormat="0" applyBorder="0" applyAlignment="0" applyProtection="0"/>
    <xf numFmtId="166" fontId="1" fillId="0" borderId="0" applyFont="0" applyFill="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7"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167"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7"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166" fontId="1" fillId="0" borderId="0" applyFont="0" applyFill="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166" fontId="1" fillId="0" borderId="0" applyFont="0" applyFill="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166" fontId="1" fillId="0" borderId="0" applyFont="0" applyFill="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13"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166" fontId="1" fillId="0" borderId="0" applyFont="0" applyFill="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166" fontId="1" fillId="0" borderId="0" applyFont="0" applyFill="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67" fontId="1"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166" fontId="1" fillId="0" borderId="0" applyFont="0" applyFill="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167"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166" fontId="1" fillId="0" borderId="0" applyFont="0" applyFill="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3" borderId="0" applyNumberFormat="0" applyBorder="0" applyAlignment="0" applyProtection="0"/>
    <xf numFmtId="166" fontId="1" fillId="0" borderId="0" applyFont="0" applyFill="0" applyBorder="0" applyAlignment="0" applyProtection="0"/>
    <xf numFmtId="0" fontId="1" fillId="13" borderId="0" applyNumberFormat="0" applyBorder="0" applyAlignment="0" applyProtection="0"/>
    <xf numFmtId="0" fontId="1" fillId="9" borderId="0" applyNumberFormat="0" applyBorder="0" applyAlignment="0" applyProtection="0"/>
    <xf numFmtId="166" fontId="1" fillId="0" borderId="0" applyFont="0" applyFill="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166" fontId="1" fillId="0" borderId="0" applyFont="0" applyFill="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166" fontId="1" fillId="0" borderId="0" applyFont="0" applyFill="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166" fontId="1" fillId="0" borderId="0" applyFont="0" applyFill="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166" fontId="1" fillId="0" borderId="0" applyFont="0" applyFill="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166" fontId="1" fillId="0" borderId="0" applyFont="0" applyFill="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166" fontId="1" fillId="0" borderId="0" applyFont="0" applyFill="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2" borderId="1" applyNumberFormat="0" applyFont="0" applyAlignment="0" applyProtection="0"/>
    <xf numFmtId="0" fontId="1" fillId="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2" borderId="1" applyNumberFormat="0" applyFont="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2" borderId="1" applyNumberFormat="0" applyFont="0" applyAlignment="0" applyProtection="0"/>
    <xf numFmtId="0" fontId="1" fillId="13"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22" fillId="27" borderId="0" applyNumberFormat="0" applyBorder="0" applyAlignment="0" applyProtection="0"/>
    <xf numFmtId="41"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0" fontId="9" fillId="0" borderId="0" applyNumberFormat="0" applyFill="0" applyBorder="0" applyAlignment="0" applyProtection="0"/>
    <xf numFmtId="0" fontId="10" fillId="0" borderId="7" applyNumberFormat="0" applyFill="0" applyAlignment="0" applyProtection="0"/>
    <xf numFmtId="0" fontId="11" fillId="0" borderId="8" applyNumberFormat="0" applyFill="0" applyAlignment="0" applyProtection="0"/>
    <xf numFmtId="0" fontId="12" fillId="0" borderId="9" applyNumberFormat="0" applyFill="0" applyAlignment="0" applyProtection="0"/>
    <xf numFmtId="0" fontId="12" fillId="0" borderId="0" applyNumberFormat="0" applyFill="0" applyBorder="0" applyAlignment="0" applyProtection="0"/>
    <xf numFmtId="0" fontId="13" fillId="17" borderId="0" applyNumberFormat="0" applyBorder="0" applyAlignment="0" applyProtection="0"/>
    <xf numFmtId="0" fontId="14" fillId="18" borderId="0" applyNumberFormat="0" applyBorder="0" applyAlignment="0" applyProtection="0"/>
    <xf numFmtId="0" fontId="15" fillId="19" borderId="0" applyNumberFormat="0" applyBorder="0" applyAlignment="0" applyProtection="0"/>
    <xf numFmtId="0" fontId="16" fillId="20" borderId="10" applyNumberFormat="0" applyAlignment="0" applyProtection="0"/>
    <xf numFmtId="0" fontId="17" fillId="21" borderId="11" applyNumberFormat="0" applyAlignment="0" applyProtection="0"/>
    <xf numFmtId="0" fontId="18" fillId="21" borderId="10" applyNumberFormat="0" applyAlignment="0" applyProtection="0"/>
    <xf numFmtId="0" fontId="19" fillId="0" borderId="12" applyNumberFormat="0" applyFill="0" applyAlignment="0" applyProtection="0"/>
    <xf numFmtId="0" fontId="2" fillId="22" borderId="13" applyNumberFormat="0" applyAlignment="0" applyProtection="0"/>
    <xf numFmtId="0" fontId="20" fillId="0" borderId="0" applyNumberFormat="0" applyFill="0" applyBorder="0" applyAlignment="0" applyProtection="0"/>
    <xf numFmtId="0" fontId="1" fillId="2" borderId="1" applyNumberFormat="0" applyFont="0" applyAlignment="0" applyProtection="0"/>
    <xf numFmtId="0" fontId="21" fillId="0" borderId="0" applyNumberFormat="0" applyFill="0" applyBorder="0" applyAlignment="0" applyProtection="0"/>
    <xf numFmtId="0" fontId="3" fillId="0" borderId="14" applyNumberFormat="0" applyFill="0" applyAlignment="0" applyProtection="0"/>
    <xf numFmtId="0" fontId="22" fillId="2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22" fillId="2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22" fillId="34" borderId="0" applyNumberFormat="0" applyBorder="0" applyAlignment="0" applyProtection="0"/>
    <xf numFmtId="49" fontId="36" fillId="0" borderId="0" applyFill="0" applyAlignment="0"/>
    <xf numFmtId="49" fontId="37" fillId="0" borderId="0" applyFill="0" applyAlignment="0"/>
    <xf numFmtId="182" fontId="4" fillId="0" borderId="0" applyFont="0" applyFill="0" applyBorder="0" applyAlignment="0" applyProtection="0"/>
    <xf numFmtId="49" fontId="38" fillId="44" borderId="0" applyFill="0" applyBorder="0">
      <alignment horizontal="left"/>
    </xf>
    <xf numFmtId="0" fontId="39" fillId="0" borderId="0"/>
    <xf numFmtId="183" fontId="4" fillId="0" borderId="0" applyFont="0" applyFill="0" applyBorder="0" applyAlignment="0" applyProtection="0"/>
    <xf numFmtId="184" fontId="40" fillId="0" borderId="0" applyFont="0" applyFill="0" applyBorder="0" applyAlignment="0" applyProtection="0">
      <protection locked="0"/>
    </xf>
    <xf numFmtId="185" fontId="40" fillId="0" borderId="0" applyFont="0" applyFill="0" applyBorder="0" applyAlignment="0" applyProtection="0">
      <protection locked="0"/>
    </xf>
    <xf numFmtId="185" fontId="41" fillId="0" borderId="0" applyFont="0" applyFill="0" applyBorder="0" applyAlignment="0" applyProtection="0">
      <protection locked="0"/>
    </xf>
    <xf numFmtId="186" fontId="42" fillId="0" borderId="6" applyFont="0" applyFill="0" applyBorder="0" applyAlignment="0" applyProtection="0"/>
    <xf numFmtId="187" fontId="40" fillId="0" borderId="0" applyFont="0" applyFill="0" applyBorder="0" applyAlignment="0" applyProtection="0"/>
    <xf numFmtId="188" fontId="40" fillId="0" borderId="0" applyFont="0" applyFill="0" applyBorder="0" applyAlignment="0" applyProtection="0"/>
    <xf numFmtId="189" fontId="40" fillId="0" borderId="0" applyFont="0" applyFill="0" applyBorder="0" applyAlignment="0" applyProtection="0">
      <alignment wrapText="1"/>
    </xf>
    <xf numFmtId="190" fontId="43" fillId="0" borderId="0" applyFill="0" applyProtection="0">
      <alignment horizontal="left" indent="1"/>
    </xf>
    <xf numFmtId="190" fontId="43" fillId="0" borderId="0" applyFill="0" applyProtection="0">
      <alignment horizontal="left" indent="1"/>
    </xf>
    <xf numFmtId="49" fontId="44" fillId="0" borderId="0" applyFill="0" applyProtection="0">
      <alignment horizontal="left" indent="1"/>
    </xf>
    <xf numFmtId="190" fontId="45" fillId="0" borderId="0" applyFill="0" applyAlignment="0"/>
    <xf numFmtId="190" fontId="37" fillId="0" borderId="0" applyFill="0" applyAlignment="0"/>
    <xf numFmtId="190" fontId="46" fillId="0" borderId="0" applyFill="0" applyAlignment="0"/>
    <xf numFmtId="49" fontId="47" fillId="0" borderId="0" applyFill="0" applyAlignment="0"/>
    <xf numFmtId="49" fontId="48" fillId="44" borderId="0" applyFill="0" applyBorder="0">
      <alignment horizontal="left"/>
    </xf>
    <xf numFmtId="0" fontId="49" fillId="45" borderId="30" applyNumberFormat="0" applyFill="0" applyAlignment="0">
      <protection locked="0"/>
    </xf>
    <xf numFmtId="0" fontId="49" fillId="45" borderId="30" applyNumberFormat="0" applyFill="0" applyAlignment="0">
      <protection locked="0"/>
    </xf>
    <xf numFmtId="0" fontId="49" fillId="15" borderId="30" applyNumberFormat="0" applyFill="0" applyAlignment="0">
      <protection locked="0"/>
    </xf>
    <xf numFmtId="0" fontId="49" fillId="45" borderId="30" applyNumberFormat="0" applyFill="0" applyAlignment="0">
      <protection locked="0"/>
    </xf>
    <xf numFmtId="0" fontId="50" fillId="46" borderId="30" applyNumberFormat="0">
      <alignment horizontal="centerContinuous" wrapText="1"/>
    </xf>
    <xf numFmtId="0" fontId="50" fillId="46" borderId="31" applyNumberFormat="0" applyFill="0">
      <alignment horizontal="centerContinuous" wrapText="1"/>
    </xf>
    <xf numFmtId="0" fontId="50" fillId="46" borderId="30" applyNumberFormat="0" applyFill="0">
      <alignment horizontal="centerContinuous" wrapText="1"/>
    </xf>
    <xf numFmtId="0" fontId="50" fillId="44" borderId="30" applyNumberFormat="0" applyFill="0">
      <alignment horizontal="centerContinuous" wrapText="1"/>
    </xf>
    <xf numFmtId="0" fontId="50" fillId="44" borderId="30" applyNumberFormat="0" applyFill="0">
      <alignment horizontal="centerContinuous" wrapText="1"/>
    </xf>
    <xf numFmtId="165" fontId="51" fillId="15" borderId="30" applyNumberFormat="0" applyAlignment="0"/>
    <xf numFmtId="0" fontId="51" fillId="45" borderId="30" applyNumberFormat="0" applyFill="0" applyAlignment="0"/>
    <xf numFmtId="165" fontId="51" fillId="45" borderId="30" applyNumberFormat="0" applyFill="0" applyAlignment="0"/>
    <xf numFmtId="165" fontId="51" fillId="15" borderId="30" applyNumberFormat="0" applyFill="0" applyAlignment="0"/>
    <xf numFmtId="0" fontId="40" fillId="0" borderId="0" applyFont="0"/>
    <xf numFmtId="0" fontId="1" fillId="0" borderId="0"/>
    <xf numFmtId="0" fontId="1" fillId="43" borderId="30" applyNumberFormat="0" applyFill="0" applyAlignment="0"/>
    <xf numFmtId="0" fontId="1" fillId="47" borderId="30" applyNumberFormat="0" applyFill="0" applyAlignment="0"/>
    <xf numFmtId="0" fontId="1" fillId="47" borderId="30" applyNumberFormat="0" applyFill="0" applyAlignment="0"/>
    <xf numFmtId="191" fontId="42" fillId="0" borderId="0" applyFont="0" applyFill="0" applyBorder="0" applyAlignment="0" applyProtection="0"/>
    <xf numFmtId="165" fontId="4" fillId="0" borderId="0" applyFont="0" applyFill="0" applyBorder="0" applyAlignment="0" applyProtection="0">
      <protection locked="0"/>
    </xf>
    <xf numFmtId="191" fontId="1" fillId="0" borderId="0" applyFont="0" applyFill="0" applyBorder="0" applyAlignment="0" applyProtection="0"/>
    <xf numFmtId="192" fontId="40" fillId="0" borderId="0" applyFont="0" applyFill="0" applyBorder="0" applyAlignment="0" applyProtection="0">
      <alignment horizontal="center" vertical="top" wrapText="1"/>
    </xf>
    <xf numFmtId="192" fontId="40" fillId="0" borderId="0" applyFont="0" applyFill="0" applyBorder="0" applyAlignment="0" applyProtection="0">
      <alignment horizontal="center" vertical="top" wrapText="1"/>
    </xf>
    <xf numFmtId="192" fontId="4" fillId="0" borderId="0" applyFont="0" applyFill="0" applyBorder="0" applyAlignment="0" applyProtection="0">
      <alignment horizontal="center" vertical="top" wrapText="1"/>
    </xf>
    <xf numFmtId="193" fontId="40" fillId="0" borderId="0" applyFont="0" applyFill="0" applyBorder="0" applyAlignment="0" applyProtection="0">
      <protection locked="0"/>
    </xf>
    <xf numFmtId="193" fontId="52" fillId="0" borderId="0" applyFont="0" applyFill="0" applyBorder="0" applyAlignment="0" applyProtection="0">
      <protection locked="0"/>
    </xf>
    <xf numFmtId="194" fontId="40" fillId="16" borderId="0" applyFont="0" applyBorder="0"/>
    <xf numFmtId="194" fontId="4" fillId="16" borderId="0" applyFont="0" applyBorder="0"/>
    <xf numFmtId="194" fontId="40" fillId="16" borderId="0" applyFont="0" applyBorder="0"/>
    <xf numFmtId="9" fontId="42" fillId="0" borderId="0" applyFont="0" applyFill="0" applyBorder="0" applyAlignment="0" applyProtection="0"/>
    <xf numFmtId="183" fontId="42" fillId="43" borderId="32" applyNumberFormat="0" applyFont="0" applyFill="0" applyAlignment="0" applyProtection="0"/>
    <xf numFmtId="190" fontId="42" fillId="0" borderId="0" applyFont="0" applyFill="0" applyBorder="0" applyAlignment="0" applyProtection="0">
      <alignment horizontal="left"/>
      <protection locked="0"/>
    </xf>
    <xf numFmtId="190" fontId="40" fillId="0" borderId="0" applyFont="0" applyFill="0" applyBorder="0" applyAlignment="0" applyProtection="0">
      <alignment horizontal="left"/>
      <protection locked="0"/>
    </xf>
    <xf numFmtId="190" fontId="53" fillId="0" borderId="0" applyFont="0" applyFill="0" applyBorder="0" applyAlignment="0" applyProtection="0">
      <alignment horizontal="left"/>
      <protection locked="0"/>
    </xf>
    <xf numFmtId="190" fontId="54" fillId="0" borderId="0" applyFont="0" applyFill="0" applyBorder="0" applyAlignment="0" applyProtection="0">
      <alignment horizontal="left"/>
      <protection locked="0"/>
    </xf>
    <xf numFmtId="190" fontId="40" fillId="0" borderId="0" applyFont="0" applyFill="0" applyBorder="0" applyAlignment="0" applyProtection="0">
      <alignment horizontal="left"/>
      <protection locked="0"/>
    </xf>
    <xf numFmtId="49" fontId="36" fillId="0" borderId="0" applyFill="0" applyAlignment="0"/>
    <xf numFmtId="195" fontId="40" fillId="0" borderId="0" applyFont="0" applyFill="0" applyBorder="0" applyAlignment="0" applyProtection="0">
      <alignment horizontal="left"/>
      <protection locked="0"/>
    </xf>
  </cellStyleXfs>
  <cellXfs count="209">
    <xf numFmtId="0" fontId="0" fillId="0" borderId="0" xfId="0"/>
    <xf numFmtId="0" fontId="2" fillId="15" borderId="0" xfId="0" applyFont="1" applyFill="1" applyAlignment="1">
      <alignment vertical="top"/>
    </xf>
    <xf numFmtId="0" fontId="7" fillId="0" borderId="2" xfId="0" applyFont="1" applyBorder="1" applyAlignment="1">
      <alignment vertical="center"/>
    </xf>
    <xf numFmtId="0" fontId="7" fillId="0" borderId="2" xfId="0" applyFont="1" applyBorder="1" applyAlignment="1">
      <alignment horizontal="right" vertical="center" wrapText="1"/>
    </xf>
    <xf numFmtId="0" fontId="5" fillId="0" borderId="3" xfId="0" applyFont="1" applyBorder="1" applyAlignment="1">
      <alignment vertical="center"/>
    </xf>
    <xf numFmtId="0" fontId="5" fillId="0" borderId="4" xfId="0" applyFont="1" applyBorder="1" applyAlignment="1">
      <alignment vertical="center"/>
    </xf>
    <xf numFmtId="0" fontId="7" fillId="0" borderId="2" xfId="0" applyFont="1" applyBorder="1" applyAlignment="1">
      <alignment vertical="center" wrapText="1"/>
    </xf>
    <xf numFmtId="0" fontId="0" fillId="0" borderId="0" xfId="0"/>
    <xf numFmtId="0" fontId="3" fillId="0" borderId="0" xfId="0" applyFont="1" applyAlignment="1">
      <alignment wrapText="1"/>
    </xf>
    <xf numFmtId="169" fontId="5" fillId="0" borderId="3" xfId="0" applyNumberFormat="1" applyFont="1" applyBorder="1" applyAlignment="1">
      <alignment horizontal="right" vertical="center" wrapText="1"/>
    </xf>
    <xf numFmtId="169" fontId="5" fillId="0" borderId="5" xfId="0" applyNumberFormat="1" applyFont="1" applyBorder="1" applyAlignment="1">
      <alignment horizontal="right" vertical="center" wrapText="1"/>
    </xf>
    <xf numFmtId="171" fontId="0" fillId="0" borderId="0" xfId="16763" applyNumberFormat="1" applyFont="1" applyAlignment="1" applyProtection="1">
      <alignment horizontal="right"/>
    </xf>
    <xf numFmtId="172" fontId="0" fillId="0" borderId="0" xfId="33507" applyNumberFormat="1" applyFont="1"/>
    <xf numFmtId="173" fontId="0" fillId="0" borderId="0" xfId="0" applyNumberFormat="1"/>
    <xf numFmtId="0" fontId="3" fillId="0" borderId="0" xfId="0" applyFont="1"/>
    <xf numFmtId="174" fontId="2" fillId="15" borderId="0" xfId="0" applyNumberFormat="1" applyFont="1" applyFill="1" applyAlignment="1">
      <alignment vertical="top"/>
    </xf>
    <xf numFmtId="0" fontId="0" fillId="0" borderId="0" xfId="0"/>
    <xf numFmtId="0" fontId="3" fillId="0" borderId="15" xfId="0" applyFont="1" applyBorder="1" applyAlignment="1">
      <alignment horizontal="center"/>
    </xf>
    <xf numFmtId="0" fontId="3" fillId="0" borderId="15" xfId="0" quotePrefix="1" applyFont="1" applyBorder="1" applyAlignment="1">
      <alignment horizontal="center"/>
    </xf>
    <xf numFmtId="0" fontId="3" fillId="0" borderId="16" xfId="0" applyFont="1" applyBorder="1"/>
    <xf numFmtId="172" fontId="0" fillId="0" borderId="0" xfId="33507" applyNumberFormat="1" applyFont="1" applyAlignment="1">
      <alignment horizontal="center"/>
    </xf>
    <xf numFmtId="172" fontId="3" fillId="0" borderId="16" xfId="33507" applyNumberFormat="1" applyFont="1" applyBorder="1"/>
    <xf numFmtId="0" fontId="3" fillId="0" borderId="15" xfId="0" applyFont="1" applyBorder="1" applyAlignment="1">
      <alignment horizontal="center"/>
    </xf>
    <xf numFmtId="0" fontId="3" fillId="0" borderId="16" xfId="0" applyFont="1" applyBorder="1"/>
    <xf numFmtId="176" fontId="0" fillId="0" borderId="0" xfId="33508" applyNumberFormat="1" applyFont="1"/>
    <xf numFmtId="0" fontId="3" fillId="0" borderId="15" xfId="0" quotePrefix="1" applyFont="1" applyBorder="1" applyAlignment="1">
      <alignment horizontal="center" wrapText="1"/>
    </xf>
    <xf numFmtId="175" fontId="0" fillId="0" borderId="0" xfId="33507" applyNumberFormat="1" applyFont="1"/>
    <xf numFmtId="176" fontId="3" fillId="0" borderId="16" xfId="33508" applyNumberFormat="1" applyFont="1" applyBorder="1" applyAlignment="1">
      <alignment horizontal="right"/>
    </xf>
    <xf numFmtId="172" fontId="0" fillId="0" borderId="0" xfId="33507" applyNumberFormat="1" applyFont="1"/>
    <xf numFmtId="172" fontId="3" fillId="0" borderId="16" xfId="33507" applyNumberFormat="1" applyFont="1" applyBorder="1" applyAlignment="1">
      <alignment horizontal="center"/>
    </xf>
    <xf numFmtId="0" fontId="0" fillId="0" borderId="0" xfId="0"/>
    <xf numFmtId="0" fontId="3" fillId="0" borderId="15" xfId="0" applyFont="1" applyBorder="1" applyAlignment="1">
      <alignment horizontal="center"/>
    </xf>
    <xf numFmtId="0" fontId="3" fillId="0" borderId="15" xfId="0" quotePrefix="1" applyFont="1" applyBorder="1" applyAlignment="1">
      <alignment horizontal="center"/>
    </xf>
    <xf numFmtId="0" fontId="3" fillId="0" borderId="16" xfId="0" applyFont="1" applyBorder="1"/>
    <xf numFmtId="172" fontId="0" fillId="0" borderId="0" xfId="33507" applyNumberFormat="1" applyFont="1" applyAlignment="1">
      <alignment horizontal="center"/>
    </xf>
    <xf numFmtId="172" fontId="3" fillId="0" borderId="16" xfId="33507" applyNumberFormat="1" applyFont="1" applyBorder="1" applyAlignment="1">
      <alignment horizontal="center"/>
    </xf>
    <xf numFmtId="0" fontId="3" fillId="0" borderId="15" xfId="0" applyFont="1" applyBorder="1" applyAlignment="1">
      <alignment horizontal="center"/>
    </xf>
    <xf numFmtId="0" fontId="3" fillId="0" borderId="16" xfId="0" applyFont="1" applyBorder="1"/>
    <xf numFmtId="176" fontId="0" fillId="0" borderId="0" xfId="33508" applyNumberFormat="1" applyFont="1" applyAlignment="1">
      <alignment horizontal="center"/>
    </xf>
    <xf numFmtId="0" fontId="3" fillId="0" borderId="15" xfId="0" quotePrefix="1" applyFont="1" applyBorder="1" applyAlignment="1">
      <alignment horizontal="center" wrapText="1"/>
    </xf>
    <xf numFmtId="172" fontId="0" fillId="0" borderId="0" xfId="33507" applyNumberFormat="1" applyFont="1" applyAlignment="1">
      <alignment horizontal="center"/>
    </xf>
    <xf numFmtId="172" fontId="3" fillId="0" borderId="16" xfId="33507" applyNumberFormat="1" applyFont="1" applyBorder="1" applyAlignment="1">
      <alignment horizontal="center"/>
    </xf>
    <xf numFmtId="176" fontId="3" fillId="0" borderId="16" xfId="33508" applyNumberFormat="1" applyFont="1" applyBorder="1" applyAlignment="1">
      <alignment horizontal="center"/>
    </xf>
    <xf numFmtId="0" fontId="7" fillId="0" borderId="18" xfId="0" applyFont="1" applyBorder="1" applyAlignment="1">
      <alignment horizontal="center" vertical="center" wrapText="1"/>
    </xf>
    <xf numFmtId="0" fontId="5" fillId="0" borderId="17" xfId="0" applyFont="1" applyBorder="1" applyAlignment="1">
      <alignment horizontal="center" vertical="center" wrapText="1"/>
    </xf>
    <xf numFmtId="10" fontId="5" fillId="0" borderId="17" xfId="0" applyNumberFormat="1" applyFont="1" applyBorder="1" applyAlignment="1">
      <alignment horizontal="center" vertical="center" wrapText="1"/>
    </xf>
    <xf numFmtId="0" fontId="5" fillId="0" borderId="4" xfId="0" applyFont="1" applyBorder="1" applyAlignment="1">
      <alignment horizontal="center" vertical="center" wrapText="1"/>
    </xf>
    <xf numFmtId="10" fontId="5" fillId="0" borderId="4" xfId="0" applyNumberFormat="1" applyFont="1" applyBorder="1" applyAlignment="1">
      <alignment horizontal="center" vertical="center" wrapText="1"/>
    </xf>
    <xf numFmtId="0" fontId="7" fillId="0" borderId="18" xfId="0" applyFont="1" applyBorder="1" applyAlignment="1">
      <alignment horizontal="center" vertical="center" wrapText="1"/>
    </xf>
    <xf numFmtId="0" fontId="5" fillId="0" borderId="17" xfId="0" applyFont="1" applyBorder="1" applyAlignment="1">
      <alignment horizontal="center" vertical="center" wrapText="1"/>
    </xf>
    <xf numFmtId="10" fontId="5" fillId="0" borderId="17" xfId="0" applyNumberFormat="1" applyFont="1" applyBorder="1" applyAlignment="1">
      <alignment horizontal="center" vertical="center" wrapText="1"/>
    </xf>
    <xf numFmtId="0" fontId="5" fillId="0" borderId="4" xfId="0" applyFont="1" applyBorder="1" applyAlignment="1">
      <alignment horizontal="center" vertical="center" wrapText="1"/>
    </xf>
    <xf numFmtId="10" fontId="5" fillId="0" borderId="4" xfId="0" applyNumberFormat="1" applyFont="1" applyBorder="1" applyAlignment="1">
      <alignment horizontal="center" vertical="center" wrapText="1"/>
    </xf>
    <xf numFmtId="0" fontId="0" fillId="0" borderId="0" xfId="0"/>
    <xf numFmtId="0" fontId="3" fillId="0" borderId="15" xfId="0" applyFont="1" applyBorder="1" applyAlignment="1">
      <alignment horizontal="center"/>
    </xf>
    <xf numFmtId="0" fontId="3" fillId="0" borderId="15" xfId="0" quotePrefix="1" applyFont="1" applyBorder="1" applyAlignment="1">
      <alignment horizontal="center"/>
    </xf>
    <xf numFmtId="10" fontId="0" fillId="0" borderId="0" xfId="33508" applyNumberFormat="1" applyFont="1" applyAlignment="1">
      <alignment horizontal="center"/>
    </xf>
    <xf numFmtId="0" fontId="0" fillId="0" borderId="0" xfId="0"/>
    <xf numFmtId="0" fontId="3" fillId="0" borderId="15" xfId="0" applyFont="1" applyBorder="1" applyAlignment="1">
      <alignment horizontal="center"/>
    </xf>
    <xf numFmtId="0" fontId="3" fillId="0" borderId="15" xfId="0" quotePrefix="1" applyFont="1" applyBorder="1" applyAlignment="1">
      <alignment horizontal="center"/>
    </xf>
    <xf numFmtId="0" fontId="3" fillId="0" borderId="16" xfId="0" applyFont="1" applyBorder="1"/>
    <xf numFmtId="172" fontId="0" fillId="0" borderId="0" xfId="33507" applyNumberFormat="1" applyFont="1" applyAlignment="1">
      <alignment horizontal="center"/>
    </xf>
    <xf numFmtId="172" fontId="3" fillId="0" borderId="16" xfId="33507" applyNumberFormat="1" applyFont="1" applyBorder="1"/>
    <xf numFmtId="0" fontId="0" fillId="0" borderId="0" xfId="0"/>
    <xf numFmtId="0" fontId="3" fillId="0" borderId="15" xfId="0" applyFont="1" applyBorder="1" applyAlignment="1">
      <alignment horizontal="center"/>
    </xf>
    <xf numFmtId="0" fontId="3" fillId="0" borderId="15" xfId="0" quotePrefix="1" applyFont="1" applyBorder="1" applyAlignment="1">
      <alignment horizontal="center"/>
    </xf>
    <xf numFmtId="0" fontId="3" fillId="0" borderId="16" xfId="0" applyFont="1" applyBorder="1"/>
    <xf numFmtId="172" fontId="0" fillId="0" borderId="0" xfId="33507" applyNumberFormat="1" applyFont="1" applyAlignment="1">
      <alignment horizontal="center"/>
    </xf>
    <xf numFmtId="172" fontId="3" fillId="0" borderId="16" xfId="33507" applyNumberFormat="1" applyFont="1" applyBorder="1"/>
    <xf numFmtId="175" fontId="0" fillId="0" borderId="0" xfId="33507" applyNumberFormat="1" applyFont="1" applyAlignment="1">
      <alignment horizontal="left" vertical="top"/>
    </xf>
    <xf numFmtId="0" fontId="0" fillId="16" borderId="0" xfId="0" applyFill="1"/>
    <xf numFmtId="0" fontId="0" fillId="16" borderId="0" xfId="0" applyFill="1" applyAlignment="1">
      <alignment vertical="top"/>
    </xf>
    <xf numFmtId="0" fontId="2" fillId="15" borderId="0" xfId="0" applyFont="1" applyFill="1" applyAlignment="1">
      <alignment horizontal="left" vertical="top"/>
    </xf>
    <xf numFmtId="0" fontId="2" fillId="15" borderId="0" xfId="0" applyFont="1" applyFill="1" applyAlignment="1">
      <alignment horizontal="left"/>
    </xf>
    <xf numFmtId="0" fontId="8" fillId="16" borderId="0" xfId="7" applyFont="1" applyFill="1" applyAlignment="1" applyProtection="1"/>
    <xf numFmtId="0" fontId="0" fillId="35" borderId="0" xfId="0" applyFill="1" applyAlignment="1">
      <alignment vertical="top"/>
    </xf>
    <xf numFmtId="175" fontId="0" fillId="35" borderId="0" xfId="33507" applyNumberFormat="1" applyFont="1" applyFill="1" applyAlignment="1">
      <alignment vertical="top"/>
    </xf>
    <xf numFmtId="170" fontId="0" fillId="35" borderId="0" xfId="0" applyNumberFormat="1" applyFill="1" applyAlignment="1">
      <alignment vertical="top"/>
    </xf>
    <xf numFmtId="0" fontId="0" fillId="35" borderId="0" xfId="0" applyFill="1"/>
    <xf numFmtId="0" fontId="0" fillId="35" borderId="0" xfId="0" applyNumberFormat="1" applyFill="1" applyAlignment="1">
      <alignment vertical="top"/>
    </xf>
    <xf numFmtId="168" fontId="0" fillId="35" borderId="0" xfId="0" applyNumberFormat="1" applyFill="1" applyAlignment="1">
      <alignment vertical="top"/>
    </xf>
    <xf numFmtId="176" fontId="0" fillId="16" borderId="0" xfId="33508" applyNumberFormat="1" applyFont="1" applyFill="1" applyAlignment="1">
      <alignment vertical="top"/>
    </xf>
    <xf numFmtId="3" fontId="0" fillId="16" borderId="0" xfId="0" applyNumberFormat="1" applyFill="1" applyAlignment="1">
      <alignment vertical="top"/>
    </xf>
    <xf numFmtId="0" fontId="0" fillId="36" borderId="0" xfId="0" applyFill="1" applyAlignment="1">
      <alignment vertical="top"/>
    </xf>
    <xf numFmtId="175" fontId="0" fillId="36" borderId="0" xfId="33507" applyNumberFormat="1" applyFont="1" applyFill="1" applyAlignment="1">
      <alignment vertical="top"/>
    </xf>
    <xf numFmtId="176" fontId="0" fillId="36" borderId="0" xfId="33508" applyNumberFormat="1" applyFont="1" applyFill="1" applyAlignment="1">
      <alignment vertical="top"/>
    </xf>
    <xf numFmtId="3" fontId="0" fillId="36" borderId="0" xfId="0" applyNumberFormat="1" applyFill="1" applyAlignment="1">
      <alignment vertical="top"/>
    </xf>
    <xf numFmtId="175" fontId="0" fillId="36" borderId="0" xfId="0" applyNumberFormat="1" applyFill="1" applyAlignment="1">
      <alignment vertical="top"/>
    </xf>
    <xf numFmtId="164" fontId="0" fillId="36" borderId="0" xfId="33507" applyFont="1" applyFill="1" applyAlignment="1">
      <alignment vertical="top"/>
    </xf>
    <xf numFmtId="9" fontId="0" fillId="36" borderId="0" xfId="33508" applyFont="1" applyFill="1" applyAlignment="1">
      <alignment vertical="top"/>
    </xf>
    <xf numFmtId="17" fontId="0" fillId="36" borderId="0" xfId="0" applyNumberFormat="1" applyFill="1" applyAlignment="1">
      <alignment vertical="top"/>
    </xf>
    <xf numFmtId="10" fontId="0" fillId="36" borderId="0" xfId="0" applyNumberFormat="1" applyFill="1" applyAlignment="1">
      <alignment vertical="top"/>
    </xf>
    <xf numFmtId="10" fontId="0" fillId="36" borderId="0" xfId="33508" applyNumberFormat="1" applyFont="1" applyFill="1" applyAlignment="1">
      <alignment vertical="top"/>
    </xf>
    <xf numFmtId="0" fontId="0" fillId="37" borderId="0" xfId="0" applyFill="1" applyAlignment="1">
      <alignment vertical="top"/>
    </xf>
    <xf numFmtId="170" fontId="0" fillId="37" borderId="0" xfId="0" applyNumberFormat="1" applyFill="1" applyAlignment="1">
      <alignment vertical="top"/>
    </xf>
    <xf numFmtId="0" fontId="0" fillId="37" borderId="0" xfId="0" applyFill="1"/>
    <xf numFmtId="168" fontId="0" fillId="37" borderId="0" xfId="0" applyNumberFormat="1" applyFill="1" applyAlignment="1">
      <alignment vertical="top"/>
    </xf>
    <xf numFmtId="177" fontId="0" fillId="35" borderId="0" xfId="33507" applyNumberFormat="1" applyFont="1" applyFill="1" applyAlignment="1">
      <alignment vertical="top"/>
    </xf>
    <xf numFmtId="0" fontId="0" fillId="35" borderId="0" xfId="33507" applyNumberFormat="1" applyFont="1" applyFill="1" applyAlignment="1">
      <alignment vertical="top"/>
    </xf>
    <xf numFmtId="177" fontId="1" fillId="35" borderId="6" xfId="33507" applyNumberFormat="1" applyFont="1" applyFill="1" applyBorder="1" applyProtection="1">
      <protection locked="0"/>
    </xf>
    <xf numFmtId="175" fontId="0" fillId="37" borderId="0" xfId="0" applyNumberFormat="1" applyFill="1" applyAlignment="1">
      <alignment vertical="top"/>
    </xf>
    <xf numFmtId="176" fontId="0" fillId="37" borderId="0" xfId="33508" applyNumberFormat="1" applyFont="1" applyFill="1" applyAlignment="1">
      <alignment vertical="top"/>
    </xf>
    <xf numFmtId="0" fontId="0" fillId="38" borderId="0" xfId="0" applyFill="1" applyAlignment="1">
      <alignment vertical="top"/>
    </xf>
    <xf numFmtId="0" fontId="0" fillId="38" borderId="0" xfId="0" applyFill="1"/>
    <xf numFmtId="0" fontId="0" fillId="39" borderId="0" xfId="0" applyFill="1" applyAlignment="1">
      <alignment vertical="top"/>
    </xf>
    <xf numFmtId="0" fontId="0" fillId="40" borderId="0" xfId="0" applyFill="1"/>
    <xf numFmtId="0" fontId="0" fillId="40" borderId="0" xfId="0" applyFill="1" applyAlignment="1">
      <alignment vertical="top"/>
    </xf>
    <xf numFmtId="0" fontId="0" fillId="36" borderId="0" xfId="0" applyFill="1"/>
    <xf numFmtId="0" fontId="0" fillId="38" borderId="0" xfId="0" applyFill="1" applyAlignment="1">
      <alignment wrapText="1"/>
    </xf>
    <xf numFmtId="10" fontId="0" fillId="39" borderId="0" xfId="33508" applyNumberFormat="1" applyFont="1" applyFill="1" applyAlignment="1">
      <alignment vertical="top"/>
    </xf>
    <xf numFmtId="10" fontId="0" fillId="40" borderId="0" xfId="33508" applyNumberFormat="1" applyFont="1" applyFill="1" applyAlignment="1">
      <alignment vertical="top"/>
    </xf>
    <xf numFmtId="177" fontId="0" fillId="36" borderId="0" xfId="33507" applyNumberFormat="1" applyFont="1" applyFill="1" applyAlignment="1">
      <alignment vertical="top"/>
    </xf>
    <xf numFmtId="177" fontId="0" fillId="39" borderId="0" xfId="33507" applyNumberFormat="1" applyFont="1" applyFill="1" applyAlignment="1">
      <alignment vertical="top"/>
    </xf>
    <xf numFmtId="9" fontId="0" fillId="36" borderId="0" xfId="33508" applyNumberFormat="1" applyFont="1" applyFill="1" applyAlignment="1">
      <alignment vertical="top"/>
    </xf>
    <xf numFmtId="170" fontId="0" fillId="39" borderId="0" xfId="0" applyNumberFormat="1" applyFill="1" applyAlignment="1">
      <alignment vertical="top"/>
    </xf>
    <xf numFmtId="0" fontId="0" fillId="41" borderId="0" xfId="0" applyFill="1" applyAlignment="1">
      <alignment vertical="top"/>
    </xf>
    <xf numFmtId="177" fontId="0" fillId="41" borderId="0" xfId="33507" applyNumberFormat="1" applyFont="1" applyFill="1" applyAlignment="1">
      <alignment vertical="top"/>
    </xf>
    <xf numFmtId="0" fontId="3" fillId="16" borderId="0" xfId="0" applyFont="1" applyFill="1" applyAlignment="1">
      <alignment vertical="top"/>
    </xf>
    <xf numFmtId="0" fontId="0" fillId="0" borderId="16" xfId="0" applyBorder="1"/>
    <xf numFmtId="0" fontId="3" fillId="0" borderId="16" xfId="0" applyFont="1" applyBorder="1" applyAlignment="1">
      <alignment wrapText="1"/>
    </xf>
    <xf numFmtId="0" fontId="24" fillId="16" borderId="0" xfId="0" applyFont="1" applyFill="1" applyAlignment="1">
      <alignment vertical="top"/>
    </xf>
    <xf numFmtId="0" fontId="25" fillId="16" borderId="0" xfId="0" applyFont="1" applyFill="1" applyAlignment="1">
      <alignment vertical="top"/>
    </xf>
    <xf numFmtId="176" fontId="0" fillId="41" borderId="0" xfId="33508" applyNumberFormat="1" applyFont="1" applyFill="1" applyAlignment="1">
      <alignment vertical="top"/>
    </xf>
    <xf numFmtId="164" fontId="0" fillId="41" borderId="0" xfId="33507" applyFont="1" applyFill="1" applyAlignment="1">
      <alignment vertical="top"/>
    </xf>
    <xf numFmtId="175" fontId="0" fillId="39" borderId="0" xfId="33507" applyNumberFormat="1" applyFont="1" applyFill="1" applyAlignment="1">
      <alignment vertical="top"/>
    </xf>
    <xf numFmtId="3" fontId="0" fillId="39" borderId="0" xfId="0" applyNumberFormat="1" applyFill="1" applyAlignment="1">
      <alignment vertical="top"/>
    </xf>
    <xf numFmtId="0" fontId="0" fillId="0" borderId="0" xfId="0" applyAlignment="1">
      <alignment horizontal="center" wrapText="1"/>
    </xf>
    <xf numFmtId="177" fontId="0" fillId="0" borderId="0" xfId="33507" applyNumberFormat="1" applyFont="1" applyAlignment="1">
      <alignment horizontal="center"/>
    </xf>
    <xf numFmtId="177" fontId="0" fillId="0" borderId="16" xfId="33507" applyNumberFormat="1" applyFont="1" applyBorder="1" applyAlignment="1">
      <alignment horizontal="center"/>
    </xf>
    <xf numFmtId="180" fontId="0" fillId="0" borderId="0" xfId="33507" applyNumberFormat="1" applyFont="1" applyAlignment="1">
      <alignment horizontal="center"/>
    </xf>
    <xf numFmtId="180" fontId="0" fillId="0" borderId="16" xfId="33507" applyNumberFormat="1" applyFont="1" applyBorder="1" applyAlignment="1">
      <alignment horizontal="center"/>
    </xf>
    <xf numFmtId="0" fontId="5" fillId="0" borderId="20" xfId="0" applyFont="1" applyBorder="1" applyAlignment="1">
      <alignment horizontal="left" vertical="center" wrapText="1"/>
    </xf>
    <xf numFmtId="0" fontId="27" fillId="0" borderId="20" xfId="0" applyFont="1" applyBorder="1" applyAlignment="1">
      <alignment horizontal="center" vertical="center" wrapText="1"/>
    </xf>
    <xf numFmtId="0" fontId="26" fillId="0" borderId="20" xfId="0" applyFont="1" applyBorder="1" applyAlignment="1">
      <alignment horizontal="left" vertical="center" wrapText="1"/>
    </xf>
    <xf numFmtId="0" fontId="26" fillId="0" borderId="21" xfId="0" applyFont="1" applyBorder="1" applyAlignment="1">
      <alignment horizontal="left" vertical="center" wrapText="1"/>
    </xf>
    <xf numFmtId="177" fontId="5" fillId="0" borderId="20" xfId="33507" applyNumberFormat="1" applyFont="1" applyBorder="1" applyAlignment="1">
      <alignment horizontal="right" vertical="center" wrapText="1"/>
    </xf>
    <xf numFmtId="177" fontId="26" fillId="0" borderId="20" xfId="33507" applyNumberFormat="1" applyFont="1" applyBorder="1" applyAlignment="1">
      <alignment horizontal="left" vertical="center" wrapText="1"/>
    </xf>
    <xf numFmtId="164" fontId="0" fillId="39" borderId="0" xfId="33507" applyFont="1" applyFill="1" applyAlignment="1">
      <alignment vertical="top"/>
    </xf>
    <xf numFmtId="179" fontId="0" fillId="0" borderId="16" xfId="33507" applyNumberFormat="1" applyFont="1" applyBorder="1"/>
    <xf numFmtId="178" fontId="0" fillId="0" borderId="19" xfId="33507" applyNumberFormat="1" applyFont="1" applyBorder="1"/>
    <xf numFmtId="178" fontId="0" fillId="0" borderId="0" xfId="33507" applyNumberFormat="1" applyFont="1" applyBorder="1"/>
    <xf numFmtId="178" fontId="0" fillId="0" borderId="16" xfId="33507" applyNumberFormat="1" applyFont="1" applyBorder="1"/>
    <xf numFmtId="179" fontId="0" fillId="0" borderId="0" xfId="33507" applyNumberFormat="1" applyFont="1"/>
    <xf numFmtId="178" fontId="0" fillId="0" borderId="0" xfId="33507" applyNumberFormat="1" applyFont="1"/>
    <xf numFmtId="0" fontId="22" fillId="27" borderId="0" xfId="33509" applyAlignment="1">
      <alignment vertical="top"/>
    </xf>
    <xf numFmtId="0" fontId="22" fillId="27" borderId="0" xfId="33509"/>
    <xf numFmtId="170" fontId="0" fillId="36" borderId="0" xfId="0" applyNumberFormat="1" applyFill="1" applyAlignment="1">
      <alignment vertical="top"/>
    </xf>
    <xf numFmtId="179" fontId="0" fillId="41" borderId="0" xfId="33507" applyNumberFormat="1" applyFont="1" applyFill="1" applyAlignment="1">
      <alignment vertical="top"/>
    </xf>
    <xf numFmtId="164" fontId="0" fillId="0" borderId="0" xfId="33507" applyFont="1" applyAlignment="1">
      <alignment horizontal="center"/>
    </xf>
    <xf numFmtId="164" fontId="0" fillId="0" borderId="0" xfId="33507" applyNumberFormat="1" applyFont="1" applyAlignment="1">
      <alignment horizontal="center"/>
    </xf>
    <xf numFmtId="175" fontId="0" fillId="40" borderId="0" xfId="33508" applyNumberFormat="1" applyFont="1" applyFill="1" applyAlignment="1">
      <alignment vertical="top"/>
    </xf>
    <xf numFmtId="9" fontId="0" fillId="40" borderId="0" xfId="33508" applyFont="1" applyFill="1" applyAlignment="1">
      <alignment vertical="top"/>
    </xf>
    <xf numFmtId="0" fontId="0" fillId="42" borderId="0" xfId="0" applyFill="1"/>
    <xf numFmtId="0" fontId="0" fillId="42" borderId="0" xfId="0" applyFill="1" applyAlignment="1">
      <alignment vertical="top"/>
    </xf>
    <xf numFmtId="176" fontId="0" fillId="39" borderId="0" xfId="33508" applyNumberFormat="1" applyFont="1" applyFill="1" applyAlignment="1">
      <alignment vertical="top"/>
    </xf>
    <xf numFmtId="179" fontId="0" fillId="36" borderId="0" xfId="33507" applyNumberFormat="1" applyFont="1" applyFill="1" applyAlignment="1">
      <alignment vertical="top"/>
    </xf>
    <xf numFmtId="177" fontId="0" fillId="40" borderId="0" xfId="33507" applyNumberFormat="1" applyFont="1" applyFill="1" applyAlignment="1">
      <alignment vertical="top"/>
    </xf>
    <xf numFmtId="9" fontId="26" fillId="0" borderId="20" xfId="33508" applyFont="1" applyBorder="1" applyAlignment="1">
      <alignment horizontal="center" vertical="center" wrapText="1"/>
    </xf>
    <xf numFmtId="9" fontId="26" fillId="0" borderId="21" xfId="33508" applyFont="1" applyBorder="1" applyAlignment="1">
      <alignment horizontal="center" vertical="center" wrapText="1"/>
    </xf>
    <xf numFmtId="0" fontId="0" fillId="39" borderId="0" xfId="0" applyFill="1"/>
    <xf numFmtId="0" fontId="22" fillId="39" borderId="0" xfId="33509" applyFill="1" applyAlignment="1">
      <alignment vertical="top"/>
    </xf>
    <xf numFmtId="179" fontId="0" fillId="0" borderId="0" xfId="33507" applyNumberFormat="1" applyFont="1" applyAlignment="1">
      <alignment horizontal="center"/>
    </xf>
    <xf numFmtId="181" fontId="0" fillId="0" borderId="0" xfId="33507" applyNumberFormat="1" applyFont="1" applyAlignment="1">
      <alignment horizontal="center"/>
    </xf>
    <xf numFmtId="181" fontId="0" fillId="40" borderId="0" xfId="33507" applyNumberFormat="1" applyFont="1" applyFill="1" applyAlignment="1">
      <alignment vertical="top"/>
    </xf>
    <xf numFmtId="181" fontId="0" fillId="36" borderId="0" xfId="33507" applyNumberFormat="1" applyFont="1" applyFill="1" applyAlignment="1">
      <alignment vertical="top"/>
    </xf>
    <xf numFmtId="177" fontId="5" fillId="0" borderId="17" xfId="33507" applyNumberFormat="1" applyFont="1" applyBorder="1" applyAlignment="1">
      <alignment horizontal="center" vertical="center" wrapText="1"/>
    </xf>
    <xf numFmtId="177" fontId="5" fillId="0" borderId="22" xfId="33507" applyNumberFormat="1" applyFont="1" applyBorder="1" applyAlignment="1">
      <alignment horizontal="center" vertical="center" wrapText="1"/>
    </xf>
    <xf numFmtId="179" fontId="0" fillId="40" borderId="0" xfId="33507" applyNumberFormat="1" applyFont="1" applyFill="1" applyAlignment="1">
      <alignment vertical="top"/>
    </xf>
    <xf numFmtId="164" fontId="5" fillId="0" borderId="17" xfId="33507" applyNumberFormat="1" applyFont="1" applyBorder="1" applyAlignment="1">
      <alignment horizontal="center" vertical="center" wrapText="1"/>
    </xf>
    <xf numFmtId="0" fontId="5" fillId="0" borderId="23" xfId="0" applyFont="1" applyBorder="1" applyAlignment="1">
      <alignment horizontal="center" vertical="center" wrapText="1"/>
    </xf>
    <xf numFmtId="164" fontId="5" fillId="0" borderId="23" xfId="33507" applyNumberFormat="1" applyFont="1" applyBorder="1" applyAlignment="1">
      <alignment horizontal="center" vertical="center" wrapText="1"/>
    </xf>
    <xf numFmtId="164" fontId="27" fillId="0" borderId="20" xfId="33507" applyFont="1" applyBorder="1" applyAlignment="1">
      <alignment horizontal="center" vertical="center" wrapText="1"/>
    </xf>
    <xf numFmtId="177" fontId="25" fillId="16" borderId="0" xfId="0" applyNumberFormat="1" applyFont="1" applyFill="1" applyAlignment="1">
      <alignment vertical="top"/>
    </xf>
    <xf numFmtId="169" fontId="0" fillId="0" borderId="0" xfId="0" applyNumberFormat="1"/>
    <xf numFmtId="176" fontId="0" fillId="0" borderId="0" xfId="33507" applyNumberFormat="1" applyFont="1" applyAlignment="1">
      <alignment horizontal="center"/>
    </xf>
    <xf numFmtId="176" fontId="0" fillId="0" borderId="16" xfId="0" applyNumberFormat="1" applyBorder="1" applyAlignment="1">
      <alignment horizontal="center"/>
    </xf>
    <xf numFmtId="0" fontId="0" fillId="0" borderId="0" xfId="0" applyFill="1" applyAlignment="1">
      <alignment vertical="top"/>
    </xf>
    <xf numFmtId="0" fontId="25" fillId="0" borderId="0" xfId="0" applyFont="1" applyFill="1" applyAlignment="1">
      <alignment vertical="top"/>
    </xf>
    <xf numFmtId="0" fontId="0" fillId="0" borderId="0" xfId="0" applyFill="1"/>
    <xf numFmtId="0" fontId="22" fillId="0" borderId="0" xfId="33509" applyFill="1" applyAlignment="1">
      <alignment vertical="top"/>
    </xf>
    <xf numFmtId="0" fontId="2" fillId="0" borderId="0" xfId="0" applyFont="1" applyFill="1" applyAlignment="1">
      <alignment vertical="top"/>
    </xf>
    <xf numFmtId="0" fontId="0" fillId="0" borderId="19" xfId="0" applyFill="1" applyBorder="1"/>
    <xf numFmtId="0" fontId="0" fillId="0" borderId="25" xfId="0" applyFill="1" applyBorder="1"/>
    <xf numFmtId="0" fontId="34" fillId="43" borderId="26" xfId="0" applyFont="1" applyFill="1" applyBorder="1"/>
    <xf numFmtId="0" fontId="34" fillId="43" borderId="0" xfId="0" applyFont="1" applyFill="1" applyBorder="1"/>
    <xf numFmtId="0" fontId="34" fillId="43" borderId="27" xfId="0" applyFont="1" applyFill="1" applyBorder="1"/>
    <xf numFmtId="0" fontId="34" fillId="43" borderId="0" xfId="0" applyFont="1" applyFill="1" applyBorder="1" applyAlignment="1">
      <alignment horizontal="centerContinuous"/>
    </xf>
    <xf numFmtId="0" fontId="34" fillId="43" borderId="27" xfId="0" applyFont="1" applyFill="1" applyBorder="1" applyAlignment="1">
      <alignment horizontal="centerContinuous"/>
    </xf>
    <xf numFmtId="0" fontId="0" fillId="0" borderId="0" xfId="0" applyBorder="1"/>
    <xf numFmtId="0" fontId="34" fillId="43" borderId="27" xfId="0" applyFont="1" applyFill="1" applyBorder="1" applyAlignment="1"/>
    <xf numFmtId="0" fontId="35" fillId="43" borderId="26" xfId="0" applyFont="1" applyFill="1" applyBorder="1" applyAlignment="1">
      <alignment horizontal="centerContinuous"/>
    </xf>
    <xf numFmtId="0" fontId="34" fillId="43" borderId="28" xfId="0" applyFont="1" applyFill="1" applyBorder="1"/>
    <xf numFmtId="0" fontId="34" fillId="43" borderId="16" xfId="0" applyFont="1" applyFill="1" applyBorder="1"/>
    <xf numFmtId="0" fontId="34" fillId="43" borderId="29" xfId="0" applyFont="1" applyFill="1" applyBorder="1"/>
    <xf numFmtId="0" fontId="0" fillId="0" borderId="0" xfId="0" applyFill="1" applyBorder="1"/>
    <xf numFmtId="182" fontId="0" fillId="0" borderId="0" xfId="33555" applyFont="1" applyFill="1" applyBorder="1" applyAlignment="1">
      <alignment vertical="top"/>
    </xf>
    <xf numFmtId="0" fontId="0" fillId="0" borderId="0" xfId="0" applyFill="1" applyBorder="1" applyAlignment="1">
      <alignment horizontal="left" vertical="top" wrapText="1"/>
    </xf>
    <xf numFmtId="0" fontId="0" fillId="0" borderId="0" xfId="0" applyFont="1" applyFill="1" applyBorder="1"/>
    <xf numFmtId="0" fontId="0" fillId="0" borderId="0" xfId="0" applyAlignment="1"/>
    <xf numFmtId="49" fontId="38" fillId="0" borderId="0" xfId="33556" applyFill="1" applyBorder="1">
      <alignment horizontal="left"/>
    </xf>
    <xf numFmtId="0" fontId="0" fillId="0" borderId="0" xfId="0" applyFill="1" applyBorder="1" applyAlignment="1">
      <alignment vertical="top" wrapText="1"/>
    </xf>
    <xf numFmtId="0" fontId="0" fillId="0" borderId="0" xfId="0" applyAlignment="1">
      <alignment wrapText="1"/>
    </xf>
    <xf numFmtId="0" fontId="55" fillId="0" borderId="26" xfId="0" applyFont="1" applyFill="1" applyBorder="1" applyAlignment="1">
      <alignment horizontal="centerContinuous"/>
    </xf>
    <xf numFmtId="49" fontId="56" fillId="0" borderId="0" xfId="33554" applyFont="1" applyFill="1" applyBorder="1" applyAlignment="1">
      <alignment horizontal="left" indent="1"/>
    </xf>
    <xf numFmtId="0" fontId="57" fillId="0" borderId="0" xfId="0" applyFont="1" applyFill="1" applyBorder="1"/>
    <xf numFmtId="49" fontId="58" fillId="0" borderId="0" xfId="33553" applyFont="1" applyBorder="1"/>
    <xf numFmtId="0" fontId="59" fillId="0" borderId="24" xfId="0" applyFont="1" applyFill="1" applyBorder="1"/>
    <xf numFmtId="0" fontId="0" fillId="0" borderId="0" xfId="0" applyFill="1" applyBorder="1" applyAlignment="1">
      <alignment horizontal="left" vertical="top" wrapText="1"/>
    </xf>
    <xf numFmtId="0" fontId="0" fillId="0" borderId="0" xfId="0" applyAlignment="1">
      <alignment horizontal="center"/>
    </xf>
  </cellXfs>
  <cellStyles count="33612">
    <cellStyle name="=C:\WINNT\SYSTEM32\COMMAND.COM" xfId="33557"/>
    <cellStyle name="20% - Accent1" xfId="33531" builtinId="30" hidden="1"/>
    <cellStyle name="20% - Accent1 10" xfId="58" hidden="1"/>
    <cellStyle name="20% - Accent1 10" xfId="134" hidden="1"/>
    <cellStyle name="20% - Accent1 10" xfId="221" hidden="1"/>
    <cellStyle name="20% - Accent1 10" xfId="390" hidden="1"/>
    <cellStyle name="20% - Accent1 10" xfId="1397" hidden="1"/>
    <cellStyle name="20% - Accent1 10" xfId="1542" hidden="1"/>
    <cellStyle name="20% - Accent1 10" xfId="1680" hidden="1"/>
    <cellStyle name="20% - Accent1 10" xfId="1162" hidden="1"/>
    <cellStyle name="20% - Accent1 10" xfId="1180" hidden="1"/>
    <cellStyle name="20% - Accent1 10" xfId="1066" hidden="1"/>
    <cellStyle name="20% - Accent1 10" xfId="2463" hidden="1"/>
    <cellStyle name="20% - Accent1 10" xfId="2600" hidden="1"/>
    <cellStyle name="20% - Accent1 10" xfId="2749" hidden="1"/>
    <cellStyle name="20% - Accent1 10" xfId="2100" hidden="1"/>
    <cellStyle name="20% - Accent1 10" xfId="1809" hidden="1"/>
    <cellStyle name="20% - Accent1 10" xfId="1098" hidden="1"/>
    <cellStyle name="20% - Accent1 10" xfId="3519" hidden="1"/>
    <cellStyle name="20% - Accent1 10" xfId="3618" hidden="1"/>
    <cellStyle name="20% - Accent1 10" xfId="3709" hidden="1"/>
    <cellStyle name="20% - Accent1 10" xfId="4281" hidden="1"/>
    <cellStyle name="20% - Accent1 10" xfId="4392" hidden="1"/>
    <cellStyle name="20% - Accent1 10" xfId="4504" hidden="1"/>
    <cellStyle name="20% - Accent1 10" xfId="4889" hidden="1"/>
    <cellStyle name="20% - Accent1 10" xfId="4969" hidden="1"/>
    <cellStyle name="20% - Accent1 10" xfId="5499" hidden="1"/>
    <cellStyle name="20% - Accent1 10" xfId="5575" hidden="1"/>
    <cellStyle name="20% - Accent1 10" xfId="5662" hidden="1"/>
    <cellStyle name="20% - Accent1 10" xfId="5831" hidden="1"/>
    <cellStyle name="20% - Accent1 10" xfId="6838" hidden="1"/>
    <cellStyle name="20% - Accent1 10" xfId="6983" hidden="1"/>
    <cellStyle name="20% - Accent1 10" xfId="7121" hidden="1"/>
    <cellStyle name="20% - Accent1 10" xfId="6603" hidden="1"/>
    <cellStyle name="20% - Accent1 10" xfId="6621" hidden="1"/>
    <cellStyle name="20% - Accent1 10" xfId="6507" hidden="1"/>
    <cellStyle name="20% - Accent1 10" xfId="7904" hidden="1"/>
    <cellStyle name="20% - Accent1 10" xfId="8041" hidden="1"/>
    <cellStyle name="20% - Accent1 10" xfId="8190" hidden="1"/>
    <cellStyle name="20% - Accent1 10" xfId="7541" hidden="1"/>
    <cellStyle name="20% - Accent1 10" xfId="7250" hidden="1"/>
    <cellStyle name="20% - Accent1 10" xfId="6539" hidden="1"/>
    <cellStyle name="20% - Accent1 10" xfId="8960" hidden="1"/>
    <cellStyle name="20% - Accent1 10" xfId="9059" hidden="1"/>
    <cellStyle name="20% - Accent1 10" xfId="9150" hidden="1"/>
    <cellStyle name="20% - Accent1 10" xfId="9722" hidden="1"/>
    <cellStyle name="20% - Accent1 10" xfId="9833" hidden="1"/>
    <cellStyle name="20% - Accent1 10" xfId="9945" hidden="1"/>
    <cellStyle name="20% - Accent1 10" xfId="10330" hidden="1"/>
    <cellStyle name="20% - Accent1 10" xfId="10410" hidden="1"/>
    <cellStyle name="20% - Accent1 10" xfId="10837" hidden="1"/>
    <cellStyle name="20% - Accent1 10" xfId="10763" hidden="1"/>
    <cellStyle name="20% - Accent1 10" xfId="10683" hidden="1"/>
    <cellStyle name="20% - Accent1 10" xfId="10600" hidden="1"/>
    <cellStyle name="20% - Accent1 10" xfId="9432" hidden="1"/>
    <cellStyle name="20% - Accent1 10" xfId="9351" hidden="1"/>
    <cellStyle name="20% - Accent1 10" xfId="9265" hidden="1"/>
    <cellStyle name="20% - Accent1 10" xfId="9696" hidden="1"/>
    <cellStyle name="20% - Accent1 10" xfId="9679" hidden="1"/>
    <cellStyle name="20% - Accent1 10" xfId="9993" hidden="1"/>
    <cellStyle name="20% - Accent1 10" xfId="8301" hidden="1"/>
    <cellStyle name="20% - Accent1 10" xfId="8152" hidden="1"/>
    <cellStyle name="20% - Accent1 10" xfId="7987" hidden="1"/>
    <cellStyle name="20% - Accent1 10" xfId="8648" hidden="1"/>
    <cellStyle name="20% - Accent1 10" xfId="8958" hidden="1"/>
    <cellStyle name="20% - Accent1 10" xfId="9900" hidden="1"/>
    <cellStyle name="20% - Accent1 10" xfId="7123" hidden="1"/>
    <cellStyle name="20% - Accent1 10" xfId="6949" hidden="1"/>
    <cellStyle name="20% - Accent1 10" xfId="6784" hidden="1"/>
    <cellStyle name="20% - Accent1 10" xfId="6296" hidden="1"/>
    <cellStyle name="20% - Accent1 10" xfId="6220" hidden="1"/>
    <cellStyle name="20% - Accent1 10" xfId="6142" hidden="1"/>
    <cellStyle name="20% - Accent1 10" xfId="10899" hidden="1"/>
    <cellStyle name="20% - Accent1 10" xfId="10975" hidden="1"/>
    <cellStyle name="20% - Accent1 10" xfId="5396" hidden="1"/>
    <cellStyle name="20% - Accent1 10" xfId="5322" hidden="1"/>
    <cellStyle name="20% - Accent1 10" xfId="5242" hidden="1"/>
    <cellStyle name="20% - Accent1 10" xfId="5159" hidden="1"/>
    <cellStyle name="20% - Accent1 10" xfId="3991" hidden="1"/>
    <cellStyle name="20% - Accent1 10" xfId="3910" hidden="1"/>
    <cellStyle name="20% - Accent1 10" xfId="3824" hidden="1"/>
    <cellStyle name="20% - Accent1 10" xfId="4255" hidden="1"/>
    <cellStyle name="20% - Accent1 10" xfId="4238" hidden="1"/>
    <cellStyle name="20% - Accent1 10" xfId="4552" hidden="1"/>
    <cellStyle name="20% - Accent1 10" xfId="2860" hidden="1"/>
    <cellStyle name="20% - Accent1 10" xfId="2711" hidden="1"/>
    <cellStyle name="20% - Accent1 10" xfId="2546" hidden="1"/>
    <cellStyle name="20% - Accent1 10" xfId="3207" hidden="1"/>
    <cellStyle name="20% - Accent1 10" xfId="3517" hidden="1"/>
    <cellStyle name="20% - Accent1 10" xfId="4459" hidden="1"/>
    <cellStyle name="20% - Accent1 10" xfId="1682" hidden="1"/>
    <cellStyle name="20% - Accent1 10" xfId="1508" hidden="1"/>
    <cellStyle name="20% - Accent1 10" xfId="1343" hidden="1"/>
    <cellStyle name="20% - Accent1 10" xfId="855" hidden="1"/>
    <cellStyle name="20% - Accent1 10" xfId="779" hidden="1"/>
    <cellStyle name="20% - Accent1 10" xfId="701" hidden="1"/>
    <cellStyle name="20% - Accent1 10" xfId="11043" hidden="1"/>
    <cellStyle name="20% - Accent1 10" xfId="11119" hidden="1"/>
    <cellStyle name="20% - Accent1 10" xfId="11227" hidden="1"/>
    <cellStyle name="20% - Accent1 10" xfId="11303" hidden="1"/>
    <cellStyle name="20% - Accent1 10" xfId="11390" hidden="1"/>
    <cellStyle name="20% - Accent1 10" xfId="11559" hidden="1"/>
    <cellStyle name="20% - Accent1 10" xfId="12566" hidden="1"/>
    <cellStyle name="20% - Accent1 10" xfId="12711" hidden="1"/>
    <cellStyle name="20% - Accent1 10" xfId="12849" hidden="1"/>
    <cellStyle name="20% - Accent1 10" xfId="12331" hidden="1"/>
    <cellStyle name="20% - Accent1 10" xfId="12349" hidden="1"/>
    <cellStyle name="20% - Accent1 10" xfId="12235" hidden="1"/>
    <cellStyle name="20% - Accent1 10" xfId="13632" hidden="1"/>
    <cellStyle name="20% - Accent1 10" xfId="13769" hidden="1"/>
    <cellStyle name="20% - Accent1 10" xfId="13918" hidden="1"/>
    <cellStyle name="20% - Accent1 10" xfId="13269" hidden="1"/>
    <cellStyle name="20% - Accent1 10" xfId="12978" hidden="1"/>
    <cellStyle name="20% - Accent1 10" xfId="12267" hidden="1"/>
    <cellStyle name="20% - Accent1 10" xfId="14688" hidden="1"/>
    <cellStyle name="20% - Accent1 10" xfId="14787" hidden="1"/>
    <cellStyle name="20% - Accent1 10" xfId="14878" hidden="1"/>
    <cellStyle name="20% - Accent1 10" xfId="15450" hidden="1"/>
    <cellStyle name="20% - Accent1 10" xfId="15561" hidden="1"/>
    <cellStyle name="20% - Accent1 10" xfId="15673" hidden="1"/>
    <cellStyle name="20% - Accent1 10" xfId="16058" hidden="1"/>
    <cellStyle name="20% - Accent1 10" xfId="16138" hidden="1"/>
    <cellStyle name="20% - Accent1 10" xfId="16565" hidden="1"/>
    <cellStyle name="20% - Accent1 10" xfId="16491" hidden="1"/>
    <cellStyle name="20% - Accent1 10" xfId="16411" hidden="1"/>
    <cellStyle name="20% - Accent1 10" xfId="16328" hidden="1"/>
    <cellStyle name="20% - Accent1 10" xfId="15160" hidden="1"/>
    <cellStyle name="20% - Accent1 10" xfId="15079" hidden="1"/>
    <cellStyle name="20% - Accent1 10" xfId="14993" hidden="1"/>
    <cellStyle name="20% - Accent1 10" xfId="15424" hidden="1"/>
    <cellStyle name="20% - Accent1 10" xfId="15407" hidden="1"/>
    <cellStyle name="20% - Accent1 10" xfId="15721" hidden="1"/>
    <cellStyle name="20% - Accent1 10" xfId="14029" hidden="1"/>
    <cellStyle name="20% - Accent1 10" xfId="13880" hidden="1"/>
    <cellStyle name="20% - Accent1 10" xfId="13715" hidden="1"/>
    <cellStyle name="20% - Accent1 10" xfId="14376" hidden="1"/>
    <cellStyle name="20% - Accent1 10" xfId="14686" hidden="1"/>
    <cellStyle name="20% - Accent1 10" xfId="15628" hidden="1"/>
    <cellStyle name="20% - Accent1 10" xfId="12851" hidden="1"/>
    <cellStyle name="20% - Accent1 10" xfId="12677" hidden="1"/>
    <cellStyle name="20% - Accent1 10" xfId="12512" hidden="1"/>
    <cellStyle name="20% - Accent1 10" xfId="12024" hidden="1"/>
    <cellStyle name="20% - Accent1 10" xfId="11948" hidden="1"/>
    <cellStyle name="20% - Accent1 10" xfId="11870" hidden="1"/>
    <cellStyle name="20% - Accent1 10" xfId="16627" hidden="1"/>
    <cellStyle name="20% - Accent1 10" xfId="16703" hidden="1"/>
    <cellStyle name="20% - Accent1 10" xfId="16808" hidden="1"/>
    <cellStyle name="20% - Accent1 10" xfId="16884" hidden="1"/>
    <cellStyle name="20% - Accent1 10" xfId="16971" hidden="1"/>
    <cellStyle name="20% - Accent1 10" xfId="17140" hidden="1"/>
    <cellStyle name="20% - Accent1 10" xfId="18147" hidden="1"/>
    <cellStyle name="20% - Accent1 10" xfId="18292" hidden="1"/>
    <cellStyle name="20% - Accent1 10" xfId="18430" hidden="1"/>
    <cellStyle name="20% - Accent1 10" xfId="17912" hidden="1"/>
    <cellStyle name="20% - Accent1 10" xfId="17930" hidden="1"/>
    <cellStyle name="20% - Accent1 10" xfId="17816" hidden="1"/>
    <cellStyle name="20% - Accent1 10" xfId="19213" hidden="1"/>
    <cellStyle name="20% - Accent1 10" xfId="19350" hidden="1"/>
    <cellStyle name="20% - Accent1 10" xfId="19499" hidden="1"/>
    <cellStyle name="20% - Accent1 10" xfId="18850" hidden="1"/>
    <cellStyle name="20% - Accent1 10" xfId="18559" hidden="1"/>
    <cellStyle name="20% - Accent1 10" xfId="17848" hidden="1"/>
    <cellStyle name="20% - Accent1 10" xfId="20269" hidden="1"/>
    <cellStyle name="20% - Accent1 10" xfId="20368" hidden="1"/>
    <cellStyle name="20% - Accent1 10" xfId="20459" hidden="1"/>
    <cellStyle name="20% - Accent1 10" xfId="21031" hidden="1"/>
    <cellStyle name="20% - Accent1 10" xfId="21142" hidden="1"/>
    <cellStyle name="20% - Accent1 10" xfId="21254" hidden="1"/>
    <cellStyle name="20% - Accent1 10" xfId="21639" hidden="1"/>
    <cellStyle name="20% - Accent1 10" xfId="21719" hidden="1"/>
    <cellStyle name="20% - Accent1 10" xfId="22249" hidden="1"/>
    <cellStyle name="20% - Accent1 10" xfId="22325" hidden="1"/>
    <cellStyle name="20% - Accent1 10" xfId="22412" hidden="1"/>
    <cellStyle name="20% - Accent1 10" xfId="22581" hidden="1"/>
    <cellStyle name="20% - Accent1 10" xfId="23588" hidden="1"/>
    <cellStyle name="20% - Accent1 10" xfId="23733" hidden="1"/>
    <cellStyle name="20% - Accent1 10" xfId="23871" hidden="1"/>
    <cellStyle name="20% - Accent1 10" xfId="23353" hidden="1"/>
    <cellStyle name="20% - Accent1 10" xfId="23371" hidden="1"/>
    <cellStyle name="20% - Accent1 10" xfId="23257" hidden="1"/>
    <cellStyle name="20% - Accent1 10" xfId="24654" hidden="1"/>
    <cellStyle name="20% - Accent1 10" xfId="24791" hidden="1"/>
    <cellStyle name="20% - Accent1 10" xfId="24940" hidden="1"/>
    <cellStyle name="20% - Accent1 10" xfId="24291" hidden="1"/>
    <cellStyle name="20% - Accent1 10" xfId="24000" hidden="1"/>
    <cellStyle name="20% - Accent1 10" xfId="23289" hidden="1"/>
    <cellStyle name="20% - Accent1 10" xfId="25710" hidden="1"/>
    <cellStyle name="20% - Accent1 10" xfId="25809" hidden="1"/>
    <cellStyle name="20% - Accent1 10" xfId="25900" hidden="1"/>
    <cellStyle name="20% - Accent1 10" xfId="26472" hidden="1"/>
    <cellStyle name="20% - Accent1 10" xfId="26583" hidden="1"/>
    <cellStyle name="20% - Accent1 10" xfId="26695" hidden="1"/>
    <cellStyle name="20% - Accent1 10" xfId="27080" hidden="1"/>
    <cellStyle name="20% - Accent1 10" xfId="27160" hidden="1"/>
    <cellStyle name="20% - Accent1 10" xfId="27587" hidden="1"/>
    <cellStyle name="20% - Accent1 10" xfId="27513" hidden="1"/>
    <cellStyle name="20% - Accent1 10" xfId="27433" hidden="1"/>
    <cellStyle name="20% - Accent1 10" xfId="27350" hidden="1"/>
    <cellStyle name="20% - Accent1 10" xfId="26182" hidden="1"/>
    <cellStyle name="20% - Accent1 10" xfId="26101" hidden="1"/>
    <cellStyle name="20% - Accent1 10" xfId="26015" hidden="1"/>
    <cellStyle name="20% - Accent1 10" xfId="26446" hidden="1"/>
    <cellStyle name="20% - Accent1 10" xfId="26429" hidden="1"/>
    <cellStyle name="20% - Accent1 10" xfId="26743" hidden="1"/>
    <cellStyle name="20% - Accent1 10" xfId="25051" hidden="1"/>
    <cellStyle name="20% - Accent1 10" xfId="24902" hidden="1"/>
    <cellStyle name="20% - Accent1 10" xfId="24737" hidden="1"/>
    <cellStyle name="20% - Accent1 10" xfId="25398" hidden="1"/>
    <cellStyle name="20% - Accent1 10" xfId="25708" hidden="1"/>
    <cellStyle name="20% - Accent1 10" xfId="26650" hidden="1"/>
    <cellStyle name="20% - Accent1 10" xfId="23873" hidden="1"/>
    <cellStyle name="20% - Accent1 10" xfId="23699" hidden="1"/>
    <cellStyle name="20% - Accent1 10" xfId="23534" hidden="1"/>
    <cellStyle name="20% - Accent1 10" xfId="23046" hidden="1"/>
    <cellStyle name="20% - Accent1 10" xfId="22970" hidden="1"/>
    <cellStyle name="20% - Accent1 10" xfId="22892" hidden="1"/>
    <cellStyle name="20% - Accent1 10" xfId="27649" hidden="1"/>
    <cellStyle name="20% - Accent1 10" xfId="27725" hidden="1"/>
    <cellStyle name="20% - Accent1 10" xfId="22146" hidden="1"/>
    <cellStyle name="20% - Accent1 10" xfId="22072" hidden="1"/>
    <cellStyle name="20% - Accent1 10" xfId="21992" hidden="1"/>
    <cellStyle name="20% - Accent1 10" xfId="21909" hidden="1"/>
    <cellStyle name="20% - Accent1 10" xfId="20741" hidden="1"/>
    <cellStyle name="20% - Accent1 10" xfId="20660" hidden="1"/>
    <cellStyle name="20% - Accent1 10" xfId="20574" hidden="1"/>
    <cellStyle name="20% - Accent1 10" xfId="21005" hidden="1"/>
    <cellStyle name="20% - Accent1 10" xfId="20988" hidden="1"/>
    <cellStyle name="20% - Accent1 10" xfId="21302" hidden="1"/>
    <cellStyle name="20% - Accent1 10" xfId="19610" hidden="1"/>
    <cellStyle name="20% - Accent1 10" xfId="19461" hidden="1"/>
    <cellStyle name="20% - Accent1 10" xfId="19296" hidden="1"/>
    <cellStyle name="20% - Accent1 10" xfId="19957" hidden="1"/>
    <cellStyle name="20% - Accent1 10" xfId="20267" hidden="1"/>
    <cellStyle name="20% - Accent1 10" xfId="21209" hidden="1"/>
    <cellStyle name="20% - Accent1 10" xfId="18432" hidden="1"/>
    <cellStyle name="20% - Accent1 10" xfId="18258" hidden="1"/>
    <cellStyle name="20% - Accent1 10" xfId="18093" hidden="1"/>
    <cellStyle name="20% - Accent1 10" xfId="17605" hidden="1"/>
    <cellStyle name="20% - Accent1 10" xfId="17529" hidden="1"/>
    <cellStyle name="20% - Accent1 10" xfId="17451" hidden="1"/>
    <cellStyle name="20% - Accent1 10" xfId="27793" hidden="1"/>
    <cellStyle name="20% - Accent1 10" xfId="27869" hidden="1"/>
    <cellStyle name="20% - Accent1 10" xfId="27977" hidden="1"/>
    <cellStyle name="20% - Accent1 10" xfId="28053" hidden="1"/>
    <cellStyle name="20% - Accent1 10" xfId="28140" hidden="1"/>
    <cellStyle name="20% - Accent1 10" xfId="28309" hidden="1"/>
    <cellStyle name="20% - Accent1 10" xfId="29316" hidden="1"/>
    <cellStyle name="20% - Accent1 10" xfId="29461" hidden="1"/>
    <cellStyle name="20% - Accent1 10" xfId="29599" hidden="1"/>
    <cellStyle name="20% - Accent1 10" xfId="29081" hidden="1"/>
    <cellStyle name="20% - Accent1 10" xfId="29099" hidden="1"/>
    <cellStyle name="20% - Accent1 10" xfId="28985" hidden="1"/>
    <cellStyle name="20% - Accent1 10" xfId="30382" hidden="1"/>
    <cellStyle name="20% - Accent1 10" xfId="30519" hidden="1"/>
    <cellStyle name="20% - Accent1 10" xfId="30668" hidden="1"/>
    <cellStyle name="20% - Accent1 10" xfId="30019" hidden="1"/>
    <cellStyle name="20% - Accent1 10" xfId="29728" hidden="1"/>
    <cellStyle name="20% - Accent1 10" xfId="29017" hidden="1"/>
    <cellStyle name="20% - Accent1 10" xfId="31438" hidden="1"/>
    <cellStyle name="20% - Accent1 10" xfId="31537" hidden="1"/>
    <cellStyle name="20% - Accent1 10" xfId="31628" hidden="1"/>
    <cellStyle name="20% - Accent1 10" xfId="32200" hidden="1"/>
    <cellStyle name="20% - Accent1 10" xfId="32311" hidden="1"/>
    <cellStyle name="20% - Accent1 10" xfId="32423" hidden="1"/>
    <cellStyle name="20% - Accent1 10" xfId="32808" hidden="1"/>
    <cellStyle name="20% - Accent1 10" xfId="32888" hidden="1"/>
    <cellStyle name="20% - Accent1 10" xfId="33315" hidden="1"/>
    <cellStyle name="20% - Accent1 10" xfId="33241" hidden="1"/>
    <cellStyle name="20% - Accent1 10" xfId="33161" hidden="1"/>
    <cellStyle name="20% - Accent1 10" xfId="33078" hidden="1"/>
    <cellStyle name="20% - Accent1 10" xfId="31910" hidden="1"/>
    <cellStyle name="20% - Accent1 10" xfId="31829" hidden="1"/>
    <cellStyle name="20% - Accent1 10" xfId="31743" hidden="1"/>
    <cellStyle name="20% - Accent1 10" xfId="32174" hidden="1"/>
    <cellStyle name="20% - Accent1 10" xfId="32157" hidden="1"/>
    <cellStyle name="20% - Accent1 10" xfId="32471" hidden="1"/>
    <cellStyle name="20% - Accent1 10" xfId="30779" hidden="1"/>
    <cellStyle name="20% - Accent1 10" xfId="30630" hidden="1"/>
    <cellStyle name="20% - Accent1 10" xfId="30465" hidden="1"/>
    <cellStyle name="20% - Accent1 10" xfId="31126" hidden="1"/>
    <cellStyle name="20% - Accent1 10" xfId="31436" hidden="1"/>
    <cellStyle name="20% - Accent1 10" xfId="32378" hidden="1"/>
    <cellStyle name="20% - Accent1 10" xfId="29601" hidden="1"/>
    <cellStyle name="20% - Accent1 10" xfId="29427" hidden="1"/>
    <cellStyle name="20% - Accent1 10" xfId="29262" hidden="1"/>
    <cellStyle name="20% - Accent1 10" xfId="28774" hidden="1"/>
    <cellStyle name="20% - Accent1 10" xfId="28698" hidden="1"/>
    <cellStyle name="20% - Accent1 10" xfId="28620" hidden="1"/>
    <cellStyle name="20% - Accent1 10" xfId="33377" hidden="1"/>
    <cellStyle name="20% - Accent1 10" xfId="33453" hidden="1"/>
    <cellStyle name="20% - Accent1 11" xfId="71" hidden="1"/>
    <cellStyle name="20% - Accent1 11" xfId="147" hidden="1"/>
    <cellStyle name="20% - Accent1 11" xfId="257" hidden="1"/>
    <cellStyle name="20% - Accent1 11" xfId="403" hidden="1"/>
    <cellStyle name="20% - Accent1 11" xfId="1412" hidden="1"/>
    <cellStyle name="20% - Accent1 11" xfId="1557" hidden="1"/>
    <cellStyle name="20% - Accent1 11" xfId="1698" hidden="1"/>
    <cellStyle name="20% - Accent1 11" xfId="2092" hidden="1"/>
    <cellStyle name="20% - Accent1 11" xfId="1174" hidden="1"/>
    <cellStyle name="20% - Accent1 11" xfId="1256" hidden="1"/>
    <cellStyle name="20% - Accent1 11" xfId="2487" hidden="1"/>
    <cellStyle name="20% - Accent1 11" xfId="2616" hidden="1"/>
    <cellStyle name="20% - Accent1 11" xfId="2763" hidden="1"/>
    <cellStyle name="20% - Accent1 11" xfId="3215" hidden="1"/>
    <cellStyle name="20% - Accent1 11" xfId="1281" hidden="1"/>
    <cellStyle name="20% - Accent1 11" xfId="939" hidden="1"/>
    <cellStyle name="20% - Accent1 11" xfId="3533" hidden="1"/>
    <cellStyle name="20% - Accent1 11" xfId="3631" hidden="1"/>
    <cellStyle name="20% - Accent1 11" xfId="3722" hidden="1"/>
    <cellStyle name="20% - Accent1 11" xfId="4298" hidden="1"/>
    <cellStyle name="20% - Accent1 11" xfId="4408" hidden="1"/>
    <cellStyle name="20% - Accent1 11" xfId="4521" hidden="1"/>
    <cellStyle name="20% - Accent1 11" xfId="4903" hidden="1"/>
    <cellStyle name="20% - Accent1 11" xfId="4983" hidden="1"/>
    <cellStyle name="20% - Accent1 11" xfId="5512" hidden="1"/>
    <cellStyle name="20% - Accent1 11" xfId="5588" hidden="1"/>
    <cellStyle name="20% - Accent1 11" xfId="5698" hidden="1"/>
    <cellStyle name="20% - Accent1 11" xfId="5844" hidden="1"/>
    <cellStyle name="20% - Accent1 11" xfId="6853" hidden="1"/>
    <cellStyle name="20% - Accent1 11" xfId="6998" hidden="1"/>
    <cellStyle name="20% - Accent1 11" xfId="7139" hidden="1"/>
    <cellStyle name="20% - Accent1 11" xfId="7533" hidden="1"/>
    <cellStyle name="20% - Accent1 11" xfId="6615" hidden="1"/>
    <cellStyle name="20% - Accent1 11" xfId="6697" hidden="1"/>
    <cellStyle name="20% - Accent1 11" xfId="7928" hidden="1"/>
    <cellStyle name="20% - Accent1 11" xfId="8057" hidden="1"/>
    <cellStyle name="20% - Accent1 11" xfId="8204" hidden="1"/>
    <cellStyle name="20% - Accent1 11" xfId="8656" hidden="1"/>
    <cellStyle name="20% - Accent1 11" xfId="6722" hidden="1"/>
    <cellStyle name="20% - Accent1 11" xfId="6380" hidden="1"/>
    <cellStyle name="20% - Accent1 11" xfId="8974" hidden="1"/>
    <cellStyle name="20% - Accent1 11" xfId="9072" hidden="1"/>
    <cellStyle name="20% - Accent1 11" xfId="9163" hidden="1"/>
    <cellStyle name="20% - Accent1 11" xfId="9739" hidden="1"/>
    <cellStyle name="20% - Accent1 11" xfId="9849" hidden="1"/>
    <cellStyle name="20% - Accent1 11" xfId="9962" hidden="1"/>
    <cellStyle name="20% - Accent1 11" xfId="10344" hidden="1"/>
    <cellStyle name="20% - Accent1 11" xfId="10424" hidden="1"/>
    <cellStyle name="20% - Accent1 11" xfId="10824" hidden="1"/>
    <cellStyle name="20% - Accent1 11" xfId="10750" hidden="1"/>
    <cellStyle name="20% - Accent1 11" xfId="10670" hidden="1"/>
    <cellStyle name="20% - Accent1 11" xfId="10587" hidden="1"/>
    <cellStyle name="20% - Accent1 11" xfId="9419" hidden="1"/>
    <cellStyle name="20% - Accent1 11" xfId="9338" hidden="1"/>
    <cellStyle name="20% - Accent1 11" xfId="9252" hidden="1"/>
    <cellStyle name="20% - Accent1 11" xfId="8659" hidden="1"/>
    <cellStyle name="20% - Accent1 11" xfId="9685" hidden="1"/>
    <cellStyle name="20% - Accent1 11" xfId="9608" hidden="1"/>
    <cellStyle name="20% - Accent1 11" xfId="8284" hidden="1"/>
    <cellStyle name="20% - Accent1 11" xfId="8135" hidden="1"/>
    <cellStyle name="20% - Accent1 11" xfId="7963" hidden="1"/>
    <cellStyle name="20% - Accent1 11" xfId="7525" hidden="1"/>
    <cellStyle name="20% - Accent1 11" xfId="9584" hidden="1"/>
    <cellStyle name="20% - Accent1 11" xfId="10027" hidden="1"/>
    <cellStyle name="20% - Accent1 11" xfId="7092" hidden="1"/>
    <cellStyle name="20% - Accent1 11" xfId="6931" hidden="1"/>
    <cellStyle name="20% - Accent1 11" xfId="6766" hidden="1"/>
    <cellStyle name="20% - Accent1 11" xfId="6283" hidden="1"/>
    <cellStyle name="20% - Accent1 11" xfId="6207" hidden="1"/>
    <cellStyle name="20% - Accent1 11" xfId="6030" hidden="1"/>
    <cellStyle name="20% - Accent1 11" xfId="10912" hidden="1"/>
    <cellStyle name="20% - Accent1 11" xfId="10988" hidden="1"/>
    <cellStyle name="20% - Accent1 11" xfId="5383" hidden="1"/>
    <cellStyle name="20% - Accent1 11" xfId="5309" hidden="1"/>
    <cellStyle name="20% - Accent1 11" xfId="5229" hidden="1"/>
    <cellStyle name="20% - Accent1 11" xfId="5146" hidden="1"/>
    <cellStyle name="20% - Accent1 11" xfId="3978" hidden="1"/>
    <cellStyle name="20% - Accent1 11" xfId="3897" hidden="1"/>
    <cellStyle name="20% - Accent1 11" xfId="3811" hidden="1"/>
    <cellStyle name="20% - Accent1 11" xfId="3218" hidden="1"/>
    <cellStyle name="20% - Accent1 11" xfId="4244" hidden="1"/>
    <cellStyle name="20% - Accent1 11" xfId="4167" hidden="1"/>
    <cellStyle name="20% - Accent1 11" xfId="2843" hidden="1"/>
    <cellStyle name="20% - Accent1 11" xfId="2694" hidden="1"/>
    <cellStyle name="20% - Accent1 11" xfId="2522" hidden="1"/>
    <cellStyle name="20% - Accent1 11" xfId="2084" hidden="1"/>
    <cellStyle name="20% - Accent1 11" xfId="4143" hidden="1"/>
    <cellStyle name="20% - Accent1 11" xfId="4586" hidden="1"/>
    <cellStyle name="20% - Accent1 11" xfId="1651" hidden="1"/>
    <cellStyle name="20% - Accent1 11" xfId="1490" hidden="1"/>
    <cellStyle name="20% - Accent1 11" xfId="1325" hidden="1"/>
    <cellStyle name="20% - Accent1 11" xfId="842" hidden="1"/>
    <cellStyle name="20% - Accent1 11" xfId="766" hidden="1"/>
    <cellStyle name="20% - Accent1 11" xfId="589" hidden="1"/>
    <cellStyle name="20% - Accent1 11" xfId="11056" hidden="1"/>
    <cellStyle name="20% - Accent1 11" xfId="11132" hidden="1"/>
    <cellStyle name="20% - Accent1 11" xfId="11240" hidden="1"/>
    <cellStyle name="20% - Accent1 11" xfId="11316" hidden="1"/>
    <cellStyle name="20% - Accent1 11" xfId="11426" hidden="1"/>
    <cellStyle name="20% - Accent1 11" xfId="11572" hidden="1"/>
    <cellStyle name="20% - Accent1 11" xfId="12581" hidden="1"/>
    <cellStyle name="20% - Accent1 11" xfId="12726" hidden="1"/>
    <cellStyle name="20% - Accent1 11" xfId="12867" hidden="1"/>
    <cellStyle name="20% - Accent1 11" xfId="13261" hidden="1"/>
    <cellStyle name="20% - Accent1 11" xfId="12343" hidden="1"/>
    <cellStyle name="20% - Accent1 11" xfId="12425" hidden="1"/>
    <cellStyle name="20% - Accent1 11" xfId="13656" hidden="1"/>
    <cellStyle name="20% - Accent1 11" xfId="13785" hidden="1"/>
    <cellStyle name="20% - Accent1 11" xfId="13932" hidden="1"/>
    <cellStyle name="20% - Accent1 11" xfId="14384" hidden="1"/>
    <cellStyle name="20% - Accent1 11" xfId="12450" hidden="1"/>
    <cellStyle name="20% - Accent1 11" xfId="12108" hidden="1"/>
    <cellStyle name="20% - Accent1 11" xfId="14702" hidden="1"/>
    <cellStyle name="20% - Accent1 11" xfId="14800" hidden="1"/>
    <cellStyle name="20% - Accent1 11" xfId="14891" hidden="1"/>
    <cellStyle name="20% - Accent1 11" xfId="15467" hidden="1"/>
    <cellStyle name="20% - Accent1 11" xfId="15577" hidden="1"/>
    <cellStyle name="20% - Accent1 11" xfId="15690" hidden="1"/>
    <cellStyle name="20% - Accent1 11" xfId="16072" hidden="1"/>
    <cellStyle name="20% - Accent1 11" xfId="16152" hidden="1"/>
    <cellStyle name="20% - Accent1 11" xfId="16552" hidden="1"/>
    <cellStyle name="20% - Accent1 11" xfId="16478" hidden="1"/>
    <cellStyle name="20% - Accent1 11" xfId="16398" hidden="1"/>
    <cellStyle name="20% - Accent1 11" xfId="16315" hidden="1"/>
    <cellStyle name="20% - Accent1 11" xfId="15147" hidden="1"/>
    <cellStyle name="20% - Accent1 11" xfId="15066" hidden="1"/>
    <cellStyle name="20% - Accent1 11" xfId="14980" hidden="1"/>
    <cellStyle name="20% - Accent1 11" xfId="14387" hidden="1"/>
    <cellStyle name="20% - Accent1 11" xfId="15413" hidden="1"/>
    <cellStyle name="20% - Accent1 11" xfId="15336" hidden="1"/>
    <cellStyle name="20% - Accent1 11" xfId="14012" hidden="1"/>
    <cellStyle name="20% - Accent1 11" xfId="13863" hidden="1"/>
    <cellStyle name="20% - Accent1 11" xfId="13691" hidden="1"/>
    <cellStyle name="20% - Accent1 11" xfId="13253" hidden="1"/>
    <cellStyle name="20% - Accent1 11" xfId="15312" hidden="1"/>
    <cellStyle name="20% - Accent1 11" xfId="15755" hidden="1"/>
    <cellStyle name="20% - Accent1 11" xfId="12820" hidden="1"/>
    <cellStyle name="20% - Accent1 11" xfId="12659" hidden="1"/>
    <cellStyle name="20% - Accent1 11" xfId="12494" hidden="1"/>
    <cellStyle name="20% - Accent1 11" xfId="12011" hidden="1"/>
    <cellStyle name="20% - Accent1 11" xfId="11935" hidden="1"/>
    <cellStyle name="20% - Accent1 11" xfId="11758" hidden="1"/>
    <cellStyle name="20% - Accent1 11" xfId="16640" hidden="1"/>
    <cellStyle name="20% - Accent1 11" xfId="16716" hidden="1"/>
    <cellStyle name="20% - Accent1 11" xfId="16821" hidden="1"/>
    <cellStyle name="20% - Accent1 11" xfId="16897" hidden="1"/>
    <cellStyle name="20% - Accent1 11" xfId="17007" hidden="1"/>
    <cellStyle name="20% - Accent1 11" xfId="17153" hidden="1"/>
    <cellStyle name="20% - Accent1 11" xfId="18162" hidden="1"/>
    <cellStyle name="20% - Accent1 11" xfId="18307" hidden="1"/>
    <cellStyle name="20% - Accent1 11" xfId="18448" hidden="1"/>
    <cellStyle name="20% - Accent1 11" xfId="18842" hidden="1"/>
    <cellStyle name="20% - Accent1 11" xfId="17924" hidden="1"/>
    <cellStyle name="20% - Accent1 11" xfId="18006" hidden="1"/>
    <cellStyle name="20% - Accent1 11" xfId="19237" hidden="1"/>
    <cellStyle name="20% - Accent1 11" xfId="19366" hidden="1"/>
    <cellStyle name="20% - Accent1 11" xfId="19513" hidden="1"/>
    <cellStyle name="20% - Accent1 11" xfId="19965" hidden="1"/>
    <cellStyle name="20% - Accent1 11" xfId="18031" hidden="1"/>
    <cellStyle name="20% - Accent1 11" xfId="17689" hidden="1"/>
    <cellStyle name="20% - Accent1 11" xfId="20283" hidden="1"/>
    <cellStyle name="20% - Accent1 11" xfId="20381" hidden="1"/>
    <cellStyle name="20% - Accent1 11" xfId="20472" hidden="1"/>
    <cellStyle name="20% - Accent1 11" xfId="21048" hidden="1"/>
    <cellStyle name="20% - Accent1 11" xfId="21158" hidden="1"/>
    <cellStyle name="20% - Accent1 11" xfId="21271" hidden="1"/>
    <cellStyle name="20% - Accent1 11" xfId="21653" hidden="1"/>
    <cellStyle name="20% - Accent1 11" xfId="21733" hidden="1"/>
    <cellStyle name="20% - Accent1 11" xfId="22262" hidden="1"/>
    <cellStyle name="20% - Accent1 11" xfId="22338" hidden="1"/>
    <cellStyle name="20% - Accent1 11" xfId="22448" hidden="1"/>
    <cellStyle name="20% - Accent1 11" xfId="22594" hidden="1"/>
    <cellStyle name="20% - Accent1 11" xfId="23603" hidden="1"/>
    <cellStyle name="20% - Accent1 11" xfId="23748" hidden="1"/>
    <cellStyle name="20% - Accent1 11" xfId="23889" hidden="1"/>
    <cellStyle name="20% - Accent1 11" xfId="24283" hidden="1"/>
    <cellStyle name="20% - Accent1 11" xfId="23365" hidden="1"/>
    <cellStyle name="20% - Accent1 11" xfId="23447" hidden="1"/>
    <cellStyle name="20% - Accent1 11" xfId="24678" hidden="1"/>
    <cellStyle name="20% - Accent1 11" xfId="24807" hidden="1"/>
    <cellStyle name="20% - Accent1 11" xfId="24954" hidden="1"/>
    <cellStyle name="20% - Accent1 11" xfId="25406" hidden="1"/>
    <cellStyle name="20% - Accent1 11" xfId="23472" hidden="1"/>
    <cellStyle name="20% - Accent1 11" xfId="23130" hidden="1"/>
    <cellStyle name="20% - Accent1 11" xfId="25724" hidden="1"/>
    <cellStyle name="20% - Accent1 11" xfId="25822" hidden="1"/>
    <cellStyle name="20% - Accent1 11" xfId="25913" hidden="1"/>
    <cellStyle name="20% - Accent1 11" xfId="26489" hidden="1"/>
    <cellStyle name="20% - Accent1 11" xfId="26599" hidden="1"/>
    <cellStyle name="20% - Accent1 11" xfId="26712" hidden="1"/>
    <cellStyle name="20% - Accent1 11" xfId="27094" hidden="1"/>
    <cellStyle name="20% - Accent1 11" xfId="27174" hidden="1"/>
    <cellStyle name="20% - Accent1 11" xfId="27574" hidden="1"/>
    <cellStyle name="20% - Accent1 11" xfId="27500" hidden="1"/>
    <cellStyle name="20% - Accent1 11" xfId="27420" hidden="1"/>
    <cellStyle name="20% - Accent1 11" xfId="27337" hidden="1"/>
    <cellStyle name="20% - Accent1 11" xfId="26169" hidden="1"/>
    <cellStyle name="20% - Accent1 11" xfId="26088" hidden="1"/>
    <cellStyle name="20% - Accent1 11" xfId="26002" hidden="1"/>
    <cellStyle name="20% - Accent1 11" xfId="25409" hidden="1"/>
    <cellStyle name="20% - Accent1 11" xfId="26435" hidden="1"/>
    <cellStyle name="20% - Accent1 11" xfId="26358" hidden="1"/>
    <cellStyle name="20% - Accent1 11" xfId="25034" hidden="1"/>
    <cellStyle name="20% - Accent1 11" xfId="24885" hidden="1"/>
    <cellStyle name="20% - Accent1 11" xfId="24713" hidden="1"/>
    <cellStyle name="20% - Accent1 11" xfId="24275" hidden="1"/>
    <cellStyle name="20% - Accent1 11" xfId="26334" hidden="1"/>
    <cellStyle name="20% - Accent1 11" xfId="26777" hidden="1"/>
    <cellStyle name="20% - Accent1 11" xfId="23842" hidden="1"/>
    <cellStyle name="20% - Accent1 11" xfId="23681" hidden="1"/>
    <cellStyle name="20% - Accent1 11" xfId="23516" hidden="1"/>
    <cellStyle name="20% - Accent1 11" xfId="23033" hidden="1"/>
    <cellStyle name="20% - Accent1 11" xfId="22957" hidden="1"/>
    <cellStyle name="20% - Accent1 11" xfId="22780" hidden="1"/>
    <cellStyle name="20% - Accent1 11" xfId="27662" hidden="1"/>
    <cellStyle name="20% - Accent1 11" xfId="27738" hidden="1"/>
    <cellStyle name="20% - Accent1 11" xfId="22133" hidden="1"/>
    <cellStyle name="20% - Accent1 11" xfId="22059" hidden="1"/>
    <cellStyle name="20% - Accent1 11" xfId="21979" hidden="1"/>
    <cellStyle name="20% - Accent1 11" xfId="21896" hidden="1"/>
    <cellStyle name="20% - Accent1 11" xfId="20728" hidden="1"/>
    <cellStyle name="20% - Accent1 11" xfId="20647" hidden="1"/>
    <cellStyle name="20% - Accent1 11" xfId="20561" hidden="1"/>
    <cellStyle name="20% - Accent1 11" xfId="19968" hidden="1"/>
    <cellStyle name="20% - Accent1 11" xfId="20994" hidden="1"/>
    <cellStyle name="20% - Accent1 11" xfId="20917" hidden="1"/>
    <cellStyle name="20% - Accent1 11" xfId="19593" hidden="1"/>
    <cellStyle name="20% - Accent1 11" xfId="19444" hidden="1"/>
    <cellStyle name="20% - Accent1 11" xfId="19272" hidden="1"/>
    <cellStyle name="20% - Accent1 11" xfId="18834" hidden="1"/>
    <cellStyle name="20% - Accent1 11" xfId="20893" hidden="1"/>
    <cellStyle name="20% - Accent1 11" xfId="21336" hidden="1"/>
    <cellStyle name="20% - Accent1 11" xfId="18401" hidden="1"/>
    <cellStyle name="20% - Accent1 11" xfId="18240" hidden="1"/>
    <cellStyle name="20% - Accent1 11" xfId="18075" hidden="1"/>
    <cellStyle name="20% - Accent1 11" xfId="17592" hidden="1"/>
    <cellStyle name="20% - Accent1 11" xfId="17516" hidden="1"/>
    <cellStyle name="20% - Accent1 11" xfId="17339" hidden="1"/>
    <cellStyle name="20% - Accent1 11" xfId="27806" hidden="1"/>
    <cellStyle name="20% - Accent1 11" xfId="27882" hidden="1"/>
    <cellStyle name="20% - Accent1 11" xfId="27990" hidden="1"/>
    <cellStyle name="20% - Accent1 11" xfId="28066" hidden="1"/>
    <cellStyle name="20% - Accent1 11" xfId="28176" hidden="1"/>
    <cellStyle name="20% - Accent1 11" xfId="28322" hidden="1"/>
    <cellStyle name="20% - Accent1 11" xfId="29331" hidden="1"/>
    <cellStyle name="20% - Accent1 11" xfId="29476" hidden="1"/>
    <cellStyle name="20% - Accent1 11" xfId="29617" hidden="1"/>
    <cellStyle name="20% - Accent1 11" xfId="30011" hidden="1"/>
    <cellStyle name="20% - Accent1 11" xfId="29093" hidden="1"/>
    <cellStyle name="20% - Accent1 11" xfId="29175" hidden="1"/>
    <cellStyle name="20% - Accent1 11" xfId="30406" hidden="1"/>
    <cellStyle name="20% - Accent1 11" xfId="30535" hidden="1"/>
    <cellStyle name="20% - Accent1 11" xfId="30682" hidden="1"/>
    <cellStyle name="20% - Accent1 11" xfId="31134" hidden="1"/>
    <cellStyle name="20% - Accent1 11" xfId="29200" hidden="1"/>
    <cellStyle name="20% - Accent1 11" xfId="28858" hidden="1"/>
    <cellStyle name="20% - Accent1 11" xfId="31452" hidden="1"/>
    <cellStyle name="20% - Accent1 11" xfId="31550" hidden="1"/>
    <cellStyle name="20% - Accent1 11" xfId="31641" hidden="1"/>
    <cellStyle name="20% - Accent1 11" xfId="32217" hidden="1"/>
    <cellStyle name="20% - Accent1 11" xfId="32327" hidden="1"/>
    <cellStyle name="20% - Accent1 11" xfId="32440" hidden="1"/>
    <cellStyle name="20% - Accent1 11" xfId="32822" hidden="1"/>
    <cellStyle name="20% - Accent1 11" xfId="32902" hidden="1"/>
    <cellStyle name="20% - Accent1 11" xfId="33302" hidden="1"/>
    <cellStyle name="20% - Accent1 11" xfId="33228" hidden="1"/>
    <cellStyle name="20% - Accent1 11" xfId="33148" hidden="1"/>
    <cellStyle name="20% - Accent1 11" xfId="33065" hidden="1"/>
    <cellStyle name="20% - Accent1 11" xfId="31897" hidden="1"/>
    <cellStyle name="20% - Accent1 11" xfId="31816" hidden="1"/>
    <cellStyle name="20% - Accent1 11" xfId="31730" hidden="1"/>
    <cellStyle name="20% - Accent1 11" xfId="31137" hidden="1"/>
    <cellStyle name="20% - Accent1 11" xfId="32163" hidden="1"/>
    <cellStyle name="20% - Accent1 11" xfId="32086" hidden="1"/>
    <cellStyle name="20% - Accent1 11" xfId="30762" hidden="1"/>
    <cellStyle name="20% - Accent1 11" xfId="30613" hidden="1"/>
    <cellStyle name="20% - Accent1 11" xfId="30441" hidden="1"/>
    <cellStyle name="20% - Accent1 11" xfId="30003" hidden="1"/>
    <cellStyle name="20% - Accent1 11" xfId="32062" hidden="1"/>
    <cellStyle name="20% - Accent1 11" xfId="32505" hidden="1"/>
    <cellStyle name="20% - Accent1 11" xfId="29570" hidden="1"/>
    <cellStyle name="20% - Accent1 11" xfId="29409" hidden="1"/>
    <cellStyle name="20% - Accent1 11" xfId="29244" hidden="1"/>
    <cellStyle name="20% - Accent1 11" xfId="28761" hidden="1"/>
    <cellStyle name="20% - Accent1 11" xfId="28685" hidden="1"/>
    <cellStyle name="20% - Accent1 11" xfId="28508" hidden="1"/>
    <cellStyle name="20% - Accent1 11" xfId="33390" hidden="1"/>
    <cellStyle name="20% - Accent1 11" xfId="33466" hidden="1"/>
    <cellStyle name="20% - Accent1 12" xfId="84" hidden="1"/>
    <cellStyle name="20% - Accent1 12" xfId="161" hidden="1"/>
    <cellStyle name="20% - Accent1 12" xfId="291" hidden="1"/>
    <cellStyle name="20% - Accent1 12" xfId="416" hidden="1"/>
    <cellStyle name="20% - Accent1 12" xfId="1429" hidden="1"/>
    <cellStyle name="20% - Accent1 12" xfId="1571" hidden="1"/>
    <cellStyle name="20% - Accent1 12" xfId="1721" hidden="1"/>
    <cellStyle name="20% - Accent1 12" xfId="1161" hidden="1"/>
    <cellStyle name="20% - Accent1 12" xfId="1106" hidden="1"/>
    <cellStyle name="20% - Accent1 12" xfId="1073" hidden="1"/>
    <cellStyle name="20% - Accent1 12" xfId="2508" hidden="1"/>
    <cellStyle name="20% - Accent1 12" xfId="2631" hidden="1"/>
    <cellStyle name="20% - Accent1 12" xfId="2779" hidden="1"/>
    <cellStyle name="20% - Accent1 12" xfId="1794" hidden="1"/>
    <cellStyle name="20% - Accent1 12" xfId="1265" hidden="1"/>
    <cellStyle name="20% - Accent1 12" xfId="1953" hidden="1"/>
    <cellStyle name="20% - Accent1 12" xfId="3548" hidden="1"/>
    <cellStyle name="20% - Accent1 12" xfId="3645" hidden="1"/>
    <cellStyle name="20% - Accent1 12" xfId="3736" hidden="1"/>
    <cellStyle name="20% - Accent1 12" xfId="4313" hidden="1"/>
    <cellStyle name="20% - Accent1 12" xfId="4422" hidden="1"/>
    <cellStyle name="20% - Accent1 12" xfId="4536" hidden="1"/>
    <cellStyle name="20% - Accent1 12" xfId="4917" hidden="1"/>
    <cellStyle name="20% - Accent1 12" xfId="4996" hidden="1"/>
    <cellStyle name="20% - Accent1 12" xfId="5525" hidden="1"/>
    <cellStyle name="20% - Accent1 12" xfId="5602" hidden="1"/>
    <cellStyle name="20% - Accent1 12" xfId="5732" hidden="1"/>
    <cellStyle name="20% - Accent1 12" xfId="5857" hidden="1"/>
    <cellStyle name="20% - Accent1 12" xfId="6870" hidden="1"/>
    <cellStyle name="20% - Accent1 12" xfId="7012" hidden="1"/>
    <cellStyle name="20% - Accent1 12" xfId="7162" hidden="1"/>
    <cellStyle name="20% - Accent1 12" xfId="6602" hidden="1"/>
    <cellStyle name="20% - Accent1 12" xfId="6547" hidden="1"/>
    <cellStyle name="20% - Accent1 12" xfId="6514" hidden="1"/>
    <cellStyle name="20% - Accent1 12" xfId="7949" hidden="1"/>
    <cellStyle name="20% - Accent1 12" xfId="8072" hidden="1"/>
    <cellStyle name="20% - Accent1 12" xfId="8220" hidden="1"/>
    <cellStyle name="20% - Accent1 12" xfId="7235" hidden="1"/>
    <cellStyle name="20% - Accent1 12" xfId="6706" hidden="1"/>
    <cellStyle name="20% - Accent1 12" xfId="7394" hidden="1"/>
    <cellStyle name="20% - Accent1 12" xfId="8989" hidden="1"/>
    <cellStyle name="20% - Accent1 12" xfId="9086" hidden="1"/>
    <cellStyle name="20% - Accent1 12" xfId="9177" hidden="1"/>
    <cellStyle name="20% - Accent1 12" xfId="9754" hidden="1"/>
    <cellStyle name="20% - Accent1 12" xfId="9863" hidden="1"/>
    <cellStyle name="20% - Accent1 12" xfId="9977" hidden="1"/>
    <cellStyle name="20% - Accent1 12" xfId="10358" hidden="1"/>
    <cellStyle name="20% - Accent1 12" xfId="10437" hidden="1"/>
    <cellStyle name="20% - Accent1 12" xfId="10811" hidden="1"/>
    <cellStyle name="20% - Accent1 12" xfId="10736" hidden="1"/>
    <cellStyle name="20% - Accent1 12" xfId="10656" hidden="1"/>
    <cellStyle name="20% - Accent1 12" xfId="10573" hidden="1"/>
    <cellStyle name="20% - Accent1 12" xfId="9404" hidden="1"/>
    <cellStyle name="20% - Accent1 12" xfId="9325" hidden="1"/>
    <cellStyle name="20% - Accent1 12" xfId="9239" hidden="1"/>
    <cellStyle name="20% - Accent1 12" xfId="9699" hidden="1"/>
    <cellStyle name="20% - Accent1 12" xfId="9880" hidden="1"/>
    <cellStyle name="20% - Accent1 12" xfId="9960" hidden="1"/>
    <cellStyle name="20% - Accent1 12" xfId="8263" hidden="1"/>
    <cellStyle name="20% - Accent1 12" xfId="8118" hidden="1"/>
    <cellStyle name="20% - Accent1 12" xfId="7925" hidden="1"/>
    <cellStyle name="20% - Accent1 12" xfId="9031" hidden="1"/>
    <cellStyle name="20% - Accent1 12" xfId="9600" hidden="1"/>
    <cellStyle name="20% - Accent1 12" xfId="8806" hidden="1"/>
    <cellStyle name="20% - Accent1 12" xfId="7075" hidden="1"/>
    <cellStyle name="20% - Accent1 12" xfId="6915" hidden="1"/>
    <cellStyle name="20% - Accent1 12" xfId="6749" hidden="1"/>
    <cellStyle name="20% - Accent1 12" xfId="6269" hidden="1"/>
    <cellStyle name="20% - Accent1 12" xfId="6194" hidden="1"/>
    <cellStyle name="20% - Accent1 12" xfId="6017" hidden="1"/>
    <cellStyle name="20% - Accent1 12" xfId="10926" hidden="1"/>
    <cellStyle name="20% - Accent1 12" xfId="11001" hidden="1"/>
    <cellStyle name="20% - Accent1 12" xfId="5370" hidden="1"/>
    <cellStyle name="20% - Accent1 12" xfId="5295" hidden="1"/>
    <cellStyle name="20% - Accent1 12" xfId="5215" hidden="1"/>
    <cellStyle name="20% - Accent1 12" xfId="5132" hidden="1"/>
    <cellStyle name="20% - Accent1 12" xfId="3963" hidden="1"/>
    <cellStyle name="20% - Accent1 12" xfId="3884" hidden="1"/>
    <cellStyle name="20% - Accent1 12" xfId="3798" hidden="1"/>
    <cellStyle name="20% - Accent1 12" xfId="4258" hidden="1"/>
    <cellStyle name="20% - Accent1 12" xfId="4439" hidden="1"/>
    <cellStyle name="20% - Accent1 12" xfId="4519" hidden="1"/>
    <cellStyle name="20% - Accent1 12" xfId="2822" hidden="1"/>
    <cellStyle name="20% - Accent1 12" xfId="2677" hidden="1"/>
    <cellStyle name="20% - Accent1 12" xfId="2484" hidden="1"/>
    <cellStyle name="20% - Accent1 12" xfId="3590" hidden="1"/>
    <cellStyle name="20% - Accent1 12" xfId="4159" hidden="1"/>
    <cellStyle name="20% - Accent1 12" xfId="3365" hidden="1"/>
    <cellStyle name="20% - Accent1 12" xfId="1634" hidden="1"/>
    <cellStyle name="20% - Accent1 12" xfId="1474" hidden="1"/>
    <cellStyle name="20% - Accent1 12" xfId="1308" hidden="1"/>
    <cellStyle name="20% - Accent1 12" xfId="828" hidden="1"/>
    <cellStyle name="20% - Accent1 12" xfId="753" hidden="1"/>
    <cellStyle name="20% - Accent1 12" xfId="576" hidden="1"/>
    <cellStyle name="20% - Accent1 12" xfId="11070" hidden="1"/>
    <cellStyle name="20% - Accent1 12" xfId="11145" hidden="1"/>
    <cellStyle name="20% - Accent1 12" xfId="11253" hidden="1"/>
    <cellStyle name="20% - Accent1 12" xfId="11330" hidden="1"/>
    <cellStyle name="20% - Accent1 12" xfId="11460" hidden="1"/>
    <cellStyle name="20% - Accent1 12" xfId="11585" hidden="1"/>
    <cellStyle name="20% - Accent1 12" xfId="12598" hidden="1"/>
    <cellStyle name="20% - Accent1 12" xfId="12740" hidden="1"/>
    <cellStyle name="20% - Accent1 12" xfId="12890" hidden="1"/>
    <cellStyle name="20% - Accent1 12" xfId="12330" hidden="1"/>
    <cellStyle name="20% - Accent1 12" xfId="12275" hidden="1"/>
    <cellStyle name="20% - Accent1 12" xfId="12242" hidden="1"/>
    <cellStyle name="20% - Accent1 12" xfId="13677" hidden="1"/>
    <cellStyle name="20% - Accent1 12" xfId="13800" hidden="1"/>
    <cellStyle name="20% - Accent1 12" xfId="13948" hidden="1"/>
    <cellStyle name="20% - Accent1 12" xfId="12963" hidden="1"/>
    <cellStyle name="20% - Accent1 12" xfId="12434" hidden="1"/>
    <cellStyle name="20% - Accent1 12" xfId="13122" hidden="1"/>
    <cellStyle name="20% - Accent1 12" xfId="14717" hidden="1"/>
    <cellStyle name="20% - Accent1 12" xfId="14814" hidden="1"/>
    <cellStyle name="20% - Accent1 12" xfId="14905" hidden="1"/>
    <cellStyle name="20% - Accent1 12" xfId="15482" hidden="1"/>
    <cellStyle name="20% - Accent1 12" xfId="15591" hidden="1"/>
    <cellStyle name="20% - Accent1 12" xfId="15705" hidden="1"/>
    <cellStyle name="20% - Accent1 12" xfId="16086" hidden="1"/>
    <cellStyle name="20% - Accent1 12" xfId="16165" hidden="1"/>
    <cellStyle name="20% - Accent1 12" xfId="16539" hidden="1"/>
    <cellStyle name="20% - Accent1 12" xfId="16464" hidden="1"/>
    <cellStyle name="20% - Accent1 12" xfId="16384" hidden="1"/>
    <cellStyle name="20% - Accent1 12" xfId="16301" hidden="1"/>
    <cellStyle name="20% - Accent1 12" xfId="15132" hidden="1"/>
    <cellStyle name="20% - Accent1 12" xfId="15053" hidden="1"/>
    <cellStyle name="20% - Accent1 12" xfId="14967" hidden="1"/>
    <cellStyle name="20% - Accent1 12" xfId="15427" hidden="1"/>
    <cellStyle name="20% - Accent1 12" xfId="15608" hidden="1"/>
    <cellStyle name="20% - Accent1 12" xfId="15688" hidden="1"/>
    <cellStyle name="20% - Accent1 12" xfId="13991" hidden="1"/>
    <cellStyle name="20% - Accent1 12" xfId="13846" hidden="1"/>
    <cellStyle name="20% - Accent1 12" xfId="13653" hidden="1"/>
    <cellStyle name="20% - Accent1 12" xfId="14759" hidden="1"/>
    <cellStyle name="20% - Accent1 12" xfId="15328" hidden="1"/>
    <cellStyle name="20% - Accent1 12" xfId="14534" hidden="1"/>
    <cellStyle name="20% - Accent1 12" xfId="12803" hidden="1"/>
    <cellStyle name="20% - Accent1 12" xfId="12643" hidden="1"/>
    <cellStyle name="20% - Accent1 12" xfId="12477" hidden="1"/>
    <cellStyle name="20% - Accent1 12" xfId="11997" hidden="1"/>
    <cellStyle name="20% - Accent1 12" xfId="11922" hidden="1"/>
    <cellStyle name="20% - Accent1 12" xfId="11745" hidden="1"/>
    <cellStyle name="20% - Accent1 12" xfId="16654" hidden="1"/>
    <cellStyle name="20% - Accent1 12" xfId="16729" hidden="1"/>
    <cellStyle name="20% - Accent1 12" xfId="16834" hidden="1"/>
    <cellStyle name="20% - Accent1 12" xfId="16911" hidden="1"/>
    <cellStyle name="20% - Accent1 12" xfId="17041" hidden="1"/>
    <cellStyle name="20% - Accent1 12" xfId="17166" hidden="1"/>
    <cellStyle name="20% - Accent1 12" xfId="18179" hidden="1"/>
    <cellStyle name="20% - Accent1 12" xfId="18321" hidden="1"/>
    <cellStyle name="20% - Accent1 12" xfId="18471" hidden="1"/>
    <cellStyle name="20% - Accent1 12" xfId="17911" hidden="1"/>
    <cellStyle name="20% - Accent1 12" xfId="17856" hidden="1"/>
    <cellStyle name="20% - Accent1 12" xfId="17823" hidden="1"/>
    <cellStyle name="20% - Accent1 12" xfId="19258" hidden="1"/>
    <cellStyle name="20% - Accent1 12" xfId="19381" hidden="1"/>
    <cellStyle name="20% - Accent1 12" xfId="19529" hidden="1"/>
    <cellStyle name="20% - Accent1 12" xfId="18544" hidden="1"/>
    <cellStyle name="20% - Accent1 12" xfId="18015" hidden="1"/>
    <cellStyle name="20% - Accent1 12" xfId="18703" hidden="1"/>
    <cellStyle name="20% - Accent1 12" xfId="20298" hidden="1"/>
    <cellStyle name="20% - Accent1 12" xfId="20395" hidden="1"/>
    <cellStyle name="20% - Accent1 12" xfId="20486" hidden="1"/>
    <cellStyle name="20% - Accent1 12" xfId="21063" hidden="1"/>
    <cellStyle name="20% - Accent1 12" xfId="21172" hidden="1"/>
    <cellStyle name="20% - Accent1 12" xfId="21286" hidden="1"/>
    <cellStyle name="20% - Accent1 12" xfId="21667" hidden="1"/>
    <cellStyle name="20% - Accent1 12" xfId="21746" hidden="1"/>
    <cellStyle name="20% - Accent1 12" xfId="22275" hidden="1"/>
    <cellStyle name="20% - Accent1 12" xfId="22352" hidden="1"/>
    <cellStyle name="20% - Accent1 12" xfId="22482" hidden="1"/>
    <cellStyle name="20% - Accent1 12" xfId="22607" hidden="1"/>
    <cellStyle name="20% - Accent1 12" xfId="23620" hidden="1"/>
    <cellStyle name="20% - Accent1 12" xfId="23762" hidden="1"/>
    <cellStyle name="20% - Accent1 12" xfId="23912" hidden="1"/>
    <cellStyle name="20% - Accent1 12" xfId="23352" hidden="1"/>
    <cellStyle name="20% - Accent1 12" xfId="23297" hidden="1"/>
    <cellStyle name="20% - Accent1 12" xfId="23264" hidden="1"/>
    <cellStyle name="20% - Accent1 12" xfId="24699" hidden="1"/>
    <cellStyle name="20% - Accent1 12" xfId="24822" hidden="1"/>
    <cellStyle name="20% - Accent1 12" xfId="24970" hidden="1"/>
    <cellStyle name="20% - Accent1 12" xfId="23985" hidden="1"/>
    <cellStyle name="20% - Accent1 12" xfId="23456" hidden="1"/>
    <cellStyle name="20% - Accent1 12" xfId="24144" hidden="1"/>
    <cellStyle name="20% - Accent1 12" xfId="25739" hidden="1"/>
    <cellStyle name="20% - Accent1 12" xfId="25836" hidden="1"/>
    <cellStyle name="20% - Accent1 12" xfId="25927" hidden="1"/>
    <cellStyle name="20% - Accent1 12" xfId="26504" hidden="1"/>
    <cellStyle name="20% - Accent1 12" xfId="26613" hidden="1"/>
    <cellStyle name="20% - Accent1 12" xfId="26727" hidden="1"/>
    <cellStyle name="20% - Accent1 12" xfId="27108" hidden="1"/>
    <cellStyle name="20% - Accent1 12" xfId="27187" hidden="1"/>
    <cellStyle name="20% - Accent1 12" xfId="27561" hidden="1"/>
    <cellStyle name="20% - Accent1 12" xfId="27486" hidden="1"/>
    <cellStyle name="20% - Accent1 12" xfId="27406" hidden="1"/>
    <cellStyle name="20% - Accent1 12" xfId="27323" hidden="1"/>
    <cellStyle name="20% - Accent1 12" xfId="26154" hidden="1"/>
    <cellStyle name="20% - Accent1 12" xfId="26075" hidden="1"/>
    <cellStyle name="20% - Accent1 12" xfId="25989" hidden="1"/>
    <cellStyle name="20% - Accent1 12" xfId="26449" hidden="1"/>
    <cellStyle name="20% - Accent1 12" xfId="26630" hidden="1"/>
    <cellStyle name="20% - Accent1 12" xfId="26710" hidden="1"/>
    <cellStyle name="20% - Accent1 12" xfId="25013" hidden="1"/>
    <cellStyle name="20% - Accent1 12" xfId="24868" hidden="1"/>
    <cellStyle name="20% - Accent1 12" xfId="24675" hidden="1"/>
    <cellStyle name="20% - Accent1 12" xfId="25781" hidden="1"/>
    <cellStyle name="20% - Accent1 12" xfId="26350" hidden="1"/>
    <cellStyle name="20% - Accent1 12" xfId="25556" hidden="1"/>
    <cellStyle name="20% - Accent1 12" xfId="23825" hidden="1"/>
    <cellStyle name="20% - Accent1 12" xfId="23665" hidden="1"/>
    <cellStyle name="20% - Accent1 12" xfId="23499" hidden="1"/>
    <cellStyle name="20% - Accent1 12" xfId="23019" hidden="1"/>
    <cellStyle name="20% - Accent1 12" xfId="22944" hidden="1"/>
    <cellStyle name="20% - Accent1 12" xfId="22767" hidden="1"/>
    <cellStyle name="20% - Accent1 12" xfId="27676" hidden="1"/>
    <cellStyle name="20% - Accent1 12" xfId="27751" hidden="1"/>
    <cellStyle name="20% - Accent1 12" xfId="22120" hidden="1"/>
    <cellStyle name="20% - Accent1 12" xfId="22045" hidden="1"/>
    <cellStyle name="20% - Accent1 12" xfId="21965" hidden="1"/>
    <cellStyle name="20% - Accent1 12" xfId="21882" hidden="1"/>
    <cellStyle name="20% - Accent1 12" xfId="20713" hidden="1"/>
    <cellStyle name="20% - Accent1 12" xfId="20634" hidden="1"/>
    <cellStyle name="20% - Accent1 12" xfId="20548" hidden="1"/>
    <cellStyle name="20% - Accent1 12" xfId="21008" hidden="1"/>
    <cellStyle name="20% - Accent1 12" xfId="21189" hidden="1"/>
    <cellStyle name="20% - Accent1 12" xfId="21269" hidden="1"/>
    <cellStyle name="20% - Accent1 12" xfId="19572" hidden="1"/>
    <cellStyle name="20% - Accent1 12" xfId="19427" hidden="1"/>
    <cellStyle name="20% - Accent1 12" xfId="19234" hidden="1"/>
    <cellStyle name="20% - Accent1 12" xfId="20340" hidden="1"/>
    <cellStyle name="20% - Accent1 12" xfId="20909" hidden="1"/>
    <cellStyle name="20% - Accent1 12" xfId="20115" hidden="1"/>
    <cellStyle name="20% - Accent1 12" xfId="18384" hidden="1"/>
    <cellStyle name="20% - Accent1 12" xfId="18224" hidden="1"/>
    <cellStyle name="20% - Accent1 12" xfId="18058" hidden="1"/>
    <cellStyle name="20% - Accent1 12" xfId="17578" hidden="1"/>
    <cellStyle name="20% - Accent1 12" xfId="17503" hidden="1"/>
    <cellStyle name="20% - Accent1 12" xfId="17326" hidden="1"/>
    <cellStyle name="20% - Accent1 12" xfId="27820" hidden="1"/>
    <cellStyle name="20% - Accent1 12" xfId="27895" hidden="1"/>
    <cellStyle name="20% - Accent1 12" xfId="28003" hidden="1"/>
    <cellStyle name="20% - Accent1 12" xfId="28080" hidden="1"/>
    <cellStyle name="20% - Accent1 12" xfId="28210" hidden="1"/>
    <cellStyle name="20% - Accent1 12" xfId="28335" hidden="1"/>
    <cellStyle name="20% - Accent1 12" xfId="29348" hidden="1"/>
    <cellStyle name="20% - Accent1 12" xfId="29490" hidden="1"/>
    <cellStyle name="20% - Accent1 12" xfId="29640" hidden="1"/>
    <cellStyle name="20% - Accent1 12" xfId="29080" hidden="1"/>
    <cellStyle name="20% - Accent1 12" xfId="29025" hidden="1"/>
    <cellStyle name="20% - Accent1 12" xfId="28992" hidden="1"/>
    <cellStyle name="20% - Accent1 12" xfId="30427" hidden="1"/>
    <cellStyle name="20% - Accent1 12" xfId="30550" hidden="1"/>
    <cellStyle name="20% - Accent1 12" xfId="30698" hidden="1"/>
    <cellStyle name="20% - Accent1 12" xfId="29713" hidden="1"/>
    <cellStyle name="20% - Accent1 12" xfId="29184" hidden="1"/>
    <cellStyle name="20% - Accent1 12" xfId="29872" hidden="1"/>
    <cellStyle name="20% - Accent1 12" xfId="31467" hidden="1"/>
    <cellStyle name="20% - Accent1 12" xfId="31564" hidden="1"/>
    <cellStyle name="20% - Accent1 12" xfId="31655" hidden="1"/>
    <cellStyle name="20% - Accent1 12" xfId="32232" hidden="1"/>
    <cellStyle name="20% - Accent1 12" xfId="32341" hidden="1"/>
    <cellStyle name="20% - Accent1 12" xfId="32455" hidden="1"/>
    <cellStyle name="20% - Accent1 12" xfId="32836" hidden="1"/>
    <cellStyle name="20% - Accent1 12" xfId="32915" hidden="1"/>
    <cellStyle name="20% - Accent1 12" xfId="33289" hidden="1"/>
    <cellStyle name="20% - Accent1 12" xfId="33214" hidden="1"/>
    <cellStyle name="20% - Accent1 12" xfId="33134" hidden="1"/>
    <cellStyle name="20% - Accent1 12" xfId="33051" hidden="1"/>
    <cellStyle name="20% - Accent1 12" xfId="31882" hidden="1"/>
    <cellStyle name="20% - Accent1 12" xfId="31803" hidden="1"/>
    <cellStyle name="20% - Accent1 12" xfId="31717" hidden="1"/>
    <cellStyle name="20% - Accent1 12" xfId="32177" hidden="1"/>
    <cellStyle name="20% - Accent1 12" xfId="32358" hidden="1"/>
    <cellStyle name="20% - Accent1 12" xfId="32438" hidden="1"/>
    <cellStyle name="20% - Accent1 12" xfId="30741" hidden="1"/>
    <cellStyle name="20% - Accent1 12" xfId="30596" hidden="1"/>
    <cellStyle name="20% - Accent1 12" xfId="30403" hidden="1"/>
    <cellStyle name="20% - Accent1 12" xfId="31509" hidden="1"/>
    <cellStyle name="20% - Accent1 12" xfId="32078" hidden="1"/>
    <cellStyle name="20% - Accent1 12" xfId="31284" hidden="1"/>
    <cellStyle name="20% - Accent1 12" xfId="29553" hidden="1"/>
    <cellStyle name="20% - Accent1 12" xfId="29393" hidden="1"/>
    <cellStyle name="20% - Accent1 12" xfId="29227" hidden="1"/>
    <cellStyle name="20% - Accent1 12" xfId="28747" hidden="1"/>
    <cellStyle name="20% - Accent1 12" xfId="28672" hidden="1"/>
    <cellStyle name="20% - Accent1 12" xfId="28495" hidden="1"/>
    <cellStyle name="20% - Accent1 12" xfId="33404" hidden="1"/>
    <cellStyle name="20% - Accent1 12" xfId="33479" hidden="1"/>
    <cellStyle name="20% - Accent1 13" xfId="429" hidden="1"/>
    <cellStyle name="20% - Accent1 13" xfId="592" hidden="1"/>
    <cellStyle name="20% - Accent1 13" xfId="1956" hidden="1"/>
    <cellStyle name="20% - Accent1 13" xfId="2272" hidden="1"/>
    <cellStyle name="20% - Accent1 13" xfId="3056" hidden="1"/>
    <cellStyle name="20% - Accent1 13" xfId="3371" hidden="1"/>
    <cellStyle name="20% - Accent1 13" xfId="4034" hidden="1"/>
    <cellStyle name="20% - Accent1 13" xfId="4667" hidden="1"/>
    <cellStyle name="20% - Accent1 13" xfId="5870" hidden="1"/>
    <cellStyle name="20% - Accent1 13" xfId="6033" hidden="1"/>
    <cellStyle name="20% - Accent1 13" xfId="7397" hidden="1"/>
    <cellStyle name="20% - Accent1 13" xfId="7713" hidden="1"/>
    <cellStyle name="20% - Accent1 13" xfId="8497" hidden="1"/>
    <cellStyle name="20% - Accent1 13" xfId="8812" hidden="1"/>
    <cellStyle name="20% - Accent1 13" xfId="9475" hidden="1"/>
    <cellStyle name="20% - Accent1 13" xfId="10108" hidden="1"/>
    <cellStyle name="20% - Accent1 13" xfId="10560" hidden="1"/>
    <cellStyle name="20% - Accent1 13" xfId="10307" hidden="1"/>
    <cellStyle name="20% - Accent1 13" xfId="8804" hidden="1"/>
    <cellStyle name="20% - Accent1 13" xfId="8480" hidden="1"/>
    <cellStyle name="20% - Accent1 13" xfId="7679" hidden="1"/>
    <cellStyle name="20% - Accent1 13" xfId="7362" hidden="1"/>
    <cellStyle name="20% - Accent1 13" xfId="6504" hidden="1"/>
    <cellStyle name="20% - Accent1 13" xfId="5797" hidden="1"/>
    <cellStyle name="20% - Accent1 13" xfId="5119" hidden="1"/>
    <cellStyle name="20% - Accent1 13" xfId="4866" hidden="1"/>
    <cellStyle name="20% - Accent1 13" xfId="3363" hidden="1"/>
    <cellStyle name="20% - Accent1 13" xfId="3039" hidden="1"/>
    <cellStyle name="20% - Accent1 13" xfId="2238" hidden="1"/>
    <cellStyle name="20% - Accent1 13" xfId="1921" hidden="1"/>
    <cellStyle name="20% - Accent1 13" xfId="1063" hidden="1"/>
    <cellStyle name="20% - Accent1 13" xfId="356" hidden="1"/>
    <cellStyle name="20% - Accent1 13" xfId="11598" hidden="1"/>
    <cellStyle name="20% - Accent1 13" xfId="11761" hidden="1"/>
    <cellStyle name="20% - Accent1 13" xfId="13125" hidden="1"/>
    <cellStyle name="20% - Accent1 13" xfId="13441" hidden="1"/>
    <cellStyle name="20% - Accent1 13" xfId="14225" hidden="1"/>
    <cellStyle name="20% - Accent1 13" xfId="14540" hidden="1"/>
    <cellStyle name="20% - Accent1 13" xfId="15203" hidden="1"/>
    <cellStyle name="20% - Accent1 13" xfId="15836" hidden="1"/>
    <cellStyle name="20% - Accent1 13" xfId="16288" hidden="1"/>
    <cellStyle name="20% - Accent1 13" xfId="16035" hidden="1"/>
    <cellStyle name="20% - Accent1 13" xfId="14532" hidden="1"/>
    <cellStyle name="20% - Accent1 13" xfId="14208" hidden="1"/>
    <cellStyle name="20% - Accent1 13" xfId="13407" hidden="1"/>
    <cellStyle name="20% - Accent1 13" xfId="13090" hidden="1"/>
    <cellStyle name="20% - Accent1 13" xfId="12232" hidden="1"/>
    <cellStyle name="20% - Accent1 13" xfId="11525" hidden="1"/>
    <cellStyle name="20% - Accent1 13" xfId="17179" hidden="1"/>
    <cellStyle name="20% - Accent1 13" xfId="17342" hidden="1"/>
    <cellStyle name="20% - Accent1 13" xfId="18706" hidden="1"/>
    <cellStyle name="20% - Accent1 13" xfId="19022" hidden="1"/>
    <cellStyle name="20% - Accent1 13" xfId="19806" hidden="1"/>
    <cellStyle name="20% - Accent1 13" xfId="20121" hidden="1"/>
    <cellStyle name="20% - Accent1 13" xfId="20784" hidden="1"/>
    <cellStyle name="20% - Accent1 13" xfId="21417" hidden="1"/>
    <cellStyle name="20% - Accent1 13" xfId="22620" hidden="1"/>
    <cellStyle name="20% - Accent1 13" xfId="22783" hidden="1"/>
    <cellStyle name="20% - Accent1 13" xfId="24147" hidden="1"/>
    <cellStyle name="20% - Accent1 13" xfId="24463" hidden="1"/>
    <cellStyle name="20% - Accent1 13" xfId="25247" hidden="1"/>
    <cellStyle name="20% - Accent1 13" xfId="25562" hidden="1"/>
    <cellStyle name="20% - Accent1 13" xfId="26225" hidden="1"/>
    <cellStyle name="20% - Accent1 13" xfId="26858" hidden="1"/>
    <cellStyle name="20% - Accent1 13" xfId="27310" hidden="1"/>
    <cellStyle name="20% - Accent1 13" xfId="27057" hidden="1"/>
    <cellStyle name="20% - Accent1 13" xfId="25554" hidden="1"/>
    <cellStyle name="20% - Accent1 13" xfId="25230" hidden="1"/>
    <cellStyle name="20% - Accent1 13" xfId="24429" hidden="1"/>
    <cellStyle name="20% - Accent1 13" xfId="24112" hidden="1"/>
    <cellStyle name="20% - Accent1 13" xfId="23254" hidden="1"/>
    <cellStyle name="20% - Accent1 13" xfId="22547" hidden="1"/>
    <cellStyle name="20% - Accent1 13" xfId="21869" hidden="1"/>
    <cellStyle name="20% - Accent1 13" xfId="21616" hidden="1"/>
    <cellStyle name="20% - Accent1 13" xfId="20113" hidden="1"/>
    <cellStyle name="20% - Accent1 13" xfId="19789" hidden="1"/>
    <cellStyle name="20% - Accent1 13" xfId="18988" hidden="1"/>
    <cellStyle name="20% - Accent1 13" xfId="18671" hidden="1"/>
    <cellStyle name="20% - Accent1 13" xfId="17813" hidden="1"/>
    <cellStyle name="20% - Accent1 13" xfId="17106" hidden="1"/>
    <cellStyle name="20% - Accent1 13" xfId="28348" hidden="1"/>
    <cellStyle name="20% - Accent1 13" xfId="28511" hidden="1"/>
    <cellStyle name="20% - Accent1 13" xfId="29875" hidden="1"/>
    <cellStyle name="20% - Accent1 13" xfId="30191" hidden="1"/>
    <cellStyle name="20% - Accent1 13" xfId="30975" hidden="1"/>
    <cellStyle name="20% - Accent1 13" xfId="31290" hidden="1"/>
    <cellStyle name="20% - Accent1 13" xfId="31953" hidden="1"/>
    <cellStyle name="20% - Accent1 13" xfId="32586" hidden="1"/>
    <cellStyle name="20% - Accent1 13" xfId="33038" hidden="1"/>
    <cellStyle name="20% - Accent1 13" xfId="32785" hidden="1"/>
    <cellStyle name="20% - Accent1 13" xfId="31282" hidden="1"/>
    <cellStyle name="20% - Accent1 13" xfId="30958" hidden="1"/>
    <cellStyle name="20% - Accent1 13" xfId="30157" hidden="1"/>
    <cellStyle name="20% - Accent1 13" xfId="29840" hidden="1"/>
    <cellStyle name="20% - Accent1 13" xfId="28982" hidden="1"/>
    <cellStyle name="20% - Accent1 13" xfId="28275" hidden="1"/>
    <cellStyle name="20% - Accent1 3 2 3 2" xfId="505" hidden="1"/>
    <cellStyle name="20% - Accent1 3 2 3 2" xfId="674" hidden="1"/>
    <cellStyle name="20% - Accent1 3 2 3 2" xfId="2032" hidden="1"/>
    <cellStyle name="20% - Accent1 3 2 3 2" xfId="2348" hidden="1"/>
    <cellStyle name="20% - Accent1 3 2 3 2" xfId="3132" hidden="1"/>
    <cellStyle name="20% - Accent1 3 2 3 2" xfId="3447" hidden="1"/>
    <cellStyle name="20% - Accent1 3 2 3 2" xfId="4110" hidden="1"/>
    <cellStyle name="20% - Accent1 3 2 3 2" xfId="4743" hidden="1"/>
    <cellStyle name="20% - Accent1 3 2 3 2" xfId="5946" hidden="1"/>
    <cellStyle name="20% - Accent1 3 2 3 2" xfId="6115" hidden="1"/>
    <cellStyle name="20% - Accent1 3 2 3 2" xfId="7473" hidden="1"/>
    <cellStyle name="20% - Accent1 3 2 3 2" xfId="7789" hidden="1"/>
    <cellStyle name="20% - Accent1 3 2 3 2" xfId="8573" hidden="1"/>
    <cellStyle name="20% - Accent1 3 2 3 2" xfId="8888" hidden="1"/>
    <cellStyle name="20% - Accent1 3 2 3 2" xfId="9551" hidden="1"/>
    <cellStyle name="20% - Accent1 3 2 3 2" xfId="10184" hidden="1"/>
    <cellStyle name="20% - Accent1 3 2 3 2" xfId="10482" hidden="1"/>
    <cellStyle name="20% - Accent1 3 2 3 2" xfId="10231" hidden="1"/>
    <cellStyle name="20% - Accent1 3 2 3 2" xfId="8727" hidden="1"/>
    <cellStyle name="20% - Accent1 3 2 3 2" xfId="8403" hidden="1"/>
    <cellStyle name="20% - Accent1 3 2 3 2" xfId="7599" hidden="1"/>
    <cellStyle name="20% - Accent1 3 2 3 2" xfId="7285" hidden="1"/>
    <cellStyle name="20% - Accent1 3 2 3 2" xfId="6416" hidden="1"/>
    <cellStyle name="20% - Accent1 3 2 3 2" xfId="5685" hidden="1"/>
    <cellStyle name="20% - Accent1 3 2 3 2" xfId="5041" hidden="1"/>
    <cellStyle name="20% - Accent1 3 2 3 2" xfId="4790" hidden="1"/>
    <cellStyle name="20% - Accent1 3 2 3 2" xfId="3286" hidden="1"/>
    <cellStyle name="20% - Accent1 3 2 3 2" xfId="2962" hidden="1"/>
    <cellStyle name="20% - Accent1 3 2 3 2" xfId="2158" hidden="1"/>
    <cellStyle name="20% - Accent1 3 2 3 2" xfId="1844" hidden="1"/>
    <cellStyle name="20% - Accent1 3 2 3 2" xfId="975" hidden="1"/>
    <cellStyle name="20% - Accent1 3 2 3 2" xfId="244" hidden="1"/>
    <cellStyle name="20% - Accent1 3 2 3 2" xfId="11674" hidden="1"/>
    <cellStyle name="20% - Accent1 3 2 3 2" xfId="11843" hidden="1"/>
    <cellStyle name="20% - Accent1 3 2 3 2" xfId="13201" hidden="1"/>
    <cellStyle name="20% - Accent1 3 2 3 2" xfId="13517" hidden="1"/>
    <cellStyle name="20% - Accent1 3 2 3 2" xfId="14301" hidden="1"/>
    <cellStyle name="20% - Accent1 3 2 3 2" xfId="14616" hidden="1"/>
    <cellStyle name="20% - Accent1 3 2 3 2" xfId="15279" hidden="1"/>
    <cellStyle name="20% - Accent1 3 2 3 2" xfId="15912" hidden="1"/>
    <cellStyle name="20% - Accent1 3 2 3 2" xfId="16210" hidden="1"/>
    <cellStyle name="20% - Accent1 3 2 3 2" xfId="15959" hidden="1"/>
    <cellStyle name="20% - Accent1 3 2 3 2" xfId="14455" hidden="1"/>
    <cellStyle name="20% - Accent1 3 2 3 2" xfId="14131" hidden="1"/>
    <cellStyle name="20% - Accent1 3 2 3 2" xfId="13327" hidden="1"/>
    <cellStyle name="20% - Accent1 3 2 3 2" xfId="13013" hidden="1"/>
    <cellStyle name="20% - Accent1 3 2 3 2" xfId="12144" hidden="1"/>
    <cellStyle name="20% - Accent1 3 2 3 2" xfId="11413" hidden="1"/>
    <cellStyle name="20% - Accent1 3 2 3 2" xfId="17255" hidden="1"/>
    <cellStyle name="20% - Accent1 3 2 3 2" xfId="17424" hidden="1"/>
    <cellStyle name="20% - Accent1 3 2 3 2" xfId="18782" hidden="1"/>
    <cellStyle name="20% - Accent1 3 2 3 2" xfId="19098" hidden="1"/>
    <cellStyle name="20% - Accent1 3 2 3 2" xfId="19882" hidden="1"/>
    <cellStyle name="20% - Accent1 3 2 3 2" xfId="20197" hidden="1"/>
    <cellStyle name="20% - Accent1 3 2 3 2" xfId="20860" hidden="1"/>
    <cellStyle name="20% - Accent1 3 2 3 2" xfId="21493" hidden="1"/>
    <cellStyle name="20% - Accent1 3 2 3 2" xfId="22696" hidden="1"/>
    <cellStyle name="20% - Accent1 3 2 3 2" xfId="22865" hidden="1"/>
    <cellStyle name="20% - Accent1 3 2 3 2" xfId="24223" hidden="1"/>
    <cellStyle name="20% - Accent1 3 2 3 2" xfId="24539" hidden="1"/>
    <cellStyle name="20% - Accent1 3 2 3 2" xfId="25323" hidden="1"/>
    <cellStyle name="20% - Accent1 3 2 3 2" xfId="25638" hidden="1"/>
    <cellStyle name="20% - Accent1 3 2 3 2" xfId="26301" hidden="1"/>
    <cellStyle name="20% - Accent1 3 2 3 2" xfId="26934" hidden="1"/>
    <cellStyle name="20% - Accent1 3 2 3 2" xfId="27232" hidden="1"/>
    <cellStyle name="20% - Accent1 3 2 3 2" xfId="26981" hidden="1"/>
    <cellStyle name="20% - Accent1 3 2 3 2" xfId="25477" hidden="1"/>
    <cellStyle name="20% - Accent1 3 2 3 2" xfId="25153" hidden="1"/>
    <cellStyle name="20% - Accent1 3 2 3 2" xfId="24349" hidden="1"/>
    <cellStyle name="20% - Accent1 3 2 3 2" xfId="24035" hidden="1"/>
    <cellStyle name="20% - Accent1 3 2 3 2" xfId="23166" hidden="1"/>
    <cellStyle name="20% - Accent1 3 2 3 2" xfId="22435" hidden="1"/>
    <cellStyle name="20% - Accent1 3 2 3 2" xfId="21791" hidden="1"/>
    <cellStyle name="20% - Accent1 3 2 3 2" xfId="21540" hidden="1"/>
    <cellStyle name="20% - Accent1 3 2 3 2" xfId="20036" hidden="1"/>
    <cellStyle name="20% - Accent1 3 2 3 2" xfId="19712" hidden="1"/>
    <cellStyle name="20% - Accent1 3 2 3 2" xfId="18908" hidden="1"/>
    <cellStyle name="20% - Accent1 3 2 3 2" xfId="18594" hidden="1"/>
    <cellStyle name="20% - Accent1 3 2 3 2" xfId="17725" hidden="1"/>
    <cellStyle name="20% - Accent1 3 2 3 2" xfId="16994" hidden="1"/>
    <cellStyle name="20% - Accent1 3 2 3 2" xfId="28424" hidden="1"/>
    <cellStyle name="20% - Accent1 3 2 3 2" xfId="28593" hidden="1"/>
    <cellStyle name="20% - Accent1 3 2 3 2" xfId="29951" hidden="1"/>
    <cellStyle name="20% - Accent1 3 2 3 2" xfId="30267" hidden="1"/>
    <cellStyle name="20% - Accent1 3 2 3 2" xfId="31051" hidden="1"/>
    <cellStyle name="20% - Accent1 3 2 3 2" xfId="31366" hidden="1"/>
    <cellStyle name="20% - Accent1 3 2 3 2" xfId="32029" hidden="1"/>
    <cellStyle name="20% - Accent1 3 2 3 2" xfId="32662" hidden="1"/>
    <cellStyle name="20% - Accent1 3 2 3 2" xfId="32960" hidden="1"/>
    <cellStyle name="20% - Accent1 3 2 3 2" xfId="32709" hidden="1"/>
    <cellStyle name="20% - Accent1 3 2 3 2" xfId="31205" hidden="1"/>
    <cellStyle name="20% - Accent1 3 2 3 2" xfId="30881" hidden="1"/>
    <cellStyle name="20% - Accent1 3 2 3 2" xfId="30077" hidden="1"/>
    <cellStyle name="20% - Accent1 3 2 3 2" xfId="29763" hidden="1"/>
    <cellStyle name="20% - Accent1 3 2 3 2" xfId="28894" hidden="1"/>
    <cellStyle name="20% - Accent1 3 2 3 2" xfId="28163" hidden="1"/>
    <cellStyle name="20% - Accent1 3 2 4 2" xfId="456" hidden="1"/>
    <cellStyle name="20% - Accent1 3 2 4 2" xfId="625" hidden="1"/>
    <cellStyle name="20% - Accent1 3 2 4 2" xfId="1983" hidden="1"/>
    <cellStyle name="20% - Accent1 3 2 4 2" xfId="2299" hidden="1"/>
    <cellStyle name="20% - Accent1 3 2 4 2" xfId="3083" hidden="1"/>
    <cellStyle name="20% - Accent1 3 2 4 2" xfId="3398" hidden="1"/>
    <cellStyle name="20% - Accent1 3 2 4 2" xfId="4061" hidden="1"/>
    <cellStyle name="20% - Accent1 3 2 4 2" xfId="4694" hidden="1"/>
    <cellStyle name="20% - Accent1 3 2 4 2" xfId="5897" hidden="1"/>
    <cellStyle name="20% - Accent1 3 2 4 2" xfId="6066" hidden="1"/>
    <cellStyle name="20% - Accent1 3 2 4 2" xfId="7424" hidden="1"/>
    <cellStyle name="20% - Accent1 3 2 4 2" xfId="7740" hidden="1"/>
    <cellStyle name="20% - Accent1 3 2 4 2" xfId="8524" hidden="1"/>
    <cellStyle name="20% - Accent1 3 2 4 2" xfId="8839" hidden="1"/>
    <cellStyle name="20% - Accent1 3 2 4 2" xfId="9502" hidden="1"/>
    <cellStyle name="20% - Accent1 3 2 4 2" xfId="10135" hidden="1"/>
    <cellStyle name="20% - Accent1 3 2 4 2" xfId="10532" hidden="1"/>
    <cellStyle name="20% - Accent1 3 2 4 2" xfId="10280" hidden="1"/>
    <cellStyle name="20% - Accent1 3 2 4 2" xfId="8776" hidden="1"/>
    <cellStyle name="20% - Accent1 3 2 4 2" xfId="8452" hidden="1"/>
    <cellStyle name="20% - Accent1 3 2 4 2" xfId="7651" hidden="1"/>
    <cellStyle name="20% - Accent1 3 2 4 2" xfId="7334" hidden="1"/>
    <cellStyle name="20% - Accent1 3 2 4 2" xfId="6472" hidden="1"/>
    <cellStyle name="20% - Accent1 3 2 4 2" xfId="5763" hidden="1"/>
    <cellStyle name="20% - Accent1 3 2 4 2" xfId="5091" hidden="1"/>
    <cellStyle name="20% - Accent1 3 2 4 2" xfId="4839" hidden="1"/>
    <cellStyle name="20% - Accent1 3 2 4 2" xfId="3335" hidden="1"/>
    <cellStyle name="20% - Accent1 3 2 4 2" xfId="3011" hidden="1"/>
    <cellStyle name="20% - Accent1 3 2 4 2" xfId="2210" hidden="1"/>
    <cellStyle name="20% - Accent1 3 2 4 2" xfId="1893" hidden="1"/>
    <cellStyle name="20% - Accent1 3 2 4 2" xfId="1031" hidden="1"/>
    <cellStyle name="20% - Accent1 3 2 4 2" xfId="322" hidden="1"/>
    <cellStyle name="20% - Accent1 3 2 4 2" xfId="11625" hidden="1"/>
    <cellStyle name="20% - Accent1 3 2 4 2" xfId="11794" hidden="1"/>
    <cellStyle name="20% - Accent1 3 2 4 2" xfId="13152" hidden="1"/>
    <cellStyle name="20% - Accent1 3 2 4 2" xfId="13468" hidden="1"/>
    <cellStyle name="20% - Accent1 3 2 4 2" xfId="14252" hidden="1"/>
    <cellStyle name="20% - Accent1 3 2 4 2" xfId="14567" hidden="1"/>
    <cellStyle name="20% - Accent1 3 2 4 2" xfId="15230" hidden="1"/>
    <cellStyle name="20% - Accent1 3 2 4 2" xfId="15863" hidden="1"/>
    <cellStyle name="20% - Accent1 3 2 4 2" xfId="16260" hidden="1"/>
    <cellStyle name="20% - Accent1 3 2 4 2" xfId="16008" hidden="1"/>
    <cellStyle name="20% - Accent1 3 2 4 2" xfId="14504" hidden="1"/>
    <cellStyle name="20% - Accent1 3 2 4 2" xfId="14180" hidden="1"/>
    <cellStyle name="20% - Accent1 3 2 4 2" xfId="13379" hidden="1"/>
    <cellStyle name="20% - Accent1 3 2 4 2" xfId="13062" hidden="1"/>
    <cellStyle name="20% - Accent1 3 2 4 2" xfId="12200" hidden="1"/>
    <cellStyle name="20% - Accent1 3 2 4 2" xfId="11491" hidden="1"/>
    <cellStyle name="20% - Accent1 3 2 4 2" xfId="17206" hidden="1"/>
    <cellStyle name="20% - Accent1 3 2 4 2" xfId="17375" hidden="1"/>
    <cellStyle name="20% - Accent1 3 2 4 2" xfId="18733" hidden="1"/>
    <cellStyle name="20% - Accent1 3 2 4 2" xfId="19049" hidden="1"/>
    <cellStyle name="20% - Accent1 3 2 4 2" xfId="19833" hidden="1"/>
    <cellStyle name="20% - Accent1 3 2 4 2" xfId="20148" hidden="1"/>
    <cellStyle name="20% - Accent1 3 2 4 2" xfId="20811" hidden="1"/>
    <cellStyle name="20% - Accent1 3 2 4 2" xfId="21444" hidden="1"/>
    <cellStyle name="20% - Accent1 3 2 4 2" xfId="22647" hidden="1"/>
    <cellStyle name="20% - Accent1 3 2 4 2" xfId="22816" hidden="1"/>
    <cellStyle name="20% - Accent1 3 2 4 2" xfId="24174" hidden="1"/>
    <cellStyle name="20% - Accent1 3 2 4 2" xfId="24490" hidden="1"/>
    <cellStyle name="20% - Accent1 3 2 4 2" xfId="25274" hidden="1"/>
    <cellStyle name="20% - Accent1 3 2 4 2" xfId="25589" hidden="1"/>
    <cellStyle name="20% - Accent1 3 2 4 2" xfId="26252" hidden="1"/>
    <cellStyle name="20% - Accent1 3 2 4 2" xfId="26885" hidden="1"/>
    <cellStyle name="20% - Accent1 3 2 4 2" xfId="27282" hidden="1"/>
    <cellStyle name="20% - Accent1 3 2 4 2" xfId="27030" hidden="1"/>
    <cellStyle name="20% - Accent1 3 2 4 2" xfId="25526" hidden="1"/>
    <cellStyle name="20% - Accent1 3 2 4 2" xfId="25202" hidden="1"/>
    <cellStyle name="20% - Accent1 3 2 4 2" xfId="24401" hidden="1"/>
    <cellStyle name="20% - Accent1 3 2 4 2" xfId="24084" hidden="1"/>
    <cellStyle name="20% - Accent1 3 2 4 2" xfId="23222" hidden="1"/>
    <cellStyle name="20% - Accent1 3 2 4 2" xfId="22513" hidden="1"/>
    <cellStyle name="20% - Accent1 3 2 4 2" xfId="21841" hidden="1"/>
    <cellStyle name="20% - Accent1 3 2 4 2" xfId="21589" hidden="1"/>
    <cellStyle name="20% - Accent1 3 2 4 2" xfId="20085" hidden="1"/>
    <cellStyle name="20% - Accent1 3 2 4 2" xfId="19761" hidden="1"/>
    <cellStyle name="20% - Accent1 3 2 4 2" xfId="18960" hidden="1"/>
    <cellStyle name="20% - Accent1 3 2 4 2" xfId="18643" hidden="1"/>
    <cellStyle name="20% - Accent1 3 2 4 2" xfId="17781" hidden="1"/>
    <cellStyle name="20% - Accent1 3 2 4 2" xfId="17072" hidden="1"/>
    <cellStyle name="20% - Accent1 3 2 4 2" xfId="28375" hidden="1"/>
    <cellStyle name="20% - Accent1 3 2 4 2" xfId="28544" hidden="1"/>
    <cellStyle name="20% - Accent1 3 2 4 2" xfId="29902" hidden="1"/>
    <cellStyle name="20% - Accent1 3 2 4 2" xfId="30218" hidden="1"/>
    <cellStyle name="20% - Accent1 3 2 4 2" xfId="31002" hidden="1"/>
    <cellStyle name="20% - Accent1 3 2 4 2" xfId="31317" hidden="1"/>
    <cellStyle name="20% - Accent1 3 2 4 2" xfId="31980" hidden="1"/>
    <cellStyle name="20% - Accent1 3 2 4 2" xfId="32613" hidden="1"/>
    <cellStyle name="20% - Accent1 3 2 4 2" xfId="33010" hidden="1"/>
    <cellStyle name="20% - Accent1 3 2 4 2" xfId="32758" hidden="1"/>
    <cellStyle name="20% - Accent1 3 2 4 2" xfId="31254" hidden="1"/>
    <cellStyle name="20% - Accent1 3 2 4 2" xfId="30930" hidden="1"/>
    <cellStyle name="20% - Accent1 3 2 4 2" xfId="30129" hidden="1"/>
    <cellStyle name="20% - Accent1 3 2 4 2" xfId="29812" hidden="1"/>
    <cellStyle name="20% - Accent1 3 2 4 2" xfId="28950" hidden="1"/>
    <cellStyle name="20% - Accent1 3 2 4 2" xfId="28241" hidden="1"/>
    <cellStyle name="20% - Accent1 3 3 3 2" xfId="455" hidden="1"/>
    <cellStyle name="20% - Accent1 3 3 3 2" xfId="624" hidden="1"/>
    <cellStyle name="20% - Accent1 3 3 3 2" xfId="1982" hidden="1"/>
    <cellStyle name="20% - Accent1 3 3 3 2" xfId="2298" hidden="1"/>
    <cellStyle name="20% - Accent1 3 3 3 2" xfId="3082" hidden="1"/>
    <cellStyle name="20% - Accent1 3 3 3 2" xfId="3397" hidden="1"/>
    <cellStyle name="20% - Accent1 3 3 3 2" xfId="4060" hidden="1"/>
    <cellStyle name="20% - Accent1 3 3 3 2" xfId="4693" hidden="1"/>
    <cellStyle name="20% - Accent1 3 3 3 2" xfId="5896" hidden="1"/>
    <cellStyle name="20% - Accent1 3 3 3 2" xfId="6065" hidden="1"/>
    <cellStyle name="20% - Accent1 3 3 3 2" xfId="7423" hidden="1"/>
    <cellStyle name="20% - Accent1 3 3 3 2" xfId="7739" hidden="1"/>
    <cellStyle name="20% - Accent1 3 3 3 2" xfId="8523" hidden="1"/>
    <cellStyle name="20% - Accent1 3 3 3 2" xfId="8838" hidden="1"/>
    <cellStyle name="20% - Accent1 3 3 3 2" xfId="9501" hidden="1"/>
    <cellStyle name="20% - Accent1 3 3 3 2" xfId="10134" hidden="1"/>
    <cellStyle name="20% - Accent1 3 3 3 2" xfId="10533" hidden="1"/>
    <cellStyle name="20% - Accent1 3 3 3 2" xfId="10281" hidden="1"/>
    <cellStyle name="20% - Accent1 3 3 3 2" xfId="8777" hidden="1"/>
    <cellStyle name="20% - Accent1 3 3 3 2" xfId="8453" hidden="1"/>
    <cellStyle name="20% - Accent1 3 3 3 2" xfId="7652" hidden="1"/>
    <cellStyle name="20% - Accent1 3 3 3 2" xfId="7335" hidden="1"/>
    <cellStyle name="20% - Accent1 3 3 3 2" xfId="6474" hidden="1"/>
    <cellStyle name="20% - Accent1 3 3 3 2" xfId="5764" hidden="1"/>
    <cellStyle name="20% - Accent1 3 3 3 2" xfId="5092" hidden="1"/>
    <cellStyle name="20% - Accent1 3 3 3 2" xfId="4840" hidden="1"/>
    <cellStyle name="20% - Accent1 3 3 3 2" xfId="3336" hidden="1"/>
    <cellStyle name="20% - Accent1 3 3 3 2" xfId="3012" hidden="1"/>
    <cellStyle name="20% - Accent1 3 3 3 2" xfId="2211" hidden="1"/>
    <cellStyle name="20% - Accent1 3 3 3 2" xfId="1894" hidden="1"/>
    <cellStyle name="20% - Accent1 3 3 3 2" xfId="1033" hidden="1"/>
    <cellStyle name="20% - Accent1 3 3 3 2" xfId="323" hidden="1"/>
    <cellStyle name="20% - Accent1 3 3 3 2" xfId="11624" hidden="1"/>
    <cellStyle name="20% - Accent1 3 3 3 2" xfId="11793" hidden="1"/>
    <cellStyle name="20% - Accent1 3 3 3 2" xfId="13151" hidden="1"/>
    <cellStyle name="20% - Accent1 3 3 3 2" xfId="13467" hidden="1"/>
    <cellStyle name="20% - Accent1 3 3 3 2" xfId="14251" hidden="1"/>
    <cellStyle name="20% - Accent1 3 3 3 2" xfId="14566" hidden="1"/>
    <cellStyle name="20% - Accent1 3 3 3 2" xfId="15229" hidden="1"/>
    <cellStyle name="20% - Accent1 3 3 3 2" xfId="15862" hidden="1"/>
    <cellStyle name="20% - Accent1 3 3 3 2" xfId="16261" hidden="1"/>
    <cellStyle name="20% - Accent1 3 3 3 2" xfId="16009" hidden="1"/>
    <cellStyle name="20% - Accent1 3 3 3 2" xfId="14505" hidden="1"/>
    <cellStyle name="20% - Accent1 3 3 3 2" xfId="14181" hidden="1"/>
    <cellStyle name="20% - Accent1 3 3 3 2" xfId="13380" hidden="1"/>
    <cellStyle name="20% - Accent1 3 3 3 2" xfId="13063" hidden="1"/>
    <cellStyle name="20% - Accent1 3 3 3 2" xfId="12202" hidden="1"/>
    <cellStyle name="20% - Accent1 3 3 3 2" xfId="11492" hidden="1"/>
    <cellStyle name="20% - Accent1 3 3 3 2" xfId="17205" hidden="1"/>
    <cellStyle name="20% - Accent1 3 3 3 2" xfId="17374" hidden="1"/>
    <cellStyle name="20% - Accent1 3 3 3 2" xfId="18732" hidden="1"/>
    <cellStyle name="20% - Accent1 3 3 3 2" xfId="19048" hidden="1"/>
    <cellStyle name="20% - Accent1 3 3 3 2" xfId="19832" hidden="1"/>
    <cellStyle name="20% - Accent1 3 3 3 2" xfId="20147" hidden="1"/>
    <cellStyle name="20% - Accent1 3 3 3 2" xfId="20810" hidden="1"/>
    <cellStyle name="20% - Accent1 3 3 3 2" xfId="21443" hidden="1"/>
    <cellStyle name="20% - Accent1 3 3 3 2" xfId="22646" hidden="1"/>
    <cellStyle name="20% - Accent1 3 3 3 2" xfId="22815" hidden="1"/>
    <cellStyle name="20% - Accent1 3 3 3 2" xfId="24173" hidden="1"/>
    <cellStyle name="20% - Accent1 3 3 3 2" xfId="24489" hidden="1"/>
    <cellStyle name="20% - Accent1 3 3 3 2" xfId="25273" hidden="1"/>
    <cellStyle name="20% - Accent1 3 3 3 2" xfId="25588" hidden="1"/>
    <cellStyle name="20% - Accent1 3 3 3 2" xfId="26251" hidden="1"/>
    <cellStyle name="20% - Accent1 3 3 3 2" xfId="26884" hidden="1"/>
    <cellStyle name="20% - Accent1 3 3 3 2" xfId="27283" hidden="1"/>
    <cellStyle name="20% - Accent1 3 3 3 2" xfId="27031" hidden="1"/>
    <cellStyle name="20% - Accent1 3 3 3 2" xfId="25527" hidden="1"/>
    <cellStyle name="20% - Accent1 3 3 3 2" xfId="25203" hidden="1"/>
    <cellStyle name="20% - Accent1 3 3 3 2" xfId="24402" hidden="1"/>
    <cellStyle name="20% - Accent1 3 3 3 2" xfId="24085" hidden="1"/>
    <cellStyle name="20% - Accent1 3 3 3 2" xfId="23224" hidden="1"/>
    <cellStyle name="20% - Accent1 3 3 3 2" xfId="22514" hidden="1"/>
    <cellStyle name="20% - Accent1 3 3 3 2" xfId="21842" hidden="1"/>
    <cellStyle name="20% - Accent1 3 3 3 2" xfId="21590" hidden="1"/>
    <cellStyle name="20% - Accent1 3 3 3 2" xfId="20086" hidden="1"/>
    <cellStyle name="20% - Accent1 3 3 3 2" xfId="19762" hidden="1"/>
    <cellStyle name="20% - Accent1 3 3 3 2" xfId="18961" hidden="1"/>
    <cellStyle name="20% - Accent1 3 3 3 2" xfId="18644" hidden="1"/>
    <cellStyle name="20% - Accent1 3 3 3 2" xfId="17783" hidden="1"/>
    <cellStyle name="20% - Accent1 3 3 3 2" xfId="17073" hidden="1"/>
    <cellStyle name="20% - Accent1 3 3 3 2" xfId="28374" hidden="1"/>
    <cellStyle name="20% - Accent1 3 3 3 2" xfId="28543" hidden="1"/>
    <cellStyle name="20% - Accent1 3 3 3 2" xfId="29901" hidden="1"/>
    <cellStyle name="20% - Accent1 3 3 3 2" xfId="30217" hidden="1"/>
    <cellStyle name="20% - Accent1 3 3 3 2" xfId="31001" hidden="1"/>
    <cellStyle name="20% - Accent1 3 3 3 2" xfId="31316" hidden="1"/>
    <cellStyle name="20% - Accent1 3 3 3 2" xfId="31979" hidden="1"/>
    <cellStyle name="20% - Accent1 3 3 3 2" xfId="32612" hidden="1"/>
    <cellStyle name="20% - Accent1 3 3 3 2" xfId="33011" hidden="1"/>
    <cellStyle name="20% - Accent1 3 3 3 2" xfId="32759" hidden="1"/>
    <cellStyle name="20% - Accent1 3 3 3 2" xfId="31255" hidden="1"/>
    <cellStyle name="20% - Accent1 3 3 3 2" xfId="30931" hidden="1"/>
    <cellStyle name="20% - Accent1 3 3 3 2" xfId="30130" hidden="1"/>
    <cellStyle name="20% - Accent1 3 3 3 2" xfId="29813" hidden="1"/>
    <cellStyle name="20% - Accent1 3 3 3 2" xfId="28952" hidden="1"/>
    <cellStyle name="20% - Accent1 3 3 3 2" xfId="28242" hidden="1"/>
    <cellStyle name="20% - Accent1 4 2 3 2" xfId="506" hidden="1"/>
    <cellStyle name="20% - Accent1 4 2 3 2" xfId="675" hidden="1"/>
    <cellStyle name="20% - Accent1 4 2 3 2" xfId="2033" hidden="1"/>
    <cellStyle name="20% - Accent1 4 2 3 2" xfId="2349" hidden="1"/>
    <cellStyle name="20% - Accent1 4 2 3 2" xfId="3133" hidden="1"/>
    <cellStyle name="20% - Accent1 4 2 3 2" xfId="3448" hidden="1"/>
    <cellStyle name="20% - Accent1 4 2 3 2" xfId="4111" hidden="1"/>
    <cellStyle name="20% - Accent1 4 2 3 2" xfId="4744" hidden="1"/>
    <cellStyle name="20% - Accent1 4 2 3 2" xfId="5947" hidden="1"/>
    <cellStyle name="20% - Accent1 4 2 3 2" xfId="6116" hidden="1"/>
    <cellStyle name="20% - Accent1 4 2 3 2" xfId="7474" hidden="1"/>
    <cellStyle name="20% - Accent1 4 2 3 2" xfId="7790" hidden="1"/>
    <cellStyle name="20% - Accent1 4 2 3 2" xfId="8574" hidden="1"/>
    <cellStyle name="20% - Accent1 4 2 3 2" xfId="8889" hidden="1"/>
    <cellStyle name="20% - Accent1 4 2 3 2" xfId="9552" hidden="1"/>
    <cellStyle name="20% - Accent1 4 2 3 2" xfId="10185" hidden="1"/>
    <cellStyle name="20% - Accent1 4 2 3 2" xfId="10481" hidden="1"/>
    <cellStyle name="20% - Accent1 4 2 3 2" xfId="10230" hidden="1"/>
    <cellStyle name="20% - Accent1 4 2 3 2" xfId="8726" hidden="1"/>
    <cellStyle name="20% - Accent1 4 2 3 2" xfId="8402" hidden="1"/>
    <cellStyle name="20% - Accent1 4 2 3 2" xfId="7598" hidden="1"/>
    <cellStyle name="20% - Accent1 4 2 3 2" xfId="7284" hidden="1"/>
    <cellStyle name="20% - Accent1 4 2 3 2" xfId="6415" hidden="1"/>
    <cellStyle name="20% - Accent1 4 2 3 2" xfId="5684" hidden="1"/>
    <cellStyle name="20% - Accent1 4 2 3 2" xfId="5040" hidden="1"/>
    <cellStyle name="20% - Accent1 4 2 3 2" xfId="4789" hidden="1"/>
    <cellStyle name="20% - Accent1 4 2 3 2" xfId="3285" hidden="1"/>
    <cellStyle name="20% - Accent1 4 2 3 2" xfId="2961" hidden="1"/>
    <cellStyle name="20% - Accent1 4 2 3 2" xfId="2157" hidden="1"/>
    <cellStyle name="20% - Accent1 4 2 3 2" xfId="1843" hidden="1"/>
    <cellStyle name="20% - Accent1 4 2 3 2" xfId="974" hidden="1"/>
    <cellStyle name="20% - Accent1 4 2 3 2" xfId="243" hidden="1"/>
    <cellStyle name="20% - Accent1 4 2 3 2" xfId="11675" hidden="1"/>
    <cellStyle name="20% - Accent1 4 2 3 2" xfId="11844" hidden="1"/>
    <cellStyle name="20% - Accent1 4 2 3 2" xfId="13202" hidden="1"/>
    <cellStyle name="20% - Accent1 4 2 3 2" xfId="13518" hidden="1"/>
    <cellStyle name="20% - Accent1 4 2 3 2" xfId="14302" hidden="1"/>
    <cellStyle name="20% - Accent1 4 2 3 2" xfId="14617" hidden="1"/>
    <cellStyle name="20% - Accent1 4 2 3 2" xfId="15280" hidden="1"/>
    <cellStyle name="20% - Accent1 4 2 3 2" xfId="15913" hidden="1"/>
    <cellStyle name="20% - Accent1 4 2 3 2" xfId="16209" hidden="1"/>
    <cellStyle name="20% - Accent1 4 2 3 2" xfId="15958" hidden="1"/>
    <cellStyle name="20% - Accent1 4 2 3 2" xfId="14454" hidden="1"/>
    <cellStyle name="20% - Accent1 4 2 3 2" xfId="14130" hidden="1"/>
    <cellStyle name="20% - Accent1 4 2 3 2" xfId="13326" hidden="1"/>
    <cellStyle name="20% - Accent1 4 2 3 2" xfId="13012" hidden="1"/>
    <cellStyle name="20% - Accent1 4 2 3 2" xfId="12143" hidden="1"/>
    <cellStyle name="20% - Accent1 4 2 3 2" xfId="11412" hidden="1"/>
    <cellStyle name="20% - Accent1 4 2 3 2" xfId="17256" hidden="1"/>
    <cellStyle name="20% - Accent1 4 2 3 2" xfId="17425" hidden="1"/>
    <cellStyle name="20% - Accent1 4 2 3 2" xfId="18783" hidden="1"/>
    <cellStyle name="20% - Accent1 4 2 3 2" xfId="19099" hidden="1"/>
    <cellStyle name="20% - Accent1 4 2 3 2" xfId="19883" hidden="1"/>
    <cellStyle name="20% - Accent1 4 2 3 2" xfId="20198" hidden="1"/>
    <cellStyle name="20% - Accent1 4 2 3 2" xfId="20861" hidden="1"/>
    <cellStyle name="20% - Accent1 4 2 3 2" xfId="21494" hidden="1"/>
    <cellStyle name="20% - Accent1 4 2 3 2" xfId="22697" hidden="1"/>
    <cellStyle name="20% - Accent1 4 2 3 2" xfId="22866" hidden="1"/>
    <cellStyle name="20% - Accent1 4 2 3 2" xfId="24224" hidden="1"/>
    <cellStyle name="20% - Accent1 4 2 3 2" xfId="24540" hidden="1"/>
    <cellStyle name="20% - Accent1 4 2 3 2" xfId="25324" hidden="1"/>
    <cellStyle name="20% - Accent1 4 2 3 2" xfId="25639" hidden="1"/>
    <cellStyle name="20% - Accent1 4 2 3 2" xfId="26302" hidden="1"/>
    <cellStyle name="20% - Accent1 4 2 3 2" xfId="26935" hidden="1"/>
    <cellStyle name="20% - Accent1 4 2 3 2" xfId="27231" hidden="1"/>
    <cellStyle name="20% - Accent1 4 2 3 2" xfId="26980" hidden="1"/>
    <cellStyle name="20% - Accent1 4 2 3 2" xfId="25476" hidden="1"/>
    <cellStyle name="20% - Accent1 4 2 3 2" xfId="25152" hidden="1"/>
    <cellStyle name="20% - Accent1 4 2 3 2" xfId="24348" hidden="1"/>
    <cellStyle name="20% - Accent1 4 2 3 2" xfId="24034" hidden="1"/>
    <cellStyle name="20% - Accent1 4 2 3 2" xfId="23165" hidden="1"/>
    <cellStyle name="20% - Accent1 4 2 3 2" xfId="22434" hidden="1"/>
    <cellStyle name="20% - Accent1 4 2 3 2" xfId="21790" hidden="1"/>
    <cellStyle name="20% - Accent1 4 2 3 2" xfId="21539" hidden="1"/>
    <cellStyle name="20% - Accent1 4 2 3 2" xfId="20035" hidden="1"/>
    <cellStyle name="20% - Accent1 4 2 3 2" xfId="19711" hidden="1"/>
    <cellStyle name="20% - Accent1 4 2 3 2" xfId="18907" hidden="1"/>
    <cellStyle name="20% - Accent1 4 2 3 2" xfId="18593" hidden="1"/>
    <cellStyle name="20% - Accent1 4 2 3 2" xfId="17724" hidden="1"/>
    <cellStyle name="20% - Accent1 4 2 3 2" xfId="16993" hidden="1"/>
    <cellStyle name="20% - Accent1 4 2 3 2" xfId="28425" hidden="1"/>
    <cellStyle name="20% - Accent1 4 2 3 2" xfId="28594" hidden="1"/>
    <cellStyle name="20% - Accent1 4 2 3 2" xfId="29952" hidden="1"/>
    <cellStyle name="20% - Accent1 4 2 3 2" xfId="30268" hidden="1"/>
    <cellStyle name="20% - Accent1 4 2 3 2" xfId="31052" hidden="1"/>
    <cellStyle name="20% - Accent1 4 2 3 2" xfId="31367" hidden="1"/>
    <cellStyle name="20% - Accent1 4 2 3 2" xfId="32030" hidden="1"/>
    <cellStyle name="20% - Accent1 4 2 3 2" xfId="32663" hidden="1"/>
    <cellStyle name="20% - Accent1 4 2 3 2" xfId="32959" hidden="1"/>
    <cellStyle name="20% - Accent1 4 2 3 2" xfId="32708" hidden="1"/>
    <cellStyle name="20% - Accent1 4 2 3 2" xfId="31204" hidden="1"/>
    <cellStyle name="20% - Accent1 4 2 3 2" xfId="30880" hidden="1"/>
    <cellStyle name="20% - Accent1 4 2 3 2" xfId="30076" hidden="1"/>
    <cellStyle name="20% - Accent1 4 2 3 2" xfId="29762" hidden="1"/>
    <cellStyle name="20% - Accent1 4 2 3 2" xfId="28893" hidden="1"/>
    <cellStyle name="20% - Accent1 4 2 3 2" xfId="28162" hidden="1"/>
    <cellStyle name="20% - Accent1 4 2 4 2" xfId="458" hidden="1"/>
    <cellStyle name="20% - Accent1 4 2 4 2" xfId="627" hidden="1"/>
    <cellStyle name="20% - Accent1 4 2 4 2" xfId="1985" hidden="1"/>
    <cellStyle name="20% - Accent1 4 2 4 2" xfId="2301" hidden="1"/>
    <cellStyle name="20% - Accent1 4 2 4 2" xfId="3085" hidden="1"/>
    <cellStyle name="20% - Accent1 4 2 4 2" xfId="3400" hidden="1"/>
    <cellStyle name="20% - Accent1 4 2 4 2" xfId="4063" hidden="1"/>
    <cellStyle name="20% - Accent1 4 2 4 2" xfId="4696" hidden="1"/>
    <cellStyle name="20% - Accent1 4 2 4 2" xfId="5899" hidden="1"/>
    <cellStyle name="20% - Accent1 4 2 4 2" xfId="6068" hidden="1"/>
    <cellStyle name="20% - Accent1 4 2 4 2" xfId="7426" hidden="1"/>
    <cellStyle name="20% - Accent1 4 2 4 2" xfId="7742" hidden="1"/>
    <cellStyle name="20% - Accent1 4 2 4 2" xfId="8526" hidden="1"/>
    <cellStyle name="20% - Accent1 4 2 4 2" xfId="8841" hidden="1"/>
    <cellStyle name="20% - Accent1 4 2 4 2" xfId="9504" hidden="1"/>
    <cellStyle name="20% - Accent1 4 2 4 2" xfId="10137" hidden="1"/>
    <cellStyle name="20% - Accent1 4 2 4 2" xfId="10530" hidden="1"/>
    <cellStyle name="20% - Accent1 4 2 4 2" xfId="10278" hidden="1"/>
    <cellStyle name="20% - Accent1 4 2 4 2" xfId="8774" hidden="1"/>
    <cellStyle name="20% - Accent1 4 2 4 2" xfId="8450" hidden="1"/>
    <cellStyle name="20% - Accent1 4 2 4 2" xfId="7649" hidden="1"/>
    <cellStyle name="20% - Accent1 4 2 4 2" xfId="7332" hidden="1"/>
    <cellStyle name="20% - Accent1 4 2 4 2" xfId="6470" hidden="1"/>
    <cellStyle name="20% - Accent1 4 2 4 2" xfId="5761" hidden="1"/>
    <cellStyle name="20% - Accent1 4 2 4 2" xfId="5089" hidden="1"/>
    <cellStyle name="20% - Accent1 4 2 4 2" xfId="4837" hidden="1"/>
    <cellStyle name="20% - Accent1 4 2 4 2" xfId="3333" hidden="1"/>
    <cellStyle name="20% - Accent1 4 2 4 2" xfId="3009" hidden="1"/>
    <cellStyle name="20% - Accent1 4 2 4 2" xfId="2208" hidden="1"/>
    <cellStyle name="20% - Accent1 4 2 4 2" xfId="1891" hidden="1"/>
    <cellStyle name="20% - Accent1 4 2 4 2" xfId="1029" hidden="1"/>
    <cellStyle name="20% - Accent1 4 2 4 2" xfId="320" hidden="1"/>
    <cellStyle name="20% - Accent1 4 2 4 2" xfId="11627" hidden="1"/>
    <cellStyle name="20% - Accent1 4 2 4 2" xfId="11796" hidden="1"/>
    <cellStyle name="20% - Accent1 4 2 4 2" xfId="13154" hidden="1"/>
    <cellStyle name="20% - Accent1 4 2 4 2" xfId="13470" hidden="1"/>
    <cellStyle name="20% - Accent1 4 2 4 2" xfId="14254" hidden="1"/>
    <cellStyle name="20% - Accent1 4 2 4 2" xfId="14569" hidden="1"/>
    <cellStyle name="20% - Accent1 4 2 4 2" xfId="15232" hidden="1"/>
    <cellStyle name="20% - Accent1 4 2 4 2" xfId="15865" hidden="1"/>
    <cellStyle name="20% - Accent1 4 2 4 2" xfId="16258" hidden="1"/>
    <cellStyle name="20% - Accent1 4 2 4 2" xfId="16006" hidden="1"/>
    <cellStyle name="20% - Accent1 4 2 4 2" xfId="14502" hidden="1"/>
    <cellStyle name="20% - Accent1 4 2 4 2" xfId="14178" hidden="1"/>
    <cellStyle name="20% - Accent1 4 2 4 2" xfId="13377" hidden="1"/>
    <cellStyle name="20% - Accent1 4 2 4 2" xfId="13060" hidden="1"/>
    <cellStyle name="20% - Accent1 4 2 4 2" xfId="12198" hidden="1"/>
    <cellStyle name="20% - Accent1 4 2 4 2" xfId="11489" hidden="1"/>
    <cellStyle name="20% - Accent1 4 2 4 2" xfId="17208" hidden="1"/>
    <cellStyle name="20% - Accent1 4 2 4 2" xfId="17377" hidden="1"/>
    <cellStyle name="20% - Accent1 4 2 4 2" xfId="18735" hidden="1"/>
    <cellStyle name="20% - Accent1 4 2 4 2" xfId="19051" hidden="1"/>
    <cellStyle name="20% - Accent1 4 2 4 2" xfId="19835" hidden="1"/>
    <cellStyle name="20% - Accent1 4 2 4 2" xfId="20150" hidden="1"/>
    <cellStyle name="20% - Accent1 4 2 4 2" xfId="20813" hidden="1"/>
    <cellStyle name="20% - Accent1 4 2 4 2" xfId="21446" hidden="1"/>
    <cellStyle name="20% - Accent1 4 2 4 2" xfId="22649" hidden="1"/>
    <cellStyle name="20% - Accent1 4 2 4 2" xfId="22818" hidden="1"/>
    <cellStyle name="20% - Accent1 4 2 4 2" xfId="24176" hidden="1"/>
    <cellStyle name="20% - Accent1 4 2 4 2" xfId="24492" hidden="1"/>
    <cellStyle name="20% - Accent1 4 2 4 2" xfId="25276" hidden="1"/>
    <cellStyle name="20% - Accent1 4 2 4 2" xfId="25591" hidden="1"/>
    <cellStyle name="20% - Accent1 4 2 4 2" xfId="26254" hidden="1"/>
    <cellStyle name="20% - Accent1 4 2 4 2" xfId="26887" hidden="1"/>
    <cellStyle name="20% - Accent1 4 2 4 2" xfId="27280" hidden="1"/>
    <cellStyle name="20% - Accent1 4 2 4 2" xfId="27028" hidden="1"/>
    <cellStyle name="20% - Accent1 4 2 4 2" xfId="25524" hidden="1"/>
    <cellStyle name="20% - Accent1 4 2 4 2" xfId="25200" hidden="1"/>
    <cellStyle name="20% - Accent1 4 2 4 2" xfId="24399" hidden="1"/>
    <cellStyle name="20% - Accent1 4 2 4 2" xfId="24082" hidden="1"/>
    <cellStyle name="20% - Accent1 4 2 4 2" xfId="23220" hidden="1"/>
    <cellStyle name="20% - Accent1 4 2 4 2" xfId="22511" hidden="1"/>
    <cellStyle name="20% - Accent1 4 2 4 2" xfId="21839" hidden="1"/>
    <cellStyle name="20% - Accent1 4 2 4 2" xfId="21587" hidden="1"/>
    <cellStyle name="20% - Accent1 4 2 4 2" xfId="20083" hidden="1"/>
    <cellStyle name="20% - Accent1 4 2 4 2" xfId="19759" hidden="1"/>
    <cellStyle name="20% - Accent1 4 2 4 2" xfId="18958" hidden="1"/>
    <cellStyle name="20% - Accent1 4 2 4 2" xfId="18641" hidden="1"/>
    <cellStyle name="20% - Accent1 4 2 4 2" xfId="17779" hidden="1"/>
    <cellStyle name="20% - Accent1 4 2 4 2" xfId="17070" hidden="1"/>
    <cellStyle name="20% - Accent1 4 2 4 2" xfId="28377" hidden="1"/>
    <cellStyle name="20% - Accent1 4 2 4 2" xfId="28546" hidden="1"/>
    <cellStyle name="20% - Accent1 4 2 4 2" xfId="29904" hidden="1"/>
    <cellStyle name="20% - Accent1 4 2 4 2" xfId="30220" hidden="1"/>
    <cellStyle name="20% - Accent1 4 2 4 2" xfId="31004" hidden="1"/>
    <cellStyle name="20% - Accent1 4 2 4 2" xfId="31319" hidden="1"/>
    <cellStyle name="20% - Accent1 4 2 4 2" xfId="31982" hidden="1"/>
    <cellStyle name="20% - Accent1 4 2 4 2" xfId="32615" hidden="1"/>
    <cellStyle name="20% - Accent1 4 2 4 2" xfId="33008" hidden="1"/>
    <cellStyle name="20% - Accent1 4 2 4 2" xfId="32756" hidden="1"/>
    <cellStyle name="20% - Accent1 4 2 4 2" xfId="31252" hidden="1"/>
    <cellStyle name="20% - Accent1 4 2 4 2" xfId="30928" hidden="1"/>
    <cellStyle name="20% - Accent1 4 2 4 2" xfId="30127" hidden="1"/>
    <cellStyle name="20% - Accent1 4 2 4 2" xfId="29810" hidden="1"/>
    <cellStyle name="20% - Accent1 4 2 4 2" xfId="28948" hidden="1"/>
    <cellStyle name="20% - Accent1 4 2 4 2" xfId="28239" hidden="1"/>
    <cellStyle name="20% - Accent1 4 3 3 2" xfId="457" hidden="1"/>
    <cellStyle name="20% - Accent1 4 3 3 2" xfId="626" hidden="1"/>
    <cellStyle name="20% - Accent1 4 3 3 2" xfId="1984" hidden="1"/>
    <cellStyle name="20% - Accent1 4 3 3 2" xfId="2300" hidden="1"/>
    <cellStyle name="20% - Accent1 4 3 3 2" xfId="3084" hidden="1"/>
    <cellStyle name="20% - Accent1 4 3 3 2" xfId="3399" hidden="1"/>
    <cellStyle name="20% - Accent1 4 3 3 2" xfId="4062" hidden="1"/>
    <cellStyle name="20% - Accent1 4 3 3 2" xfId="4695" hidden="1"/>
    <cellStyle name="20% - Accent1 4 3 3 2" xfId="5898" hidden="1"/>
    <cellStyle name="20% - Accent1 4 3 3 2" xfId="6067" hidden="1"/>
    <cellStyle name="20% - Accent1 4 3 3 2" xfId="7425" hidden="1"/>
    <cellStyle name="20% - Accent1 4 3 3 2" xfId="7741" hidden="1"/>
    <cellStyle name="20% - Accent1 4 3 3 2" xfId="8525" hidden="1"/>
    <cellStyle name="20% - Accent1 4 3 3 2" xfId="8840" hidden="1"/>
    <cellStyle name="20% - Accent1 4 3 3 2" xfId="9503" hidden="1"/>
    <cellStyle name="20% - Accent1 4 3 3 2" xfId="10136" hidden="1"/>
    <cellStyle name="20% - Accent1 4 3 3 2" xfId="10531" hidden="1"/>
    <cellStyle name="20% - Accent1 4 3 3 2" xfId="10279" hidden="1"/>
    <cellStyle name="20% - Accent1 4 3 3 2" xfId="8775" hidden="1"/>
    <cellStyle name="20% - Accent1 4 3 3 2" xfId="8451" hidden="1"/>
    <cellStyle name="20% - Accent1 4 3 3 2" xfId="7650" hidden="1"/>
    <cellStyle name="20% - Accent1 4 3 3 2" xfId="7333" hidden="1"/>
    <cellStyle name="20% - Accent1 4 3 3 2" xfId="6471" hidden="1"/>
    <cellStyle name="20% - Accent1 4 3 3 2" xfId="5762" hidden="1"/>
    <cellStyle name="20% - Accent1 4 3 3 2" xfId="5090" hidden="1"/>
    <cellStyle name="20% - Accent1 4 3 3 2" xfId="4838" hidden="1"/>
    <cellStyle name="20% - Accent1 4 3 3 2" xfId="3334" hidden="1"/>
    <cellStyle name="20% - Accent1 4 3 3 2" xfId="3010" hidden="1"/>
    <cellStyle name="20% - Accent1 4 3 3 2" xfId="2209" hidden="1"/>
    <cellStyle name="20% - Accent1 4 3 3 2" xfId="1892" hidden="1"/>
    <cellStyle name="20% - Accent1 4 3 3 2" xfId="1030" hidden="1"/>
    <cellStyle name="20% - Accent1 4 3 3 2" xfId="321" hidden="1"/>
    <cellStyle name="20% - Accent1 4 3 3 2" xfId="11626" hidden="1"/>
    <cellStyle name="20% - Accent1 4 3 3 2" xfId="11795" hidden="1"/>
    <cellStyle name="20% - Accent1 4 3 3 2" xfId="13153" hidden="1"/>
    <cellStyle name="20% - Accent1 4 3 3 2" xfId="13469" hidden="1"/>
    <cellStyle name="20% - Accent1 4 3 3 2" xfId="14253" hidden="1"/>
    <cellStyle name="20% - Accent1 4 3 3 2" xfId="14568" hidden="1"/>
    <cellStyle name="20% - Accent1 4 3 3 2" xfId="15231" hidden="1"/>
    <cellStyle name="20% - Accent1 4 3 3 2" xfId="15864" hidden="1"/>
    <cellStyle name="20% - Accent1 4 3 3 2" xfId="16259" hidden="1"/>
    <cellStyle name="20% - Accent1 4 3 3 2" xfId="16007" hidden="1"/>
    <cellStyle name="20% - Accent1 4 3 3 2" xfId="14503" hidden="1"/>
    <cellStyle name="20% - Accent1 4 3 3 2" xfId="14179" hidden="1"/>
    <cellStyle name="20% - Accent1 4 3 3 2" xfId="13378" hidden="1"/>
    <cellStyle name="20% - Accent1 4 3 3 2" xfId="13061" hidden="1"/>
    <cellStyle name="20% - Accent1 4 3 3 2" xfId="12199" hidden="1"/>
    <cellStyle name="20% - Accent1 4 3 3 2" xfId="11490" hidden="1"/>
    <cellStyle name="20% - Accent1 4 3 3 2" xfId="17207" hidden="1"/>
    <cellStyle name="20% - Accent1 4 3 3 2" xfId="17376" hidden="1"/>
    <cellStyle name="20% - Accent1 4 3 3 2" xfId="18734" hidden="1"/>
    <cellStyle name="20% - Accent1 4 3 3 2" xfId="19050" hidden="1"/>
    <cellStyle name="20% - Accent1 4 3 3 2" xfId="19834" hidden="1"/>
    <cellStyle name="20% - Accent1 4 3 3 2" xfId="20149" hidden="1"/>
    <cellStyle name="20% - Accent1 4 3 3 2" xfId="20812" hidden="1"/>
    <cellStyle name="20% - Accent1 4 3 3 2" xfId="21445" hidden="1"/>
    <cellStyle name="20% - Accent1 4 3 3 2" xfId="22648" hidden="1"/>
    <cellStyle name="20% - Accent1 4 3 3 2" xfId="22817" hidden="1"/>
    <cellStyle name="20% - Accent1 4 3 3 2" xfId="24175" hidden="1"/>
    <cellStyle name="20% - Accent1 4 3 3 2" xfId="24491" hidden="1"/>
    <cellStyle name="20% - Accent1 4 3 3 2" xfId="25275" hidden="1"/>
    <cellStyle name="20% - Accent1 4 3 3 2" xfId="25590" hidden="1"/>
    <cellStyle name="20% - Accent1 4 3 3 2" xfId="26253" hidden="1"/>
    <cellStyle name="20% - Accent1 4 3 3 2" xfId="26886" hidden="1"/>
    <cellStyle name="20% - Accent1 4 3 3 2" xfId="27281" hidden="1"/>
    <cellStyle name="20% - Accent1 4 3 3 2" xfId="27029" hidden="1"/>
    <cellStyle name="20% - Accent1 4 3 3 2" xfId="25525" hidden="1"/>
    <cellStyle name="20% - Accent1 4 3 3 2" xfId="25201" hidden="1"/>
    <cellStyle name="20% - Accent1 4 3 3 2" xfId="24400" hidden="1"/>
    <cellStyle name="20% - Accent1 4 3 3 2" xfId="24083" hidden="1"/>
    <cellStyle name="20% - Accent1 4 3 3 2" xfId="23221" hidden="1"/>
    <cellStyle name="20% - Accent1 4 3 3 2" xfId="22512" hidden="1"/>
    <cellStyle name="20% - Accent1 4 3 3 2" xfId="21840" hidden="1"/>
    <cellStyle name="20% - Accent1 4 3 3 2" xfId="21588" hidden="1"/>
    <cellStyle name="20% - Accent1 4 3 3 2" xfId="20084" hidden="1"/>
    <cellStyle name="20% - Accent1 4 3 3 2" xfId="19760" hidden="1"/>
    <cellStyle name="20% - Accent1 4 3 3 2" xfId="18959" hidden="1"/>
    <cellStyle name="20% - Accent1 4 3 3 2" xfId="18642" hidden="1"/>
    <cellStyle name="20% - Accent1 4 3 3 2" xfId="17780" hidden="1"/>
    <cellStyle name="20% - Accent1 4 3 3 2" xfId="17071" hidden="1"/>
    <cellStyle name="20% - Accent1 4 3 3 2" xfId="28376" hidden="1"/>
    <cellStyle name="20% - Accent1 4 3 3 2" xfId="28545" hidden="1"/>
    <cellStyle name="20% - Accent1 4 3 3 2" xfId="29903" hidden="1"/>
    <cellStyle name="20% - Accent1 4 3 3 2" xfId="30219" hidden="1"/>
    <cellStyle name="20% - Accent1 4 3 3 2" xfId="31003" hidden="1"/>
    <cellStyle name="20% - Accent1 4 3 3 2" xfId="31318" hidden="1"/>
    <cellStyle name="20% - Accent1 4 3 3 2" xfId="31981" hidden="1"/>
    <cellStyle name="20% - Accent1 4 3 3 2" xfId="32614" hidden="1"/>
    <cellStyle name="20% - Accent1 4 3 3 2" xfId="33009" hidden="1"/>
    <cellStyle name="20% - Accent1 4 3 3 2" xfId="32757" hidden="1"/>
    <cellStyle name="20% - Accent1 4 3 3 2" xfId="31253" hidden="1"/>
    <cellStyle name="20% - Accent1 4 3 3 2" xfId="30929" hidden="1"/>
    <cellStyle name="20% - Accent1 4 3 3 2" xfId="30128" hidden="1"/>
    <cellStyle name="20% - Accent1 4 3 3 2" xfId="29811" hidden="1"/>
    <cellStyle name="20% - Accent1 4 3 3 2" xfId="28949" hidden="1"/>
    <cellStyle name="20% - Accent1 4 3 3 2" xfId="28240" hidden="1"/>
    <cellStyle name="20% - Accent1 5 2" xfId="443" hidden="1"/>
    <cellStyle name="20% - Accent1 5 2" xfId="612" hidden="1"/>
    <cellStyle name="20% - Accent1 5 2" xfId="1970" hidden="1"/>
    <cellStyle name="20% - Accent1 5 2" xfId="2286" hidden="1"/>
    <cellStyle name="20% - Accent1 5 2" xfId="3070" hidden="1"/>
    <cellStyle name="20% - Accent1 5 2" xfId="3385" hidden="1"/>
    <cellStyle name="20% - Accent1 5 2" xfId="4048" hidden="1"/>
    <cellStyle name="20% - Accent1 5 2" xfId="4681" hidden="1"/>
    <cellStyle name="20% - Accent1 5 2" xfId="5884" hidden="1"/>
    <cellStyle name="20% - Accent1 5 2" xfId="6053" hidden="1"/>
    <cellStyle name="20% - Accent1 5 2" xfId="7411" hidden="1"/>
    <cellStyle name="20% - Accent1 5 2" xfId="7727" hidden="1"/>
    <cellStyle name="20% - Accent1 5 2" xfId="8511" hidden="1"/>
    <cellStyle name="20% - Accent1 5 2" xfId="8826" hidden="1"/>
    <cellStyle name="20% - Accent1 5 2" xfId="9489" hidden="1"/>
    <cellStyle name="20% - Accent1 5 2" xfId="10122" hidden="1"/>
    <cellStyle name="20% - Accent1 5 2" xfId="10546" hidden="1"/>
    <cellStyle name="20% - Accent1 5 2" xfId="10293" hidden="1"/>
    <cellStyle name="20% - Accent1 5 2" xfId="8790" hidden="1"/>
    <cellStyle name="20% - Accent1 5 2" xfId="8465" hidden="1"/>
    <cellStyle name="20% - Accent1 5 2" xfId="7665" hidden="1"/>
    <cellStyle name="20% - Accent1 5 2" xfId="7347" hidden="1"/>
    <cellStyle name="20% - Accent1 5 2" xfId="6489" hidden="1"/>
    <cellStyle name="20% - Accent1 5 2" xfId="5777" hidden="1"/>
    <cellStyle name="20% - Accent1 5 2" xfId="5105" hidden="1"/>
    <cellStyle name="20% - Accent1 5 2" xfId="4852" hidden="1"/>
    <cellStyle name="20% - Accent1 5 2" xfId="3349" hidden="1"/>
    <cellStyle name="20% - Accent1 5 2" xfId="3024" hidden="1"/>
    <cellStyle name="20% - Accent1 5 2" xfId="2224" hidden="1"/>
    <cellStyle name="20% - Accent1 5 2" xfId="1906" hidden="1"/>
    <cellStyle name="20% - Accent1 5 2" xfId="1048" hidden="1"/>
    <cellStyle name="20% - Accent1 5 2" xfId="336" hidden="1"/>
    <cellStyle name="20% - Accent1 5 2" xfId="11612" hidden="1"/>
    <cellStyle name="20% - Accent1 5 2" xfId="11781" hidden="1"/>
    <cellStyle name="20% - Accent1 5 2" xfId="13139" hidden="1"/>
    <cellStyle name="20% - Accent1 5 2" xfId="13455" hidden="1"/>
    <cellStyle name="20% - Accent1 5 2" xfId="14239" hidden="1"/>
    <cellStyle name="20% - Accent1 5 2" xfId="14554" hidden="1"/>
    <cellStyle name="20% - Accent1 5 2" xfId="15217" hidden="1"/>
    <cellStyle name="20% - Accent1 5 2" xfId="15850" hidden="1"/>
    <cellStyle name="20% - Accent1 5 2" xfId="16274" hidden="1"/>
    <cellStyle name="20% - Accent1 5 2" xfId="16021" hidden="1"/>
    <cellStyle name="20% - Accent1 5 2" xfId="14518" hidden="1"/>
    <cellStyle name="20% - Accent1 5 2" xfId="14193" hidden="1"/>
    <cellStyle name="20% - Accent1 5 2" xfId="13393" hidden="1"/>
    <cellStyle name="20% - Accent1 5 2" xfId="13075" hidden="1"/>
    <cellStyle name="20% - Accent1 5 2" xfId="12217" hidden="1"/>
    <cellStyle name="20% - Accent1 5 2" xfId="11505" hidden="1"/>
    <cellStyle name="20% - Accent1 5 2" xfId="17193" hidden="1"/>
    <cellStyle name="20% - Accent1 5 2" xfId="17362" hidden="1"/>
    <cellStyle name="20% - Accent1 5 2" xfId="18720" hidden="1"/>
    <cellStyle name="20% - Accent1 5 2" xfId="19036" hidden="1"/>
    <cellStyle name="20% - Accent1 5 2" xfId="19820" hidden="1"/>
    <cellStyle name="20% - Accent1 5 2" xfId="20135" hidden="1"/>
    <cellStyle name="20% - Accent1 5 2" xfId="20798" hidden="1"/>
    <cellStyle name="20% - Accent1 5 2" xfId="21431" hidden="1"/>
    <cellStyle name="20% - Accent1 5 2" xfId="22634" hidden="1"/>
    <cellStyle name="20% - Accent1 5 2" xfId="22803" hidden="1"/>
    <cellStyle name="20% - Accent1 5 2" xfId="24161" hidden="1"/>
    <cellStyle name="20% - Accent1 5 2" xfId="24477" hidden="1"/>
    <cellStyle name="20% - Accent1 5 2" xfId="25261" hidden="1"/>
    <cellStyle name="20% - Accent1 5 2" xfId="25576" hidden="1"/>
    <cellStyle name="20% - Accent1 5 2" xfId="26239" hidden="1"/>
    <cellStyle name="20% - Accent1 5 2" xfId="26872" hidden="1"/>
    <cellStyle name="20% - Accent1 5 2" xfId="27296" hidden="1"/>
    <cellStyle name="20% - Accent1 5 2" xfId="27043" hidden="1"/>
    <cellStyle name="20% - Accent1 5 2" xfId="25540" hidden="1"/>
    <cellStyle name="20% - Accent1 5 2" xfId="25215" hidden="1"/>
    <cellStyle name="20% - Accent1 5 2" xfId="24415" hidden="1"/>
    <cellStyle name="20% - Accent1 5 2" xfId="24097" hidden="1"/>
    <cellStyle name="20% - Accent1 5 2" xfId="23239" hidden="1"/>
    <cellStyle name="20% - Accent1 5 2" xfId="22527" hidden="1"/>
    <cellStyle name="20% - Accent1 5 2" xfId="21855" hidden="1"/>
    <cellStyle name="20% - Accent1 5 2" xfId="21602" hidden="1"/>
    <cellStyle name="20% - Accent1 5 2" xfId="20099" hidden="1"/>
    <cellStyle name="20% - Accent1 5 2" xfId="19774" hidden="1"/>
    <cellStyle name="20% - Accent1 5 2" xfId="18974" hidden="1"/>
    <cellStyle name="20% - Accent1 5 2" xfId="18656" hidden="1"/>
    <cellStyle name="20% - Accent1 5 2" xfId="17798" hidden="1"/>
    <cellStyle name="20% - Accent1 5 2" xfId="17086" hidden="1"/>
    <cellStyle name="20% - Accent1 5 2" xfId="28362" hidden="1"/>
    <cellStyle name="20% - Accent1 5 2" xfId="28531" hidden="1"/>
    <cellStyle name="20% - Accent1 5 2" xfId="29889" hidden="1"/>
    <cellStyle name="20% - Accent1 5 2" xfId="30205" hidden="1"/>
    <cellStyle name="20% - Accent1 5 2" xfId="30989" hidden="1"/>
    <cellStyle name="20% - Accent1 5 2" xfId="31304" hidden="1"/>
    <cellStyle name="20% - Accent1 5 2" xfId="31967" hidden="1"/>
    <cellStyle name="20% - Accent1 5 2" xfId="32600" hidden="1"/>
    <cellStyle name="20% - Accent1 5 2" xfId="33024" hidden="1"/>
    <cellStyle name="20% - Accent1 5 2" xfId="32771" hidden="1"/>
    <cellStyle name="20% - Accent1 5 2" xfId="31268" hidden="1"/>
    <cellStyle name="20% - Accent1 5 2" xfId="30943" hidden="1"/>
    <cellStyle name="20% - Accent1 5 2" xfId="30143" hidden="1"/>
    <cellStyle name="20% - Accent1 5 2" xfId="29825" hidden="1"/>
    <cellStyle name="20% - Accent1 5 2" xfId="28967" hidden="1"/>
    <cellStyle name="20% - Accent1 5 2" xfId="28255" hidden="1"/>
    <cellStyle name="20% - Accent1 7" xfId="16" hidden="1"/>
    <cellStyle name="20% - Accent1 7" xfId="100" hidden="1"/>
    <cellStyle name="20% - Accent1 7" xfId="179" hidden="1"/>
    <cellStyle name="20% - Accent1 7" xfId="350" hidden="1"/>
    <cellStyle name="20% - Accent1 7" xfId="1323" hidden="1"/>
    <cellStyle name="20% - Accent1 7" xfId="1452" hidden="1"/>
    <cellStyle name="20% - Accent1 7" xfId="1598" hidden="1"/>
    <cellStyle name="20% - Accent1 7" xfId="876" hidden="1"/>
    <cellStyle name="20% - Accent1 7" xfId="2120" hidden="1"/>
    <cellStyle name="20% - Accent1 7" xfId="909" hidden="1"/>
    <cellStyle name="20% - Accent1 7" xfId="2132" hidden="1"/>
    <cellStyle name="20% - Accent1 7" xfId="2534" hidden="1"/>
    <cellStyle name="20% - Accent1 7" xfId="2660" hidden="1"/>
    <cellStyle name="20% - Accent1 7" xfId="993" hidden="1"/>
    <cellStyle name="20% - Accent1 7" xfId="3240" hidden="1"/>
    <cellStyle name="20% - Accent1 7" xfId="2253" hidden="1"/>
    <cellStyle name="20% - Accent1 7" xfId="3244" hidden="1"/>
    <cellStyle name="20% - Accent1 7" xfId="3568" hidden="1"/>
    <cellStyle name="20% - Accent1 7" xfId="3667" hidden="1"/>
    <cellStyle name="20% - Accent1 7" xfId="3794" hidden="1"/>
    <cellStyle name="20% - Accent1 7" xfId="4337" hidden="1"/>
    <cellStyle name="20% - Accent1 7" xfId="4449" hidden="1"/>
    <cellStyle name="20% - Accent1 7" xfId="4592" hidden="1"/>
    <cellStyle name="20% - Accent1 7" xfId="4936" hidden="1"/>
    <cellStyle name="20% - Accent1 7" xfId="5457" hidden="1"/>
    <cellStyle name="20% - Accent1 7" xfId="5541" hidden="1"/>
    <cellStyle name="20% - Accent1 7" xfId="5620" hidden="1"/>
    <cellStyle name="20% - Accent1 7" xfId="5791" hidden="1"/>
    <cellStyle name="20% - Accent1 7" xfId="6764" hidden="1"/>
    <cellStyle name="20% - Accent1 7" xfId="6893" hidden="1"/>
    <cellStyle name="20% - Accent1 7" xfId="7039" hidden="1"/>
    <cellStyle name="20% - Accent1 7" xfId="6317" hidden="1"/>
    <cellStyle name="20% - Accent1 7" xfId="7561" hidden="1"/>
    <cellStyle name="20% - Accent1 7" xfId="6350" hidden="1"/>
    <cellStyle name="20% - Accent1 7" xfId="7573" hidden="1"/>
    <cellStyle name="20% - Accent1 7" xfId="7975" hidden="1"/>
    <cellStyle name="20% - Accent1 7" xfId="8101" hidden="1"/>
    <cellStyle name="20% - Accent1 7" xfId="6434" hidden="1"/>
    <cellStyle name="20% - Accent1 7" xfId="8681" hidden="1"/>
    <cellStyle name="20% - Accent1 7" xfId="7694" hidden="1"/>
    <cellStyle name="20% - Accent1 7" xfId="8685" hidden="1"/>
    <cellStyle name="20% - Accent1 7" xfId="9009" hidden="1"/>
    <cellStyle name="20% - Accent1 7" xfId="9108" hidden="1"/>
    <cellStyle name="20% - Accent1 7" xfId="9235" hidden="1"/>
    <cellStyle name="20% - Accent1 7" xfId="9778" hidden="1"/>
    <cellStyle name="20% - Accent1 7" xfId="9890" hidden="1"/>
    <cellStyle name="20% - Accent1 7" xfId="10033" hidden="1"/>
    <cellStyle name="20% - Accent1 7" xfId="10377" hidden="1"/>
    <cellStyle name="20% - Accent1 7" xfId="10879" hidden="1"/>
    <cellStyle name="20% - Accent1 7" xfId="10796" hidden="1"/>
    <cellStyle name="20% - Accent1 7" xfId="10717" hidden="1"/>
    <cellStyle name="20% - Accent1 7" xfId="10634" hidden="1"/>
    <cellStyle name="20% - Accent1 7" xfId="9470" hidden="1"/>
    <cellStyle name="20% - Accent1 7" xfId="9386" hidden="1"/>
    <cellStyle name="20% - Accent1 7" xfId="9302" hidden="1"/>
    <cellStyle name="20% - Accent1 7" xfId="10100" hidden="1"/>
    <cellStyle name="20% - Accent1 7" xfId="8628" hidden="1"/>
    <cellStyle name="20% - Accent1 7" xfId="10063" hidden="1"/>
    <cellStyle name="20% - Accent1 7" xfId="8616" hidden="1"/>
    <cellStyle name="20% - Accent1 7" xfId="8242" hidden="1"/>
    <cellStyle name="20% - Accent1 7" xfId="8078" hidden="1"/>
    <cellStyle name="20% - Accent1 7" xfId="10009" hidden="1"/>
    <cellStyle name="20% - Accent1 7" xfId="7503" hidden="1"/>
    <cellStyle name="20% - Accent1 7" xfId="8596" hidden="1"/>
    <cellStyle name="20% - Accent1 7" xfId="7500" hidden="1"/>
    <cellStyle name="20% - Accent1 7" xfId="7053" hidden="1"/>
    <cellStyle name="20% - Accent1 7" xfId="6883" hidden="1"/>
    <cellStyle name="20% - Accent1 7" xfId="6687" hidden="1"/>
    <cellStyle name="20% - Accent1 7" xfId="6251" hidden="1"/>
    <cellStyle name="20% - Accent1 7" xfId="6173" hidden="1"/>
    <cellStyle name="20% - Accent1 7" xfId="5993" hidden="1"/>
    <cellStyle name="20% - Accent1 7" xfId="10944" hidden="1"/>
    <cellStyle name="20% - Accent1 7" xfId="5438" hidden="1"/>
    <cellStyle name="20% - Accent1 7" xfId="5355" hidden="1"/>
    <cellStyle name="20% - Accent1 7" xfId="5276" hidden="1"/>
    <cellStyle name="20% - Accent1 7" xfId="5193" hidden="1"/>
    <cellStyle name="20% - Accent1 7" xfId="4029" hidden="1"/>
    <cellStyle name="20% - Accent1 7" xfId="3945" hidden="1"/>
    <cellStyle name="20% - Accent1 7" xfId="3861" hidden="1"/>
    <cellStyle name="20% - Accent1 7" xfId="4659" hidden="1"/>
    <cellStyle name="20% - Accent1 7" xfId="3187" hidden="1"/>
    <cellStyle name="20% - Accent1 7" xfId="4622" hidden="1"/>
    <cellStyle name="20% - Accent1 7" xfId="3175" hidden="1"/>
    <cellStyle name="20% - Accent1 7" xfId="2801" hidden="1"/>
    <cellStyle name="20% - Accent1 7" xfId="2637" hidden="1"/>
    <cellStyle name="20% - Accent1 7" xfId="4568" hidden="1"/>
    <cellStyle name="20% - Accent1 7" xfId="2062" hidden="1"/>
    <cellStyle name="20% - Accent1 7" xfId="3155" hidden="1"/>
    <cellStyle name="20% - Accent1 7" xfId="2059" hidden="1"/>
    <cellStyle name="20% - Accent1 7" xfId="1612" hidden="1"/>
    <cellStyle name="20% - Accent1 7" xfId="1442" hidden="1"/>
    <cellStyle name="20% - Accent1 7" xfId="1246" hidden="1"/>
    <cellStyle name="20% - Accent1 7" xfId="810" hidden="1"/>
    <cellStyle name="20% - Accent1 7" xfId="732" hidden="1"/>
    <cellStyle name="20% - Accent1 7" xfId="552" hidden="1"/>
    <cellStyle name="20% - Accent1 7" xfId="11088" hidden="1"/>
    <cellStyle name="20% - Accent1 7" xfId="11185" hidden="1"/>
    <cellStyle name="20% - Accent1 7" xfId="11269" hidden="1"/>
    <cellStyle name="20% - Accent1 7" xfId="11348" hidden="1"/>
    <cellStyle name="20% - Accent1 7" xfId="11519" hidden="1"/>
    <cellStyle name="20% - Accent1 7" xfId="12492" hidden="1"/>
    <cellStyle name="20% - Accent1 7" xfId="12621" hidden="1"/>
    <cellStyle name="20% - Accent1 7" xfId="12767" hidden="1"/>
    <cellStyle name="20% - Accent1 7" xfId="12045" hidden="1"/>
    <cellStyle name="20% - Accent1 7" xfId="13289" hidden="1"/>
    <cellStyle name="20% - Accent1 7" xfId="12078" hidden="1"/>
    <cellStyle name="20% - Accent1 7" xfId="13301" hidden="1"/>
    <cellStyle name="20% - Accent1 7" xfId="13703" hidden="1"/>
    <cellStyle name="20% - Accent1 7" xfId="13829" hidden="1"/>
    <cellStyle name="20% - Accent1 7" xfId="12162" hidden="1"/>
    <cellStyle name="20% - Accent1 7" xfId="14409" hidden="1"/>
    <cellStyle name="20% - Accent1 7" xfId="13422" hidden="1"/>
    <cellStyle name="20% - Accent1 7" xfId="14413" hidden="1"/>
    <cellStyle name="20% - Accent1 7" xfId="14737" hidden="1"/>
    <cellStyle name="20% - Accent1 7" xfId="14836" hidden="1"/>
    <cellStyle name="20% - Accent1 7" xfId="14963" hidden="1"/>
    <cellStyle name="20% - Accent1 7" xfId="15506" hidden="1"/>
    <cellStyle name="20% - Accent1 7" xfId="15618" hidden="1"/>
    <cellStyle name="20% - Accent1 7" xfId="15761" hidden="1"/>
    <cellStyle name="20% - Accent1 7" xfId="16105" hidden="1"/>
    <cellStyle name="20% - Accent1 7" xfId="16607" hidden="1"/>
    <cellStyle name="20% - Accent1 7" xfId="16524" hidden="1"/>
    <cellStyle name="20% - Accent1 7" xfId="16445" hidden="1"/>
    <cellStyle name="20% - Accent1 7" xfId="16362" hidden="1"/>
    <cellStyle name="20% - Accent1 7" xfId="15198" hidden="1"/>
    <cellStyle name="20% - Accent1 7" xfId="15114" hidden="1"/>
    <cellStyle name="20% - Accent1 7" xfId="15030" hidden="1"/>
    <cellStyle name="20% - Accent1 7" xfId="15828" hidden="1"/>
    <cellStyle name="20% - Accent1 7" xfId="14356" hidden="1"/>
    <cellStyle name="20% - Accent1 7" xfId="15791" hidden="1"/>
    <cellStyle name="20% - Accent1 7" xfId="14344" hidden="1"/>
    <cellStyle name="20% - Accent1 7" xfId="13970" hidden="1"/>
    <cellStyle name="20% - Accent1 7" xfId="13806" hidden="1"/>
    <cellStyle name="20% - Accent1 7" xfId="15737" hidden="1"/>
    <cellStyle name="20% - Accent1 7" xfId="13231" hidden="1"/>
    <cellStyle name="20% - Accent1 7" xfId="14324" hidden="1"/>
    <cellStyle name="20% - Accent1 7" xfId="13228" hidden="1"/>
    <cellStyle name="20% - Accent1 7" xfId="12781" hidden="1"/>
    <cellStyle name="20% - Accent1 7" xfId="12611" hidden="1"/>
    <cellStyle name="20% - Accent1 7" xfId="12415" hidden="1"/>
    <cellStyle name="20% - Accent1 7" xfId="11979" hidden="1"/>
    <cellStyle name="20% - Accent1 7" xfId="11901" hidden="1"/>
    <cellStyle name="20% - Accent1 7" xfId="11721" hidden="1"/>
    <cellStyle name="20% - Accent1 7" xfId="16672" hidden="1"/>
    <cellStyle name="20% - Accent1 7" xfId="16766" hidden="1"/>
    <cellStyle name="20% - Accent1 7" xfId="16850" hidden="1"/>
    <cellStyle name="20% - Accent1 7" xfId="16929" hidden="1"/>
    <cellStyle name="20% - Accent1 7" xfId="17100" hidden="1"/>
    <cellStyle name="20% - Accent1 7" xfId="18073" hidden="1"/>
    <cellStyle name="20% - Accent1 7" xfId="18202" hidden="1"/>
    <cellStyle name="20% - Accent1 7" xfId="18348" hidden="1"/>
    <cellStyle name="20% - Accent1 7" xfId="17626" hidden="1"/>
    <cellStyle name="20% - Accent1 7" xfId="18870" hidden="1"/>
    <cellStyle name="20% - Accent1 7" xfId="17659" hidden="1"/>
    <cellStyle name="20% - Accent1 7" xfId="18882" hidden="1"/>
    <cellStyle name="20% - Accent1 7" xfId="19284" hidden="1"/>
    <cellStyle name="20% - Accent1 7" xfId="19410" hidden="1"/>
    <cellStyle name="20% - Accent1 7" xfId="17743" hidden="1"/>
    <cellStyle name="20% - Accent1 7" xfId="19990" hidden="1"/>
    <cellStyle name="20% - Accent1 7" xfId="19003" hidden="1"/>
    <cellStyle name="20% - Accent1 7" xfId="19994" hidden="1"/>
    <cellStyle name="20% - Accent1 7" xfId="20318" hidden="1"/>
    <cellStyle name="20% - Accent1 7" xfId="20417" hidden="1"/>
    <cellStyle name="20% - Accent1 7" xfId="20544" hidden="1"/>
    <cellStyle name="20% - Accent1 7" xfId="21087" hidden="1"/>
    <cellStyle name="20% - Accent1 7" xfId="21199" hidden="1"/>
    <cellStyle name="20% - Accent1 7" xfId="21342" hidden="1"/>
    <cellStyle name="20% - Accent1 7" xfId="21686" hidden="1"/>
    <cellStyle name="20% - Accent1 7" xfId="22207" hidden="1"/>
    <cellStyle name="20% - Accent1 7" xfId="22291" hidden="1"/>
    <cellStyle name="20% - Accent1 7" xfId="22370" hidden="1"/>
    <cellStyle name="20% - Accent1 7" xfId="22541" hidden="1"/>
    <cellStyle name="20% - Accent1 7" xfId="23514" hidden="1"/>
    <cellStyle name="20% - Accent1 7" xfId="23643" hidden="1"/>
    <cellStyle name="20% - Accent1 7" xfId="23789" hidden="1"/>
    <cellStyle name="20% - Accent1 7" xfId="23067" hidden="1"/>
    <cellStyle name="20% - Accent1 7" xfId="24311" hidden="1"/>
    <cellStyle name="20% - Accent1 7" xfId="23100" hidden="1"/>
    <cellStyle name="20% - Accent1 7" xfId="24323" hidden="1"/>
    <cellStyle name="20% - Accent1 7" xfId="24725" hidden="1"/>
    <cellStyle name="20% - Accent1 7" xfId="24851" hidden="1"/>
    <cellStyle name="20% - Accent1 7" xfId="23184" hidden="1"/>
    <cellStyle name="20% - Accent1 7" xfId="25431" hidden="1"/>
    <cellStyle name="20% - Accent1 7" xfId="24444" hidden="1"/>
    <cellStyle name="20% - Accent1 7" xfId="25435" hidden="1"/>
    <cellStyle name="20% - Accent1 7" xfId="25759" hidden="1"/>
    <cellStyle name="20% - Accent1 7" xfId="25858" hidden="1"/>
    <cellStyle name="20% - Accent1 7" xfId="25985" hidden="1"/>
    <cellStyle name="20% - Accent1 7" xfId="26528" hidden="1"/>
    <cellStyle name="20% - Accent1 7" xfId="26640" hidden="1"/>
    <cellStyle name="20% - Accent1 7" xfId="26783" hidden="1"/>
    <cellStyle name="20% - Accent1 7" xfId="27127" hidden="1"/>
    <cellStyle name="20% - Accent1 7" xfId="27629" hidden="1"/>
    <cellStyle name="20% - Accent1 7" xfId="27546" hidden="1"/>
    <cellStyle name="20% - Accent1 7" xfId="27467" hidden="1"/>
    <cellStyle name="20% - Accent1 7" xfId="27384" hidden="1"/>
    <cellStyle name="20% - Accent1 7" xfId="26220" hidden="1"/>
    <cellStyle name="20% - Accent1 7" xfId="26136" hidden="1"/>
    <cellStyle name="20% - Accent1 7" xfId="26052" hidden="1"/>
    <cellStyle name="20% - Accent1 7" xfId="26850" hidden="1"/>
    <cellStyle name="20% - Accent1 7" xfId="25378" hidden="1"/>
    <cellStyle name="20% - Accent1 7" xfId="26813" hidden="1"/>
    <cellStyle name="20% - Accent1 7" xfId="25366" hidden="1"/>
    <cellStyle name="20% - Accent1 7" xfId="24992" hidden="1"/>
    <cellStyle name="20% - Accent1 7" xfId="24828" hidden="1"/>
    <cellStyle name="20% - Accent1 7" xfId="26759" hidden="1"/>
    <cellStyle name="20% - Accent1 7" xfId="24253" hidden="1"/>
    <cellStyle name="20% - Accent1 7" xfId="25346" hidden="1"/>
    <cellStyle name="20% - Accent1 7" xfId="24250" hidden="1"/>
    <cellStyle name="20% - Accent1 7" xfId="23803" hidden="1"/>
    <cellStyle name="20% - Accent1 7" xfId="23633" hidden="1"/>
    <cellStyle name="20% - Accent1 7" xfId="23437" hidden="1"/>
    <cellStyle name="20% - Accent1 7" xfId="23001" hidden="1"/>
    <cellStyle name="20% - Accent1 7" xfId="22923" hidden="1"/>
    <cellStyle name="20% - Accent1 7" xfId="22743" hidden="1"/>
    <cellStyle name="20% - Accent1 7" xfId="27694" hidden="1"/>
    <cellStyle name="20% - Accent1 7" xfId="22188" hidden="1"/>
    <cellStyle name="20% - Accent1 7" xfId="22105" hidden="1"/>
    <cellStyle name="20% - Accent1 7" xfId="22026" hidden="1"/>
    <cellStyle name="20% - Accent1 7" xfId="21943" hidden="1"/>
    <cellStyle name="20% - Accent1 7" xfId="20779" hidden="1"/>
    <cellStyle name="20% - Accent1 7" xfId="20695" hidden="1"/>
    <cellStyle name="20% - Accent1 7" xfId="20611" hidden="1"/>
    <cellStyle name="20% - Accent1 7" xfId="21409" hidden="1"/>
    <cellStyle name="20% - Accent1 7" xfId="19937" hidden="1"/>
    <cellStyle name="20% - Accent1 7" xfId="21372" hidden="1"/>
    <cellStyle name="20% - Accent1 7" xfId="19925" hidden="1"/>
    <cellStyle name="20% - Accent1 7" xfId="19551" hidden="1"/>
    <cellStyle name="20% - Accent1 7" xfId="19387" hidden="1"/>
    <cellStyle name="20% - Accent1 7" xfId="21318" hidden="1"/>
    <cellStyle name="20% - Accent1 7" xfId="18812" hidden="1"/>
    <cellStyle name="20% - Accent1 7" xfId="19905" hidden="1"/>
    <cellStyle name="20% - Accent1 7" xfId="18809" hidden="1"/>
    <cellStyle name="20% - Accent1 7" xfId="18362" hidden="1"/>
    <cellStyle name="20% - Accent1 7" xfId="18192" hidden="1"/>
    <cellStyle name="20% - Accent1 7" xfId="17996" hidden="1"/>
    <cellStyle name="20% - Accent1 7" xfId="17560" hidden="1"/>
    <cellStyle name="20% - Accent1 7" xfId="17482" hidden="1"/>
    <cellStyle name="20% - Accent1 7" xfId="17302" hidden="1"/>
    <cellStyle name="20% - Accent1 7" xfId="27838" hidden="1"/>
    <cellStyle name="20% - Accent1 7" xfId="27935" hidden="1"/>
    <cellStyle name="20% - Accent1 7" xfId="28019" hidden="1"/>
    <cellStyle name="20% - Accent1 7" xfId="28098" hidden="1"/>
    <cellStyle name="20% - Accent1 7" xfId="28269" hidden="1"/>
    <cellStyle name="20% - Accent1 7" xfId="29242" hidden="1"/>
    <cellStyle name="20% - Accent1 7" xfId="29371" hidden="1"/>
    <cellStyle name="20% - Accent1 7" xfId="29517" hidden="1"/>
    <cellStyle name="20% - Accent1 7" xfId="28795" hidden="1"/>
    <cellStyle name="20% - Accent1 7" xfId="30039" hidden="1"/>
    <cellStyle name="20% - Accent1 7" xfId="28828" hidden="1"/>
    <cellStyle name="20% - Accent1 7" xfId="30051" hidden="1"/>
    <cellStyle name="20% - Accent1 7" xfId="30453" hidden="1"/>
    <cellStyle name="20% - Accent1 7" xfId="30579" hidden="1"/>
    <cellStyle name="20% - Accent1 7" xfId="28912" hidden="1"/>
    <cellStyle name="20% - Accent1 7" xfId="31159" hidden="1"/>
    <cellStyle name="20% - Accent1 7" xfId="30172" hidden="1"/>
    <cellStyle name="20% - Accent1 7" xfId="31163" hidden="1"/>
    <cellStyle name="20% - Accent1 7" xfId="31487" hidden="1"/>
    <cellStyle name="20% - Accent1 7" xfId="31586" hidden="1"/>
    <cellStyle name="20% - Accent1 7" xfId="31713" hidden="1"/>
    <cellStyle name="20% - Accent1 7" xfId="32256" hidden="1"/>
    <cellStyle name="20% - Accent1 7" xfId="32368" hidden="1"/>
    <cellStyle name="20% - Accent1 7" xfId="32511" hidden="1"/>
    <cellStyle name="20% - Accent1 7" xfId="32855" hidden="1"/>
    <cellStyle name="20% - Accent1 7" xfId="33357" hidden="1"/>
    <cellStyle name="20% - Accent1 7" xfId="33274" hidden="1"/>
    <cellStyle name="20% - Accent1 7" xfId="33195" hidden="1"/>
    <cellStyle name="20% - Accent1 7" xfId="33112" hidden="1"/>
    <cellStyle name="20% - Accent1 7" xfId="31948" hidden="1"/>
    <cellStyle name="20% - Accent1 7" xfId="31864" hidden="1"/>
    <cellStyle name="20% - Accent1 7" xfId="31780" hidden="1"/>
    <cellStyle name="20% - Accent1 7" xfId="32578" hidden="1"/>
    <cellStyle name="20% - Accent1 7" xfId="31106" hidden="1"/>
    <cellStyle name="20% - Accent1 7" xfId="32541" hidden="1"/>
    <cellStyle name="20% - Accent1 7" xfId="31094" hidden="1"/>
    <cellStyle name="20% - Accent1 7" xfId="30720" hidden="1"/>
    <cellStyle name="20% - Accent1 7" xfId="30556" hidden="1"/>
    <cellStyle name="20% - Accent1 7" xfId="32487" hidden="1"/>
    <cellStyle name="20% - Accent1 7" xfId="29981" hidden="1"/>
    <cellStyle name="20% - Accent1 7" xfId="31074" hidden="1"/>
    <cellStyle name="20% - Accent1 7" xfId="29978" hidden="1"/>
    <cellStyle name="20% - Accent1 7" xfId="29531" hidden="1"/>
    <cellStyle name="20% - Accent1 7" xfId="29361" hidden="1"/>
    <cellStyle name="20% - Accent1 7" xfId="29165" hidden="1"/>
    <cellStyle name="20% - Accent1 7" xfId="28729" hidden="1"/>
    <cellStyle name="20% - Accent1 7" xfId="28651" hidden="1"/>
    <cellStyle name="20% - Accent1 7" xfId="28471" hidden="1"/>
    <cellStyle name="20% - Accent1 7" xfId="33422" hidden="1"/>
    <cellStyle name="20% - Accent1 8" xfId="32" hidden="1"/>
    <cellStyle name="20% - Accent1 8" xfId="113" hidden="1"/>
    <cellStyle name="20% - Accent1 8" xfId="191" hidden="1"/>
    <cellStyle name="20% - Accent1 8" xfId="369" hidden="1"/>
    <cellStyle name="20% - Accent1 8" xfId="1367" hidden="1"/>
    <cellStyle name="20% - Accent1 8" xfId="1494" hidden="1"/>
    <cellStyle name="20% - Accent1 8" xfId="1628" hidden="1"/>
    <cellStyle name="20% - Accent1 8" xfId="1800" hidden="1"/>
    <cellStyle name="20% - Accent1 8" xfId="1769" hidden="1"/>
    <cellStyle name="20% - Accent1 8" xfId="1190" hidden="1"/>
    <cellStyle name="20% - Accent1 8" xfId="925" hidden="1"/>
    <cellStyle name="20% - Accent1 8" xfId="2573" hidden="1"/>
    <cellStyle name="20% - Accent1 8" xfId="2709" hidden="1"/>
    <cellStyle name="20% - Accent1 8" xfId="2910" hidden="1"/>
    <cellStyle name="20% - Accent1 8" xfId="2886" hidden="1"/>
    <cellStyle name="20% - Accent1 8" xfId="1779" hidden="1"/>
    <cellStyle name="20% - Accent1 8" xfId="1196" hidden="1"/>
    <cellStyle name="20% - Accent1 8" xfId="3588" hidden="1"/>
    <cellStyle name="20% - Accent1 8" xfId="3681" hidden="1"/>
    <cellStyle name="20% - Accent1 8" xfId="1938" hidden="1"/>
    <cellStyle name="20% - Accent1 8" xfId="4358" hidden="1"/>
    <cellStyle name="20% - Accent1 8" xfId="4469" hidden="1"/>
    <cellStyle name="20% - Accent1 8" xfId="1932" hidden="1"/>
    <cellStyle name="20% - Accent1 8" xfId="4948" hidden="1"/>
    <cellStyle name="20% - Accent1 8" xfId="5473" hidden="1"/>
    <cellStyle name="20% - Accent1 8" xfId="5554" hidden="1"/>
    <cellStyle name="20% - Accent1 8" xfId="5632" hidden="1"/>
    <cellStyle name="20% - Accent1 8" xfId="5810" hidden="1"/>
    <cellStyle name="20% - Accent1 8" xfId="6808" hidden="1"/>
    <cellStyle name="20% - Accent1 8" xfId="6935" hidden="1"/>
    <cellStyle name="20% - Accent1 8" xfId="7069" hidden="1"/>
    <cellStyle name="20% - Accent1 8" xfId="7241" hidden="1"/>
    <cellStyle name="20% - Accent1 8" xfId="7210" hidden="1"/>
    <cellStyle name="20% - Accent1 8" xfId="6631" hidden="1"/>
    <cellStyle name="20% - Accent1 8" xfId="6366" hidden="1"/>
    <cellStyle name="20% - Accent1 8" xfId="8014" hidden="1"/>
    <cellStyle name="20% - Accent1 8" xfId="8150" hidden="1"/>
    <cellStyle name="20% - Accent1 8" xfId="8351" hidden="1"/>
    <cellStyle name="20% - Accent1 8" xfId="8327" hidden="1"/>
    <cellStyle name="20% - Accent1 8" xfId="7220" hidden="1"/>
    <cellStyle name="20% - Accent1 8" xfId="6637" hidden="1"/>
    <cellStyle name="20% - Accent1 8" xfId="9029" hidden="1"/>
    <cellStyle name="20% - Accent1 8" xfId="9122" hidden="1"/>
    <cellStyle name="20% - Accent1 8" xfId="7379" hidden="1"/>
    <cellStyle name="20% - Accent1 8" xfId="9799" hidden="1"/>
    <cellStyle name="20% - Accent1 8" xfId="9910" hidden="1"/>
    <cellStyle name="20% - Accent1 8" xfId="7373" hidden="1"/>
    <cellStyle name="20% - Accent1 8" xfId="10389" hidden="1"/>
    <cellStyle name="20% - Accent1 8" xfId="10863" hidden="1"/>
    <cellStyle name="20% - Accent1 8" xfId="10784" hidden="1"/>
    <cellStyle name="20% - Accent1 8" xfId="10705" hidden="1"/>
    <cellStyle name="20% - Accent1 8" xfId="10621" hidden="1"/>
    <cellStyle name="20% - Accent1 8" xfId="9455" hidden="1"/>
    <cellStyle name="20% - Accent1 8" xfId="9374" hidden="1"/>
    <cellStyle name="20% - Accent1 8" xfId="9288" hidden="1"/>
    <cellStyle name="20% - Accent1 8" xfId="9019" hidden="1"/>
    <cellStyle name="20% - Accent1 8" xfId="9148" hidden="1"/>
    <cellStyle name="20% - Accent1 8" xfId="9668" hidden="1"/>
    <cellStyle name="20% - Accent1 8" xfId="10042" hidden="1"/>
    <cellStyle name="20% - Accent1 8" xfId="8206" hidden="1"/>
    <cellStyle name="20% - Accent1 8" xfId="8018" hidden="1"/>
    <cellStyle name="20% - Accent1 8" xfId="7832" hidden="1"/>
    <cellStyle name="20% - Accent1 8" xfId="7856" hidden="1"/>
    <cellStyle name="20% - Accent1 8" xfId="9119" hidden="1"/>
    <cellStyle name="20% - Accent1 8" xfId="9664" hidden="1"/>
    <cellStyle name="20% - Accent1 8" xfId="7016" hidden="1"/>
    <cellStyle name="20% - Accent1 8" xfId="6815" hidden="1"/>
    <cellStyle name="20% - Accent1 8" xfId="8916" hidden="1"/>
    <cellStyle name="20% - Accent1 8" xfId="6240" hidden="1"/>
    <cellStyle name="20% - Accent1 8" xfId="6162" hidden="1"/>
    <cellStyle name="20% - Accent1 8" xfId="8920" hidden="1"/>
    <cellStyle name="20% - Accent1 8" xfId="10955" hidden="1"/>
    <cellStyle name="20% - Accent1 8" xfId="5422" hidden="1"/>
    <cellStyle name="20% - Accent1 8" xfId="5343" hidden="1"/>
    <cellStyle name="20% - Accent1 8" xfId="5264" hidden="1"/>
    <cellStyle name="20% - Accent1 8" xfId="5180" hidden="1"/>
    <cellStyle name="20% - Accent1 8" xfId="4014" hidden="1"/>
    <cellStyle name="20% - Accent1 8" xfId="3933" hidden="1"/>
    <cellStyle name="20% - Accent1 8" xfId="3847" hidden="1"/>
    <cellStyle name="20% - Accent1 8" xfId="3578" hidden="1"/>
    <cellStyle name="20% - Accent1 8" xfId="3707" hidden="1"/>
    <cellStyle name="20% - Accent1 8" xfId="4227" hidden="1"/>
    <cellStyle name="20% - Accent1 8" xfId="4601" hidden="1"/>
    <cellStyle name="20% - Accent1 8" xfId="2765" hidden="1"/>
    <cellStyle name="20% - Accent1 8" xfId="2577" hidden="1"/>
    <cellStyle name="20% - Accent1 8" xfId="2391" hidden="1"/>
    <cellStyle name="20% - Accent1 8" xfId="2415" hidden="1"/>
    <cellStyle name="20% - Accent1 8" xfId="3678" hidden="1"/>
    <cellStyle name="20% - Accent1 8" xfId="4223" hidden="1"/>
    <cellStyle name="20% - Accent1 8" xfId="1575" hidden="1"/>
    <cellStyle name="20% - Accent1 8" xfId="1374" hidden="1"/>
    <cellStyle name="20% - Accent1 8" xfId="3475" hidden="1"/>
    <cellStyle name="20% - Accent1 8" xfId="799" hidden="1"/>
    <cellStyle name="20% - Accent1 8" xfId="721" hidden="1"/>
    <cellStyle name="20% - Accent1 8" xfId="3479" hidden="1"/>
    <cellStyle name="20% - Accent1 8" xfId="11099" hidden="1"/>
    <cellStyle name="20% - Accent1 8" xfId="11201" hidden="1"/>
    <cellStyle name="20% - Accent1 8" xfId="11282" hidden="1"/>
    <cellStyle name="20% - Accent1 8" xfId="11360" hidden="1"/>
    <cellStyle name="20% - Accent1 8" xfId="11538" hidden="1"/>
    <cellStyle name="20% - Accent1 8" xfId="12536" hidden="1"/>
    <cellStyle name="20% - Accent1 8" xfId="12663" hidden="1"/>
    <cellStyle name="20% - Accent1 8" xfId="12797" hidden="1"/>
    <cellStyle name="20% - Accent1 8" xfId="12969" hidden="1"/>
    <cellStyle name="20% - Accent1 8" xfId="12938" hidden="1"/>
    <cellStyle name="20% - Accent1 8" xfId="12359" hidden="1"/>
    <cellStyle name="20% - Accent1 8" xfId="12094" hidden="1"/>
    <cellStyle name="20% - Accent1 8" xfId="13742" hidden="1"/>
    <cellStyle name="20% - Accent1 8" xfId="13878" hidden="1"/>
    <cellStyle name="20% - Accent1 8" xfId="14079" hidden="1"/>
    <cellStyle name="20% - Accent1 8" xfId="14055" hidden="1"/>
    <cellStyle name="20% - Accent1 8" xfId="12948" hidden="1"/>
    <cellStyle name="20% - Accent1 8" xfId="12365" hidden="1"/>
    <cellStyle name="20% - Accent1 8" xfId="14757" hidden="1"/>
    <cellStyle name="20% - Accent1 8" xfId="14850" hidden="1"/>
    <cellStyle name="20% - Accent1 8" xfId="13107" hidden="1"/>
    <cellStyle name="20% - Accent1 8" xfId="15527" hidden="1"/>
    <cellStyle name="20% - Accent1 8" xfId="15638" hidden="1"/>
    <cellStyle name="20% - Accent1 8" xfId="13101" hidden="1"/>
    <cellStyle name="20% - Accent1 8" xfId="16117" hidden="1"/>
    <cellStyle name="20% - Accent1 8" xfId="16591" hidden="1"/>
    <cellStyle name="20% - Accent1 8" xfId="16512" hidden="1"/>
    <cellStyle name="20% - Accent1 8" xfId="16433" hidden="1"/>
    <cellStyle name="20% - Accent1 8" xfId="16349" hidden="1"/>
    <cellStyle name="20% - Accent1 8" xfId="15183" hidden="1"/>
    <cellStyle name="20% - Accent1 8" xfId="15102" hidden="1"/>
    <cellStyle name="20% - Accent1 8" xfId="15016" hidden="1"/>
    <cellStyle name="20% - Accent1 8" xfId="14747" hidden="1"/>
    <cellStyle name="20% - Accent1 8" xfId="14876" hidden="1"/>
    <cellStyle name="20% - Accent1 8" xfId="15396" hidden="1"/>
    <cellStyle name="20% - Accent1 8" xfId="15770" hidden="1"/>
    <cellStyle name="20% - Accent1 8" xfId="13934" hidden="1"/>
    <cellStyle name="20% - Accent1 8" xfId="13746" hidden="1"/>
    <cellStyle name="20% - Accent1 8" xfId="13560" hidden="1"/>
    <cellStyle name="20% - Accent1 8" xfId="13584" hidden="1"/>
    <cellStyle name="20% - Accent1 8" xfId="14847" hidden="1"/>
    <cellStyle name="20% - Accent1 8" xfId="15392" hidden="1"/>
    <cellStyle name="20% - Accent1 8" xfId="12744" hidden="1"/>
    <cellStyle name="20% - Accent1 8" xfId="12543" hidden="1"/>
    <cellStyle name="20% - Accent1 8" xfId="14644" hidden="1"/>
    <cellStyle name="20% - Accent1 8" xfId="11968" hidden="1"/>
    <cellStyle name="20% - Accent1 8" xfId="11890" hidden="1"/>
    <cellStyle name="20% - Accent1 8" xfId="14648" hidden="1"/>
    <cellStyle name="20% - Accent1 8" xfId="16683" hidden="1"/>
    <cellStyle name="20% - Accent1 8" xfId="16782" hidden="1"/>
    <cellStyle name="20% - Accent1 8" xfId="16863" hidden="1"/>
    <cellStyle name="20% - Accent1 8" xfId="16941" hidden="1"/>
    <cellStyle name="20% - Accent1 8" xfId="17119" hidden="1"/>
    <cellStyle name="20% - Accent1 8" xfId="18117" hidden="1"/>
    <cellStyle name="20% - Accent1 8" xfId="18244" hidden="1"/>
    <cellStyle name="20% - Accent1 8" xfId="18378" hidden="1"/>
    <cellStyle name="20% - Accent1 8" xfId="18550" hidden="1"/>
    <cellStyle name="20% - Accent1 8" xfId="18519" hidden="1"/>
    <cellStyle name="20% - Accent1 8" xfId="17940" hidden="1"/>
    <cellStyle name="20% - Accent1 8" xfId="17675" hidden="1"/>
    <cellStyle name="20% - Accent1 8" xfId="19323" hidden="1"/>
    <cellStyle name="20% - Accent1 8" xfId="19459" hidden="1"/>
    <cellStyle name="20% - Accent1 8" xfId="19660" hidden="1"/>
    <cellStyle name="20% - Accent1 8" xfId="19636" hidden="1"/>
    <cellStyle name="20% - Accent1 8" xfId="18529" hidden="1"/>
    <cellStyle name="20% - Accent1 8" xfId="17946" hidden="1"/>
    <cellStyle name="20% - Accent1 8" xfId="20338" hidden="1"/>
    <cellStyle name="20% - Accent1 8" xfId="20431" hidden="1"/>
    <cellStyle name="20% - Accent1 8" xfId="18688" hidden="1"/>
    <cellStyle name="20% - Accent1 8" xfId="21108" hidden="1"/>
    <cellStyle name="20% - Accent1 8" xfId="21219" hidden="1"/>
    <cellStyle name="20% - Accent1 8" xfId="18682" hidden="1"/>
    <cellStyle name="20% - Accent1 8" xfId="21698" hidden="1"/>
    <cellStyle name="20% - Accent1 8" xfId="22223" hidden="1"/>
    <cellStyle name="20% - Accent1 8" xfId="22304" hidden="1"/>
    <cellStyle name="20% - Accent1 8" xfId="22382" hidden="1"/>
    <cellStyle name="20% - Accent1 8" xfId="22560" hidden="1"/>
    <cellStyle name="20% - Accent1 8" xfId="23558" hidden="1"/>
    <cellStyle name="20% - Accent1 8" xfId="23685" hidden="1"/>
    <cellStyle name="20% - Accent1 8" xfId="23819" hidden="1"/>
    <cellStyle name="20% - Accent1 8" xfId="23991" hidden="1"/>
    <cellStyle name="20% - Accent1 8" xfId="23960" hidden="1"/>
    <cellStyle name="20% - Accent1 8" xfId="23381" hidden="1"/>
    <cellStyle name="20% - Accent1 8" xfId="23116" hidden="1"/>
    <cellStyle name="20% - Accent1 8" xfId="24764" hidden="1"/>
    <cellStyle name="20% - Accent1 8" xfId="24900" hidden="1"/>
    <cellStyle name="20% - Accent1 8" xfId="25101" hidden="1"/>
    <cellStyle name="20% - Accent1 8" xfId="25077" hidden="1"/>
    <cellStyle name="20% - Accent1 8" xfId="23970" hidden="1"/>
    <cellStyle name="20% - Accent1 8" xfId="23387" hidden="1"/>
    <cellStyle name="20% - Accent1 8" xfId="25779" hidden="1"/>
    <cellStyle name="20% - Accent1 8" xfId="25872" hidden="1"/>
    <cellStyle name="20% - Accent1 8" xfId="24129" hidden="1"/>
    <cellStyle name="20% - Accent1 8" xfId="26549" hidden="1"/>
    <cellStyle name="20% - Accent1 8" xfId="26660" hidden="1"/>
    <cellStyle name="20% - Accent1 8" xfId="24123" hidden="1"/>
    <cellStyle name="20% - Accent1 8" xfId="27139" hidden="1"/>
    <cellStyle name="20% - Accent1 8" xfId="27613" hidden="1"/>
    <cellStyle name="20% - Accent1 8" xfId="27534" hidden="1"/>
    <cellStyle name="20% - Accent1 8" xfId="27455" hidden="1"/>
    <cellStyle name="20% - Accent1 8" xfId="27371" hidden="1"/>
    <cellStyle name="20% - Accent1 8" xfId="26205" hidden="1"/>
    <cellStyle name="20% - Accent1 8" xfId="26124" hidden="1"/>
    <cellStyle name="20% - Accent1 8" xfId="26038" hidden="1"/>
    <cellStyle name="20% - Accent1 8" xfId="25769" hidden="1"/>
    <cellStyle name="20% - Accent1 8" xfId="25898" hidden="1"/>
    <cellStyle name="20% - Accent1 8" xfId="26418" hidden="1"/>
    <cellStyle name="20% - Accent1 8" xfId="26792" hidden="1"/>
    <cellStyle name="20% - Accent1 8" xfId="24956" hidden="1"/>
    <cellStyle name="20% - Accent1 8" xfId="24768" hidden="1"/>
    <cellStyle name="20% - Accent1 8" xfId="24582" hidden="1"/>
    <cellStyle name="20% - Accent1 8" xfId="24606" hidden="1"/>
    <cellStyle name="20% - Accent1 8" xfId="25869" hidden="1"/>
    <cellStyle name="20% - Accent1 8" xfId="26414" hidden="1"/>
    <cellStyle name="20% - Accent1 8" xfId="23766" hidden="1"/>
    <cellStyle name="20% - Accent1 8" xfId="23565" hidden="1"/>
    <cellStyle name="20% - Accent1 8" xfId="25666" hidden="1"/>
    <cellStyle name="20% - Accent1 8" xfId="22990" hidden="1"/>
    <cellStyle name="20% - Accent1 8" xfId="22912" hidden="1"/>
    <cellStyle name="20% - Accent1 8" xfId="25670" hidden="1"/>
    <cellStyle name="20% - Accent1 8" xfId="27705" hidden="1"/>
    <cellStyle name="20% - Accent1 8" xfId="22172" hidden="1"/>
    <cellStyle name="20% - Accent1 8" xfId="22093" hidden="1"/>
    <cellStyle name="20% - Accent1 8" xfId="22014" hidden="1"/>
    <cellStyle name="20% - Accent1 8" xfId="21930" hidden="1"/>
    <cellStyle name="20% - Accent1 8" xfId="20764" hidden="1"/>
    <cellStyle name="20% - Accent1 8" xfId="20683" hidden="1"/>
    <cellStyle name="20% - Accent1 8" xfId="20597" hidden="1"/>
    <cellStyle name="20% - Accent1 8" xfId="20328" hidden="1"/>
    <cellStyle name="20% - Accent1 8" xfId="20457" hidden="1"/>
    <cellStyle name="20% - Accent1 8" xfId="20977" hidden="1"/>
    <cellStyle name="20% - Accent1 8" xfId="21351" hidden="1"/>
    <cellStyle name="20% - Accent1 8" xfId="19515" hidden="1"/>
    <cellStyle name="20% - Accent1 8" xfId="19327" hidden="1"/>
    <cellStyle name="20% - Accent1 8" xfId="19141" hidden="1"/>
    <cellStyle name="20% - Accent1 8" xfId="19165" hidden="1"/>
    <cellStyle name="20% - Accent1 8" xfId="20428" hidden="1"/>
    <cellStyle name="20% - Accent1 8" xfId="20973" hidden="1"/>
    <cellStyle name="20% - Accent1 8" xfId="18325" hidden="1"/>
    <cellStyle name="20% - Accent1 8" xfId="18124" hidden="1"/>
    <cellStyle name="20% - Accent1 8" xfId="20225" hidden="1"/>
    <cellStyle name="20% - Accent1 8" xfId="17549" hidden="1"/>
    <cellStyle name="20% - Accent1 8" xfId="17471" hidden="1"/>
    <cellStyle name="20% - Accent1 8" xfId="20229" hidden="1"/>
    <cellStyle name="20% - Accent1 8" xfId="27849" hidden="1"/>
    <cellStyle name="20% - Accent1 8" xfId="27951" hidden="1"/>
    <cellStyle name="20% - Accent1 8" xfId="28032" hidden="1"/>
    <cellStyle name="20% - Accent1 8" xfId="28110" hidden="1"/>
    <cellStyle name="20% - Accent1 8" xfId="28288" hidden="1"/>
    <cellStyle name="20% - Accent1 8" xfId="29286" hidden="1"/>
    <cellStyle name="20% - Accent1 8" xfId="29413" hidden="1"/>
    <cellStyle name="20% - Accent1 8" xfId="29547" hidden="1"/>
    <cellStyle name="20% - Accent1 8" xfId="29719" hidden="1"/>
    <cellStyle name="20% - Accent1 8" xfId="29688" hidden="1"/>
    <cellStyle name="20% - Accent1 8" xfId="29109" hidden="1"/>
    <cellStyle name="20% - Accent1 8" xfId="28844" hidden="1"/>
    <cellStyle name="20% - Accent1 8" xfId="30492" hidden="1"/>
    <cellStyle name="20% - Accent1 8" xfId="30628" hidden="1"/>
    <cellStyle name="20% - Accent1 8" xfId="30829" hidden="1"/>
    <cellStyle name="20% - Accent1 8" xfId="30805" hidden="1"/>
    <cellStyle name="20% - Accent1 8" xfId="29698" hidden="1"/>
    <cellStyle name="20% - Accent1 8" xfId="29115" hidden="1"/>
    <cellStyle name="20% - Accent1 8" xfId="31507" hidden="1"/>
    <cellStyle name="20% - Accent1 8" xfId="31600" hidden="1"/>
    <cellStyle name="20% - Accent1 8" xfId="29857" hidden="1"/>
    <cellStyle name="20% - Accent1 8" xfId="32277" hidden="1"/>
    <cellStyle name="20% - Accent1 8" xfId="32388" hidden="1"/>
    <cellStyle name="20% - Accent1 8" xfId="29851" hidden="1"/>
    <cellStyle name="20% - Accent1 8" xfId="32867" hidden="1"/>
    <cellStyle name="20% - Accent1 8" xfId="33341" hidden="1"/>
    <cellStyle name="20% - Accent1 8" xfId="33262" hidden="1"/>
    <cellStyle name="20% - Accent1 8" xfId="33183" hidden="1"/>
    <cellStyle name="20% - Accent1 8" xfId="33099" hidden="1"/>
    <cellStyle name="20% - Accent1 8" xfId="31933" hidden="1"/>
    <cellStyle name="20% - Accent1 8" xfId="31852" hidden="1"/>
    <cellStyle name="20% - Accent1 8" xfId="31766" hidden="1"/>
    <cellStyle name="20% - Accent1 8" xfId="31497" hidden="1"/>
    <cellStyle name="20% - Accent1 8" xfId="31626" hidden="1"/>
    <cellStyle name="20% - Accent1 8" xfId="32146" hidden="1"/>
    <cellStyle name="20% - Accent1 8" xfId="32520" hidden="1"/>
    <cellStyle name="20% - Accent1 8" xfId="30684" hidden="1"/>
    <cellStyle name="20% - Accent1 8" xfId="30496" hidden="1"/>
    <cellStyle name="20% - Accent1 8" xfId="30310" hidden="1"/>
    <cellStyle name="20% - Accent1 8" xfId="30334" hidden="1"/>
    <cellStyle name="20% - Accent1 8" xfId="31597" hidden="1"/>
    <cellStyle name="20% - Accent1 8" xfId="32142" hidden="1"/>
    <cellStyle name="20% - Accent1 8" xfId="29494" hidden="1"/>
    <cellStyle name="20% - Accent1 8" xfId="29293" hidden="1"/>
    <cellStyle name="20% - Accent1 8" xfId="31394" hidden="1"/>
    <cellStyle name="20% - Accent1 8" xfId="28718" hidden="1"/>
    <cellStyle name="20% - Accent1 8" xfId="28640" hidden="1"/>
    <cellStyle name="20% - Accent1 8" xfId="31398" hidden="1"/>
    <cellStyle name="20% - Accent1 8" xfId="33433" hidden="1"/>
    <cellStyle name="20% - Accent1 9" xfId="45" hidden="1"/>
    <cellStyle name="20% - Accent1 9" xfId="121" hidden="1"/>
    <cellStyle name="20% - Accent1 9" xfId="198" hidden="1"/>
    <cellStyle name="20% - Accent1 9" xfId="376" hidden="1"/>
    <cellStyle name="20% - Accent1 9" xfId="1381" hidden="1"/>
    <cellStyle name="20% - Accent1 9" xfId="1524" hidden="1"/>
    <cellStyle name="20% - Accent1 9" xfId="1656" hidden="1"/>
    <cellStyle name="20% - Accent1 9" xfId="1784" hidden="1"/>
    <cellStyle name="20% - Accent1 9" xfId="1241" hidden="1"/>
    <cellStyle name="20% - Accent1 9" xfId="1084" hidden="1"/>
    <cellStyle name="20% - Accent1 9" xfId="2448" hidden="1"/>
    <cellStyle name="20% - Accent1 9" xfId="2584" hidden="1"/>
    <cellStyle name="20% - Accent1 9" xfId="2734" hidden="1"/>
    <cellStyle name="20% - Accent1 9" xfId="2896" hidden="1"/>
    <cellStyle name="20% - Accent1 9" xfId="2407" hidden="1"/>
    <cellStyle name="20% - Accent1 9" xfId="898" hidden="1"/>
    <cellStyle name="20% - Accent1 9" xfId="3501" hidden="1"/>
    <cellStyle name="20% - Accent1 9" xfId="3601" hidden="1"/>
    <cellStyle name="20% - Accent1 9" xfId="3693" hidden="1"/>
    <cellStyle name="20% - Accent1 9" xfId="4262" hidden="1"/>
    <cellStyle name="20% - Accent1 9" xfId="4377" hidden="1"/>
    <cellStyle name="20% - Accent1 9" xfId="4491" hidden="1"/>
    <cellStyle name="20% - Accent1 9" xfId="4875" hidden="1"/>
    <cellStyle name="20% - Accent1 9" xfId="4955" hidden="1"/>
    <cellStyle name="20% - Accent1 9" xfId="5486" hidden="1"/>
    <cellStyle name="20% - Accent1 9" xfId="5562" hidden="1"/>
    <cellStyle name="20% - Accent1 9" xfId="5639" hidden="1"/>
    <cellStyle name="20% - Accent1 9" xfId="5817" hidden="1"/>
    <cellStyle name="20% - Accent1 9" xfId="6822" hidden="1"/>
    <cellStyle name="20% - Accent1 9" xfId="6965" hidden="1"/>
    <cellStyle name="20% - Accent1 9" xfId="7097" hidden="1"/>
    <cellStyle name="20% - Accent1 9" xfId="7225" hidden="1"/>
    <cellStyle name="20% - Accent1 9" xfId="6682" hidden="1"/>
    <cellStyle name="20% - Accent1 9" xfId="6525" hidden="1"/>
    <cellStyle name="20% - Accent1 9" xfId="7889" hidden="1"/>
    <cellStyle name="20% - Accent1 9" xfId="8025" hidden="1"/>
    <cellStyle name="20% - Accent1 9" xfId="8175" hidden="1"/>
    <cellStyle name="20% - Accent1 9" xfId="8337" hidden="1"/>
    <cellStyle name="20% - Accent1 9" xfId="7848" hidden="1"/>
    <cellStyle name="20% - Accent1 9" xfId="6339" hidden="1"/>
    <cellStyle name="20% - Accent1 9" xfId="8942" hidden="1"/>
    <cellStyle name="20% - Accent1 9" xfId="9042" hidden="1"/>
    <cellStyle name="20% - Accent1 9" xfId="9134" hidden="1"/>
    <cellStyle name="20% - Accent1 9" xfId="9703" hidden="1"/>
    <cellStyle name="20% - Accent1 9" xfId="9818" hidden="1"/>
    <cellStyle name="20% - Accent1 9" xfId="9932" hidden="1"/>
    <cellStyle name="20% - Accent1 9" xfId="10316" hidden="1"/>
    <cellStyle name="20% - Accent1 9" xfId="10396" hidden="1"/>
    <cellStyle name="20% - Accent1 9" xfId="10850" hidden="1"/>
    <cellStyle name="20% - Accent1 9" xfId="10776" hidden="1"/>
    <cellStyle name="20% - Accent1 9" xfId="10698" hidden="1"/>
    <cellStyle name="20% - Accent1 9" xfId="10613" hidden="1"/>
    <cellStyle name="20% - Accent1 9" xfId="9447" hidden="1"/>
    <cellStyle name="20% - Accent1 9" xfId="9365" hidden="1"/>
    <cellStyle name="20% - Accent1 9" xfId="9280" hidden="1"/>
    <cellStyle name="20% - Accent1 9" xfId="9085" hidden="1"/>
    <cellStyle name="20% - Accent1 9" xfId="9622" hidden="1"/>
    <cellStyle name="20% - Accent1 9" xfId="9922" hidden="1"/>
    <cellStyle name="20% - Accent1 9" xfId="8320" hidden="1"/>
    <cellStyle name="20% - Accent1 9" xfId="8168" hidden="1"/>
    <cellStyle name="20% - Accent1 9" xfId="8003" hidden="1"/>
    <cellStyle name="20% - Accent1 9" xfId="7845" hidden="1"/>
    <cellStyle name="20% - Accent1 9" xfId="8354" hidden="1"/>
    <cellStyle name="20% - Accent1 9" xfId="10074" hidden="1"/>
    <cellStyle name="20% - Accent1 9" xfId="7159" hidden="1"/>
    <cellStyle name="20% - Accent1 9" xfId="6970" hidden="1"/>
    <cellStyle name="20% - Accent1 9" xfId="6800" hidden="1"/>
    <cellStyle name="20% - Accent1 9" xfId="6309" hidden="1"/>
    <cellStyle name="20% - Accent1 9" xfId="6233" hidden="1"/>
    <cellStyle name="20% - Accent1 9" xfId="6155" hidden="1"/>
    <cellStyle name="20% - Accent1 9" xfId="10886" hidden="1"/>
    <cellStyle name="20% - Accent1 9" xfId="10962" hidden="1"/>
    <cellStyle name="20% - Accent1 9" xfId="5409" hidden="1"/>
    <cellStyle name="20% - Accent1 9" xfId="5335" hidden="1"/>
    <cellStyle name="20% - Accent1 9" xfId="5257" hidden="1"/>
    <cellStyle name="20% - Accent1 9" xfId="5172" hidden="1"/>
    <cellStyle name="20% - Accent1 9" xfId="4006" hidden="1"/>
    <cellStyle name="20% - Accent1 9" xfId="3924" hidden="1"/>
    <cellStyle name="20% - Accent1 9" xfId="3839" hidden="1"/>
    <cellStyle name="20% - Accent1 9" xfId="3644" hidden="1"/>
    <cellStyle name="20% - Accent1 9" xfId="4181" hidden="1"/>
    <cellStyle name="20% - Accent1 9" xfId="4481" hidden="1"/>
    <cellStyle name="20% - Accent1 9" xfId="2879" hidden="1"/>
    <cellStyle name="20% - Accent1 9" xfId="2727" hidden="1"/>
    <cellStyle name="20% - Accent1 9" xfId="2562" hidden="1"/>
    <cellStyle name="20% - Accent1 9" xfId="2404" hidden="1"/>
    <cellStyle name="20% - Accent1 9" xfId="2913" hidden="1"/>
    <cellStyle name="20% - Accent1 9" xfId="4633" hidden="1"/>
    <cellStyle name="20% - Accent1 9" xfId="1718" hidden="1"/>
    <cellStyle name="20% - Accent1 9" xfId="1529" hidden="1"/>
    <cellStyle name="20% - Accent1 9" xfId="1359" hidden="1"/>
    <cellStyle name="20% - Accent1 9" xfId="868" hidden="1"/>
    <cellStyle name="20% - Accent1 9" xfId="792" hidden="1"/>
    <cellStyle name="20% - Accent1 9" xfId="714" hidden="1"/>
    <cellStyle name="20% - Accent1 9" xfId="11030" hidden="1"/>
    <cellStyle name="20% - Accent1 9" xfId="11106" hidden="1"/>
    <cellStyle name="20% - Accent1 9" xfId="11214" hidden="1"/>
    <cellStyle name="20% - Accent1 9" xfId="11290" hidden="1"/>
    <cellStyle name="20% - Accent1 9" xfId="11367" hidden="1"/>
    <cellStyle name="20% - Accent1 9" xfId="11545" hidden="1"/>
    <cellStyle name="20% - Accent1 9" xfId="12550" hidden="1"/>
    <cellStyle name="20% - Accent1 9" xfId="12693" hidden="1"/>
    <cellStyle name="20% - Accent1 9" xfId="12825" hidden="1"/>
    <cellStyle name="20% - Accent1 9" xfId="12953" hidden="1"/>
    <cellStyle name="20% - Accent1 9" xfId="12410" hidden="1"/>
    <cellStyle name="20% - Accent1 9" xfId="12253" hidden="1"/>
    <cellStyle name="20% - Accent1 9" xfId="13617" hidden="1"/>
    <cellStyle name="20% - Accent1 9" xfId="13753" hidden="1"/>
    <cellStyle name="20% - Accent1 9" xfId="13903" hidden="1"/>
    <cellStyle name="20% - Accent1 9" xfId="14065" hidden="1"/>
    <cellStyle name="20% - Accent1 9" xfId="13576" hidden="1"/>
    <cellStyle name="20% - Accent1 9" xfId="12067" hidden="1"/>
    <cellStyle name="20% - Accent1 9" xfId="14670" hidden="1"/>
    <cellStyle name="20% - Accent1 9" xfId="14770" hidden="1"/>
    <cellStyle name="20% - Accent1 9" xfId="14862" hidden="1"/>
    <cellStyle name="20% - Accent1 9" xfId="15431" hidden="1"/>
    <cellStyle name="20% - Accent1 9" xfId="15546" hidden="1"/>
    <cellStyle name="20% - Accent1 9" xfId="15660" hidden="1"/>
    <cellStyle name="20% - Accent1 9" xfId="16044" hidden="1"/>
    <cellStyle name="20% - Accent1 9" xfId="16124" hidden="1"/>
    <cellStyle name="20% - Accent1 9" xfId="16578" hidden="1"/>
    <cellStyle name="20% - Accent1 9" xfId="16504" hidden="1"/>
    <cellStyle name="20% - Accent1 9" xfId="16426" hidden="1"/>
    <cellStyle name="20% - Accent1 9" xfId="16341" hidden="1"/>
    <cellStyle name="20% - Accent1 9" xfId="15175" hidden="1"/>
    <cellStyle name="20% - Accent1 9" xfId="15093" hidden="1"/>
    <cellStyle name="20% - Accent1 9" xfId="15008" hidden="1"/>
    <cellStyle name="20% - Accent1 9" xfId="14813" hidden="1"/>
    <cellStyle name="20% - Accent1 9" xfId="15350" hidden="1"/>
    <cellStyle name="20% - Accent1 9" xfId="15650" hidden="1"/>
    <cellStyle name="20% - Accent1 9" xfId="14048" hidden="1"/>
    <cellStyle name="20% - Accent1 9" xfId="13896" hidden="1"/>
    <cellStyle name="20% - Accent1 9" xfId="13731" hidden="1"/>
    <cellStyle name="20% - Accent1 9" xfId="13573" hidden="1"/>
    <cellStyle name="20% - Accent1 9" xfId="14082" hidden="1"/>
    <cellStyle name="20% - Accent1 9" xfId="15802" hidden="1"/>
    <cellStyle name="20% - Accent1 9" xfId="12887" hidden="1"/>
    <cellStyle name="20% - Accent1 9" xfId="12698" hidden="1"/>
    <cellStyle name="20% - Accent1 9" xfId="12528" hidden="1"/>
    <cellStyle name="20% - Accent1 9" xfId="12037" hidden="1"/>
    <cellStyle name="20% - Accent1 9" xfId="11961" hidden="1"/>
    <cellStyle name="20% - Accent1 9" xfId="11883" hidden="1"/>
    <cellStyle name="20% - Accent1 9" xfId="16614" hidden="1"/>
    <cellStyle name="20% - Accent1 9" xfId="16690" hidden="1"/>
    <cellStyle name="20% - Accent1 9" xfId="16795" hidden="1"/>
    <cellStyle name="20% - Accent1 9" xfId="16871" hidden="1"/>
    <cellStyle name="20% - Accent1 9" xfId="16948" hidden="1"/>
    <cellStyle name="20% - Accent1 9" xfId="17126" hidden="1"/>
    <cellStyle name="20% - Accent1 9" xfId="18131" hidden="1"/>
    <cellStyle name="20% - Accent1 9" xfId="18274" hidden="1"/>
    <cellStyle name="20% - Accent1 9" xfId="18406" hidden="1"/>
    <cellStyle name="20% - Accent1 9" xfId="18534" hidden="1"/>
    <cellStyle name="20% - Accent1 9" xfId="17991" hidden="1"/>
    <cellStyle name="20% - Accent1 9" xfId="17834" hidden="1"/>
    <cellStyle name="20% - Accent1 9" xfId="19198" hidden="1"/>
    <cellStyle name="20% - Accent1 9" xfId="19334" hidden="1"/>
    <cellStyle name="20% - Accent1 9" xfId="19484" hidden="1"/>
    <cellStyle name="20% - Accent1 9" xfId="19646" hidden="1"/>
    <cellStyle name="20% - Accent1 9" xfId="19157" hidden="1"/>
    <cellStyle name="20% - Accent1 9" xfId="17648" hidden="1"/>
    <cellStyle name="20% - Accent1 9" xfId="20251" hidden="1"/>
    <cellStyle name="20% - Accent1 9" xfId="20351" hidden="1"/>
    <cellStyle name="20% - Accent1 9" xfId="20443" hidden="1"/>
    <cellStyle name="20% - Accent1 9" xfId="21012" hidden="1"/>
    <cellStyle name="20% - Accent1 9" xfId="21127" hidden="1"/>
    <cellStyle name="20% - Accent1 9" xfId="21241" hidden="1"/>
    <cellStyle name="20% - Accent1 9" xfId="21625" hidden="1"/>
    <cellStyle name="20% - Accent1 9" xfId="21705" hidden="1"/>
    <cellStyle name="20% - Accent1 9" xfId="22236" hidden="1"/>
    <cellStyle name="20% - Accent1 9" xfId="22312" hidden="1"/>
    <cellStyle name="20% - Accent1 9" xfId="22389" hidden="1"/>
    <cellStyle name="20% - Accent1 9" xfId="22567" hidden="1"/>
    <cellStyle name="20% - Accent1 9" xfId="23572" hidden="1"/>
    <cellStyle name="20% - Accent1 9" xfId="23715" hidden="1"/>
    <cellStyle name="20% - Accent1 9" xfId="23847" hidden="1"/>
    <cellStyle name="20% - Accent1 9" xfId="23975" hidden="1"/>
    <cellStyle name="20% - Accent1 9" xfId="23432" hidden="1"/>
    <cellStyle name="20% - Accent1 9" xfId="23275" hidden="1"/>
    <cellStyle name="20% - Accent1 9" xfId="24639" hidden="1"/>
    <cellStyle name="20% - Accent1 9" xfId="24775" hidden="1"/>
    <cellStyle name="20% - Accent1 9" xfId="24925" hidden="1"/>
    <cellStyle name="20% - Accent1 9" xfId="25087" hidden="1"/>
    <cellStyle name="20% - Accent1 9" xfId="24598" hidden="1"/>
    <cellStyle name="20% - Accent1 9" xfId="23089" hidden="1"/>
    <cellStyle name="20% - Accent1 9" xfId="25692" hidden="1"/>
    <cellStyle name="20% - Accent1 9" xfId="25792" hidden="1"/>
    <cellStyle name="20% - Accent1 9" xfId="25884" hidden="1"/>
    <cellStyle name="20% - Accent1 9" xfId="26453" hidden="1"/>
    <cellStyle name="20% - Accent1 9" xfId="26568" hidden="1"/>
    <cellStyle name="20% - Accent1 9" xfId="26682" hidden="1"/>
    <cellStyle name="20% - Accent1 9" xfId="27066" hidden="1"/>
    <cellStyle name="20% - Accent1 9" xfId="27146" hidden="1"/>
    <cellStyle name="20% - Accent1 9" xfId="27600" hidden="1"/>
    <cellStyle name="20% - Accent1 9" xfId="27526" hidden="1"/>
    <cellStyle name="20% - Accent1 9" xfId="27448" hidden="1"/>
    <cellStyle name="20% - Accent1 9" xfId="27363" hidden="1"/>
    <cellStyle name="20% - Accent1 9" xfId="26197" hidden="1"/>
    <cellStyle name="20% - Accent1 9" xfId="26115" hidden="1"/>
    <cellStyle name="20% - Accent1 9" xfId="26030" hidden="1"/>
    <cellStyle name="20% - Accent1 9" xfId="25835" hidden="1"/>
    <cellStyle name="20% - Accent1 9" xfId="26372" hidden="1"/>
    <cellStyle name="20% - Accent1 9" xfId="26672" hidden="1"/>
    <cellStyle name="20% - Accent1 9" xfId="25070" hidden="1"/>
    <cellStyle name="20% - Accent1 9" xfId="24918" hidden="1"/>
    <cellStyle name="20% - Accent1 9" xfId="24753" hidden="1"/>
    <cellStyle name="20% - Accent1 9" xfId="24595" hidden="1"/>
    <cellStyle name="20% - Accent1 9" xfId="25104" hidden="1"/>
    <cellStyle name="20% - Accent1 9" xfId="26824" hidden="1"/>
    <cellStyle name="20% - Accent1 9" xfId="23909" hidden="1"/>
    <cellStyle name="20% - Accent1 9" xfId="23720" hidden="1"/>
    <cellStyle name="20% - Accent1 9" xfId="23550" hidden="1"/>
    <cellStyle name="20% - Accent1 9" xfId="23059" hidden="1"/>
    <cellStyle name="20% - Accent1 9" xfId="22983" hidden="1"/>
    <cellStyle name="20% - Accent1 9" xfId="22905" hidden="1"/>
    <cellStyle name="20% - Accent1 9" xfId="27636" hidden="1"/>
    <cellStyle name="20% - Accent1 9" xfId="27712" hidden="1"/>
    <cellStyle name="20% - Accent1 9" xfId="22159" hidden="1"/>
    <cellStyle name="20% - Accent1 9" xfId="22085" hidden="1"/>
    <cellStyle name="20% - Accent1 9" xfId="22007" hidden="1"/>
    <cellStyle name="20% - Accent1 9" xfId="21922" hidden="1"/>
    <cellStyle name="20% - Accent1 9" xfId="20756" hidden="1"/>
    <cellStyle name="20% - Accent1 9" xfId="20674" hidden="1"/>
    <cellStyle name="20% - Accent1 9" xfId="20589" hidden="1"/>
    <cellStyle name="20% - Accent1 9" xfId="20394" hidden="1"/>
    <cellStyle name="20% - Accent1 9" xfId="20931" hidden="1"/>
    <cellStyle name="20% - Accent1 9" xfId="21231" hidden="1"/>
    <cellStyle name="20% - Accent1 9" xfId="19629" hidden="1"/>
    <cellStyle name="20% - Accent1 9" xfId="19477" hidden="1"/>
    <cellStyle name="20% - Accent1 9" xfId="19312" hidden="1"/>
    <cellStyle name="20% - Accent1 9" xfId="19154" hidden="1"/>
    <cellStyle name="20% - Accent1 9" xfId="19663" hidden="1"/>
    <cellStyle name="20% - Accent1 9" xfId="21383" hidden="1"/>
    <cellStyle name="20% - Accent1 9" xfId="18468" hidden="1"/>
    <cellStyle name="20% - Accent1 9" xfId="18279" hidden="1"/>
    <cellStyle name="20% - Accent1 9" xfId="18109" hidden="1"/>
    <cellStyle name="20% - Accent1 9" xfId="17618" hidden="1"/>
    <cellStyle name="20% - Accent1 9" xfId="17542" hidden="1"/>
    <cellStyle name="20% - Accent1 9" xfId="17464" hidden="1"/>
    <cellStyle name="20% - Accent1 9" xfId="27780" hidden="1"/>
    <cellStyle name="20% - Accent1 9" xfId="27856" hidden="1"/>
    <cellStyle name="20% - Accent1 9" xfId="27964" hidden="1"/>
    <cellStyle name="20% - Accent1 9" xfId="28040" hidden="1"/>
    <cellStyle name="20% - Accent1 9" xfId="28117" hidden="1"/>
    <cellStyle name="20% - Accent1 9" xfId="28295" hidden="1"/>
    <cellStyle name="20% - Accent1 9" xfId="29300" hidden="1"/>
    <cellStyle name="20% - Accent1 9" xfId="29443" hidden="1"/>
    <cellStyle name="20% - Accent1 9" xfId="29575" hidden="1"/>
    <cellStyle name="20% - Accent1 9" xfId="29703" hidden="1"/>
    <cellStyle name="20% - Accent1 9" xfId="29160" hidden="1"/>
    <cellStyle name="20% - Accent1 9" xfId="29003" hidden="1"/>
    <cellStyle name="20% - Accent1 9" xfId="30367" hidden="1"/>
    <cellStyle name="20% - Accent1 9" xfId="30503" hidden="1"/>
    <cellStyle name="20% - Accent1 9" xfId="30653" hidden="1"/>
    <cellStyle name="20% - Accent1 9" xfId="30815" hidden="1"/>
    <cellStyle name="20% - Accent1 9" xfId="30326" hidden="1"/>
    <cellStyle name="20% - Accent1 9" xfId="28817" hidden="1"/>
    <cellStyle name="20% - Accent1 9" xfId="31420" hidden="1"/>
    <cellStyle name="20% - Accent1 9" xfId="31520" hidden="1"/>
    <cellStyle name="20% - Accent1 9" xfId="31612" hidden="1"/>
    <cellStyle name="20% - Accent1 9" xfId="32181" hidden="1"/>
    <cellStyle name="20% - Accent1 9" xfId="32296" hidden="1"/>
    <cellStyle name="20% - Accent1 9" xfId="32410" hidden="1"/>
    <cellStyle name="20% - Accent1 9" xfId="32794" hidden="1"/>
    <cellStyle name="20% - Accent1 9" xfId="32874" hidden="1"/>
    <cellStyle name="20% - Accent1 9" xfId="33328" hidden="1"/>
    <cellStyle name="20% - Accent1 9" xfId="33254" hidden="1"/>
    <cellStyle name="20% - Accent1 9" xfId="33176" hidden="1"/>
    <cellStyle name="20% - Accent1 9" xfId="33091" hidden="1"/>
    <cellStyle name="20% - Accent1 9" xfId="31925" hidden="1"/>
    <cellStyle name="20% - Accent1 9" xfId="31843" hidden="1"/>
    <cellStyle name="20% - Accent1 9" xfId="31758" hidden="1"/>
    <cellStyle name="20% - Accent1 9" xfId="31563" hidden="1"/>
    <cellStyle name="20% - Accent1 9" xfId="32100" hidden="1"/>
    <cellStyle name="20% - Accent1 9" xfId="32400" hidden="1"/>
    <cellStyle name="20% - Accent1 9" xfId="30798" hidden="1"/>
    <cellStyle name="20% - Accent1 9" xfId="30646" hidden="1"/>
    <cellStyle name="20% - Accent1 9" xfId="30481" hidden="1"/>
    <cellStyle name="20% - Accent1 9" xfId="30323" hidden="1"/>
    <cellStyle name="20% - Accent1 9" xfId="30832" hidden="1"/>
    <cellStyle name="20% - Accent1 9" xfId="32552" hidden="1"/>
    <cellStyle name="20% - Accent1 9" xfId="29637" hidden="1"/>
    <cellStyle name="20% - Accent1 9" xfId="29448" hidden="1"/>
    <cellStyle name="20% - Accent1 9" xfId="29278" hidden="1"/>
    <cellStyle name="20% - Accent1 9" xfId="28787" hidden="1"/>
    <cellStyle name="20% - Accent1 9" xfId="28711" hidden="1"/>
    <cellStyle name="20% - Accent1 9" xfId="28633" hidden="1"/>
    <cellStyle name="20% - Accent1 9" xfId="33364" hidden="1"/>
    <cellStyle name="20% - Accent1 9" xfId="33440" hidden="1"/>
    <cellStyle name="20% - Accent2" xfId="33535" builtinId="34" hidden="1"/>
    <cellStyle name="20% - Accent2 10" xfId="60" hidden="1"/>
    <cellStyle name="20% - Accent2 10" xfId="136" hidden="1"/>
    <cellStyle name="20% - Accent2 10" xfId="225" hidden="1"/>
    <cellStyle name="20% - Accent2 10" xfId="392" hidden="1"/>
    <cellStyle name="20% - Accent2 10" xfId="1399" hidden="1"/>
    <cellStyle name="20% - Accent2 10" xfId="1544" hidden="1"/>
    <cellStyle name="20% - Accent2 10" xfId="1683" hidden="1"/>
    <cellStyle name="20% - Accent2 10" xfId="1787" hidden="1"/>
    <cellStyle name="20% - Accent2 10" xfId="1099" hidden="1"/>
    <cellStyle name="20% - Accent2 10" xfId="1118" hidden="1"/>
    <cellStyle name="20% - Accent2 10" xfId="2466" hidden="1"/>
    <cellStyle name="20% - Accent2 10" xfId="2602" hidden="1"/>
    <cellStyle name="20% - Accent2 10" xfId="2752" hidden="1"/>
    <cellStyle name="20% - Accent2 10" xfId="2898" hidden="1"/>
    <cellStyle name="20% - Accent2 10" xfId="1276" hidden="1"/>
    <cellStyle name="20% - Accent2 10" xfId="1272" hidden="1"/>
    <cellStyle name="20% - Accent2 10" xfId="3521" hidden="1"/>
    <cellStyle name="20% - Accent2 10" xfId="3620" hidden="1"/>
    <cellStyle name="20% - Accent2 10" xfId="3711" hidden="1"/>
    <cellStyle name="20% - Accent2 10" xfId="4283" hidden="1"/>
    <cellStyle name="20% - Accent2 10" xfId="4394" hidden="1"/>
    <cellStyle name="20% - Accent2 10" xfId="4506" hidden="1"/>
    <cellStyle name="20% - Accent2 10" xfId="4892" hidden="1"/>
    <cellStyle name="20% - Accent2 10" xfId="4971" hidden="1"/>
    <cellStyle name="20% - Accent2 10" xfId="5501" hidden="1"/>
    <cellStyle name="20% - Accent2 10" xfId="5577" hidden="1"/>
    <cellStyle name="20% - Accent2 10" xfId="5666" hidden="1"/>
    <cellStyle name="20% - Accent2 10" xfId="5833" hidden="1"/>
    <cellStyle name="20% - Accent2 10" xfId="6840" hidden="1"/>
    <cellStyle name="20% - Accent2 10" xfId="6985" hidden="1"/>
    <cellStyle name="20% - Accent2 10" xfId="7124" hidden="1"/>
    <cellStyle name="20% - Accent2 10" xfId="7228" hidden="1"/>
    <cellStyle name="20% - Accent2 10" xfId="6540" hidden="1"/>
    <cellStyle name="20% - Accent2 10" xfId="6559" hidden="1"/>
    <cellStyle name="20% - Accent2 10" xfId="7907" hidden="1"/>
    <cellStyle name="20% - Accent2 10" xfId="8043" hidden="1"/>
    <cellStyle name="20% - Accent2 10" xfId="8193" hidden="1"/>
    <cellStyle name="20% - Accent2 10" xfId="8339" hidden="1"/>
    <cellStyle name="20% - Accent2 10" xfId="6717" hidden="1"/>
    <cellStyle name="20% - Accent2 10" xfId="6713" hidden="1"/>
    <cellStyle name="20% - Accent2 10" xfId="8962" hidden="1"/>
    <cellStyle name="20% - Accent2 10" xfId="9061" hidden="1"/>
    <cellStyle name="20% - Accent2 10" xfId="9152" hidden="1"/>
    <cellStyle name="20% - Accent2 10" xfId="9724" hidden="1"/>
    <cellStyle name="20% - Accent2 10" xfId="9835" hidden="1"/>
    <cellStyle name="20% - Accent2 10" xfId="9947" hidden="1"/>
    <cellStyle name="20% - Accent2 10" xfId="10333" hidden="1"/>
    <cellStyle name="20% - Accent2 10" xfId="10412" hidden="1"/>
    <cellStyle name="20% - Accent2 10" xfId="10835" hidden="1"/>
    <cellStyle name="20% - Accent2 10" xfId="10761" hidden="1"/>
    <cellStyle name="20% - Accent2 10" xfId="10681" hidden="1"/>
    <cellStyle name="20% - Accent2 10" xfId="10598" hidden="1"/>
    <cellStyle name="20% - Accent2 10" xfId="9430" hidden="1"/>
    <cellStyle name="20% - Accent2 10" xfId="9349" hidden="1"/>
    <cellStyle name="20% - Accent2 10" xfId="9263" hidden="1"/>
    <cellStyle name="20% - Accent2 10" xfId="9056" hidden="1"/>
    <cellStyle name="20% - Accent2 10" xfId="9899" hidden="1"/>
    <cellStyle name="20% - Accent2 10" xfId="9815" hidden="1"/>
    <cellStyle name="20% - Accent2 10" xfId="8299" hidden="1"/>
    <cellStyle name="20% - Accent2 10" xfId="8149" hidden="1"/>
    <cellStyle name="20% - Accent2 10" xfId="7983" hidden="1"/>
    <cellStyle name="20% - Accent2 10" xfId="7843" hidden="1"/>
    <cellStyle name="20% - Accent2 10" xfId="9590" hidden="1"/>
    <cellStyle name="20% - Accent2 10" xfId="9594" hidden="1"/>
    <cellStyle name="20% - Accent2 10" xfId="7118" hidden="1"/>
    <cellStyle name="20% - Accent2 10" xfId="6946" hidden="1"/>
    <cellStyle name="20% - Accent2 10" xfId="6782" hidden="1"/>
    <cellStyle name="20% - Accent2 10" xfId="6294" hidden="1"/>
    <cellStyle name="20% - Accent2 10" xfId="6218" hidden="1"/>
    <cellStyle name="20% - Accent2 10" xfId="6140" hidden="1"/>
    <cellStyle name="20% - Accent2 10" xfId="10901" hidden="1"/>
    <cellStyle name="20% - Accent2 10" xfId="10977" hidden="1"/>
    <cellStyle name="20% - Accent2 10" xfId="5394" hidden="1"/>
    <cellStyle name="20% - Accent2 10" xfId="5320" hidden="1"/>
    <cellStyle name="20% - Accent2 10" xfId="5240" hidden="1"/>
    <cellStyle name="20% - Accent2 10" xfId="5157" hidden="1"/>
    <cellStyle name="20% - Accent2 10" xfId="3989" hidden="1"/>
    <cellStyle name="20% - Accent2 10" xfId="3908" hidden="1"/>
    <cellStyle name="20% - Accent2 10" xfId="3822" hidden="1"/>
    <cellStyle name="20% - Accent2 10" xfId="3615" hidden="1"/>
    <cellStyle name="20% - Accent2 10" xfId="4458" hidden="1"/>
    <cellStyle name="20% - Accent2 10" xfId="4374" hidden="1"/>
    <cellStyle name="20% - Accent2 10" xfId="2858" hidden="1"/>
    <cellStyle name="20% - Accent2 10" xfId="2708" hidden="1"/>
    <cellStyle name="20% - Accent2 10" xfId="2542" hidden="1"/>
    <cellStyle name="20% - Accent2 10" xfId="2402" hidden="1"/>
    <cellStyle name="20% - Accent2 10" xfId="4149" hidden="1"/>
    <cellStyle name="20% - Accent2 10" xfId="4153" hidden="1"/>
    <cellStyle name="20% - Accent2 10" xfId="1677" hidden="1"/>
    <cellStyle name="20% - Accent2 10" xfId="1505" hidden="1"/>
    <cellStyle name="20% - Accent2 10" xfId="1341" hidden="1"/>
    <cellStyle name="20% - Accent2 10" xfId="853" hidden="1"/>
    <cellStyle name="20% - Accent2 10" xfId="777" hidden="1"/>
    <cellStyle name="20% - Accent2 10" xfId="699" hidden="1"/>
    <cellStyle name="20% - Accent2 10" xfId="11045" hidden="1"/>
    <cellStyle name="20% - Accent2 10" xfId="11121" hidden="1"/>
    <cellStyle name="20% - Accent2 10" xfId="11229" hidden="1"/>
    <cellStyle name="20% - Accent2 10" xfId="11305" hidden="1"/>
    <cellStyle name="20% - Accent2 10" xfId="11394" hidden="1"/>
    <cellStyle name="20% - Accent2 10" xfId="11561" hidden="1"/>
    <cellStyle name="20% - Accent2 10" xfId="12568" hidden="1"/>
    <cellStyle name="20% - Accent2 10" xfId="12713" hidden="1"/>
    <cellStyle name="20% - Accent2 10" xfId="12852" hidden="1"/>
    <cellStyle name="20% - Accent2 10" xfId="12956" hidden="1"/>
    <cellStyle name="20% - Accent2 10" xfId="12268" hidden="1"/>
    <cellStyle name="20% - Accent2 10" xfId="12287" hidden="1"/>
    <cellStyle name="20% - Accent2 10" xfId="13635" hidden="1"/>
    <cellStyle name="20% - Accent2 10" xfId="13771" hidden="1"/>
    <cellStyle name="20% - Accent2 10" xfId="13921" hidden="1"/>
    <cellStyle name="20% - Accent2 10" xfId="14067" hidden="1"/>
    <cellStyle name="20% - Accent2 10" xfId="12445" hidden="1"/>
    <cellStyle name="20% - Accent2 10" xfId="12441" hidden="1"/>
    <cellStyle name="20% - Accent2 10" xfId="14690" hidden="1"/>
    <cellStyle name="20% - Accent2 10" xfId="14789" hidden="1"/>
    <cellStyle name="20% - Accent2 10" xfId="14880" hidden="1"/>
    <cellStyle name="20% - Accent2 10" xfId="15452" hidden="1"/>
    <cellStyle name="20% - Accent2 10" xfId="15563" hidden="1"/>
    <cellStyle name="20% - Accent2 10" xfId="15675" hidden="1"/>
    <cellStyle name="20% - Accent2 10" xfId="16061" hidden="1"/>
    <cellStyle name="20% - Accent2 10" xfId="16140" hidden="1"/>
    <cellStyle name="20% - Accent2 10" xfId="16563" hidden="1"/>
    <cellStyle name="20% - Accent2 10" xfId="16489" hidden="1"/>
    <cellStyle name="20% - Accent2 10" xfId="16409" hidden="1"/>
    <cellStyle name="20% - Accent2 10" xfId="16326" hidden="1"/>
    <cellStyle name="20% - Accent2 10" xfId="15158" hidden="1"/>
    <cellStyle name="20% - Accent2 10" xfId="15077" hidden="1"/>
    <cellStyle name="20% - Accent2 10" xfId="14991" hidden="1"/>
    <cellStyle name="20% - Accent2 10" xfId="14784" hidden="1"/>
    <cellStyle name="20% - Accent2 10" xfId="15627" hidden="1"/>
    <cellStyle name="20% - Accent2 10" xfId="15543" hidden="1"/>
    <cellStyle name="20% - Accent2 10" xfId="14027" hidden="1"/>
    <cellStyle name="20% - Accent2 10" xfId="13877" hidden="1"/>
    <cellStyle name="20% - Accent2 10" xfId="13711" hidden="1"/>
    <cellStyle name="20% - Accent2 10" xfId="13571" hidden="1"/>
    <cellStyle name="20% - Accent2 10" xfId="15318" hidden="1"/>
    <cellStyle name="20% - Accent2 10" xfId="15322" hidden="1"/>
    <cellStyle name="20% - Accent2 10" xfId="12846" hidden="1"/>
    <cellStyle name="20% - Accent2 10" xfId="12674" hidden="1"/>
    <cellStyle name="20% - Accent2 10" xfId="12510" hidden="1"/>
    <cellStyle name="20% - Accent2 10" xfId="12022" hidden="1"/>
    <cellStyle name="20% - Accent2 10" xfId="11946" hidden="1"/>
    <cellStyle name="20% - Accent2 10" xfId="11868" hidden="1"/>
    <cellStyle name="20% - Accent2 10" xfId="16629" hidden="1"/>
    <cellStyle name="20% - Accent2 10" xfId="16705" hidden="1"/>
    <cellStyle name="20% - Accent2 10" xfId="16810" hidden="1"/>
    <cellStyle name="20% - Accent2 10" xfId="16886" hidden="1"/>
    <cellStyle name="20% - Accent2 10" xfId="16975" hidden="1"/>
    <cellStyle name="20% - Accent2 10" xfId="17142" hidden="1"/>
    <cellStyle name="20% - Accent2 10" xfId="18149" hidden="1"/>
    <cellStyle name="20% - Accent2 10" xfId="18294" hidden="1"/>
    <cellStyle name="20% - Accent2 10" xfId="18433" hidden="1"/>
    <cellStyle name="20% - Accent2 10" xfId="18537" hidden="1"/>
    <cellStyle name="20% - Accent2 10" xfId="17849" hidden="1"/>
    <cellStyle name="20% - Accent2 10" xfId="17868" hidden="1"/>
    <cellStyle name="20% - Accent2 10" xfId="19216" hidden="1"/>
    <cellStyle name="20% - Accent2 10" xfId="19352" hidden="1"/>
    <cellStyle name="20% - Accent2 10" xfId="19502" hidden="1"/>
    <cellStyle name="20% - Accent2 10" xfId="19648" hidden="1"/>
    <cellStyle name="20% - Accent2 10" xfId="18026" hidden="1"/>
    <cellStyle name="20% - Accent2 10" xfId="18022" hidden="1"/>
    <cellStyle name="20% - Accent2 10" xfId="20271" hidden="1"/>
    <cellStyle name="20% - Accent2 10" xfId="20370" hidden="1"/>
    <cellStyle name="20% - Accent2 10" xfId="20461" hidden="1"/>
    <cellStyle name="20% - Accent2 10" xfId="21033" hidden="1"/>
    <cellStyle name="20% - Accent2 10" xfId="21144" hidden="1"/>
    <cellStyle name="20% - Accent2 10" xfId="21256" hidden="1"/>
    <cellStyle name="20% - Accent2 10" xfId="21642" hidden="1"/>
    <cellStyle name="20% - Accent2 10" xfId="21721" hidden="1"/>
    <cellStyle name="20% - Accent2 10" xfId="22251" hidden="1"/>
    <cellStyle name="20% - Accent2 10" xfId="22327" hidden="1"/>
    <cellStyle name="20% - Accent2 10" xfId="22416" hidden="1"/>
    <cellStyle name="20% - Accent2 10" xfId="22583" hidden="1"/>
    <cellStyle name="20% - Accent2 10" xfId="23590" hidden="1"/>
    <cellStyle name="20% - Accent2 10" xfId="23735" hidden="1"/>
    <cellStyle name="20% - Accent2 10" xfId="23874" hidden="1"/>
    <cellStyle name="20% - Accent2 10" xfId="23978" hidden="1"/>
    <cellStyle name="20% - Accent2 10" xfId="23290" hidden="1"/>
    <cellStyle name="20% - Accent2 10" xfId="23309" hidden="1"/>
    <cellStyle name="20% - Accent2 10" xfId="24657" hidden="1"/>
    <cellStyle name="20% - Accent2 10" xfId="24793" hidden="1"/>
    <cellStyle name="20% - Accent2 10" xfId="24943" hidden="1"/>
    <cellStyle name="20% - Accent2 10" xfId="25089" hidden="1"/>
    <cellStyle name="20% - Accent2 10" xfId="23467" hidden="1"/>
    <cellStyle name="20% - Accent2 10" xfId="23463" hidden="1"/>
    <cellStyle name="20% - Accent2 10" xfId="25712" hidden="1"/>
    <cellStyle name="20% - Accent2 10" xfId="25811" hidden="1"/>
    <cellStyle name="20% - Accent2 10" xfId="25902" hidden="1"/>
    <cellStyle name="20% - Accent2 10" xfId="26474" hidden="1"/>
    <cellStyle name="20% - Accent2 10" xfId="26585" hidden="1"/>
    <cellStyle name="20% - Accent2 10" xfId="26697" hidden="1"/>
    <cellStyle name="20% - Accent2 10" xfId="27083" hidden="1"/>
    <cellStyle name="20% - Accent2 10" xfId="27162" hidden="1"/>
    <cellStyle name="20% - Accent2 10" xfId="27585" hidden="1"/>
    <cellStyle name="20% - Accent2 10" xfId="27511" hidden="1"/>
    <cellStyle name="20% - Accent2 10" xfId="27431" hidden="1"/>
    <cellStyle name="20% - Accent2 10" xfId="27348" hidden="1"/>
    <cellStyle name="20% - Accent2 10" xfId="26180" hidden="1"/>
    <cellStyle name="20% - Accent2 10" xfId="26099" hidden="1"/>
    <cellStyle name="20% - Accent2 10" xfId="26013" hidden="1"/>
    <cellStyle name="20% - Accent2 10" xfId="25806" hidden="1"/>
    <cellStyle name="20% - Accent2 10" xfId="26649" hidden="1"/>
    <cellStyle name="20% - Accent2 10" xfId="26565" hidden="1"/>
    <cellStyle name="20% - Accent2 10" xfId="25049" hidden="1"/>
    <cellStyle name="20% - Accent2 10" xfId="24899" hidden="1"/>
    <cellStyle name="20% - Accent2 10" xfId="24733" hidden="1"/>
    <cellStyle name="20% - Accent2 10" xfId="24593" hidden="1"/>
    <cellStyle name="20% - Accent2 10" xfId="26340" hidden="1"/>
    <cellStyle name="20% - Accent2 10" xfId="26344" hidden="1"/>
    <cellStyle name="20% - Accent2 10" xfId="23868" hidden="1"/>
    <cellStyle name="20% - Accent2 10" xfId="23696" hidden="1"/>
    <cellStyle name="20% - Accent2 10" xfId="23532" hidden="1"/>
    <cellStyle name="20% - Accent2 10" xfId="23044" hidden="1"/>
    <cellStyle name="20% - Accent2 10" xfId="22968" hidden="1"/>
    <cellStyle name="20% - Accent2 10" xfId="22890" hidden="1"/>
    <cellStyle name="20% - Accent2 10" xfId="27651" hidden="1"/>
    <cellStyle name="20% - Accent2 10" xfId="27727" hidden="1"/>
    <cellStyle name="20% - Accent2 10" xfId="22144" hidden="1"/>
    <cellStyle name="20% - Accent2 10" xfId="22070" hidden="1"/>
    <cellStyle name="20% - Accent2 10" xfId="21990" hidden="1"/>
    <cellStyle name="20% - Accent2 10" xfId="21907" hidden="1"/>
    <cellStyle name="20% - Accent2 10" xfId="20739" hidden="1"/>
    <cellStyle name="20% - Accent2 10" xfId="20658" hidden="1"/>
    <cellStyle name="20% - Accent2 10" xfId="20572" hidden="1"/>
    <cellStyle name="20% - Accent2 10" xfId="20365" hidden="1"/>
    <cellStyle name="20% - Accent2 10" xfId="21208" hidden="1"/>
    <cellStyle name="20% - Accent2 10" xfId="21124" hidden="1"/>
    <cellStyle name="20% - Accent2 10" xfId="19608" hidden="1"/>
    <cellStyle name="20% - Accent2 10" xfId="19458" hidden="1"/>
    <cellStyle name="20% - Accent2 10" xfId="19292" hidden="1"/>
    <cellStyle name="20% - Accent2 10" xfId="19152" hidden="1"/>
    <cellStyle name="20% - Accent2 10" xfId="20899" hidden="1"/>
    <cellStyle name="20% - Accent2 10" xfId="20903" hidden="1"/>
    <cellStyle name="20% - Accent2 10" xfId="18427" hidden="1"/>
    <cellStyle name="20% - Accent2 10" xfId="18255" hidden="1"/>
    <cellStyle name="20% - Accent2 10" xfId="18091" hidden="1"/>
    <cellStyle name="20% - Accent2 10" xfId="17603" hidden="1"/>
    <cellStyle name="20% - Accent2 10" xfId="17527" hidden="1"/>
    <cellStyle name="20% - Accent2 10" xfId="17449" hidden="1"/>
    <cellStyle name="20% - Accent2 10" xfId="27795" hidden="1"/>
    <cellStyle name="20% - Accent2 10" xfId="27871" hidden="1"/>
    <cellStyle name="20% - Accent2 10" xfId="27979" hidden="1"/>
    <cellStyle name="20% - Accent2 10" xfId="28055" hidden="1"/>
    <cellStyle name="20% - Accent2 10" xfId="28144" hidden="1"/>
    <cellStyle name="20% - Accent2 10" xfId="28311" hidden="1"/>
    <cellStyle name="20% - Accent2 10" xfId="29318" hidden="1"/>
    <cellStyle name="20% - Accent2 10" xfId="29463" hidden="1"/>
    <cellStyle name="20% - Accent2 10" xfId="29602" hidden="1"/>
    <cellStyle name="20% - Accent2 10" xfId="29706" hidden="1"/>
    <cellStyle name="20% - Accent2 10" xfId="29018" hidden="1"/>
    <cellStyle name="20% - Accent2 10" xfId="29037" hidden="1"/>
    <cellStyle name="20% - Accent2 10" xfId="30385" hidden="1"/>
    <cellStyle name="20% - Accent2 10" xfId="30521" hidden="1"/>
    <cellStyle name="20% - Accent2 10" xfId="30671" hidden="1"/>
    <cellStyle name="20% - Accent2 10" xfId="30817" hidden="1"/>
    <cellStyle name="20% - Accent2 10" xfId="29195" hidden="1"/>
    <cellStyle name="20% - Accent2 10" xfId="29191" hidden="1"/>
    <cellStyle name="20% - Accent2 10" xfId="31440" hidden="1"/>
    <cellStyle name="20% - Accent2 10" xfId="31539" hidden="1"/>
    <cellStyle name="20% - Accent2 10" xfId="31630" hidden="1"/>
    <cellStyle name="20% - Accent2 10" xfId="32202" hidden="1"/>
    <cellStyle name="20% - Accent2 10" xfId="32313" hidden="1"/>
    <cellStyle name="20% - Accent2 10" xfId="32425" hidden="1"/>
    <cellStyle name="20% - Accent2 10" xfId="32811" hidden="1"/>
    <cellStyle name="20% - Accent2 10" xfId="32890" hidden="1"/>
    <cellStyle name="20% - Accent2 10" xfId="33313" hidden="1"/>
    <cellStyle name="20% - Accent2 10" xfId="33239" hidden="1"/>
    <cellStyle name="20% - Accent2 10" xfId="33159" hidden="1"/>
    <cellStyle name="20% - Accent2 10" xfId="33076" hidden="1"/>
    <cellStyle name="20% - Accent2 10" xfId="31908" hidden="1"/>
    <cellStyle name="20% - Accent2 10" xfId="31827" hidden="1"/>
    <cellStyle name="20% - Accent2 10" xfId="31741" hidden="1"/>
    <cellStyle name="20% - Accent2 10" xfId="31534" hidden="1"/>
    <cellStyle name="20% - Accent2 10" xfId="32377" hidden="1"/>
    <cellStyle name="20% - Accent2 10" xfId="32293" hidden="1"/>
    <cellStyle name="20% - Accent2 10" xfId="30777" hidden="1"/>
    <cellStyle name="20% - Accent2 10" xfId="30627" hidden="1"/>
    <cellStyle name="20% - Accent2 10" xfId="30461" hidden="1"/>
    <cellStyle name="20% - Accent2 10" xfId="30321" hidden="1"/>
    <cellStyle name="20% - Accent2 10" xfId="32068" hidden="1"/>
    <cellStyle name="20% - Accent2 10" xfId="32072" hidden="1"/>
    <cellStyle name="20% - Accent2 10" xfId="29596" hidden="1"/>
    <cellStyle name="20% - Accent2 10" xfId="29424" hidden="1"/>
    <cellStyle name="20% - Accent2 10" xfId="29260" hidden="1"/>
    <cellStyle name="20% - Accent2 10" xfId="28772" hidden="1"/>
    <cellStyle name="20% - Accent2 10" xfId="28696" hidden="1"/>
    <cellStyle name="20% - Accent2 10" xfId="28618" hidden="1"/>
    <cellStyle name="20% - Accent2 10" xfId="33379" hidden="1"/>
    <cellStyle name="20% - Accent2 10" xfId="33455" hidden="1"/>
    <cellStyle name="20% - Accent2 11" xfId="73" hidden="1"/>
    <cellStyle name="20% - Accent2 11" xfId="149" hidden="1"/>
    <cellStyle name="20% - Accent2 11" xfId="261" hidden="1"/>
    <cellStyle name="20% - Accent2 11" xfId="405" hidden="1"/>
    <cellStyle name="20% - Accent2 11" xfId="1414" hidden="1"/>
    <cellStyle name="20% - Accent2 11" xfId="1559" hidden="1"/>
    <cellStyle name="20% - Accent2 11" xfId="1701" hidden="1"/>
    <cellStyle name="20% - Accent2 11" xfId="1746" hidden="1"/>
    <cellStyle name="20% - Accent2 11" xfId="892" hidden="1"/>
    <cellStyle name="20% - Accent2 11" xfId="1065" hidden="1"/>
    <cellStyle name="20% - Accent2 11" xfId="2489" hidden="1"/>
    <cellStyle name="20% - Accent2 11" xfId="2618" hidden="1"/>
    <cellStyle name="20% - Accent2 11" xfId="2766" hidden="1"/>
    <cellStyle name="20% - Accent2 11" xfId="2825" hidden="1"/>
    <cellStyle name="20% - Accent2 11" xfId="1770" hidden="1"/>
    <cellStyle name="20% - Accent2 11" xfId="1736" hidden="1"/>
    <cellStyle name="20% - Accent2 11" xfId="3535" hidden="1"/>
    <cellStyle name="20% - Accent2 11" xfId="3633" hidden="1"/>
    <cellStyle name="20% - Accent2 11" xfId="3724" hidden="1"/>
    <cellStyle name="20% - Accent2 11" xfId="4300" hidden="1"/>
    <cellStyle name="20% - Accent2 11" xfId="4410" hidden="1"/>
    <cellStyle name="20% - Accent2 11" xfId="4523" hidden="1"/>
    <cellStyle name="20% - Accent2 11" xfId="4905" hidden="1"/>
    <cellStyle name="20% - Accent2 11" xfId="4985" hidden="1"/>
    <cellStyle name="20% - Accent2 11" xfId="5514" hidden="1"/>
    <cellStyle name="20% - Accent2 11" xfId="5590" hidden="1"/>
    <cellStyle name="20% - Accent2 11" xfId="5702" hidden="1"/>
    <cellStyle name="20% - Accent2 11" xfId="5846" hidden="1"/>
    <cellStyle name="20% - Accent2 11" xfId="6855" hidden="1"/>
    <cellStyle name="20% - Accent2 11" xfId="7000" hidden="1"/>
    <cellStyle name="20% - Accent2 11" xfId="7142" hidden="1"/>
    <cellStyle name="20% - Accent2 11" xfId="7187" hidden="1"/>
    <cellStyle name="20% - Accent2 11" xfId="6333" hidden="1"/>
    <cellStyle name="20% - Accent2 11" xfId="6506" hidden="1"/>
    <cellStyle name="20% - Accent2 11" xfId="7930" hidden="1"/>
    <cellStyle name="20% - Accent2 11" xfId="8059" hidden="1"/>
    <cellStyle name="20% - Accent2 11" xfId="8207" hidden="1"/>
    <cellStyle name="20% - Accent2 11" xfId="8266" hidden="1"/>
    <cellStyle name="20% - Accent2 11" xfId="7211" hidden="1"/>
    <cellStyle name="20% - Accent2 11" xfId="7177" hidden="1"/>
    <cellStyle name="20% - Accent2 11" xfId="8976" hidden="1"/>
    <cellStyle name="20% - Accent2 11" xfId="9074" hidden="1"/>
    <cellStyle name="20% - Accent2 11" xfId="9165" hidden="1"/>
    <cellStyle name="20% - Accent2 11" xfId="9741" hidden="1"/>
    <cellStyle name="20% - Accent2 11" xfId="9851" hidden="1"/>
    <cellStyle name="20% - Accent2 11" xfId="9964" hidden="1"/>
    <cellStyle name="20% - Accent2 11" xfId="10346" hidden="1"/>
    <cellStyle name="20% - Accent2 11" xfId="10426" hidden="1"/>
    <cellStyle name="20% - Accent2 11" xfId="10822" hidden="1"/>
    <cellStyle name="20% - Accent2 11" xfId="10748" hidden="1"/>
    <cellStyle name="20% - Accent2 11" xfId="10668" hidden="1"/>
    <cellStyle name="20% - Accent2 11" xfId="10584" hidden="1"/>
    <cellStyle name="20% - Accent2 11" xfId="9417" hidden="1"/>
    <cellStyle name="20% - Accent2 11" xfId="9336" hidden="1"/>
    <cellStyle name="20% - Accent2 11" xfId="9250" hidden="1"/>
    <cellStyle name="20% - Accent2 11" xfId="9213" hidden="1"/>
    <cellStyle name="20% - Accent2 11" xfId="10081" hidden="1"/>
    <cellStyle name="20% - Accent2 11" xfId="9994" hidden="1"/>
    <cellStyle name="20% - Accent2 11" xfId="8280" hidden="1"/>
    <cellStyle name="20% - Accent2 11" xfId="8131" hidden="1"/>
    <cellStyle name="20% - Accent2 11" xfId="7957" hidden="1"/>
    <cellStyle name="20% - Accent2 11" xfId="7878" hidden="1"/>
    <cellStyle name="20% - Accent2 11" xfId="9147" hidden="1"/>
    <cellStyle name="20% - Accent2 11" xfId="9224" hidden="1"/>
    <cellStyle name="20% - Accent2 11" xfId="7090" hidden="1"/>
    <cellStyle name="20% - Accent2 11" xfId="6929" hidden="1"/>
    <cellStyle name="20% - Accent2 11" xfId="6763" hidden="1"/>
    <cellStyle name="20% - Accent2 11" xfId="6281" hidden="1"/>
    <cellStyle name="20% - Accent2 11" xfId="6205" hidden="1"/>
    <cellStyle name="20% - Accent2 11" xfId="6028" hidden="1"/>
    <cellStyle name="20% - Accent2 11" xfId="10914" hidden="1"/>
    <cellStyle name="20% - Accent2 11" xfId="10990" hidden="1"/>
    <cellStyle name="20% - Accent2 11" xfId="5381" hidden="1"/>
    <cellStyle name="20% - Accent2 11" xfId="5307" hidden="1"/>
    <cellStyle name="20% - Accent2 11" xfId="5227" hidden="1"/>
    <cellStyle name="20% - Accent2 11" xfId="5143" hidden="1"/>
    <cellStyle name="20% - Accent2 11" xfId="3976" hidden="1"/>
    <cellStyle name="20% - Accent2 11" xfId="3895" hidden="1"/>
    <cellStyle name="20% - Accent2 11" xfId="3809" hidden="1"/>
    <cellStyle name="20% - Accent2 11" xfId="3772" hidden="1"/>
    <cellStyle name="20% - Accent2 11" xfId="4640" hidden="1"/>
    <cellStyle name="20% - Accent2 11" xfId="4553" hidden="1"/>
    <cellStyle name="20% - Accent2 11" xfId="2839" hidden="1"/>
    <cellStyle name="20% - Accent2 11" xfId="2690" hidden="1"/>
    <cellStyle name="20% - Accent2 11" xfId="2516" hidden="1"/>
    <cellStyle name="20% - Accent2 11" xfId="2437" hidden="1"/>
    <cellStyle name="20% - Accent2 11" xfId="3706" hidden="1"/>
    <cellStyle name="20% - Accent2 11" xfId="3783" hidden="1"/>
    <cellStyle name="20% - Accent2 11" xfId="1649" hidden="1"/>
    <cellStyle name="20% - Accent2 11" xfId="1488" hidden="1"/>
    <cellStyle name="20% - Accent2 11" xfId="1322" hidden="1"/>
    <cellStyle name="20% - Accent2 11" xfId="840" hidden="1"/>
    <cellStyle name="20% - Accent2 11" xfId="764" hidden="1"/>
    <cellStyle name="20% - Accent2 11" xfId="587" hidden="1"/>
    <cellStyle name="20% - Accent2 11" xfId="11058" hidden="1"/>
    <cellStyle name="20% - Accent2 11" xfId="11134" hidden="1"/>
    <cellStyle name="20% - Accent2 11" xfId="11242" hidden="1"/>
    <cellStyle name="20% - Accent2 11" xfId="11318" hidden="1"/>
    <cellStyle name="20% - Accent2 11" xfId="11430" hidden="1"/>
    <cellStyle name="20% - Accent2 11" xfId="11574" hidden="1"/>
    <cellStyle name="20% - Accent2 11" xfId="12583" hidden="1"/>
    <cellStyle name="20% - Accent2 11" xfId="12728" hidden="1"/>
    <cellStyle name="20% - Accent2 11" xfId="12870" hidden="1"/>
    <cellStyle name="20% - Accent2 11" xfId="12915" hidden="1"/>
    <cellStyle name="20% - Accent2 11" xfId="12061" hidden="1"/>
    <cellStyle name="20% - Accent2 11" xfId="12234" hidden="1"/>
    <cellStyle name="20% - Accent2 11" xfId="13658" hidden="1"/>
    <cellStyle name="20% - Accent2 11" xfId="13787" hidden="1"/>
    <cellStyle name="20% - Accent2 11" xfId="13935" hidden="1"/>
    <cellStyle name="20% - Accent2 11" xfId="13994" hidden="1"/>
    <cellStyle name="20% - Accent2 11" xfId="12939" hidden="1"/>
    <cellStyle name="20% - Accent2 11" xfId="12905" hidden="1"/>
    <cellStyle name="20% - Accent2 11" xfId="14704" hidden="1"/>
    <cellStyle name="20% - Accent2 11" xfId="14802" hidden="1"/>
    <cellStyle name="20% - Accent2 11" xfId="14893" hidden="1"/>
    <cellStyle name="20% - Accent2 11" xfId="15469" hidden="1"/>
    <cellStyle name="20% - Accent2 11" xfId="15579" hidden="1"/>
    <cellStyle name="20% - Accent2 11" xfId="15692" hidden="1"/>
    <cellStyle name="20% - Accent2 11" xfId="16074" hidden="1"/>
    <cellStyle name="20% - Accent2 11" xfId="16154" hidden="1"/>
    <cellStyle name="20% - Accent2 11" xfId="16550" hidden="1"/>
    <cellStyle name="20% - Accent2 11" xfId="16476" hidden="1"/>
    <cellStyle name="20% - Accent2 11" xfId="16396" hidden="1"/>
    <cellStyle name="20% - Accent2 11" xfId="16312" hidden="1"/>
    <cellStyle name="20% - Accent2 11" xfId="15145" hidden="1"/>
    <cellStyle name="20% - Accent2 11" xfId="15064" hidden="1"/>
    <cellStyle name="20% - Accent2 11" xfId="14978" hidden="1"/>
    <cellStyle name="20% - Accent2 11" xfId="14941" hidden="1"/>
    <cellStyle name="20% - Accent2 11" xfId="15809" hidden="1"/>
    <cellStyle name="20% - Accent2 11" xfId="15722" hidden="1"/>
    <cellStyle name="20% - Accent2 11" xfId="14008" hidden="1"/>
    <cellStyle name="20% - Accent2 11" xfId="13859" hidden="1"/>
    <cellStyle name="20% - Accent2 11" xfId="13685" hidden="1"/>
    <cellStyle name="20% - Accent2 11" xfId="13606" hidden="1"/>
    <cellStyle name="20% - Accent2 11" xfId="14875" hidden="1"/>
    <cellStyle name="20% - Accent2 11" xfId="14952" hidden="1"/>
    <cellStyle name="20% - Accent2 11" xfId="12818" hidden="1"/>
    <cellStyle name="20% - Accent2 11" xfId="12657" hidden="1"/>
    <cellStyle name="20% - Accent2 11" xfId="12491" hidden="1"/>
    <cellStyle name="20% - Accent2 11" xfId="12009" hidden="1"/>
    <cellStyle name="20% - Accent2 11" xfId="11933" hidden="1"/>
    <cellStyle name="20% - Accent2 11" xfId="11756" hidden="1"/>
    <cellStyle name="20% - Accent2 11" xfId="16642" hidden="1"/>
    <cellStyle name="20% - Accent2 11" xfId="16718" hidden="1"/>
    <cellStyle name="20% - Accent2 11" xfId="16823" hidden="1"/>
    <cellStyle name="20% - Accent2 11" xfId="16899" hidden="1"/>
    <cellStyle name="20% - Accent2 11" xfId="17011" hidden="1"/>
    <cellStyle name="20% - Accent2 11" xfId="17155" hidden="1"/>
    <cellStyle name="20% - Accent2 11" xfId="18164" hidden="1"/>
    <cellStyle name="20% - Accent2 11" xfId="18309" hidden="1"/>
    <cellStyle name="20% - Accent2 11" xfId="18451" hidden="1"/>
    <cellStyle name="20% - Accent2 11" xfId="18496" hidden="1"/>
    <cellStyle name="20% - Accent2 11" xfId="17642" hidden="1"/>
    <cellStyle name="20% - Accent2 11" xfId="17815" hidden="1"/>
    <cellStyle name="20% - Accent2 11" xfId="19239" hidden="1"/>
    <cellStyle name="20% - Accent2 11" xfId="19368" hidden="1"/>
    <cellStyle name="20% - Accent2 11" xfId="19516" hidden="1"/>
    <cellStyle name="20% - Accent2 11" xfId="19575" hidden="1"/>
    <cellStyle name="20% - Accent2 11" xfId="18520" hidden="1"/>
    <cellStyle name="20% - Accent2 11" xfId="18486" hidden="1"/>
    <cellStyle name="20% - Accent2 11" xfId="20285" hidden="1"/>
    <cellStyle name="20% - Accent2 11" xfId="20383" hidden="1"/>
    <cellStyle name="20% - Accent2 11" xfId="20474" hidden="1"/>
    <cellStyle name="20% - Accent2 11" xfId="21050" hidden="1"/>
    <cellStyle name="20% - Accent2 11" xfId="21160" hidden="1"/>
    <cellStyle name="20% - Accent2 11" xfId="21273" hidden="1"/>
    <cellStyle name="20% - Accent2 11" xfId="21655" hidden="1"/>
    <cellStyle name="20% - Accent2 11" xfId="21735" hidden="1"/>
    <cellStyle name="20% - Accent2 11" xfId="22264" hidden="1"/>
    <cellStyle name="20% - Accent2 11" xfId="22340" hidden="1"/>
    <cellStyle name="20% - Accent2 11" xfId="22452" hidden="1"/>
    <cellStyle name="20% - Accent2 11" xfId="22596" hidden="1"/>
    <cellStyle name="20% - Accent2 11" xfId="23605" hidden="1"/>
    <cellStyle name="20% - Accent2 11" xfId="23750" hidden="1"/>
    <cellStyle name="20% - Accent2 11" xfId="23892" hidden="1"/>
    <cellStyle name="20% - Accent2 11" xfId="23937" hidden="1"/>
    <cellStyle name="20% - Accent2 11" xfId="23083" hidden="1"/>
    <cellStyle name="20% - Accent2 11" xfId="23256" hidden="1"/>
    <cellStyle name="20% - Accent2 11" xfId="24680" hidden="1"/>
    <cellStyle name="20% - Accent2 11" xfId="24809" hidden="1"/>
    <cellStyle name="20% - Accent2 11" xfId="24957" hidden="1"/>
    <cellStyle name="20% - Accent2 11" xfId="25016" hidden="1"/>
    <cellStyle name="20% - Accent2 11" xfId="23961" hidden="1"/>
    <cellStyle name="20% - Accent2 11" xfId="23927" hidden="1"/>
    <cellStyle name="20% - Accent2 11" xfId="25726" hidden="1"/>
    <cellStyle name="20% - Accent2 11" xfId="25824" hidden="1"/>
    <cellStyle name="20% - Accent2 11" xfId="25915" hidden="1"/>
    <cellStyle name="20% - Accent2 11" xfId="26491" hidden="1"/>
    <cellStyle name="20% - Accent2 11" xfId="26601" hidden="1"/>
    <cellStyle name="20% - Accent2 11" xfId="26714" hidden="1"/>
    <cellStyle name="20% - Accent2 11" xfId="27096" hidden="1"/>
    <cellStyle name="20% - Accent2 11" xfId="27176" hidden="1"/>
    <cellStyle name="20% - Accent2 11" xfId="27572" hidden="1"/>
    <cellStyle name="20% - Accent2 11" xfId="27498" hidden="1"/>
    <cellStyle name="20% - Accent2 11" xfId="27418" hidden="1"/>
    <cellStyle name="20% - Accent2 11" xfId="27334" hidden="1"/>
    <cellStyle name="20% - Accent2 11" xfId="26167" hidden="1"/>
    <cellStyle name="20% - Accent2 11" xfId="26086" hidden="1"/>
    <cellStyle name="20% - Accent2 11" xfId="26000" hidden="1"/>
    <cellStyle name="20% - Accent2 11" xfId="25963" hidden="1"/>
    <cellStyle name="20% - Accent2 11" xfId="26831" hidden="1"/>
    <cellStyle name="20% - Accent2 11" xfId="26744" hidden="1"/>
    <cellStyle name="20% - Accent2 11" xfId="25030" hidden="1"/>
    <cellStyle name="20% - Accent2 11" xfId="24881" hidden="1"/>
    <cellStyle name="20% - Accent2 11" xfId="24707" hidden="1"/>
    <cellStyle name="20% - Accent2 11" xfId="24628" hidden="1"/>
    <cellStyle name="20% - Accent2 11" xfId="25897" hidden="1"/>
    <cellStyle name="20% - Accent2 11" xfId="25974" hidden="1"/>
    <cellStyle name="20% - Accent2 11" xfId="23840" hidden="1"/>
    <cellStyle name="20% - Accent2 11" xfId="23679" hidden="1"/>
    <cellStyle name="20% - Accent2 11" xfId="23513" hidden="1"/>
    <cellStyle name="20% - Accent2 11" xfId="23031" hidden="1"/>
    <cellStyle name="20% - Accent2 11" xfId="22955" hidden="1"/>
    <cellStyle name="20% - Accent2 11" xfId="22778" hidden="1"/>
    <cellStyle name="20% - Accent2 11" xfId="27664" hidden="1"/>
    <cellStyle name="20% - Accent2 11" xfId="27740" hidden="1"/>
    <cellStyle name="20% - Accent2 11" xfId="22131" hidden="1"/>
    <cellStyle name="20% - Accent2 11" xfId="22057" hidden="1"/>
    <cellStyle name="20% - Accent2 11" xfId="21977" hidden="1"/>
    <cellStyle name="20% - Accent2 11" xfId="21893" hidden="1"/>
    <cellStyle name="20% - Accent2 11" xfId="20726" hidden="1"/>
    <cellStyle name="20% - Accent2 11" xfId="20645" hidden="1"/>
    <cellStyle name="20% - Accent2 11" xfId="20559" hidden="1"/>
    <cellStyle name="20% - Accent2 11" xfId="20522" hidden="1"/>
    <cellStyle name="20% - Accent2 11" xfId="21390" hidden="1"/>
    <cellStyle name="20% - Accent2 11" xfId="21303" hidden="1"/>
    <cellStyle name="20% - Accent2 11" xfId="19589" hidden="1"/>
    <cellStyle name="20% - Accent2 11" xfId="19440" hidden="1"/>
    <cellStyle name="20% - Accent2 11" xfId="19266" hidden="1"/>
    <cellStyle name="20% - Accent2 11" xfId="19187" hidden="1"/>
    <cellStyle name="20% - Accent2 11" xfId="20456" hidden="1"/>
    <cellStyle name="20% - Accent2 11" xfId="20533" hidden="1"/>
    <cellStyle name="20% - Accent2 11" xfId="18399" hidden="1"/>
    <cellStyle name="20% - Accent2 11" xfId="18238" hidden="1"/>
    <cellStyle name="20% - Accent2 11" xfId="18072" hidden="1"/>
    <cellStyle name="20% - Accent2 11" xfId="17590" hidden="1"/>
    <cellStyle name="20% - Accent2 11" xfId="17514" hidden="1"/>
    <cellStyle name="20% - Accent2 11" xfId="17337" hidden="1"/>
    <cellStyle name="20% - Accent2 11" xfId="27808" hidden="1"/>
    <cellStyle name="20% - Accent2 11" xfId="27884" hidden="1"/>
    <cellStyle name="20% - Accent2 11" xfId="27992" hidden="1"/>
    <cellStyle name="20% - Accent2 11" xfId="28068" hidden="1"/>
    <cellStyle name="20% - Accent2 11" xfId="28180" hidden="1"/>
    <cellStyle name="20% - Accent2 11" xfId="28324" hidden="1"/>
    <cellStyle name="20% - Accent2 11" xfId="29333" hidden="1"/>
    <cellStyle name="20% - Accent2 11" xfId="29478" hidden="1"/>
    <cellStyle name="20% - Accent2 11" xfId="29620" hidden="1"/>
    <cellStyle name="20% - Accent2 11" xfId="29665" hidden="1"/>
    <cellStyle name="20% - Accent2 11" xfId="28811" hidden="1"/>
    <cellStyle name="20% - Accent2 11" xfId="28984" hidden="1"/>
    <cellStyle name="20% - Accent2 11" xfId="30408" hidden="1"/>
    <cellStyle name="20% - Accent2 11" xfId="30537" hidden="1"/>
    <cellStyle name="20% - Accent2 11" xfId="30685" hidden="1"/>
    <cellStyle name="20% - Accent2 11" xfId="30744" hidden="1"/>
    <cellStyle name="20% - Accent2 11" xfId="29689" hidden="1"/>
    <cellStyle name="20% - Accent2 11" xfId="29655" hidden="1"/>
    <cellStyle name="20% - Accent2 11" xfId="31454" hidden="1"/>
    <cellStyle name="20% - Accent2 11" xfId="31552" hidden="1"/>
    <cellStyle name="20% - Accent2 11" xfId="31643" hidden="1"/>
    <cellStyle name="20% - Accent2 11" xfId="32219" hidden="1"/>
    <cellStyle name="20% - Accent2 11" xfId="32329" hidden="1"/>
    <cellStyle name="20% - Accent2 11" xfId="32442" hidden="1"/>
    <cellStyle name="20% - Accent2 11" xfId="32824" hidden="1"/>
    <cellStyle name="20% - Accent2 11" xfId="32904" hidden="1"/>
    <cellStyle name="20% - Accent2 11" xfId="33300" hidden="1"/>
    <cellStyle name="20% - Accent2 11" xfId="33226" hidden="1"/>
    <cellStyle name="20% - Accent2 11" xfId="33146" hidden="1"/>
    <cellStyle name="20% - Accent2 11" xfId="33062" hidden="1"/>
    <cellStyle name="20% - Accent2 11" xfId="31895" hidden="1"/>
    <cellStyle name="20% - Accent2 11" xfId="31814" hidden="1"/>
    <cellStyle name="20% - Accent2 11" xfId="31728" hidden="1"/>
    <cellStyle name="20% - Accent2 11" xfId="31691" hidden="1"/>
    <cellStyle name="20% - Accent2 11" xfId="32559" hidden="1"/>
    <cellStyle name="20% - Accent2 11" xfId="32472" hidden="1"/>
    <cellStyle name="20% - Accent2 11" xfId="30758" hidden="1"/>
    <cellStyle name="20% - Accent2 11" xfId="30609" hidden="1"/>
    <cellStyle name="20% - Accent2 11" xfId="30435" hidden="1"/>
    <cellStyle name="20% - Accent2 11" xfId="30356" hidden="1"/>
    <cellStyle name="20% - Accent2 11" xfId="31625" hidden="1"/>
    <cellStyle name="20% - Accent2 11" xfId="31702" hidden="1"/>
    <cellStyle name="20% - Accent2 11" xfId="29568" hidden="1"/>
    <cellStyle name="20% - Accent2 11" xfId="29407" hidden="1"/>
    <cellStyle name="20% - Accent2 11" xfId="29241" hidden="1"/>
    <cellStyle name="20% - Accent2 11" xfId="28759" hidden="1"/>
    <cellStyle name="20% - Accent2 11" xfId="28683" hidden="1"/>
    <cellStyle name="20% - Accent2 11" xfId="28506" hidden="1"/>
    <cellStyle name="20% - Accent2 11" xfId="33392" hidden="1"/>
    <cellStyle name="20% - Accent2 11" xfId="33468" hidden="1"/>
    <cellStyle name="20% - Accent2 12" xfId="87" hidden="1"/>
    <cellStyle name="20% - Accent2 12" xfId="163" hidden="1"/>
    <cellStyle name="20% - Accent2 12" xfId="295" hidden="1"/>
    <cellStyle name="20% - Accent2 12" xfId="418" hidden="1"/>
    <cellStyle name="20% - Accent2 12" xfId="1431" hidden="1"/>
    <cellStyle name="20% - Accent2 12" xfId="1573" hidden="1"/>
    <cellStyle name="20% - Accent2 12" xfId="1723" hidden="1"/>
    <cellStyle name="20% - Accent2 12" xfId="1820" hidden="1"/>
    <cellStyle name="20% - Accent2 12" xfId="1159" hidden="1"/>
    <cellStyle name="20% - Accent2 12" xfId="906" hidden="1"/>
    <cellStyle name="20% - Accent2 12" xfId="2511" hidden="1"/>
    <cellStyle name="20% - Accent2 12" xfId="2633" hidden="1"/>
    <cellStyle name="20% - Accent2 12" xfId="2781" hidden="1"/>
    <cellStyle name="20% - Accent2 12" xfId="2925" hidden="1"/>
    <cellStyle name="20% - Accent2 12" xfId="936" hidden="1"/>
    <cellStyle name="20% - Accent2 12" xfId="927" hidden="1"/>
    <cellStyle name="20% - Accent2 12" xfId="3550" hidden="1"/>
    <cellStyle name="20% - Accent2 12" xfId="3647" hidden="1"/>
    <cellStyle name="20% - Accent2 12" xfId="3739" hidden="1"/>
    <cellStyle name="20% - Accent2 12" xfId="4315" hidden="1"/>
    <cellStyle name="20% - Accent2 12" xfId="4424" hidden="1"/>
    <cellStyle name="20% - Accent2 12" xfId="4538" hidden="1"/>
    <cellStyle name="20% - Accent2 12" xfId="4919" hidden="1"/>
    <cellStyle name="20% - Accent2 12" xfId="4998" hidden="1"/>
    <cellStyle name="20% - Accent2 12" xfId="5528" hidden="1"/>
    <cellStyle name="20% - Accent2 12" xfId="5604" hidden="1"/>
    <cellStyle name="20% - Accent2 12" xfId="5736" hidden="1"/>
    <cellStyle name="20% - Accent2 12" xfId="5859" hidden="1"/>
    <cellStyle name="20% - Accent2 12" xfId="6872" hidden="1"/>
    <cellStyle name="20% - Accent2 12" xfId="7014" hidden="1"/>
    <cellStyle name="20% - Accent2 12" xfId="7164" hidden="1"/>
    <cellStyle name="20% - Accent2 12" xfId="7261" hidden="1"/>
    <cellStyle name="20% - Accent2 12" xfId="6600" hidden="1"/>
    <cellStyle name="20% - Accent2 12" xfId="6347" hidden="1"/>
    <cellStyle name="20% - Accent2 12" xfId="7952" hidden="1"/>
    <cellStyle name="20% - Accent2 12" xfId="8074" hidden="1"/>
    <cellStyle name="20% - Accent2 12" xfId="8222" hidden="1"/>
    <cellStyle name="20% - Accent2 12" xfId="8366" hidden="1"/>
    <cellStyle name="20% - Accent2 12" xfId="6377" hidden="1"/>
    <cellStyle name="20% - Accent2 12" xfId="6368" hidden="1"/>
    <cellStyle name="20% - Accent2 12" xfId="8991" hidden="1"/>
    <cellStyle name="20% - Accent2 12" xfId="9088" hidden="1"/>
    <cellStyle name="20% - Accent2 12" xfId="9180" hidden="1"/>
    <cellStyle name="20% - Accent2 12" xfId="9756" hidden="1"/>
    <cellStyle name="20% - Accent2 12" xfId="9865" hidden="1"/>
    <cellStyle name="20% - Accent2 12" xfId="9979" hidden="1"/>
    <cellStyle name="20% - Accent2 12" xfId="10360" hidden="1"/>
    <cellStyle name="20% - Accent2 12" xfId="10439" hidden="1"/>
    <cellStyle name="20% - Accent2 12" xfId="10809" hidden="1"/>
    <cellStyle name="20% - Accent2 12" xfId="10734" hidden="1"/>
    <cellStyle name="20% - Accent2 12" xfId="10654" hidden="1"/>
    <cellStyle name="20% - Accent2 12" xfId="10571" hidden="1"/>
    <cellStyle name="20% - Accent2 12" xfId="9402" hidden="1"/>
    <cellStyle name="20% - Accent2 12" xfId="9323" hidden="1"/>
    <cellStyle name="20% - Accent2 12" xfId="9237" hidden="1"/>
    <cellStyle name="20% - Accent2 12" xfId="8933" hidden="1"/>
    <cellStyle name="20% - Accent2 12" xfId="9701" hidden="1"/>
    <cellStyle name="20% - Accent2 12" xfId="10066" hidden="1"/>
    <cellStyle name="20% - Accent2 12" xfId="8261" hidden="1"/>
    <cellStyle name="20% - Accent2 12" xfId="8115" hidden="1"/>
    <cellStyle name="20% - Accent2 12" xfId="7923" hidden="1"/>
    <cellStyle name="20% - Accent2 12" xfId="7817" hidden="1"/>
    <cellStyle name="20% - Accent2 12" xfId="10030" hidden="1"/>
    <cellStyle name="20% - Accent2 12" xfId="10040" hidden="1"/>
    <cellStyle name="20% - Accent2 12" xfId="7073" hidden="1"/>
    <cellStyle name="20% - Accent2 12" xfId="6913" hidden="1"/>
    <cellStyle name="20% - Accent2 12" xfId="6747" hidden="1"/>
    <cellStyle name="20% - Accent2 12" xfId="6267" hidden="1"/>
    <cellStyle name="20% - Accent2 12" xfId="6192" hidden="1"/>
    <cellStyle name="20% - Accent2 12" xfId="6014" hidden="1"/>
    <cellStyle name="20% - Accent2 12" xfId="10928" hidden="1"/>
    <cellStyle name="20% - Accent2 12" xfId="11003" hidden="1"/>
    <cellStyle name="20% - Accent2 12" xfId="5368" hidden="1"/>
    <cellStyle name="20% - Accent2 12" xfId="5293" hidden="1"/>
    <cellStyle name="20% - Accent2 12" xfId="5213" hidden="1"/>
    <cellStyle name="20% - Accent2 12" xfId="5130" hidden="1"/>
    <cellStyle name="20% - Accent2 12" xfId="3961" hidden="1"/>
    <cellStyle name="20% - Accent2 12" xfId="3882" hidden="1"/>
    <cellStyle name="20% - Accent2 12" xfId="3796" hidden="1"/>
    <cellStyle name="20% - Accent2 12" xfId="3492" hidden="1"/>
    <cellStyle name="20% - Accent2 12" xfId="4260" hidden="1"/>
    <cellStyle name="20% - Accent2 12" xfId="4625" hidden="1"/>
    <cellStyle name="20% - Accent2 12" xfId="2820" hidden="1"/>
    <cellStyle name="20% - Accent2 12" xfId="2674" hidden="1"/>
    <cellStyle name="20% - Accent2 12" xfId="2482" hidden="1"/>
    <cellStyle name="20% - Accent2 12" xfId="2376" hidden="1"/>
    <cellStyle name="20% - Accent2 12" xfId="4589" hidden="1"/>
    <cellStyle name="20% - Accent2 12" xfId="4599" hidden="1"/>
    <cellStyle name="20% - Accent2 12" xfId="1632" hidden="1"/>
    <cellStyle name="20% - Accent2 12" xfId="1472" hidden="1"/>
    <cellStyle name="20% - Accent2 12" xfId="1306" hidden="1"/>
    <cellStyle name="20% - Accent2 12" xfId="826" hidden="1"/>
    <cellStyle name="20% - Accent2 12" xfId="751" hidden="1"/>
    <cellStyle name="20% - Accent2 12" xfId="573" hidden="1"/>
    <cellStyle name="20% - Accent2 12" xfId="11072" hidden="1"/>
    <cellStyle name="20% - Accent2 12" xfId="11147" hidden="1"/>
    <cellStyle name="20% - Accent2 12" xfId="11256" hidden="1"/>
    <cellStyle name="20% - Accent2 12" xfId="11332" hidden="1"/>
    <cellStyle name="20% - Accent2 12" xfId="11464" hidden="1"/>
    <cellStyle name="20% - Accent2 12" xfId="11587" hidden="1"/>
    <cellStyle name="20% - Accent2 12" xfId="12600" hidden="1"/>
    <cellStyle name="20% - Accent2 12" xfId="12742" hidden="1"/>
    <cellStyle name="20% - Accent2 12" xfId="12892" hidden="1"/>
    <cellStyle name="20% - Accent2 12" xfId="12989" hidden="1"/>
    <cellStyle name="20% - Accent2 12" xfId="12328" hidden="1"/>
    <cellStyle name="20% - Accent2 12" xfId="12075" hidden="1"/>
    <cellStyle name="20% - Accent2 12" xfId="13680" hidden="1"/>
    <cellStyle name="20% - Accent2 12" xfId="13802" hidden="1"/>
    <cellStyle name="20% - Accent2 12" xfId="13950" hidden="1"/>
    <cellStyle name="20% - Accent2 12" xfId="14094" hidden="1"/>
    <cellStyle name="20% - Accent2 12" xfId="12105" hidden="1"/>
    <cellStyle name="20% - Accent2 12" xfId="12096" hidden="1"/>
    <cellStyle name="20% - Accent2 12" xfId="14719" hidden="1"/>
    <cellStyle name="20% - Accent2 12" xfId="14816" hidden="1"/>
    <cellStyle name="20% - Accent2 12" xfId="14908" hidden="1"/>
    <cellStyle name="20% - Accent2 12" xfId="15484" hidden="1"/>
    <cellStyle name="20% - Accent2 12" xfId="15593" hidden="1"/>
    <cellStyle name="20% - Accent2 12" xfId="15707" hidden="1"/>
    <cellStyle name="20% - Accent2 12" xfId="16088" hidden="1"/>
    <cellStyle name="20% - Accent2 12" xfId="16167" hidden="1"/>
    <cellStyle name="20% - Accent2 12" xfId="16537" hidden="1"/>
    <cellStyle name="20% - Accent2 12" xfId="16462" hidden="1"/>
    <cellStyle name="20% - Accent2 12" xfId="16382" hidden="1"/>
    <cellStyle name="20% - Accent2 12" xfId="16299" hidden="1"/>
    <cellStyle name="20% - Accent2 12" xfId="15130" hidden="1"/>
    <cellStyle name="20% - Accent2 12" xfId="15051" hidden="1"/>
    <cellStyle name="20% - Accent2 12" xfId="14965" hidden="1"/>
    <cellStyle name="20% - Accent2 12" xfId="14661" hidden="1"/>
    <cellStyle name="20% - Accent2 12" xfId="15429" hidden="1"/>
    <cellStyle name="20% - Accent2 12" xfId="15794" hidden="1"/>
    <cellStyle name="20% - Accent2 12" xfId="13989" hidden="1"/>
    <cellStyle name="20% - Accent2 12" xfId="13843" hidden="1"/>
    <cellStyle name="20% - Accent2 12" xfId="13651" hidden="1"/>
    <cellStyle name="20% - Accent2 12" xfId="13545" hidden="1"/>
    <cellStyle name="20% - Accent2 12" xfId="15758" hidden="1"/>
    <cellStyle name="20% - Accent2 12" xfId="15768" hidden="1"/>
    <cellStyle name="20% - Accent2 12" xfId="12801" hidden="1"/>
    <cellStyle name="20% - Accent2 12" xfId="12641" hidden="1"/>
    <cellStyle name="20% - Accent2 12" xfId="12475" hidden="1"/>
    <cellStyle name="20% - Accent2 12" xfId="11995" hidden="1"/>
    <cellStyle name="20% - Accent2 12" xfId="11920" hidden="1"/>
    <cellStyle name="20% - Accent2 12" xfId="11742" hidden="1"/>
    <cellStyle name="20% - Accent2 12" xfId="16656" hidden="1"/>
    <cellStyle name="20% - Accent2 12" xfId="16731" hidden="1"/>
    <cellStyle name="20% - Accent2 12" xfId="16837" hidden="1"/>
    <cellStyle name="20% - Accent2 12" xfId="16913" hidden="1"/>
    <cellStyle name="20% - Accent2 12" xfId="17045" hidden="1"/>
    <cellStyle name="20% - Accent2 12" xfId="17168" hidden="1"/>
    <cellStyle name="20% - Accent2 12" xfId="18181" hidden="1"/>
    <cellStyle name="20% - Accent2 12" xfId="18323" hidden="1"/>
    <cellStyle name="20% - Accent2 12" xfId="18473" hidden="1"/>
    <cellStyle name="20% - Accent2 12" xfId="18570" hidden="1"/>
    <cellStyle name="20% - Accent2 12" xfId="17909" hidden="1"/>
    <cellStyle name="20% - Accent2 12" xfId="17656" hidden="1"/>
    <cellStyle name="20% - Accent2 12" xfId="19261" hidden="1"/>
    <cellStyle name="20% - Accent2 12" xfId="19383" hidden="1"/>
    <cellStyle name="20% - Accent2 12" xfId="19531" hidden="1"/>
    <cellStyle name="20% - Accent2 12" xfId="19675" hidden="1"/>
    <cellStyle name="20% - Accent2 12" xfId="17686" hidden="1"/>
    <cellStyle name="20% - Accent2 12" xfId="17677" hidden="1"/>
    <cellStyle name="20% - Accent2 12" xfId="20300" hidden="1"/>
    <cellStyle name="20% - Accent2 12" xfId="20397" hidden="1"/>
    <cellStyle name="20% - Accent2 12" xfId="20489" hidden="1"/>
    <cellStyle name="20% - Accent2 12" xfId="21065" hidden="1"/>
    <cellStyle name="20% - Accent2 12" xfId="21174" hidden="1"/>
    <cellStyle name="20% - Accent2 12" xfId="21288" hidden="1"/>
    <cellStyle name="20% - Accent2 12" xfId="21669" hidden="1"/>
    <cellStyle name="20% - Accent2 12" xfId="21748" hidden="1"/>
    <cellStyle name="20% - Accent2 12" xfId="22278" hidden="1"/>
    <cellStyle name="20% - Accent2 12" xfId="22354" hidden="1"/>
    <cellStyle name="20% - Accent2 12" xfId="22486" hidden="1"/>
    <cellStyle name="20% - Accent2 12" xfId="22609" hidden="1"/>
    <cellStyle name="20% - Accent2 12" xfId="23622" hidden="1"/>
    <cellStyle name="20% - Accent2 12" xfId="23764" hidden="1"/>
    <cellStyle name="20% - Accent2 12" xfId="23914" hidden="1"/>
    <cellStyle name="20% - Accent2 12" xfId="24011" hidden="1"/>
    <cellStyle name="20% - Accent2 12" xfId="23350" hidden="1"/>
    <cellStyle name="20% - Accent2 12" xfId="23097" hidden="1"/>
    <cellStyle name="20% - Accent2 12" xfId="24702" hidden="1"/>
    <cellStyle name="20% - Accent2 12" xfId="24824" hidden="1"/>
    <cellStyle name="20% - Accent2 12" xfId="24972" hidden="1"/>
    <cellStyle name="20% - Accent2 12" xfId="25116" hidden="1"/>
    <cellStyle name="20% - Accent2 12" xfId="23127" hidden="1"/>
    <cellStyle name="20% - Accent2 12" xfId="23118" hidden="1"/>
    <cellStyle name="20% - Accent2 12" xfId="25741" hidden="1"/>
    <cellStyle name="20% - Accent2 12" xfId="25838" hidden="1"/>
    <cellStyle name="20% - Accent2 12" xfId="25930" hidden="1"/>
    <cellStyle name="20% - Accent2 12" xfId="26506" hidden="1"/>
    <cellStyle name="20% - Accent2 12" xfId="26615" hidden="1"/>
    <cellStyle name="20% - Accent2 12" xfId="26729" hidden="1"/>
    <cellStyle name="20% - Accent2 12" xfId="27110" hidden="1"/>
    <cellStyle name="20% - Accent2 12" xfId="27189" hidden="1"/>
    <cellStyle name="20% - Accent2 12" xfId="27559" hidden="1"/>
    <cellStyle name="20% - Accent2 12" xfId="27484" hidden="1"/>
    <cellStyle name="20% - Accent2 12" xfId="27404" hidden="1"/>
    <cellStyle name="20% - Accent2 12" xfId="27321" hidden="1"/>
    <cellStyle name="20% - Accent2 12" xfId="26152" hidden="1"/>
    <cellStyle name="20% - Accent2 12" xfId="26073" hidden="1"/>
    <cellStyle name="20% - Accent2 12" xfId="25987" hidden="1"/>
    <cellStyle name="20% - Accent2 12" xfId="25683" hidden="1"/>
    <cellStyle name="20% - Accent2 12" xfId="26451" hidden="1"/>
    <cellStyle name="20% - Accent2 12" xfId="26816" hidden="1"/>
    <cellStyle name="20% - Accent2 12" xfId="25011" hidden="1"/>
    <cellStyle name="20% - Accent2 12" xfId="24865" hidden="1"/>
    <cellStyle name="20% - Accent2 12" xfId="24673" hidden="1"/>
    <cellStyle name="20% - Accent2 12" xfId="24567" hidden="1"/>
    <cellStyle name="20% - Accent2 12" xfId="26780" hidden="1"/>
    <cellStyle name="20% - Accent2 12" xfId="26790" hidden="1"/>
    <cellStyle name="20% - Accent2 12" xfId="23823" hidden="1"/>
    <cellStyle name="20% - Accent2 12" xfId="23663" hidden="1"/>
    <cellStyle name="20% - Accent2 12" xfId="23497" hidden="1"/>
    <cellStyle name="20% - Accent2 12" xfId="23017" hidden="1"/>
    <cellStyle name="20% - Accent2 12" xfId="22942" hidden="1"/>
    <cellStyle name="20% - Accent2 12" xfId="22764" hidden="1"/>
    <cellStyle name="20% - Accent2 12" xfId="27678" hidden="1"/>
    <cellStyle name="20% - Accent2 12" xfId="27753" hidden="1"/>
    <cellStyle name="20% - Accent2 12" xfId="22118" hidden="1"/>
    <cellStyle name="20% - Accent2 12" xfId="22043" hidden="1"/>
    <cellStyle name="20% - Accent2 12" xfId="21963" hidden="1"/>
    <cellStyle name="20% - Accent2 12" xfId="21880" hidden="1"/>
    <cellStyle name="20% - Accent2 12" xfId="20711" hidden="1"/>
    <cellStyle name="20% - Accent2 12" xfId="20632" hidden="1"/>
    <cellStyle name="20% - Accent2 12" xfId="20546" hidden="1"/>
    <cellStyle name="20% - Accent2 12" xfId="20242" hidden="1"/>
    <cellStyle name="20% - Accent2 12" xfId="21010" hidden="1"/>
    <cellStyle name="20% - Accent2 12" xfId="21375" hidden="1"/>
    <cellStyle name="20% - Accent2 12" xfId="19570" hidden="1"/>
    <cellStyle name="20% - Accent2 12" xfId="19424" hidden="1"/>
    <cellStyle name="20% - Accent2 12" xfId="19232" hidden="1"/>
    <cellStyle name="20% - Accent2 12" xfId="19126" hidden="1"/>
    <cellStyle name="20% - Accent2 12" xfId="21339" hidden="1"/>
    <cellStyle name="20% - Accent2 12" xfId="21349" hidden="1"/>
    <cellStyle name="20% - Accent2 12" xfId="18382" hidden="1"/>
    <cellStyle name="20% - Accent2 12" xfId="18222" hidden="1"/>
    <cellStyle name="20% - Accent2 12" xfId="18056" hidden="1"/>
    <cellStyle name="20% - Accent2 12" xfId="17576" hidden="1"/>
    <cellStyle name="20% - Accent2 12" xfId="17501" hidden="1"/>
    <cellStyle name="20% - Accent2 12" xfId="17323" hidden="1"/>
    <cellStyle name="20% - Accent2 12" xfId="27822" hidden="1"/>
    <cellStyle name="20% - Accent2 12" xfId="27897" hidden="1"/>
    <cellStyle name="20% - Accent2 12" xfId="28006" hidden="1"/>
    <cellStyle name="20% - Accent2 12" xfId="28082" hidden="1"/>
    <cellStyle name="20% - Accent2 12" xfId="28214" hidden="1"/>
    <cellStyle name="20% - Accent2 12" xfId="28337" hidden="1"/>
    <cellStyle name="20% - Accent2 12" xfId="29350" hidden="1"/>
    <cellStyle name="20% - Accent2 12" xfId="29492" hidden="1"/>
    <cellStyle name="20% - Accent2 12" xfId="29642" hidden="1"/>
    <cellStyle name="20% - Accent2 12" xfId="29739" hidden="1"/>
    <cellStyle name="20% - Accent2 12" xfId="29078" hidden="1"/>
    <cellStyle name="20% - Accent2 12" xfId="28825" hidden="1"/>
    <cellStyle name="20% - Accent2 12" xfId="30430" hidden="1"/>
    <cellStyle name="20% - Accent2 12" xfId="30552" hidden="1"/>
    <cellStyle name="20% - Accent2 12" xfId="30700" hidden="1"/>
    <cellStyle name="20% - Accent2 12" xfId="30844" hidden="1"/>
    <cellStyle name="20% - Accent2 12" xfId="28855" hidden="1"/>
    <cellStyle name="20% - Accent2 12" xfId="28846" hidden="1"/>
    <cellStyle name="20% - Accent2 12" xfId="31469" hidden="1"/>
    <cellStyle name="20% - Accent2 12" xfId="31566" hidden="1"/>
    <cellStyle name="20% - Accent2 12" xfId="31658" hidden="1"/>
    <cellStyle name="20% - Accent2 12" xfId="32234" hidden="1"/>
    <cellStyle name="20% - Accent2 12" xfId="32343" hidden="1"/>
    <cellStyle name="20% - Accent2 12" xfId="32457" hidden="1"/>
    <cellStyle name="20% - Accent2 12" xfId="32838" hidden="1"/>
    <cellStyle name="20% - Accent2 12" xfId="32917" hidden="1"/>
    <cellStyle name="20% - Accent2 12" xfId="33287" hidden="1"/>
    <cellStyle name="20% - Accent2 12" xfId="33212" hidden="1"/>
    <cellStyle name="20% - Accent2 12" xfId="33132" hidden="1"/>
    <cellStyle name="20% - Accent2 12" xfId="33049" hidden="1"/>
    <cellStyle name="20% - Accent2 12" xfId="31880" hidden="1"/>
    <cellStyle name="20% - Accent2 12" xfId="31801" hidden="1"/>
    <cellStyle name="20% - Accent2 12" xfId="31715" hidden="1"/>
    <cellStyle name="20% - Accent2 12" xfId="31411" hidden="1"/>
    <cellStyle name="20% - Accent2 12" xfId="32179" hidden="1"/>
    <cellStyle name="20% - Accent2 12" xfId="32544" hidden="1"/>
    <cellStyle name="20% - Accent2 12" xfId="30739" hidden="1"/>
    <cellStyle name="20% - Accent2 12" xfId="30593" hidden="1"/>
    <cellStyle name="20% - Accent2 12" xfId="30401" hidden="1"/>
    <cellStyle name="20% - Accent2 12" xfId="30295" hidden="1"/>
    <cellStyle name="20% - Accent2 12" xfId="32508" hidden="1"/>
    <cellStyle name="20% - Accent2 12" xfId="32518" hidden="1"/>
    <cellStyle name="20% - Accent2 12" xfId="29551" hidden="1"/>
    <cellStyle name="20% - Accent2 12" xfId="29391" hidden="1"/>
    <cellStyle name="20% - Accent2 12" xfId="29225" hidden="1"/>
    <cellStyle name="20% - Accent2 12" xfId="28745" hidden="1"/>
    <cellStyle name="20% - Accent2 12" xfId="28670" hidden="1"/>
    <cellStyle name="20% - Accent2 12" xfId="28492" hidden="1"/>
    <cellStyle name="20% - Accent2 12" xfId="33406" hidden="1"/>
    <cellStyle name="20% - Accent2 12" xfId="33481" hidden="1"/>
    <cellStyle name="20% - Accent2 13" xfId="431" hidden="1"/>
    <cellStyle name="20% - Accent2 13" xfId="596" hidden="1"/>
    <cellStyle name="20% - Accent2 13" xfId="1958" hidden="1"/>
    <cellStyle name="20% - Accent2 13" xfId="2274" hidden="1"/>
    <cellStyle name="20% - Accent2 13" xfId="3058" hidden="1"/>
    <cellStyle name="20% - Accent2 13" xfId="3373" hidden="1"/>
    <cellStyle name="20% - Accent2 13" xfId="4036" hidden="1"/>
    <cellStyle name="20% - Accent2 13" xfId="4669" hidden="1"/>
    <cellStyle name="20% - Accent2 13" xfId="5872" hidden="1"/>
    <cellStyle name="20% - Accent2 13" xfId="6037" hidden="1"/>
    <cellStyle name="20% - Accent2 13" xfId="7399" hidden="1"/>
    <cellStyle name="20% - Accent2 13" xfId="7715" hidden="1"/>
    <cellStyle name="20% - Accent2 13" xfId="8499" hidden="1"/>
    <cellStyle name="20% - Accent2 13" xfId="8814" hidden="1"/>
    <cellStyle name="20% - Accent2 13" xfId="9477" hidden="1"/>
    <cellStyle name="20% - Accent2 13" xfId="10110" hidden="1"/>
    <cellStyle name="20% - Accent2 13" xfId="10558" hidden="1"/>
    <cellStyle name="20% - Accent2 13" xfId="10305" hidden="1"/>
    <cellStyle name="20% - Accent2 13" xfId="8802" hidden="1"/>
    <cellStyle name="20% - Accent2 13" xfId="8478" hidden="1"/>
    <cellStyle name="20% - Accent2 13" xfId="7677" hidden="1"/>
    <cellStyle name="20% - Accent2 13" xfId="7360" hidden="1"/>
    <cellStyle name="20% - Accent2 13" xfId="6502" hidden="1"/>
    <cellStyle name="20% - Accent2 13" xfId="5795" hidden="1"/>
    <cellStyle name="20% - Accent2 13" xfId="5117" hidden="1"/>
    <cellStyle name="20% - Accent2 13" xfId="4864" hidden="1"/>
    <cellStyle name="20% - Accent2 13" xfId="3361" hidden="1"/>
    <cellStyle name="20% - Accent2 13" xfId="3037" hidden="1"/>
    <cellStyle name="20% - Accent2 13" xfId="2236" hidden="1"/>
    <cellStyle name="20% - Accent2 13" xfId="1919" hidden="1"/>
    <cellStyle name="20% - Accent2 13" xfId="1061" hidden="1"/>
    <cellStyle name="20% - Accent2 13" xfId="354" hidden="1"/>
    <cellStyle name="20% - Accent2 13" xfId="11600" hidden="1"/>
    <cellStyle name="20% - Accent2 13" xfId="11765" hidden="1"/>
    <cellStyle name="20% - Accent2 13" xfId="13127" hidden="1"/>
    <cellStyle name="20% - Accent2 13" xfId="13443" hidden="1"/>
    <cellStyle name="20% - Accent2 13" xfId="14227" hidden="1"/>
    <cellStyle name="20% - Accent2 13" xfId="14542" hidden="1"/>
    <cellStyle name="20% - Accent2 13" xfId="15205" hidden="1"/>
    <cellStyle name="20% - Accent2 13" xfId="15838" hidden="1"/>
    <cellStyle name="20% - Accent2 13" xfId="16286" hidden="1"/>
    <cellStyle name="20% - Accent2 13" xfId="16033" hidden="1"/>
    <cellStyle name="20% - Accent2 13" xfId="14530" hidden="1"/>
    <cellStyle name="20% - Accent2 13" xfId="14206" hidden="1"/>
    <cellStyle name="20% - Accent2 13" xfId="13405" hidden="1"/>
    <cellStyle name="20% - Accent2 13" xfId="13088" hidden="1"/>
    <cellStyle name="20% - Accent2 13" xfId="12230" hidden="1"/>
    <cellStyle name="20% - Accent2 13" xfId="11523" hidden="1"/>
    <cellStyle name="20% - Accent2 13" xfId="17181" hidden="1"/>
    <cellStyle name="20% - Accent2 13" xfId="17346" hidden="1"/>
    <cellStyle name="20% - Accent2 13" xfId="18708" hidden="1"/>
    <cellStyle name="20% - Accent2 13" xfId="19024" hidden="1"/>
    <cellStyle name="20% - Accent2 13" xfId="19808" hidden="1"/>
    <cellStyle name="20% - Accent2 13" xfId="20123" hidden="1"/>
    <cellStyle name="20% - Accent2 13" xfId="20786" hidden="1"/>
    <cellStyle name="20% - Accent2 13" xfId="21419" hidden="1"/>
    <cellStyle name="20% - Accent2 13" xfId="22622" hidden="1"/>
    <cellStyle name="20% - Accent2 13" xfId="22787" hidden="1"/>
    <cellStyle name="20% - Accent2 13" xfId="24149" hidden="1"/>
    <cellStyle name="20% - Accent2 13" xfId="24465" hidden="1"/>
    <cellStyle name="20% - Accent2 13" xfId="25249" hidden="1"/>
    <cellStyle name="20% - Accent2 13" xfId="25564" hidden="1"/>
    <cellStyle name="20% - Accent2 13" xfId="26227" hidden="1"/>
    <cellStyle name="20% - Accent2 13" xfId="26860" hidden="1"/>
    <cellStyle name="20% - Accent2 13" xfId="27308" hidden="1"/>
    <cellStyle name="20% - Accent2 13" xfId="27055" hidden="1"/>
    <cellStyle name="20% - Accent2 13" xfId="25552" hidden="1"/>
    <cellStyle name="20% - Accent2 13" xfId="25228" hidden="1"/>
    <cellStyle name="20% - Accent2 13" xfId="24427" hidden="1"/>
    <cellStyle name="20% - Accent2 13" xfId="24110" hidden="1"/>
    <cellStyle name="20% - Accent2 13" xfId="23252" hidden="1"/>
    <cellStyle name="20% - Accent2 13" xfId="22545" hidden="1"/>
    <cellStyle name="20% - Accent2 13" xfId="21867" hidden="1"/>
    <cellStyle name="20% - Accent2 13" xfId="21614" hidden="1"/>
    <cellStyle name="20% - Accent2 13" xfId="20111" hidden="1"/>
    <cellStyle name="20% - Accent2 13" xfId="19787" hidden="1"/>
    <cellStyle name="20% - Accent2 13" xfId="18986" hidden="1"/>
    <cellStyle name="20% - Accent2 13" xfId="18669" hidden="1"/>
    <cellStyle name="20% - Accent2 13" xfId="17811" hidden="1"/>
    <cellStyle name="20% - Accent2 13" xfId="17104" hidden="1"/>
    <cellStyle name="20% - Accent2 13" xfId="28350" hidden="1"/>
    <cellStyle name="20% - Accent2 13" xfId="28515" hidden="1"/>
    <cellStyle name="20% - Accent2 13" xfId="29877" hidden="1"/>
    <cellStyle name="20% - Accent2 13" xfId="30193" hidden="1"/>
    <cellStyle name="20% - Accent2 13" xfId="30977" hidden="1"/>
    <cellStyle name="20% - Accent2 13" xfId="31292" hidden="1"/>
    <cellStyle name="20% - Accent2 13" xfId="31955" hidden="1"/>
    <cellStyle name="20% - Accent2 13" xfId="32588" hidden="1"/>
    <cellStyle name="20% - Accent2 13" xfId="33036" hidden="1"/>
    <cellStyle name="20% - Accent2 13" xfId="32783" hidden="1"/>
    <cellStyle name="20% - Accent2 13" xfId="31280" hidden="1"/>
    <cellStyle name="20% - Accent2 13" xfId="30956" hidden="1"/>
    <cellStyle name="20% - Accent2 13" xfId="30155" hidden="1"/>
    <cellStyle name="20% - Accent2 13" xfId="29838" hidden="1"/>
    <cellStyle name="20% - Accent2 13" xfId="28980" hidden="1"/>
    <cellStyle name="20% - Accent2 13" xfId="28273" hidden="1"/>
    <cellStyle name="20% - Accent2 3 2 3 2" xfId="507" hidden="1"/>
    <cellStyle name="20% - Accent2 3 2 3 2" xfId="676" hidden="1"/>
    <cellStyle name="20% - Accent2 3 2 3 2" xfId="2034" hidden="1"/>
    <cellStyle name="20% - Accent2 3 2 3 2" xfId="2350" hidden="1"/>
    <cellStyle name="20% - Accent2 3 2 3 2" xfId="3134" hidden="1"/>
    <cellStyle name="20% - Accent2 3 2 3 2" xfId="3449" hidden="1"/>
    <cellStyle name="20% - Accent2 3 2 3 2" xfId="4112" hidden="1"/>
    <cellStyle name="20% - Accent2 3 2 3 2" xfId="4745" hidden="1"/>
    <cellStyle name="20% - Accent2 3 2 3 2" xfId="5948" hidden="1"/>
    <cellStyle name="20% - Accent2 3 2 3 2" xfId="6117" hidden="1"/>
    <cellStyle name="20% - Accent2 3 2 3 2" xfId="7475" hidden="1"/>
    <cellStyle name="20% - Accent2 3 2 3 2" xfId="7791" hidden="1"/>
    <cellStyle name="20% - Accent2 3 2 3 2" xfId="8575" hidden="1"/>
    <cellStyle name="20% - Accent2 3 2 3 2" xfId="8890" hidden="1"/>
    <cellStyle name="20% - Accent2 3 2 3 2" xfId="9553" hidden="1"/>
    <cellStyle name="20% - Accent2 3 2 3 2" xfId="10186" hidden="1"/>
    <cellStyle name="20% - Accent2 3 2 3 2" xfId="10480" hidden="1"/>
    <cellStyle name="20% - Accent2 3 2 3 2" xfId="10229" hidden="1"/>
    <cellStyle name="20% - Accent2 3 2 3 2" xfId="8725" hidden="1"/>
    <cellStyle name="20% - Accent2 3 2 3 2" xfId="8401" hidden="1"/>
    <cellStyle name="20% - Accent2 3 2 3 2" xfId="7597" hidden="1"/>
    <cellStyle name="20% - Accent2 3 2 3 2" xfId="7283" hidden="1"/>
    <cellStyle name="20% - Accent2 3 2 3 2" xfId="6414" hidden="1"/>
    <cellStyle name="20% - Accent2 3 2 3 2" xfId="5681" hidden="1"/>
    <cellStyle name="20% - Accent2 3 2 3 2" xfId="5039" hidden="1"/>
    <cellStyle name="20% - Accent2 3 2 3 2" xfId="4788" hidden="1"/>
    <cellStyle name="20% - Accent2 3 2 3 2" xfId="3284" hidden="1"/>
    <cellStyle name="20% - Accent2 3 2 3 2" xfId="2960" hidden="1"/>
    <cellStyle name="20% - Accent2 3 2 3 2" xfId="2156" hidden="1"/>
    <cellStyle name="20% - Accent2 3 2 3 2" xfId="1842" hidden="1"/>
    <cellStyle name="20% - Accent2 3 2 3 2" xfId="973" hidden="1"/>
    <cellStyle name="20% - Accent2 3 2 3 2" xfId="240" hidden="1"/>
    <cellStyle name="20% - Accent2 3 2 3 2" xfId="11676" hidden="1"/>
    <cellStyle name="20% - Accent2 3 2 3 2" xfId="11845" hidden="1"/>
    <cellStyle name="20% - Accent2 3 2 3 2" xfId="13203" hidden="1"/>
    <cellStyle name="20% - Accent2 3 2 3 2" xfId="13519" hidden="1"/>
    <cellStyle name="20% - Accent2 3 2 3 2" xfId="14303" hidden="1"/>
    <cellStyle name="20% - Accent2 3 2 3 2" xfId="14618" hidden="1"/>
    <cellStyle name="20% - Accent2 3 2 3 2" xfId="15281" hidden="1"/>
    <cellStyle name="20% - Accent2 3 2 3 2" xfId="15914" hidden="1"/>
    <cellStyle name="20% - Accent2 3 2 3 2" xfId="16208" hidden="1"/>
    <cellStyle name="20% - Accent2 3 2 3 2" xfId="15957" hidden="1"/>
    <cellStyle name="20% - Accent2 3 2 3 2" xfId="14453" hidden="1"/>
    <cellStyle name="20% - Accent2 3 2 3 2" xfId="14129" hidden="1"/>
    <cellStyle name="20% - Accent2 3 2 3 2" xfId="13325" hidden="1"/>
    <cellStyle name="20% - Accent2 3 2 3 2" xfId="13011" hidden="1"/>
    <cellStyle name="20% - Accent2 3 2 3 2" xfId="12142" hidden="1"/>
    <cellStyle name="20% - Accent2 3 2 3 2" xfId="11409" hidden="1"/>
    <cellStyle name="20% - Accent2 3 2 3 2" xfId="17257" hidden="1"/>
    <cellStyle name="20% - Accent2 3 2 3 2" xfId="17426" hidden="1"/>
    <cellStyle name="20% - Accent2 3 2 3 2" xfId="18784" hidden="1"/>
    <cellStyle name="20% - Accent2 3 2 3 2" xfId="19100" hidden="1"/>
    <cellStyle name="20% - Accent2 3 2 3 2" xfId="19884" hidden="1"/>
    <cellStyle name="20% - Accent2 3 2 3 2" xfId="20199" hidden="1"/>
    <cellStyle name="20% - Accent2 3 2 3 2" xfId="20862" hidden="1"/>
    <cellStyle name="20% - Accent2 3 2 3 2" xfId="21495" hidden="1"/>
    <cellStyle name="20% - Accent2 3 2 3 2" xfId="22698" hidden="1"/>
    <cellStyle name="20% - Accent2 3 2 3 2" xfId="22867" hidden="1"/>
    <cellStyle name="20% - Accent2 3 2 3 2" xfId="24225" hidden="1"/>
    <cellStyle name="20% - Accent2 3 2 3 2" xfId="24541" hidden="1"/>
    <cellStyle name="20% - Accent2 3 2 3 2" xfId="25325" hidden="1"/>
    <cellStyle name="20% - Accent2 3 2 3 2" xfId="25640" hidden="1"/>
    <cellStyle name="20% - Accent2 3 2 3 2" xfId="26303" hidden="1"/>
    <cellStyle name="20% - Accent2 3 2 3 2" xfId="26936" hidden="1"/>
    <cellStyle name="20% - Accent2 3 2 3 2" xfId="27230" hidden="1"/>
    <cellStyle name="20% - Accent2 3 2 3 2" xfId="26979" hidden="1"/>
    <cellStyle name="20% - Accent2 3 2 3 2" xfId="25475" hidden="1"/>
    <cellStyle name="20% - Accent2 3 2 3 2" xfId="25151" hidden="1"/>
    <cellStyle name="20% - Accent2 3 2 3 2" xfId="24347" hidden="1"/>
    <cellStyle name="20% - Accent2 3 2 3 2" xfId="24033" hidden="1"/>
    <cellStyle name="20% - Accent2 3 2 3 2" xfId="23164" hidden="1"/>
    <cellStyle name="20% - Accent2 3 2 3 2" xfId="22431" hidden="1"/>
    <cellStyle name="20% - Accent2 3 2 3 2" xfId="21789" hidden="1"/>
    <cellStyle name="20% - Accent2 3 2 3 2" xfId="21538" hidden="1"/>
    <cellStyle name="20% - Accent2 3 2 3 2" xfId="20034" hidden="1"/>
    <cellStyle name="20% - Accent2 3 2 3 2" xfId="19710" hidden="1"/>
    <cellStyle name="20% - Accent2 3 2 3 2" xfId="18906" hidden="1"/>
    <cellStyle name="20% - Accent2 3 2 3 2" xfId="18592" hidden="1"/>
    <cellStyle name="20% - Accent2 3 2 3 2" xfId="17723" hidden="1"/>
    <cellStyle name="20% - Accent2 3 2 3 2" xfId="16990" hidden="1"/>
    <cellStyle name="20% - Accent2 3 2 3 2" xfId="28426" hidden="1"/>
    <cellStyle name="20% - Accent2 3 2 3 2" xfId="28595" hidden="1"/>
    <cellStyle name="20% - Accent2 3 2 3 2" xfId="29953" hidden="1"/>
    <cellStyle name="20% - Accent2 3 2 3 2" xfId="30269" hidden="1"/>
    <cellStyle name="20% - Accent2 3 2 3 2" xfId="31053" hidden="1"/>
    <cellStyle name="20% - Accent2 3 2 3 2" xfId="31368" hidden="1"/>
    <cellStyle name="20% - Accent2 3 2 3 2" xfId="32031" hidden="1"/>
    <cellStyle name="20% - Accent2 3 2 3 2" xfId="32664" hidden="1"/>
    <cellStyle name="20% - Accent2 3 2 3 2" xfId="32958" hidden="1"/>
    <cellStyle name="20% - Accent2 3 2 3 2" xfId="32707" hidden="1"/>
    <cellStyle name="20% - Accent2 3 2 3 2" xfId="31203" hidden="1"/>
    <cellStyle name="20% - Accent2 3 2 3 2" xfId="30879" hidden="1"/>
    <cellStyle name="20% - Accent2 3 2 3 2" xfId="30075" hidden="1"/>
    <cellStyle name="20% - Accent2 3 2 3 2" xfId="29761" hidden="1"/>
    <cellStyle name="20% - Accent2 3 2 3 2" xfId="28892" hidden="1"/>
    <cellStyle name="20% - Accent2 3 2 3 2" xfId="28159" hidden="1"/>
    <cellStyle name="20% - Accent2 3 2 4 2" xfId="460" hidden="1"/>
    <cellStyle name="20% - Accent2 3 2 4 2" xfId="629" hidden="1"/>
    <cellStyle name="20% - Accent2 3 2 4 2" xfId="1987" hidden="1"/>
    <cellStyle name="20% - Accent2 3 2 4 2" xfId="2303" hidden="1"/>
    <cellStyle name="20% - Accent2 3 2 4 2" xfId="3087" hidden="1"/>
    <cellStyle name="20% - Accent2 3 2 4 2" xfId="3402" hidden="1"/>
    <cellStyle name="20% - Accent2 3 2 4 2" xfId="4065" hidden="1"/>
    <cellStyle name="20% - Accent2 3 2 4 2" xfId="4698" hidden="1"/>
    <cellStyle name="20% - Accent2 3 2 4 2" xfId="5901" hidden="1"/>
    <cellStyle name="20% - Accent2 3 2 4 2" xfId="6070" hidden="1"/>
    <cellStyle name="20% - Accent2 3 2 4 2" xfId="7428" hidden="1"/>
    <cellStyle name="20% - Accent2 3 2 4 2" xfId="7744" hidden="1"/>
    <cellStyle name="20% - Accent2 3 2 4 2" xfId="8528" hidden="1"/>
    <cellStyle name="20% - Accent2 3 2 4 2" xfId="8843" hidden="1"/>
    <cellStyle name="20% - Accent2 3 2 4 2" xfId="9506" hidden="1"/>
    <cellStyle name="20% - Accent2 3 2 4 2" xfId="10139" hidden="1"/>
    <cellStyle name="20% - Accent2 3 2 4 2" xfId="10528" hidden="1"/>
    <cellStyle name="20% - Accent2 3 2 4 2" xfId="10276" hidden="1"/>
    <cellStyle name="20% - Accent2 3 2 4 2" xfId="8772" hidden="1"/>
    <cellStyle name="20% - Accent2 3 2 4 2" xfId="8448" hidden="1"/>
    <cellStyle name="20% - Accent2 3 2 4 2" xfId="7646" hidden="1"/>
    <cellStyle name="20% - Accent2 3 2 4 2" xfId="7330" hidden="1"/>
    <cellStyle name="20% - Accent2 3 2 4 2" xfId="6467" hidden="1"/>
    <cellStyle name="20% - Accent2 3 2 4 2" xfId="5758" hidden="1"/>
    <cellStyle name="20% - Accent2 3 2 4 2" xfId="5087" hidden="1"/>
    <cellStyle name="20% - Accent2 3 2 4 2" xfId="4835" hidden="1"/>
    <cellStyle name="20% - Accent2 3 2 4 2" xfId="3331" hidden="1"/>
    <cellStyle name="20% - Accent2 3 2 4 2" xfId="3007" hidden="1"/>
    <cellStyle name="20% - Accent2 3 2 4 2" xfId="2205" hidden="1"/>
    <cellStyle name="20% - Accent2 3 2 4 2" xfId="1889" hidden="1"/>
    <cellStyle name="20% - Accent2 3 2 4 2" xfId="1026" hidden="1"/>
    <cellStyle name="20% - Accent2 3 2 4 2" xfId="317" hidden="1"/>
    <cellStyle name="20% - Accent2 3 2 4 2" xfId="11629" hidden="1"/>
    <cellStyle name="20% - Accent2 3 2 4 2" xfId="11798" hidden="1"/>
    <cellStyle name="20% - Accent2 3 2 4 2" xfId="13156" hidden="1"/>
    <cellStyle name="20% - Accent2 3 2 4 2" xfId="13472" hidden="1"/>
    <cellStyle name="20% - Accent2 3 2 4 2" xfId="14256" hidden="1"/>
    <cellStyle name="20% - Accent2 3 2 4 2" xfId="14571" hidden="1"/>
    <cellStyle name="20% - Accent2 3 2 4 2" xfId="15234" hidden="1"/>
    <cellStyle name="20% - Accent2 3 2 4 2" xfId="15867" hidden="1"/>
    <cellStyle name="20% - Accent2 3 2 4 2" xfId="16256" hidden="1"/>
    <cellStyle name="20% - Accent2 3 2 4 2" xfId="16004" hidden="1"/>
    <cellStyle name="20% - Accent2 3 2 4 2" xfId="14500" hidden="1"/>
    <cellStyle name="20% - Accent2 3 2 4 2" xfId="14176" hidden="1"/>
    <cellStyle name="20% - Accent2 3 2 4 2" xfId="13374" hidden="1"/>
    <cellStyle name="20% - Accent2 3 2 4 2" xfId="13058" hidden="1"/>
    <cellStyle name="20% - Accent2 3 2 4 2" xfId="12195" hidden="1"/>
    <cellStyle name="20% - Accent2 3 2 4 2" xfId="11486" hidden="1"/>
    <cellStyle name="20% - Accent2 3 2 4 2" xfId="17210" hidden="1"/>
    <cellStyle name="20% - Accent2 3 2 4 2" xfId="17379" hidden="1"/>
    <cellStyle name="20% - Accent2 3 2 4 2" xfId="18737" hidden="1"/>
    <cellStyle name="20% - Accent2 3 2 4 2" xfId="19053" hidden="1"/>
    <cellStyle name="20% - Accent2 3 2 4 2" xfId="19837" hidden="1"/>
    <cellStyle name="20% - Accent2 3 2 4 2" xfId="20152" hidden="1"/>
    <cellStyle name="20% - Accent2 3 2 4 2" xfId="20815" hidden="1"/>
    <cellStyle name="20% - Accent2 3 2 4 2" xfId="21448" hidden="1"/>
    <cellStyle name="20% - Accent2 3 2 4 2" xfId="22651" hidden="1"/>
    <cellStyle name="20% - Accent2 3 2 4 2" xfId="22820" hidden="1"/>
    <cellStyle name="20% - Accent2 3 2 4 2" xfId="24178" hidden="1"/>
    <cellStyle name="20% - Accent2 3 2 4 2" xfId="24494" hidden="1"/>
    <cellStyle name="20% - Accent2 3 2 4 2" xfId="25278" hidden="1"/>
    <cellStyle name="20% - Accent2 3 2 4 2" xfId="25593" hidden="1"/>
    <cellStyle name="20% - Accent2 3 2 4 2" xfId="26256" hidden="1"/>
    <cellStyle name="20% - Accent2 3 2 4 2" xfId="26889" hidden="1"/>
    <cellStyle name="20% - Accent2 3 2 4 2" xfId="27278" hidden="1"/>
    <cellStyle name="20% - Accent2 3 2 4 2" xfId="27026" hidden="1"/>
    <cellStyle name="20% - Accent2 3 2 4 2" xfId="25522" hidden="1"/>
    <cellStyle name="20% - Accent2 3 2 4 2" xfId="25198" hidden="1"/>
    <cellStyle name="20% - Accent2 3 2 4 2" xfId="24396" hidden="1"/>
    <cellStyle name="20% - Accent2 3 2 4 2" xfId="24080" hidden="1"/>
    <cellStyle name="20% - Accent2 3 2 4 2" xfId="23217" hidden="1"/>
    <cellStyle name="20% - Accent2 3 2 4 2" xfId="22508" hidden="1"/>
    <cellStyle name="20% - Accent2 3 2 4 2" xfId="21837" hidden="1"/>
    <cellStyle name="20% - Accent2 3 2 4 2" xfId="21585" hidden="1"/>
    <cellStyle name="20% - Accent2 3 2 4 2" xfId="20081" hidden="1"/>
    <cellStyle name="20% - Accent2 3 2 4 2" xfId="19757" hidden="1"/>
    <cellStyle name="20% - Accent2 3 2 4 2" xfId="18955" hidden="1"/>
    <cellStyle name="20% - Accent2 3 2 4 2" xfId="18639" hidden="1"/>
    <cellStyle name="20% - Accent2 3 2 4 2" xfId="17776" hidden="1"/>
    <cellStyle name="20% - Accent2 3 2 4 2" xfId="17067" hidden="1"/>
    <cellStyle name="20% - Accent2 3 2 4 2" xfId="28379" hidden="1"/>
    <cellStyle name="20% - Accent2 3 2 4 2" xfId="28548" hidden="1"/>
    <cellStyle name="20% - Accent2 3 2 4 2" xfId="29906" hidden="1"/>
    <cellStyle name="20% - Accent2 3 2 4 2" xfId="30222" hidden="1"/>
    <cellStyle name="20% - Accent2 3 2 4 2" xfId="31006" hidden="1"/>
    <cellStyle name="20% - Accent2 3 2 4 2" xfId="31321" hidden="1"/>
    <cellStyle name="20% - Accent2 3 2 4 2" xfId="31984" hidden="1"/>
    <cellStyle name="20% - Accent2 3 2 4 2" xfId="32617" hidden="1"/>
    <cellStyle name="20% - Accent2 3 2 4 2" xfId="33006" hidden="1"/>
    <cellStyle name="20% - Accent2 3 2 4 2" xfId="32754" hidden="1"/>
    <cellStyle name="20% - Accent2 3 2 4 2" xfId="31250" hidden="1"/>
    <cellStyle name="20% - Accent2 3 2 4 2" xfId="30926" hidden="1"/>
    <cellStyle name="20% - Accent2 3 2 4 2" xfId="30124" hidden="1"/>
    <cellStyle name="20% - Accent2 3 2 4 2" xfId="29808" hidden="1"/>
    <cellStyle name="20% - Accent2 3 2 4 2" xfId="28945" hidden="1"/>
    <cellStyle name="20% - Accent2 3 2 4 2" xfId="28236" hidden="1"/>
    <cellStyle name="20% - Accent2 3 3 3 2" xfId="459" hidden="1"/>
    <cellStyle name="20% - Accent2 3 3 3 2" xfId="628" hidden="1"/>
    <cellStyle name="20% - Accent2 3 3 3 2" xfId="1986" hidden="1"/>
    <cellStyle name="20% - Accent2 3 3 3 2" xfId="2302" hidden="1"/>
    <cellStyle name="20% - Accent2 3 3 3 2" xfId="3086" hidden="1"/>
    <cellStyle name="20% - Accent2 3 3 3 2" xfId="3401" hidden="1"/>
    <cellStyle name="20% - Accent2 3 3 3 2" xfId="4064" hidden="1"/>
    <cellStyle name="20% - Accent2 3 3 3 2" xfId="4697" hidden="1"/>
    <cellStyle name="20% - Accent2 3 3 3 2" xfId="5900" hidden="1"/>
    <cellStyle name="20% - Accent2 3 3 3 2" xfId="6069" hidden="1"/>
    <cellStyle name="20% - Accent2 3 3 3 2" xfId="7427" hidden="1"/>
    <cellStyle name="20% - Accent2 3 3 3 2" xfId="7743" hidden="1"/>
    <cellStyle name="20% - Accent2 3 3 3 2" xfId="8527" hidden="1"/>
    <cellStyle name="20% - Accent2 3 3 3 2" xfId="8842" hidden="1"/>
    <cellStyle name="20% - Accent2 3 3 3 2" xfId="9505" hidden="1"/>
    <cellStyle name="20% - Accent2 3 3 3 2" xfId="10138" hidden="1"/>
    <cellStyle name="20% - Accent2 3 3 3 2" xfId="10529" hidden="1"/>
    <cellStyle name="20% - Accent2 3 3 3 2" xfId="10277" hidden="1"/>
    <cellStyle name="20% - Accent2 3 3 3 2" xfId="8773" hidden="1"/>
    <cellStyle name="20% - Accent2 3 3 3 2" xfId="8449" hidden="1"/>
    <cellStyle name="20% - Accent2 3 3 3 2" xfId="7647" hidden="1"/>
    <cellStyle name="20% - Accent2 3 3 3 2" xfId="7331" hidden="1"/>
    <cellStyle name="20% - Accent2 3 3 3 2" xfId="6469" hidden="1"/>
    <cellStyle name="20% - Accent2 3 3 3 2" xfId="5760" hidden="1"/>
    <cellStyle name="20% - Accent2 3 3 3 2" xfId="5088" hidden="1"/>
    <cellStyle name="20% - Accent2 3 3 3 2" xfId="4836" hidden="1"/>
    <cellStyle name="20% - Accent2 3 3 3 2" xfId="3332" hidden="1"/>
    <cellStyle name="20% - Accent2 3 3 3 2" xfId="3008" hidden="1"/>
    <cellStyle name="20% - Accent2 3 3 3 2" xfId="2206" hidden="1"/>
    <cellStyle name="20% - Accent2 3 3 3 2" xfId="1890" hidden="1"/>
    <cellStyle name="20% - Accent2 3 3 3 2" xfId="1028" hidden="1"/>
    <cellStyle name="20% - Accent2 3 3 3 2" xfId="319" hidden="1"/>
    <cellStyle name="20% - Accent2 3 3 3 2" xfId="11628" hidden="1"/>
    <cellStyle name="20% - Accent2 3 3 3 2" xfId="11797" hidden="1"/>
    <cellStyle name="20% - Accent2 3 3 3 2" xfId="13155" hidden="1"/>
    <cellStyle name="20% - Accent2 3 3 3 2" xfId="13471" hidden="1"/>
    <cellStyle name="20% - Accent2 3 3 3 2" xfId="14255" hidden="1"/>
    <cellStyle name="20% - Accent2 3 3 3 2" xfId="14570" hidden="1"/>
    <cellStyle name="20% - Accent2 3 3 3 2" xfId="15233" hidden="1"/>
    <cellStyle name="20% - Accent2 3 3 3 2" xfId="15866" hidden="1"/>
    <cellStyle name="20% - Accent2 3 3 3 2" xfId="16257" hidden="1"/>
    <cellStyle name="20% - Accent2 3 3 3 2" xfId="16005" hidden="1"/>
    <cellStyle name="20% - Accent2 3 3 3 2" xfId="14501" hidden="1"/>
    <cellStyle name="20% - Accent2 3 3 3 2" xfId="14177" hidden="1"/>
    <cellStyle name="20% - Accent2 3 3 3 2" xfId="13375" hidden="1"/>
    <cellStyle name="20% - Accent2 3 3 3 2" xfId="13059" hidden="1"/>
    <cellStyle name="20% - Accent2 3 3 3 2" xfId="12197" hidden="1"/>
    <cellStyle name="20% - Accent2 3 3 3 2" xfId="11488" hidden="1"/>
    <cellStyle name="20% - Accent2 3 3 3 2" xfId="17209" hidden="1"/>
    <cellStyle name="20% - Accent2 3 3 3 2" xfId="17378" hidden="1"/>
    <cellStyle name="20% - Accent2 3 3 3 2" xfId="18736" hidden="1"/>
    <cellStyle name="20% - Accent2 3 3 3 2" xfId="19052" hidden="1"/>
    <cellStyle name="20% - Accent2 3 3 3 2" xfId="19836" hidden="1"/>
    <cellStyle name="20% - Accent2 3 3 3 2" xfId="20151" hidden="1"/>
    <cellStyle name="20% - Accent2 3 3 3 2" xfId="20814" hidden="1"/>
    <cellStyle name="20% - Accent2 3 3 3 2" xfId="21447" hidden="1"/>
    <cellStyle name="20% - Accent2 3 3 3 2" xfId="22650" hidden="1"/>
    <cellStyle name="20% - Accent2 3 3 3 2" xfId="22819" hidden="1"/>
    <cellStyle name="20% - Accent2 3 3 3 2" xfId="24177" hidden="1"/>
    <cellStyle name="20% - Accent2 3 3 3 2" xfId="24493" hidden="1"/>
    <cellStyle name="20% - Accent2 3 3 3 2" xfId="25277" hidden="1"/>
    <cellStyle name="20% - Accent2 3 3 3 2" xfId="25592" hidden="1"/>
    <cellStyle name="20% - Accent2 3 3 3 2" xfId="26255" hidden="1"/>
    <cellStyle name="20% - Accent2 3 3 3 2" xfId="26888" hidden="1"/>
    <cellStyle name="20% - Accent2 3 3 3 2" xfId="27279" hidden="1"/>
    <cellStyle name="20% - Accent2 3 3 3 2" xfId="27027" hidden="1"/>
    <cellStyle name="20% - Accent2 3 3 3 2" xfId="25523" hidden="1"/>
    <cellStyle name="20% - Accent2 3 3 3 2" xfId="25199" hidden="1"/>
    <cellStyle name="20% - Accent2 3 3 3 2" xfId="24397" hidden="1"/>
    <cellStyle name="20% - Accent2 3 3 3 2" xfId="24081" hidden="1"/>
    <cellStyle name="20% - Accent2 3 3 3 2" xfId="23219" hidden="1"/>
    <cellStyle name="20% - Accent2 3 3 3 2" xfId="22510" hidden="1"/>
    <cellStyle name="20% - Accent2 3 3 3 2" xfId="21838" hidden="1"/>
    <cellStyle name="20% - Accent2 3 3 3 2" xfId="21586" hidden="1"/>
    <cellStyle name="20% - Accent2 3 3 3 2" xfId="20082" hidden="1"/>
    <cellStyle name="20% - Accent2 3 3 3 2" xfId="19758" hidden="1"/>
    <cellStyle name="20% - Accent2 3 3 3 2" xfId="18956" hidden="1"/>
    <cellStyle name="20% - Accent2 3 3 3 2" xfId="18640" hidden="1"/>
    <cellStyle name="20% - Accent2 3 3 3 2" xfId="17778" hidden="1"/>
    <cellStyle name="20% - Accent2 3 3 3 2" xfId="17069" hidden="1"/>
    <cellStyle name="20% - Accent2 3 3 3 2" xfId="28378" hidden="1"/>
    <cellStyle name="20% - Accent2 3 3 3 2" xfId="28547" hidden="1"/>
    <cellStyle name="20% - Accent2 3 3 3 2" xfId="29905" hidden="1"/>
    <cellStyle name="20% - Accent2 3 3 3 2" xfId="30221" hidden="1"/>
    <cellStyle name="20% - Accent2 3 3 3 2" xfId="31005" hidden="1"/>
    <cellStyle name="20% - Accent2 3 3 3 2" xfId="31320" hidden="1"/>
    <cellStyle name="20% - Accent2 3 3 3 2" xfId="31983" hidden="1"/>
    <cellStyle name="20% - Accent2 3 3 3 2" xfId="32616" hidden="1"/>
    <cellStyle name="20% - Accent2 3 3 3 2" xfId="33007" hidden="1"/>
    <cellStyle name="20% - Accent2 3 3 3 2" xfId="32755" hidden="1"/>
    <cellStyle name="20% - Accent2 3 3 3 2" xfId="31251" hidden="1"/>
    <cellStyle name="20% - Accent2 3 3 3 2" xfId="30927" hidden="1"/>
    <cellStyle name="20% - Accent2 3 3 3 2" xfId="30125" hidden="1"/>
    <cellStyle name="20% - Accent2 3 3 3 2" xfId="29809" hidden="1"/>
    <cellStyle name="20% - Accent2 3 3 3 2" xfId="28947" hidden="1"/>
    <cellStyle name="20% - Accent2 3 3 3 2" xfId="28238" hidden="1"/>
    <cellStyle name="20% - Accent2 4 2 3 2" xfId="508" hidden="1"/>
    <cellStyle name="20% - Accent2 4 2 3 2" xfId="677" hidden="1"/>
    <cellStyle name="20% - Accent2 4 2 3 2" xfId="2035" hidden="1"/>
    <cellStyle name="20% - Accent2 4 2 3 2" xfId="2351" hidden="1"/>
    <cellStyle name="20% - Accent2 4 2 3 2" xfId="3135" hidden="1"/>
    <cellStyle name="20% - Accent2 4 2 3 2" xfId="3450" hidden="1"/>
    <cellStyle name="20% - Accent2 4 2 3 2" xfId="4113" hidden="1"/>
    <cellStyle name="20% - Accent2 4 2 3 2" xfId="4746" hidden="1"/>
    <cellStyle name="20% - Accent2 4 2 3 2" xfId="5949" hidden="1"/>
    <cellStyle name="20% - Accent2 4 2 3 2" xfId="6118" hidden="1"/>
    <cellStyle name="20% - Accent2 4 2 3 2" xfId="7476" hidden="1"/>
    <cellStyle name="20% - Accent2 4 2 3 2" xfId="7792" hidden="1"/>
    <cellStyle name="20% - Accent2 4 2 3 2" xfId="8576" hidden="1"/>
    <cellStyle name="20% - Accent2 4 2 3 2" xfId="8891" hidden="1"/>
    <cellStyle name="20% - Accent2 4 2 3 2" xfId="9554" hidden="1"/>
    <cellStyle name="20% - Accent2 4 2 3 2" xfId="10187" hidden="1"/>
    <cellStyle name="20% - Accent2 4 2 3 2" xfId="10479" hidden="1"/>
    <cellStyle name="20% - Accent2 4 2 3 2" xfId="10228" hidden="1"/>
    <cellStyle name="20% - Accent2 4 2 3 2" xfId="8724" hidden="1"/>
    <cellStyle name="20% - Accent2 4 2 3 2" xfId="8400" hidden="1"/>
    <cellStyle name="20% - Accent2 4 2 3 2" xfId="7596" hidden="1"/>
    <cellStyle name="20% - Accent2 4 2 3 2" xfId="7282" hidden="1"/>
    <cellStyle name="20% - Accent2 4 2 3 2" xfId="6413" hidden="1"/>
    <cellStyle name="20% - Accent2 4 2 3 2" xfId="5680" hidden="1"/>
    <cellStyle name="20% - Accent2 4 2 3 2" xfId="5038" hidden="1"/>
    <cellStyle name="20% - Accent2 4 2 3 2" xfId="4787" hidden="1"/>
    <cellStyle name="20% - Accent2 4 2 3 2" xfId="3283" hidden="1"/>
    <cellStyle name="20% - Accent2 4 2 3 2" xfId="2959" hidden="1"/>
    <cellStyle name="20% - Accent2 4 2 3 2" xfId="2155" hidden="1"/>
    <cellStyle name="20% - Accent2 4 2 3 2" xfId="1841" hidden="1"/>
    <cellStyle name="20% - Accent2 4 2 3 2" xfId="972" hidden="1"/>
    <cellStyle name="20% - Accent2 4 2 3 2" xfId="239" hidden="1"/>
    <cellStyle name="20% - Accent2 4 2 3 2" xfId="11677" hidden="1"/>
    <cellStyle name="20% - Accent2 4 2 3 2" xfId="11846" hidden="1"/>
    <cellStyle name="20% - Accent2 4 2 3 2" xfId="13204" hidden="1"/>
    <cellStyle name="20% - Accent2 4 2 3 2" xfId="13520" hidden="1"/>
    <cellStyle name="20% - Accent2 4 2 3 2" xfId="14304" hidden="1"/>
    <cellStyle name="20% - Accent2 4 2 3 2" xfId="14619" hidden="1"/>
    <cellStyle name="20% - Accent2 4 2 3 2" xfId="15282" hidden="1"/>
    <cellStyle name="20% - Accent2 4 2 3 2" xfId="15915" hidden="1"/>
    <cellStyle name="20% - Accent2 4 2 3 2" xfId="16207" hidden="1"/>
    <cellStyle name="20% - Accent2 4 2 3 2" xfId="15956" hidden="1"/>
    <cellStyle name="20% - Accent2 4 2 3 2" xfId="14452" hidden="1"/>
    <cellStyle name="20% - Accent2 4 2 3 2" xfId="14128" hidden="1"/>
    <cellStyle name="20% - Accent2 4 2 3 2" xfId="13324" hidden="1"/>
    <cellStyle name="20% - Accent2 4 2 3 2" xfId="13010" hidden="1"/>
    <cellStyle name="20% - Accent2 4 2 3 2" xfId="12141" hidden="1"/>
    <cellStyle name="20% - Accent2 4 2 3 2" xfId="11408" hidden="1"/>
    <cellStyle name="20% - Accent2 4 2 3 2" xfId="17258" hidden="1"/>
    <cellStyle name="20% - Accent2 4 2 3 2" xfId="17427" hidden="1"/>
    <cellStyle name="20% - Accent2 4 2 3 2" xfId="18785" hidden="1"/>
    <cellStyle name="20% - Accent2 4 2 3 2" xfId="19101" hidden="1"/>
    <cellStyle name="20% - Accent2 4 2 3 2" xfId="19885" hidden="1"/>
    <cellStyle name="20% - Accent2 4 2 3 2" xfId="20200" hidden="1"/>
    <cellStyle name="20% - Accent2 4 2 3 2" xfId="20863" hidden="1"/>
    <cellStyle name="20% - Accent2 4 2 3 2" xfId="21496" hidden="1"/>
    <cellStyle name="20% - Accent2 4 2 3 2" xfId="22699" hidden="1"/>
    <cellStyle name="20% - Accent2 4 2 3 2" xfId="22868" hidden="1"/>
    <cellStyle name="20% - Accent2 4 2 3 2" xfId="24226" hidden="1"/>
    <cellStyle name="20% - Accent2 4 2 3 2" xfId="24542" hidden="1"/>
    <cellStyle name="20% - Accent2 4 2 3 2" xfId="25326" hidden="1"/>
    <cellStyle name="20% - Accent2 4 2 3 2" xfId="25641" hidden="1"/>
    <cellStyle name="20% - Accent2 4 2 3 2" xfId="26304" hidden="1"/>
    <cellStyle name="20% - Accent2 4 2 3 2" xfId="26937" hidden="1"/>
    <cellStyle name="20% - Accent2 4 2 3 2" xfId="27229" hidden="1"/>
    <cellStyle name="20% - Accent2 4 2 3 2" xfId="26978" hidden="1"/>
    <cellStyle name="20% - Accent2 4 2 3 2" xfId="25474" hidden="1"/>
    <cellStyle name="20% - Accent2 4 2 3 2" xfId="25150" hidden="1"/>
    <cellStyle name="20% - Accent2 4 2 3 2" xfId="24346" hidden="1"/>
    <cellStyle name="20% - Accent2 4 2 3 2" xfId="24032" hidden="1"/>
    <cellStyle name="20% - Accent2 4 2 3 2" xfId="23163" hidden="1"/>
    <cellStyle name="20% - Accent2 4 2 3 2" xfId="22430" hidden="1"/>
    <cellStyle name="20% - Accent2 4 2 3 2" xfId="21788" hidden="1"/>
    <cellStyle name="20% - Accent2 4 2 3 2" xfId="21537" hidden="1"/>
    <cellStyle name="20% - Accent2 4 2 3 2" xfId="20033" hidden="1"/>
    <cellStyle name="20% - Accent2 4 2 3 2" xfId="19709" hidden="1"/>
    <cellStyle name="20% - Accent2 4 2 3 2" xfId="18905" hidden="1"/>
    <cellStyle name="20% - Accent2 4 2 3 2" xfId="18591" hidden="1"/>
    <cellStyle name="20% - Accent2 4 2 3 2" xfId="17722" hidden="1"/>
    <cellStyle name="20% - Accent2 4 2 3 2" xfId="16989" hidden="1"/>
    <cellStyle name="20% - Accent2 4 2 3 2" xfId="28427" hidden="1"/>
    <cellStyle name="20% - Accent2 4 2 3 2" xfId="28596" hidden="1"/>
    <cellStyle name="20% - Accent2 4 2 3 2" xfId="29954" hidden="1"/>
    <cellStyle name="20% - Accent2 4 2 3 2" xfId="30270" hidden="1"/>
    <cellStyle name="20% - Accent2 4 2 3 2" xfId="31054" hidden="1"/>
    <cellStyle name="20% - Accent2 4 2 3 2" xfId="31369" hidden="1"/>
    <cellStyle name="20% - Accent2 4 2 3 2" xfId="32032" hidden="1"/>
    <cellStyle name="20% - Accent2 4 2 3 2" xfId="32665" hidden="1"/>
    <cellStyle name="20% - Accent2 4 2 3 2" xfId="32957" hidden="1"/>
    <cellStyle name="20% - Accent2 4 2 3 2" xfId="32706" hidden="1"/>
    <cellStyle name="20% - Accent2 4 2 3 2" xfId="31202" hidden="1"/>
    <cellStyle name="20% - Accent2 4 2 3 2" xfId="30878" hidden="1"/>
    <cellStyle name="20% - Accent2 4 2 3 2" xfId="30074" hidden="1"/>
    <cellStyle name="20% - Accent2 4 2 3 2" xfId="29760" hidden="1"/>
    <cellStyle name="20% - Accent2 4 2 3 2" xfId="28891" hidden="1"/>
    <cellStyle name="20% - Accent2 4 2 3 2" xfId="28158" hidden="1"/>
    <cellStyle name="20% - Accent2 4 2 4 2" xfId="462" hidden="1"/>
    <cellStyle name="20% - Accent2 4 2 4 2" xfId="631" hidden="1"/>
    <cellStyle name="20% - Accent2 4 2 4 2" xfId="1989" hidden="1"/>
    <cellStyle name="20% - Accent2 4 2 4 2" xfId="2305" hidden="1"/>
    <cellStyle name="20% - Accent2 4 2 4 2" xfId="3089" hidden="1"/>
    <cellStyle name="20% - Accent2 4 2 4 2" xfId="3404" hidden="1"/>
    <cellStyle name="20% - Accent2 4 2 4 2" xfId="4067" hidden="1"/>
    <cellStyle name="20% - Accent2 4 2 4 2" xfId="4700" hidden="1"/>
    <cellStyle name="20% - Accent2 4 2 4 2" xfId="5903" hidden="1"/>
    <cellStyle name="20% - Accent2 4 2 4 2" xfId="6072" hidden="1"/>
    <cellStyle name="20% - Accent2 4 2 4 2" xfId="7430" hidden="1"/>
    <cellStyle name="20% - Accent2 4 2 4 2" xfId="7746" hidden="1"/>
    <cellStyle name="20% - Accent2 4 2 4 2" xfId="8530" hidden="1"/>
    <cellStyle name="20% - Accent2 4 2 4 2" xfId="8845" hidden="1"/>
    <cellStyle name="20% - Accent2 4 2 4 2" xfId="9508" hidden="1"/>
    <cellStyle name="20% - Accent2 4 2 4 2" xfId="10141" hidden="1"/>
    <cellStyle name="20% - Accent2 4 2 4 2" xfId="10526" hidden="1"/>
    <cellStyle name="20% - Accent2 4 2 4 2" xfId="10274" hidden="1"/>
    <cellStyle name="20% - Accent2 4 2 4 2" xfId="8770" hidden="1"/>
    <cellStyle name="20% - Accent2 4 2 4 2" xfId="8446" hidden="1"/>
    <cellStyle name="20% - Accent2 4 2 4 2" xfId="7644" hidden="1"/>
    <cellStyle name="20% - Accent2 4 2 4 2" xfId="7328" hidden="1"/>
    <cellStyle name="20% - Accent2 4 2 4 2" xfId="6465" hidden="1"/>
    <cellStyle name="20% - Accent2 4 2 4 2" xfId="5754" hidden="1"/>
    <cellStyle name="20% - Accent2 4 2 4 2" xfId="5085" hidden="1"/>
    <cellStyle name="20% - Accent2 4 2 4 2" xfId="4833" hidden="1"/>
    <cellStyle name="20% - Accent2 4 2 4 2" xfId="3329" hidden="1"/>
    <cellStyle name="20% - Accent2 4 2 4 2" xfId="3005" hidden="1"/>
    <cellStyle name="20% - Accent2 4 2 4 2" xfId="2203" hidden="1"/>
    <cellStyle name="20% - Accent2 4 2 4 2" xfId="1887" hidden="1"/>
    <cellStyle name="20% - Accent2 4 2 4 2" xfId="1024" hidden="1"/>
    <cellStyle name="20% - Accent2 4 2 4 2" xfId="313" hidden="1"/>
    <cellStyle name="20% - Accent2 4 2 4 2" xfId="11631" hidden="1"/>
    <cellStyle name="20% - Accent2 4 2 4 2" xfId="11800" hidden="1"/>
    <cellStyle name="20% - Accent2 4 2 4 2" xfId="13158" hidden="1"/>
    <cellStyle name="20% - Accent2 4 2 4 2" xfId="13474" hidden="1"/>
    <cellStyle name="20% - Accent2 4 2 4 2" xfId="14258" hidden="1"/>
    <cellStyle name="20% - Accent2 4 2 4 2" xfId="14573" hidden="1"/>
    <cellStyle name="20% - Accent2 4 2 4 2" xfId="15236" hidden="1"/>
    <cellStyle name="20% - Accent2 4 2 4 2" xfId="15869" hidden="1"/>
    <cellStyle name="20% - Accent2 4 2 4 2" xfId="16254" hidden="1"/>
    <cellStyle name="20% - Accent2 4 2 4 2" xfId="16002" hidden="1"/>
    <cellStyle name="20% - Accent2 4 2 4 2" xfId="14498" hidden="1"/>
    <cellStyle name="20% - Accent2 4 2 4 2" xfId="14174" hidden="1"/>
    <cellStyle name="20% - Accent2 4 2 4 2" xfId="13372" hidden="1"/>
    <cellStyle name="20% - Accent2 4 2 4 2" xfId="13056" hidden="1"/>
    <cellStyle name="20% - Accent2 4 2 4 2" xfId="12193" hidden="1"/>
    <cellStyle name="20% - Accent2 4 2 4 2" xfId="11482" hidden="1"/>
    <cellStyle name="20% - Accent2 4 2 4 2" xfId="17212" hidden="1"/>
    <cellStyle name="20% - Accent2 4 2 4 2" xfId="17381" hidden="1"/>
    <cellStyle name="20% - Accent2 4 2 4 2" xfId="18739" hidden="1"/>
    <cellStyle name="20% - Accent2 4 2 4 2" xfId="19055" hidden="1"/>
    <cellStyle name="20% - Accent2 4 2 4 2" xfId="19839" hidden="1"/>
    <cellStyle name="20% - Accent2 4 2 4 2" xfId="20154" hidden="1"/>
    <cellStyle name="20% - Accent2 4 2 4 2" xfId="20817" hidden="1"/>
    <cellStyle name="20% - Accent2 4 2 4 2" xfId="21450" hidden="1"/>
    <cellStyle name="20% - Accent2 4 2 4 2" xfId="22653" hidden="1"/>
    <cellStyle name="20% - Accent2 4 2 4 2" xfId="22822" hidden="1"/>
    <cellStyle name="20% - Accent2 4 2 4 2" xfId="24180" hidden="1"/>
    <cellStyle name="20% - Accent2 4 2 4 2" xfId="24496" hidden="1"/>
    <cellStyle name="20% - Accent2 4 2 4 2" xfId="25280" hidden="1"/>
    <cellStyle name="20% - Accent2 4 2 4 2" xfId="25595" hidden="1"/>
    <cellStyle name="20% - Accent2 4 2 4 2" xfId="26258" hidden="1"/>
    <cellStyle name="20% - Accent2 4 2 4 2" xfId="26891" hidden="1"/>
    <cellStyle name="20% - Accent2 4 2 4 2" xfId="27276" hidden="1"/>
    <cellStyle name="20% - Accent2 4 2 4 2" xfId="27024" hidden="1"/>
    <cellStyle name="20% - Accent2 4 2 4 2" xfId="25520" hidden="1"/>
    <cellStyle name="20% - Accent2 4 2 4 2" xfId="25196" hidden="1"/>
    <cellStyle name="20% - Accent2 4 2 4 2" xfId="24394" hidden="1"/>
    <cellStyle name="20% - Accent2 4 2 4 2" xfId="24078" hidden="1"/>
    <cellStyle name="20% - Accent2 4 2 4 2" xfId="23215" hidden="1"/>
    <cellStyle name="20% - Accent2 4 2 4 2" xfId="22504" hidden="1"/>
    <cellStyle name="20% - Accent2 4 2 4 2" xfId="21835" hidden="1"/>
    <cellStyle name="20% - Accent2 4 2 4 2" xfId="21583" hidden="1"/>
    <cellStyle name="20% - Accent2 4 2 4 2" xfId="20079" hidden="1"/>
    <cellStyle name="20% - Accent2 4 2 4 2" xfId="19755" hidden="1"/>
    <cellStyle name="20% - Accent2 4 2 4 2" xfId="18953" hidden="1"/>
    <cellStyle name="20% - Accent2 4 2 4 2" xfId="18637" hidden="1"/>
    <cellStyle name="20% - Accent2 4 2 4 2" xfId="17774" hidden="1"/>
    <cellStyle name="20% - Accent2 4 2 4 2" xfId="17063" hidden="1"/>
    <cellStyle name="20% - Accent2 4 2 4 2" xfId="28381" hidden="1"/>
    <cellStyle name="20% - Accent2 4 2 4 2" xfId="28550" hidden="1"/>
    <cellStyle name="20% - Accent2 4 2 4 2" xfId="29908" hidden="1"/>
    <cellStyle name="20% - Accent2 4 2 4 2" xfId="30224" hidden="1"/>
    <cellStyle name="20% - Accent2 4 2 4 2" xfId="31008" hidden="1"/>
    <cellStyle name="20% - Accent2 4 2 4 2" xfId="31323" hidden="1"/>
    <cellStyle name="20% - Accent2 4 2 4 2" xfId="31986" hidden="1"/>
    <cellStyle name="20% - Accent2 4 2 4 2" xfId="32619" hidden="1"/>
    <cellStyle name="20% - Accent2 4 2 4 2" xfId="33004" hidden="1"/>
    <cellStyle name="20% - Accent2 4 2 4 2" xfId="32752" hidden="1"/>
    <cellStyle name="20% - Accent2 4 2 4 2" xfId="31248" hidden="1"/>
    <cellStyle name="20% - Accent2 4 2 4 2" xfId="30924" hidden="1"/>
    <cellStyle name="20% - Accent2 4 2 4 2" xfId="30122" hidden="1"/>
    <cellStyle name="20% - Accent2 4 2 4 2" xfId="29806" hidden="1"/>
    <cellStyle name="20% - Accent2 4 2 4 2" xfId="28943" hidden="1"/>
    <cellStyle name="20% - Accent2 4 2 4 2" xfId="28232" hidden="1"/>
    <cellStyle name="20% - Accent2 4 3 3 2" xfId="461" hidden="1"/>
    <cellStyle name="20% - Accent2 4 3 3 2" xfId="630" hidden="1"/>
    <cellStyle name="20% - Accent2 4 3 3 2" xfId="1988" hidden="1"/>
    <cellStyle name="20% - Accent2 4 3 3 2" xfId="2304" hidden="1"/>
    <cellStyle name="20% - Accent2 4 3 3 2" xfId="3088" hidden="1"/>
    <cellStyle name="20% - Accent2 4 3 3 2" xfId="3403" hidden="1"/>
    <cellStyle name="20% - Accent2 4 3 3 2" xfId="4066" hidden="1"/>
    <cellStyle name="20% - Accent2 4 3 3 2" xfId="4699" hidden="1"/>
    <cellStyle name="20% - Accent2 4 3 3 2" xfId="5902" hidden="1"/>
    <cellStyle name="20% - Accent2 4 3 3 2" xfId="6071" hidden="1"/>
    <cellStyle name="20% - Accent2 4 3 3 2" xfId="7429" hidden="1"/>
    <cellStyle name="20% - Accent2 4 3 3 2" xfId="7745" hidden="1"/>
    <cellStyle name="20% - Accent2 4 3 3 2" xfId="8529" hidden="1"/>
    <cellStyle name="20% - Accent2 4 3 3 2" xfId="8844" hidden="1"/>
    <cellStyle name="20% - Accent2 4 3 3 2" xfId="9507" hidden="1"/>
    <cellStyle name="20% - Accent2 4 3 3 2" xfId="10140" hidden="1"/>
    <cellStyle name="20% - Accent2 4 3 3 2" xfId="10527" hidden="1"/>
    <cellStyle name="20% - Accent2 4 3 3 2" xfId="10275" hidden="1"/>
    <cellStyle name="20% - Accent2 4 3 3 2" xfId="8771" hidden="1"/>
    <cellStyle name="20% - Accent2 4 3 3 2" xfId="8447" hidden="1"/>
    <cellStyle name="20% - Accent2 4 3 3 2" xfId="7645" hidden="1"/>
    <cellStyle name="20% - Accent2 4 3 3 2" xfId="7329" hidden="1"/>
    <cellStyle name="20% - Accent2 4 3 3 2" xfId="6466" hidden="1"/>
    <cellStyle name="20% - Accent2 4 3 3 2" xfId="5755" hidden="1"/>
    <cellStyle name="20% - Accent2 4 3 3 2" xfId="5086" hidden="1"/>
    <cellStyle name="20% - Accent2 4 3 3 2" xfId="4834" hidden="1"/>
    <cellStyle name="20% - Accent2 4 3 3 2" xfId="3330" hidden="1"/>
    <cellStyle name="20% - Accent2 4 3 3 2" xfId="3006" hidden="1"/>
    <cellStyle name="20% - Accent2 4 3 3 2" xfId="2204" hidden="1"/>
    <cellStyle name="20% - Accent2 4 3 3 2" xfId="1888" hidden="1"/>
    <cellStyle name="20% - Accent2 4 3 3 2" xfId="1025" hidden="1"/>
    <cellStyle name="20% - Accent2 4 3 3 2" xfId="314" hidden="1"/>
    <cellStyle name="20% - Accent2 4 3 3 2" xfId="11630" hidden="1"/>
    <cellStyle name="20% - Accent2 4 3 3 2" xfId="11799" hidden="1"/>
    <cellStyle name="20% - Accent2 4 3 3 2" xfId="13157" hidden="1"/>
    <cellStyle name="20% - Accent2 4 3 3 2" xfId="13473" hidden="1"/>
    <cellStyle name="20% - Accent2 4 3 3 2" xfId="14257" hidden="1"/>
    <cellStyle name="20% - Accent2 4 3 3 2" xfId="14572" hidden="1"/>
    <cellStyle name="20% - Accent2 4 3 3 2" xfId="15235" hidden="1"/>
    <cellStyle name="20% - Accent2 4 3 3 2" xfId="15868" hidden="1"/>
    <cellStyle name="20% - Accent2 4 3 3 2" xfId="16255" hidden="1"/>
    <cellStyle name="20% - Accent2 4 3 3 2" xfId="16003" hidden="1"/>
    <cellStyle name="20% - Accent2 4 3 3 2" xfId="14499" hidden="1"/>
    <cellStyle name="20% - Accent2 4 3 3 2" xfId="14175" hidden="1"/>
    <cellStyle name="20% - Accent2 4 3 3 2" xfId="13373" hidden="1"/>
    <cellStyle name="20% - Accent2 4 3 3 2" xfId="13057" hidden="1"/>
    <cellStyle name="20% - Accent2 4 3 3 2" xfId="12194" hidden="1"/>
    <cellStyle name="20% - Accent2 4 3 3 2" xfId="11483" hidden="1"/>
    <cellStyle name="20% - Accent2 4 3 3 2" xfId="17211" hidden="1"/>
    <cellStyle name="20% - Accent2 4 3 3 2" xfId="17380" hidden="1"/>
    <cellStyle name="20% - Accent2 4 3 3 2" xfId="18738" hidden="1"/>
    <cellStyle name="20% - Accent2 4 3 3 2" xfId="19054" hidden="1"/>
    <cellStyle name="20% - Accent2 4 3 3 2" xfId="19838" hidden="1"/>
    <cellStyle name="20% - Accent2 4 3 3 2" xfId="20153" hidden="1"/>
    <cellStyle name="20% - Accent2 4 3 3 2" xfId="20816" hidden="1"/>
    <cellStyle name="20% - Accent2 4 3 3 2" xfId="21449" hidden="1"/>
    <cellStyle name="20% - Accent2 4 3 3 2" xfId="22652" hidden="1"/>
    <cellStyle name="20% - Accent2 4 3 3 2" xfId="22821" hidden="1"/>
    <cellStyle name="20% - Accent2 4 3 3 2" xfId="24179" hidden="1"/>
    <cellStyle name="20% - Accent2 4 3 3 2" xfId="24495" hidden="1"/>
    <cellStyle name="20% - Accent2 4 3 3 2" xfId="25279" hidden="1"/>
    <cellStyle name="20% - Accent2 4 3 3 2" xfId="25594" hidden="1"/>
    <cellStyle name="20% - Accent2 4 3 3 2" xfId="26257" hidden="1"/>
    <cellStyle name="20% - Accent2 4 3 3 2" xfId="26890" hidden="1"/>
    <cellStyle name="20% - Accent2 4 3 3 2" xfId="27277" hidden="1"/>
    <cellStyle name="20% - Accent2 4 3 3 2" xfId="27025" hidden="1"/>
    <cellStyle name="20% - Accent2 4 3 3 2" xfId="25521" hidden="1"/>
    <cellStyle name="20% - Accent2 4 3 3 2" xfId="25197" hidden="1"/>
    <cellStyle name="20% - Accent2 4 3 3 2" xfId="24395" hidden="1"/>
    <cellStyle name="20% - Accent2 4 3 3 2" xfId="24079" hidden="1"/>
    <cellStyle name="20% - Accent2 4 3 3 2" xfId="23216" hidden="1"/>
    <cellStyle name="20% - Accent2 4 3 3 2" xfId="22505" hidden="1"/>
    <cellStyle name="20% - Accent2 4 3 3 2" xfId="21836" hidden="1"/>
    <cellStyle name="20% - Accent2 4 3 3 2" xfId="21584" hidden="1"/>
    <cellStyle name="20% - Accent2 4 3 3 2" xfId="20080" hidden="1"/>
    <cellStyle name="20% - Accent2 4 3 3 2" xfId="19756" hidden="1"/>
    <cellStyle name="20% - Accent2 4 3 3 2" xfId="18954" hidden="1"/>
    <cellStyle name="20% - Accent2 4 3 3 2" xfId="18638" hidden="1"/>
    <cellStyle name="20% - Accent2 4 3 3 2" xfId="17775" hidden="1"/>
    <cellStyle name="20% - Accent2 4 3 3 2" xfId="17064" hidden="1"/>
    <cellStyle name="20% - Accent2 4 3 3 2" xfId="28380" hidden="1"/>
    <cellStyle name="20% - Accent2 4 3 3 2" xfId="28549" hidden="1"/>
    <cellStyle name="20% - Accent2 4 3 3 2" xfId="29907" hidden="1"/>
    <cellStyle name="20% - Accent2 4 3 3 2" xfId="30223" hidden="1"/>
    <cellStyle name="20% - Accent2 4 3 3 2" xfId="31007" hidden="1"/>
    <cellStyle name="20% - Accent2 4 3 3 2" xfId="31322" hidden="1"/>
    <cellStyle name="20% - Accent2 4 3 3 2" xfId="31985" hidden="1"/>
    <cellStyle name="20% - Accent2 4 3 3 2" xfId="32618" hidden="1"/>
    <cellStyle name="20% - Accent2 4 3 3 2" xfId="33005" hidden="1"/>
    <cellStyle name="20% - Accent2 4 3 3 2" xfId="32753" hidden="1"/>
    <cellStyle name="20% - Accent2 4 3 3 2" xfId="31249" hidden="1"/>
    <cellStyle name="20% - Accent2 4 3 3 2" xfId="30925" hidden="1"/>
    <cellStyle name="20% - Accent2 4 3 3 2" xfId="30123" hidden="1"/>
    <cellStyle name="20% - Accent2 4 3 3 2" xfId="29807" hidden="1"/>
    <cellStyle name="20% - Accent2 4 3 3 2" xfId="28944" hidden="1"/>
    <cellStyle name="20% - Accent2 4 3 3 2" xfId="28233" hidden="1"/>
    <cellStyle name="20% - Accent2 5 2" xfId="445" hidden="1"/>
    <cellStyle name="20% - Accent2 5 2" xfId="614" hidden="1"/>
    <cellStyle name="20% - Accent2 5 2" xfId="1972" hidden="1"/>
    <cellStyle name="20% - Accent2 5 2" xfId="2288" hidden="1"/>
    <cellStyle name="20% - Accent2 5 2" xfId="3072" hidden="1"/>
    <cellStyle name="20% - Accent2 5 2" xfId="3387" hidden="1"/>
    <cellStyle name="20% - Accent2 5 2" xfId="4050" hidden="1"/>
    <cellStyle name="20% - Accent2 5 2" xfId="4683" hidden="1"/>
    <cellStyle name="20% - Accent2 5 2" xfId="5886" hidden="1"/>
    <cellStyle name="20% - Accent2 5 2" xfId="6055" hidden="1"/>
    <cellStyle name="20% - Accent2 5 2" xfId="7413" hidden="1"/>
    <cellStyle name="20% - Accent2 5 2" xfId="7729" hidden="1"/>
    <cellStyle name="20% - Accent2 5 2" xfId="8513" hidden="1"/>
    <cellStyle name="20% - Accent2 5 2" xfId="8828" hidden="1"/>
    <cellStyle name="20% - Accent2 5 2" xfId="9491" hidden="1"/>
    <cellStyle name="20% - Accent2 5 2" xfId="10124" hidden="1"/>
    <cellStyle name="20% - Accent2 5 2" xfId="10544" hidden="1"/>
    <cellStyle name="20% - Accent2 5 2" xfId="10291" hidden="1"/>
    <cellStyle name="20% - Accent2 5 2" xfId="8788" hidden="1"/>
    <cellStyle name="20% - Accent2 5 2" xfId="8463" hidden="1"/>
    <cellStyle name="20% - Accent2 5 2" xfId="7663" hidden="1"/>
    <cellStyle name="20% - Accent2 5 2" xfId="7345" hidden="1"/>
    <cellStyle name="20% - Accent2 5 2" xfId="6487" hidden="1"/>
    <cellStyle name="20% - Accent2 5 2" xfId="5775" hidden="1"/>
    <cellStyle name="20% - Accent2 5 2" xfId="5103" hidden="1"/>
    <cellStyle name="20% - Accent2 5 2" xfId="4850" hidden="1"/>
    <cellStyle name="20% - Accent2 5 2" xfId="3347" hidden="1"/>
    <cellStyle name="20% - Accent2 5 2" xfId="3022" hidden="1"/>
    <cellStyle name="20% - Accent2 5 2" xfId="2222" hidden="1"/>
    <cellStyle name="20% - Accent2 5 2" xfId="1904" hidden="1"/>
    <cellStyle name="20% - Accent2 5 2" xfId="1046" hidden="1"/>
    <cellStyle name="20% - Accent2 5 2" xfId="334" hidden="1"/>
    <cellStyle name="20% - Accent2 5 2" xfId="11614" hidden="1"/>
    <cellStyle name="20% - Accent2 5 2" xfId="11783" hidden="1"/>
    <cellStyle name="20% - Accent2 5 2" xfId="13141" hidden="1"/>
    <cellStyle name="20% - Accent2 5 2" xfId="13457" hidden="1"/>
    <cellStyle name="20% - Accent2 5 2" xfId="14241" hidden="1"/>
    <cellStyle name="20% - Accent2 5 2" xfId="14556" hidden="1"/>
    <cellStyle name="20% - Accent2 5 2" xfId="15219" hidden="1"/>
    <cellStyle name="20% - Accent2 5 2" xfId="15852" hidden="1"/>
    <cellStyle name="20% - Accent2 5 2" xfId="16272" hidden="1"/>
    <cellStyle name="20% - Accent2 5 2" xfId="16019" hidden="1"/>
    <cellStyle name="20% - Accent2 5 2" xfId="14516" hidden="1"/>
    <cellStyle name="20% - Accent2 5 2" xfId="14191" hidden="1"/>
    <cellStyle name="20% - Accent2 5 2" xfId="13391" hidden="1"/>
    <cellStyle name="20% - Accent2 5 2" xfId="13073" hidden="1"/>
    <cellStyle name="20% - Accent2 5 2" xfId="12215" hidden="1"/>
    <cellStyle name="20% - Accent2 5 2" xfId="11503" hidden="1"/>
    <cellStyle name="20% - Accent2 5 2" xfId="17195" hidden="1"/>
    <cellStyle name="20% - Accent2 5 2" xfId="17364" hidden="1"/>
    <cellStyle name="20% - Accent2 5 2" xfId="18722" hidden="1"/>
    <cellStyle name="20% - Accent2 5 2" xfId="19038" hidden="1"/>
    <cellStyle name="20% - Accent2 5 2" xfId="19822" hidden="1"/>
    <cellStyle name="20% - Accent2 5 2" xfId="20137" hidden="1"/>
    <cellStyle name="20% - Accent2 5 2" xfId="20800" hidden="1"/>
    <cellStyle name="20% - Accent2 5 2" xfId="21433" hidden="1"/>
    <cellStyle name="20% - Accent2 5 2" xfId="22636" hidden="1"/>
    <cellStyle name="20% - Accent2 5 2" xfId="22805" hidden="1"/>
    <cellStyle name="20% - Accent2 5 2" xfId="24163" hidden="1"/>
    <cellStyle name="20% - Accent2 5 2" xfId="24479" hidden="1"/>
    <cellStyle name="20% - Accent2 5 2" xfId="25263" hidden="1"/>
    <cellStyle name="20% - Accent2 5 2" xfId="25578" hidden="1"/>
    <cellStyle name="20% - Accent2 5 2" xfId="26241" hidden="1"/>
    <cellStyle name="20% - Accent2 5 2" xfId="26874" hidden="1"/>
    <cellStyle name="20% - Accent2 5 2" xfId="27294" hidden="1"/>
    <cellStyle name="20% - Accent2 5 2" xfId="27041" hidden="1"/>
    <cellStyle name="20% - Accent2 5 2" xfId="25538" hidden="1"/>
    <cellStyle name="20% - Accent2 5 2" xfId="25213" hidden="1"/>
    <cellStyle name="20% - Accent2 5 2" xfId="24413" hidden="1"/>
    <cellStyle name="20% - Accent2 5 2" xfId="24095" hidden="1"/>
    <cellStyle name="20% - Accent2 5 2" xfId="23237" hidden="1"/>
    <cellStyle name="20% - Accent2 5 2" xfId="22525" hidden="1"/>
    <cellStyle name="20% - Accent2 5 2" xfId="21853" hidden="1"/>
    <cellStyle name="20% - Accent2 5 2" xfId="21600" hidden="1"/>
    <cellStyle name="20% - Accent2 5 2" xfId="20097" hidden="1"/>
    <cellStyle name="20% - Accent2 5 2" xfId="19772" hidden="1"/>
    <cellStyle name="20% - Accent2 5 2" xfId="18972" hidden="1"/>
    <cellStyle name="20% - Accent2 5 2" xfId="18654" hidden="1"/>
    <cellStyle name="20% - Accent2 5 2" xfId="17796" hidden="1"/>
    <cellStyle name="20% - Accent2 5 2" xfId="17084" hidden="1"/>
    <cellStyle name="20% - Accent2 5 2" xfId="28364" hidden="1"/>
    <cellStyle name="20% - Accent2 5 2" xfId="28533" hidden="1"/>
    <cellStyle name="20% - Accent2 5 2" xfId="29891" hidden="1"/>
    <cellStyle name="20% - Accent2 5 2" xfId="30207" hidden="1"/>
    <cellStyle name="20% - Accent2 5 2" xfId="30991" hidden="1"/>
    <cellStyle name="20% - Accent2 5 2" xfId="31306" hidden="1"/>
    <cellStyle name="20% - Accent2 5 2" xfId="31969" hidden="1"/>
    <cellStyle name="20% - Accent2 5 2" xfId="32602" hidden="1"/>
    <cellStyle name="20% - Accent2 5 2" xfId="33022" hidden="1"/>
    <cellStyle name="20% - Accent2 5 2" xfId="32769" hidden="1"/>
    <cellStyle name="20% - Accent2 5 2" xfId="31266" hidden="1"/>
    <cellStyle name="20% - Accent2 5 2" xfId="30941" hidden="1"/>
    <cellStyle name="20% - Accent2 5 2" xfId="30141" hidden="1"/>
    <cellStyle name="20% - Accent2 5 2" xfId="29823" hidden="1"/>
    <cellStyle name="20% - Accent2 5 2" xfId="28965" hidden="1"/>
    <cellStyle name="20% - Accent2 5 2" xfId="28253" hidden="1"/>
    <cellStyle name="20% - Accent2 7" xfId="18" hidden="1"/>
    <cellStyle name="20% - Accent2 7" xfId="12" hidden="1"/>
    <cellStyle name="20% - Accent2 7" xfId="173" hidden="1"/>
    <cellStyle name="20% - Accent2 7" xfId="316" hidden="1"/>
    <cellStyle name="20% - Accent2 7" xfId="1285" hidden="1"/>
    <cellStyle name="20% - Accent2 7" xfId="1441" hidden="1"/>
    <cellStyle name="20% - Accent2 7" xfId="1587" hidden="1"/>
    <cellStyle name="20% - Accent2 7" xfId="1189" hidden="1"/>
    <cellStyle name="20% - Accent2 7" xfId="1178" hidden="1"/>
    <cellStyle name="20% - Accent2 7" xfId="1142" hidden="1"/>
    <cellStyle name="20% - Accent2 7" xfId="2399" hidden="1"/>
    <cellStyle name="20% - Accent2 7" xfId="2525" hidden="1"/>
    <cellStyle name="20% - Accent2 7" xfId="2647" hidden="1"/>
    <cellStyle name="20% - Accent2 7" xfId="5" hidden="1"/>
    <cellStyle name="20% - Accent2 7" xfId="937" hidden="1"/>
    <cellStyle name="20% - Accent2 7" xfId="1362" hidden="1"/>
    <cellStyle name="20% - Accent2 7" xfId="3481" hidden="1"/>
    <cellStyle name="20% - Accent2 7" xfId="3560" hidden="1"/>
    <cellStyle name="20% - Accent2 7" xfId="3659" hidden="1"/>
    <cellStyle name="20% - Accent2 7" xfId="4191" hidden="1"/>
    <cellStyle name="20% - Accent2 7" xfId="4327" hidden="1"/>
    <cellStyle name="20% - Accent2 7" xfId="4435" hidden="1"/>
    <cellStyle name="20% - Accent2 7" xfId="4767" hidden="1"/>
    <cellStyle name="20% - Accent2 7" xfId="4929" hidden="1"/>
    <cellStyle name="20% - Accent2 7" xfId="5459" hidden="1"/>
    <cellStyle name="20% - Accent2 7" xfId="5453" hidden="1"/>
    <cellStyle name="20% - Accent2 7" xfId="5614" hidden="1"/>
    <cellStyle name="20% - Accent2 7" xfId="5757" hidden="1"/>
    <cellStyle name="20% - Accent2 7" xfId="6726" hidden="1"/>
    <cellStyle name="20% - Accent2 7" xfId="6882" hidden="1"/>
    <cellStyle name="20% - Accent2 7" xfId="7028" hidden="1"/>
    <cellStyle name="20% - Accent2 7" xfId="6630" hidden="1"/>
    <cellStyle name="20% - Accent2 7" xfId="6619" hidden="1"/>
    <cellStyle name="20% - Accent2 7" xfId="6583" hidden="1"/>
    <cellStyle name="20% - Accent2 7" xfId="7840" hidden="1"/>
    <cellStyle name="20% - Accent2 7" xfId="7966" hidden="1"/>
    <cellStyle name="20% - Accent2 7" xfId="8088" hidden="1"/>
    <cellStyle name="20% - Accent2 7" xfId="5450" hidden="1"/>
    <cellStyle name="20% - Accent2 7" xfId="6378" hidden="1"/>
    <cellStyle name="20% - Accent2 7" xfId="6803" hidden="1"/>
    <cellStyle name="20% - Accent2 7" xfId="8922" hidden="1"/>
    <cellStyle name="20% - Accent2 7" xfId="9001" hidden="1"/>
    <cellStyle name="20% - Accent2 7" xfId="9100" hidden="1"/>
    <cellStyle name="20% - Accent2 7" xfId="9632" hidden="1"/>
    <cellStyle name="20% - Accent2 7" xfId="9768" hidden="1"/>
    <cellStyle name="20% - Accent2 7" xfId="9876" hidden="1"/>
    <cellStyle name="20% - Accent2 7" xfId="10208" hidden="1"/>
    <cellStyle name="20% - Accent2 7" xfId="10370" hidden="1"/>
    <cellStyle name="20% - Accent2 7" xfId="10877" hidden="1"/>
    <cellStyle name="20% - Accent2 7" xfId="10883" hidden="1"/>
    <cellStyle name="20% - Accent2 7" xfId="10724" hidden="1"/>
    <cellStyle name="20% - Accent2 7" xfId="10643" hidden="1"/>
    <cellStyle name="20% - Accent2 7" xfId="9580" hidden="1"/>
    <cellStyle name="20% - Accent2 7" xfId="9392" hidden="1"/>
    <cellStyle name="20% - Accent2 7" xfId="9311" hidden="1"/>
    <cellStyle name="20% - Accent2 7" xfId="9669" hidden="1"/>
    <cellStyle name="20% - Accent2 7" xfId="9681" hidden="1"/>
    <cellStyle name="20% - Accent2 7" xfId="9773" hidden="1"/>
    <cellStyle name="20% - Accent2 7" xfId="8363" hidden="1"/>
    <cellStyle name="20% - Accent2 7" xfId="8248" hidden="1"/>
    <cellStyle name="20% - Accent2 7" xfId="8102" hidden="1"/>
    <cellStyle name="20% - Accent2 7" xfId="10884" hidden="1"/>
    <cellStyle name="20% - Accent2 7" xfId="10029" hidden="1"/>
    <cellStyle name="20% - Accent2 7" xfId="9460" hidden="1"/>
    <cellStyle name="20% - Accent2 7" xfId="7223" hidden="1"/>
    <cellStyle name="20% - Accent2 7" xfId="7060" hidden="1"/>
    <cellStyle name="20% - Accent2 7" xfId="6900" hidden="1"/>
    <cellStyle name="20% - Accent2 7" xfId="6341" hidden="1"/>
    <cellStyle name="20% - Accent2 7" xfId="6257" hidden="1"/>
    <cellStyle name="20% - Accent2 7" xfId="6181" hidden="1"/>
    <cellStyle name="20% - Accent2 7" xfId="5527" hidden="1"/>
    <cellStyle name="20% - Accent2 7" xfId="10938" hidden="1"/>
    <cellStyle name="20% - Accent2 7" xfId="5436" hidden="1"/>
    <cellStyle name="20% - Accent2 7" xfId="5442" hidden="1"/>
    <cellStyle name="20% - Accent2 7" xfId="5283" hidden="1"/>
    <cellStyle name="20% - Accent2 7" xfId="5202" hidden="1"/>
    <cellStyle name="20% - Accent2 7" xfId="4139" hidden="1"/>
    <cellStyle name="20% - Accent2 7" xfId="3951" hidden="1"/>
    <cellStyle name="20% - Accent2 7" xfId="3870" hidden="1"/>
    <cellStyle name="20% - Accent2 7" xfId="4228" hidden="1"/>
    <cellStyle name="20% - Accent2 7" xfId="4240" hidden="1"/>
    <cellStyle name="20% - Accent2 7" xfId="4332" hidden="1"/>
    <cellStyle name="20% - Accent2 7" xfId="2922" hidden="1"/>
    <cellStyle name="20% - Accent2 7" xfId="2807" hidden="1"/>
    <cellStyle name="20% - Accent2 7" xfId="2661" hidden="1"/>
    <cellStyle name="20% - Accent2 7" xfId="5443" hidden="1"/>
    <cellStyle name="20% - Accent2 7" xfId="4588" hidden="1"/>
    <cellStyle name="20% - Accent2 7" xfId="4019" hidden="1"/>
    <cellStyle name="20% - Accent2 7" xfId="1782" hidden="1"/>
    <cellStyle name="20% - Accent2 7" xfId="1619" hidden="1"/>
    <cellStyle name="20% - Accent2 7" xfId="1459" hidden="1"/>
    <cellStyle name="20% - Accent2 7" xfId="900" hidden="1"/>
    <cellStyle name="20% - Accent2 7" xfId="816" hidden="1"/>
    <cellStyle name="20% - Accent2 7" xfId="740" hidden="1"/>
    <cellStyle name="20% - Accent2 7" xfId="86" hidden="1"/>
    <cellStyle name="20% - Accent2 7" xfId="11082" hidden="1"/>
    <cellStyle name="20% - Accent2 7" xfId="11187" hidden="1"/>
    <cellStyle name="20% - Accent2 7" xfId="11181" hidden="1"/>
    <cellStyle name="20% - Accent2 7" xfId="11342" hidden="1"/>
    <cellStyle name="20% - Accent2 7" xfId="11485" hidden="1"/>
    <cellStyle name="20% - Accent2 7" xfId="12454" hidden="1"/>
    <cellStyle name="20% - Accent2 7" xfId="12610" hidden="1"/>
    <cellStyle name="20% - Accent2 7" xfId="12756" hidden="1"/>
    <cellStyle name="20% - Accent2 7" xfId="12358" hidden="1"/>
    <cellStyle name="20% - Accent2 7" xfId="12347" hidden="1"/>
    <cellStyle name="20% - Accent2 7" xfId="12311" hidden="1"/>
    <cellStyle name="20% - Accent2 7" xfId="13568" hidden="1"/>
    <cellStyle name="20% - Accent2 7" xfId="13694" hidden="1"/>
    <cellStyle name="20% - Accent2 7" xfId="13816" hidden="1"/>
    <cellStyle name="20% - Accent2 7" xfId="11178" hidden="1"/>
    <cellStyle name="20% - Accent2 7" xfId="12106" hidden="1"/>
    <cellStyle name="20% - Accent2 7" xfId="12531" hidden="1"/>
    <cellStyle name="20% - Accent2 7" xfId="14650" hidden="1"/>
    <cellStyle name="20% - Accent2 7" xfId="14729" hidden="1"/>
    <cellStyle name="20% - Accent2 7" xfId="14828" hidden="1"/>
    <cellStyle name="20% - Accent2 7" xfId="15360" hidden="1"/>
    <cellStyle name="20% - Accent2 7" xfId="15496" hidden="1"/>
    <cellStyle name="20% - Accent2 7" xfId="15604" hidden="1"/>
    <cellStyle name="20% - Accent2 7" xfId="15936" hidden="1"/>
    <cellStyle name="20% - Accent2 7" xfId="16098" hidden="1"/>
    <cellStyle name="20% - Accent2 7" xfId="16605" hidden="1"/>
    <cellStyle name="20% - Accent2 7" xfId="16611" hidden="1"/>
    <cellStyle name="20% - Accent2 7" xfId="16452" hidden="1"/>
    <cellStyle name="20% - Accent2 7" xfId="16371" hidden="1"/>
    <cellStyle name="20% - Accent2 7" xfId="15308" hidden="1"/>
    <cellStyle name="20% - Accent2 7" xfId="15120" hidden="1"/>
    <cellStyle name="20% - Accent2 7" xfId="15039" hidden="1"/>
    <cellStyle name="20% - Accent2 7" xfId="15397" hidden="1"/>
    <cellStyle name="20% - Accent2 7" xfId="15409" hidden="1"/>
    <cellStyle name="20% - Accent2 7" xfId="15501" hidden="1"/>
    <cellStyle name="20% - Accent2 7" xfId="14091" hidden="1"/>
    <cellStyle name="20% - Accent2 7" xfId="13976" hidden="1"/>
    <cellStyle name="20% - Accent2 7" xfId="13830" hidden="1"/>
    <cellStyle name="20% - Accent2 7" xfId="16612" hidden="1"/>
    <cellStyle name="20% - Accent2 7" xfId="15757" hidden="1"/>
    <cellStyle name="20% - Accent2 7" xfId="15188" hidden="1"/>
    <cellStyle name="20% - Accent2 7" xfId="12951" hidden="1"/>
    <cellStyle name="20% - Accent2 7" xfId="12788" hidden="1"/>
    <cellStyle name="20% - Accent2 7" xfId="12628" hidden="1"/>
    <cellStyle name="20% - Accent2 7" xfId="12069" hidden="1"/>
    <cellStyle name="20% - Accent2 7" xfId="11985" hidden="1"/>
    <cellStyle name="20% - Accent2 7" xfId="11909" hidden="1"/>
    <cellStyle name="20% - Accent2 7" xfId="11255" hidden="1"/>
    <cellStyle name="20% - Accent2 7" xfId="16666" hidden="1"/>
    <cellStyle name="20% - Accent2 7" xfId="16768" hidden="1"/>
    <cellStyle name="20% - Accent2 7" xfId="16762" hidden="1"/>
    <cellStyle name="20% - Accent2 7" xfId="16923" hidden="1"/>
    <cellStyle name="20% - Accent2 7" xfId="17066" hidden="1"/>
    <cellStyle name="20% - Accent2 7" xfId="18035" hidden="1"/>
    <cellStyle name="20% - Accent2 7" xfId="18191" hidden="1"/>
    <cellStyle name="20% - Accent2 7" xfId="18337" hidden="1"/>
    <cellStyle name="20% - Accent2 7" xfId="17939" hidden="1"/>
    <cellStyle name="20% - Accent2 7" xfId="17928" hidden="1"/>
    <cellStyle name="20% - Accent2 7" xfId="17892" hidden="1"/>
    <cellStyle name="20% - Accent2 7" xfId="19149" hidden="1"/>
    <cellStyle name="20% - Accent2 7" xfId="19275" hidden="1"/>
    <cellStyle name="20% - Accent2 7" xfId="19397" hidden="1"/>
    <cellStyle name="20% - Accent2 7" xfId="16759" hidden="1"/>
    <cellStyle name="20% - Accent2 7" xfId="17687" hidden="1"/>
    <cellStyle name="20% - Accent2 7" xfId="18112" hidden="1"/>
    <cellStyle name="20% - Accent2 7" xfId="20231" hidden="1"/>
    <cellStyle name="20% - Accent2 7" xfId="20310" hidden="1"/>
    <cellStyle name="20% - Accent2 7" xfId="20409" hidden="1"/>
    <cellStyle name="20% - Accent2 7" xfId="20941" hidden="1"/>
    <cellStyle name="20% - Accent2 7" xfId="21077" hidden="1"/>
    <cellStyle name="20% - Accent2 7" xfId="21185" hidden="1"/>
    <cellStyle name="20% - Accent2 7" xfId="21517" hidden="1"/>
    <cellStyle name="20% - Accent2 7" xfId="21679" hidden="1"/>
    <cellStyle name="20% - Accent2 7" xfId="22209" hidden="1"/>
    <cellStyle name="20% - Accent2 7" xfId="22203" hidden="1"/>
    <cellStyle name="20% - Accent2 7" xfId="22364" hidden="1"/>
    <cellStyle name="20% - Accent2 7" xfId="22507" hidden="1"/>
    <cellStyle name="20% - Accent2 7" xfId="23476" hidden="1"/>
    <cellStyle name="20% - Accent2 7" xfId="23632" hidden="1"/>
    <cellStyle name="20% - Accent2 7" xfId="23778" hidden="1"/>
    <cellStyle name="20% - Accent2 7" xfId="23380" hidden="1"/>
    <cellStyle name="20% - Accent2 7" xfId="23369" hidden="1"/>
    <cellStyle name="20% - Accent2 7" xfId="23333" hidden="1"/>
    <cellStyle name="20% - Accent2 7" xfId="24590" hidden="1"/>
    <cellStyle name="20% - Accent2 7" xfId="24716" hidden="1"/>
    <cellStyle name="20% - Accent2 7" xfId="24838" hidden="1"/>
    <cellStyle name="20% - Accent2 7" xfId="22200" hidden="1"/>
    <cellStyle name="20% - Accent2 7" xfId="23128" hidden="1"/>
    <cellStyle name="20% - Accent2 7" xfId="23553" hidden="1"/>
    <cellStyle name="20% - Accent2 7" xfId="25672" hidden="1"/>
    <cellStyle name="20% - Accent2 7" xfId="25751" hidden="1"/>
    <cellStyle name="20% - Accent2 7" xfId="25850" hidden="1"/>
    <cellStyle name="20% - Accent2 7" xfId="26382" hidden="1"/>
    <cellStyle name="20% - Accent2 7" xfId="26518" hidden="1"/>
    <cellStyle name="20% - Accent2 7" xfId="26626" hidden="1"/>
    <cellStyle name="20% - Accent2 7" xfId="26958" hidden="1"/>
    <cellStyle name="20% - Accent2 7" xfId="27120" hidden="1"/>
    <cellStyle name="20% - Accent2 7" xfId="27627" hidden="1"/>
    <cellStyle name="20% - Accent2 7" xfId="27633" hidden="1"/>
    <cellStyle name="20% - Accent2 7" xfId="27474" hidden="1"/>
    <cellStyle name="20% - Accent2 7" xfId="27393" hidden="1"/>
    <cellStyle name="20% - Accent2 7" xfId="26330" hidden="1"/>
    <cellStyle name="20% - Accent2 7" xfId="26142" hidden="1"/>
    <cellStyle name="20% - Accent2 7" xfId="26061" hidden="1"/>
    <cellStyle name="20% - Accent2 7" xfId="26419" hidden="1"/>
    <cellStyle name="20% - Accent2 7" xfId="26431" hidden="1"/>
    <cellStyle name="20% - Accent2 7" xfId="26523" hidden="1"/>
    <cellStyle name="20% - Accent2 7" xfId="25113" hidden="1"/>
    <cellStyle name="20% - Accent2 7" xfId="24998" hidden="1"/>
    <cellStyle name="20% - Accent2 7" xfId="24852" hidden="1"/>
    <cellStyle name="20% - Accent2 7" xfId="27634" hidden="1"/>
    <cellStyle name="20% - Accent2 7" xfId="26779" hidden="1"/>
    <cellStyle name="20% - Accent2 7" xfId="26210" hidden="1"/>
    <cellStyle name="20% - Accent2 7" xfId="23973" hidden="1"/>
    <cellStyle name="20% - Accent2 7" xfId="23810" hidden="1"/>
    <cellStyle name="20% - Accent2 7" xfId="23650" hidden="1"/>
    <cellStyle name="20% - Accent2 7" xfId="23091" hidden="1"/>
    <cellStyle name="20% - Accent2 7" xfId="23007" hidden="1"/>
    <cellStyle name="20% - Accent2 7" xfId="22931" hidden="1"/>
    <cellStyle name="20% - Accent2 7" xfId="22277" hidden="1"/>
    <cellStyle name="20% - Accent2 7" xfId="27688" hidden="1"/>
    <cellStyle name="20% - Accent2 7" xfId="22186" hidden="1"/>
    <cellStyle name="20% - Accent2 7" xfId="22192" hidden="1"/>
    <cellStyle name="20% - Accent2 7" xfId="22033" hidden="1"/>
    <cellStyle name="20% - Accent2 7" xfId="21952" hidden="1"/>
    <cellStyle name="20% - Accent2 7" xfId="20889" hidden="1"/>
    <cellStyle name="20% - Accent2 7" xfId="20701" hidden="1"/>
    <cellStyle name="20% - Accent2 7" xfId="20620" hidden="1"/>
    <cellStyle name="20% - Accent2 7" xfId="20978" hidden="1"/>
    <cellStyle name="20% - Accent2 7" xfId="20990" hidden="1"/>
    <cellStyle name="20% - Accent2 7" xfId="21082" hidden="1"/>
    <cellStyle name="20% - Accent2 7" xfId="19672" hidden="1"/>
    <cellStyle name="20% - Accent2 7" xfId="19557" hidden="1"/>
    <cellStyle name="20% - Accent2 7" xfId="19411" hidden="1"/>
    <cellStyle name="20% - Accent2 7" xfId="22193" hidden="1"/>
    <cellStyle name="20% - Accent2 7" xfId="21338" hidden="1"/>
    <cellStyle name="20% - Accent2 7" xfId="20769" hidden="1"/>
    <cellStyle name="20% - Accent2 7" xfId="18532" hidden="1"/>
    <cellStyle name="20% - Accent2 7" xfId="18369" hidden="1"/>
    <cellStyle name="20% - Accent2 7" xfId="18209" hidden="1"/>
    <cellStyle name="20% - Accent2 7" xfId="17650" hidden="1"/>
    <cellStyle name="20% - Accent2 7" xfId="17566" hidden="1"/>
    <cellStyle name="20% - Accent2 7" xfId="17490" hidden="1"/>
    <cellStyle name="20% - Accent2 7" xfId="16836" hidden="1"/>
    <cellStyle name="20% - Accent2 7" xfId="27832" hidden="1"/>
    <cellStyle name="20% - Accent2 7" xfId="27937" hidden="1"/>
    <cellStyle name="20% - Accent2 7" xfId="27931" hidden="1"/>
    <cellStyle name="20% - Accent2 7" xfId="28092" hidden="1"/>
    <cellStyle name="20% - Accent2 7" xfId="28235" hidden="1"/>
    <cellStyle name="20% - Accent2 7" xfId="29204" hidden="1"/>
    <cellStyle name="20% - Accent2 7" xfId="29360" hidden="1"/>
    <cellStyle name="20% - Accent2 7" xfId="29506" hidden="1"/>
    <cellStyle name="20% - Accent2 7" xfId="29108" hidden="1"/>
    <cellStyle name="20% - Accent2 7" xfId="29097" hidden="1"/>
    <cellStyle name="20% - Accent2 7" xfId="29061" hidden="1"/>
    <cellStyle name="20% - Accent2 7" xfId="30318" hidden="1"/>
    <cellStyle name="20% - Accent2 7" xfId="30444" hidden="1"/>
    <cellStyle name="20% - Accent2 7" xfId="30566" hidden="1"/>
    <cellStyle name="20% - Accent2 7" xfId="27928" hidden="1"/>
    <cellStyle name="20% - Accent2 7" xfId="28856" hidden="1"/>
    <cellStyle name="20% - Accent2 7" xfId="29281" hidden="1"/>
    <cellStyle name="20% - Accent2 7" xfId="31400" hidden="1"/>
    <cellStyle name="20% - Accent2 7" xfId="31479" hidden="1"/>
    <cellStyle name="20% - Accent2 7" xfId="31578" hidden="1"/>
    <cellStyle name="20% - Accent2 7" xfId="32110" hidden="1"/>
    <cellStyle name="20% - Accent2 7" xfId="32246" hidden="1"/>
    <cellStyle name="20% - Accent2 7" xfId="32354" hidden="1"/>
    <cellStyle name="20% - Accent2 7" xfId="32686" hidden="1"/>
    <cellStyle name="20% - Accent2 7" xfId="32848" hidden="1"/>
    <cellStyle name="20% - Accent2 7" xfId="33355" hidden="1"/>
    <cellStyle name="20% - Accent2 7" xfId="33361" hidden="1"/>
    <cellStyle name="20% - Accent2 7" xfId="33202" hidden="1"/>
    <cellStyle name="20% - Accent2 7" xfId="33121" hidden="1"/>
    <cellStyle name="20% - Accent2 7" xfId="32058" hidden="1"/>
    <cellStyle name="20% - Accent2 7" xfId="31870" hidden="1"/>
    <cellStyle name="20% - Accent2 7" xfId="31789" hidden="1"/>
    <cellStyle name="20% - Accent2 7" xfId="32147" hidden="1"/>
    <cellStyle name="20% - Accent2 7" xfId="32159" hidden="1"/>
    <cellStyle name="20% - Accent2 7" xfId="32251" hidden="1"/>
    <cellStyle name="20% - Accent2 7" xfId="30841" hidden="1"/>
    <cellStyle name="20% - Accent2 7" xfId="30726" hidden="1"/>
    <cellStyle name="20% - Accent2 7" xfId="30580" hidden="1"/>
    <cellStyle name="20% - Accent2 7" xfId="33362" hidden="1"/>
    <cellStyle name="20% - Accent2 7" xfId="32507" hidden="1"/>
    <cellStyle name="20% - Accent2 7" xfId="31938" hidden="1"/>
    <cellStyle name="20% - Accent2 7" xfId="29701" hidden="1"/>
    <cellStyle name="20% - Accent2 7" xfId="29538" hidden="1"/>
    <cellStyle name="20% - Accent2 7" xfId="29378" hidden="1"/>
    <cellStyle name="20% - Accent2 7" xfId="28819" hidden="1"/>
    <cellStyle name="20% - Accent2 7" xfId="28735" hidden="1"/>
    <cellStyle name="20% - Accent2 7" xfId="28659" hidden="1"/>
    <cellStyle name="20% - Accent2 7" xfId="28005" hidden="1"/>
    <cellStyle name="20% - Accent2 7" xfId="33416" hidden="1"/>
    <cellStyle name="20% - Accent2 8" xfId="34" hidden="1"/>
    <cellStyle name="20% - Accent2 8" xfId="119" hidden="1"/>
    <cellStyle name="20% - Accent2 8" xfId="196" hidden="1"/>
    <cellStyle name="20% - Accent2 8" xfId="374" hidden="1"/>
    <cellStyle name="20% - Accent2 8" xfId="1379" hidden="1"/>
    <cellStyle name="20% - Accent2 8" xfId="1519" hidden="1"/>
    <cellStyle name="20% - Accent2 8" xfId="1654" hidden="1"/>
    <cellStyle name="20% - Accent2 8" xfId="1145" hidden="1"/>
    <cellStyle name="20% - Accent2 8" xfId="1206" hidden="1"/>
    <cellStyle name="20% - Accent2 8" xfId="1245" hidden="1"/>
    <cellStyle name="20% - Accent2 8" xfId="2446" hidden="1"/>
    <cellStyle name="20% - Accent2 8" xfId="2582" hidden="1"/>
    <cellStyle name="20% - Accent2 8" xfId="2732" hidden="1"/>
    <cellStyle name="20% - Accent2 8" xfId="923" hidden="1"/>
    <cellStyle name="20% - Accent2 8" xfId="1804" hidden="1"/>
    <cellStyle name="20% - Accent2 8" xfId="2098" hidden="1"/>
    <cellStyle name="20% - Accent2 8" xfId="3498" hidden="1"/>
    <cellStyle name="20% - Accent2 8" xfId="3599" hidden="1"/>
    <cellStyle name="20% - Accent2 8" xfId="3690" hidden="1"/>
    <cellStyle name="20% - Accent2 8" xfId="4257" hidden="1"/>
    <cellStyle name="20% - Accent2 8" xfId="4372" hidden="1"/>
    <cellStyle name="20% - Accent2 8" xfId="4489" hidden="1"/>
    <cellStyle name="20% - Accent2 8" xfId="4873" hidden="1"/>
    <cellStyle name="20% - Accent2 8" xfId="4953" hidden="1"/>
    <cellStyle name="20% - Accent2 8" xfId="5475" hidden="1"/>
    <cellStyle name="20% - Accent2 8" xfId="5560" hidden="1"/>
    <cellStyle name="20% - Accent2 8" xfId="5637" hidden="1"/>
    <cellStyle name="20% - Accent2 8" xfId="5815" hidden="1"/>
    <cellStyle name="20% - Accent2 8" xfId="6820" hidden="1"/>
    <cellStyle name="20% - Accent2 8" xfId="6960" hidden="1"/>
    <cellStyle name="20% - Accent2 8" xfId="7095" hidden="1"/>
    <cellStyle name="20% - Accent2 8" xfId="6586" hidden="1"/>
    <cellStyle name="20% - Accent2 8" xfId="6647" hidden="1"/>
    <cellStyle name="20% - Accent2 8" xfId="6686" hidden="1"/>
    <cellStyle name="20% - Accent2 8" xfId="7887" hidden="1"/>
    <cellStyle name="20% - Accent2 8" xfId="8023" hidden="1"/>
    <cellStyle name="20% - Accent2 8" xfId="8173" hidden="1"/>
    <cellStyle name="20% - Accent2 8" xfId="6364" hidden="1"/>
    <cellStyle name="20% - Accent2 8" xfId="7245" hidden="1"/>
    <cellStyle name="20% - Accent2 8" xfId="7539" hidden="1"/>
    <cellStyle name="20% - Accent2 8" xfId="8939" hidden="1"/>
    <cellStyle name="20% - Accent2 8" xfId="9040" hidden="1"/>
    <cellStyle name="20% - Accent2 8" xfId="9131" hidden="1"/>
    <cellStyle name="20% - Accent2 8" xfId="9698" hidden="1"/>
    <cellStyle name="20% - Accent2 8" xfId="9813" hidden="1"/>
    <cellStyle name="20% - Accent2 8" xfId="9930" hidden="1"/>
    <cellStyle name="20% - Accent2 8" xfId="10314" hidden="1"/>
    <cellStyle name="20% - Accent2 8" xfId="10394" hidden="1"/>
    <cellStyle name="20% - Accent2 8" xfId="10861" hidden="1"/>
    <cellStyle name="20% - Accent2 8" xfId="10778" hidden="1"/>
    <cellStyle name="20% - Accent2 8" xfId="10700" hidden="1"/>
    <cellStyle name="20% - Accent2 8" xfId="10615" hidden="1"/>
    <cellStyle name="20% - Accent2 8" xfId="9449" hidden="1"/>
    <cellStyle name="20% - Accent2 8" xfId="9367" hidden="1"/>
    <cellStyle name="20% - Accent2 8" xfId="9282" hidden="1"/>
    <cellStyle name="20% - Accent2 8" xfId="9763" hidden="1"/>
    <cellStyle name="20% - Accent2 8" xfId="9655" hidden="1"/>
    <cellStyle name="20% - Accent2 8" xfId="9617" hidden="1"/>
    <cellStyle name="20% - Accent2 8" xfId="8324" hidden="1"/>
    <cellStyle name="20% - Accent2 8" xfId="8170" hidden="1"/>
    <cellStyle name="20% - Accent2 8" xfId="8007" hidden="1"/>
    <cellStyle name="20% - Accent2 8" xfId="10046" hidden="1"/>
    <cellStyle name="20% - Accent2 8" xfId="9013" hidden="1"/>
    <cellStyle name="20% - Accent2 8" xfId="8650" hidden="1"/>
    <cellStyle name="20% - Accent2 8" xfId="7168" hidden="1"/>
    <cellStyle name="20% - Accent2 8" xfId="6980" hidden="1"/>
    <cellStyle name="20% - Accent2 8" xfId="6802" hidden="1"/>
    <cellStyle name="20% - Accent2 8" xfId="6311" hidden="1"/>
    <cellStyle name="20% - Accent2 8" xfId="6235" hidden="1"/>
    <cellStyle name="20% - Accent2 8" xfId="6157" hidden="1"/>
    <cellStyle name="20% - Accent2 8" xfId="5445" hidden="1"/>
    <cellStyle name="20% - Accent2 8" xfId="10960" hidden="1"/>
    <cellStyle name="20% - Accent2 8" xfId="5420" hidden="1"/>
    <cellStyle name="20% - Accent2 8" xfId="5337" hidden="1"/>
    <cellStyle name="20% - Accent2 8" xfId="5259" hidden="1"/>
    <cellStyle name="20% - Accent2 8" xfId="5174" hidden="1"/>
    <cellStyle name="20% - Accent2 8" xfId="4008" hidden="1"/>
    <cellStyle name="20% - Accent2 8" xfId="3926" hidden="1"/>
    <cellStyle name="20% - Accent2 8" xfId="3841" hidden="1"/>
    <cellStyle name="20% - Accent2 8" xfId="4322" hidden="1"/>
    <cellStyle name="20% - Accent2 8" xfId="4214" hidden="1"/>
    <cellStyle name="20% - Accent2 8" xfId="4176" hidden="1"/>
    <cellStyle name="20% - Accent2 8" xfId="2883" hidden="1"/>
    <cellStyle name="20% - Accent2 8" xfId="2729" hidden="1"/>
    <cellStyle name="20% - Accent2 8" xfId="2566" hidden="1"/>
    <cellStyle name="20% - Accent2 8" xfId="4605" hidden="1"/>
    <cellStyle name="20% - Accent2 8" xfId="3572" hidden="1"/>
    <cellStyle name="20% - Accent2 8" xfId="3209" hidden="1"/>
    <cellStyle name="20% - Accent2 8" xfId="1727" hidden="1"/>
    <cellStyle name="20% - Accent2 8" xfId="1539" hidden="1"/>
    <cellStyle name="20% - Accent2 8" xfId="1361" hidden="1"/>
    <cellStyle name="20% - Accent2 8" xfId="870" hidden="1"/>
    <cellStyle name="20% - Accent2 8" xfId="794" hidden="1"/>
    <cellStyle name="20% - Accent2 8" xfId="716" hidden="1"/>
    <cellStyle name="20% - Accent2 8" xfId="11" hidden="1"/>
    <cellStyle name="20% - Accent2 8" xfId="11104" hidden="1"/>
    <cellStyle name="20% - Accent2 8" xfId="11203" hidden="1"/>
    <cellStyle name="20% - Accent2 8" xfId="11288" hidden="1"/>
    <cellStyle name="20% - Accent2 8" xfId="11365" hidden="1"/>
    <cellStyle name="20% - Accent2 8" xfId="11543" hidden="1"/>
    <cellStyle name="20% - Accent2 8" xfId="12548" hidden="1"/>
    <cellStyle name="20% - Accent2 8" xfId="12688" hidden="1"/>
    <cellStyle name="20% - Accent2 8" xfId="12823" hidden="1"/>
    <cellStyle name="20% - Accent2 8" xfId="12314" hidden="1"/>
    <cellStyle name="20% - Accent2 8" xfId="12375" hidden="1"/>
    <cellStyle name="20% - Accent2 8" xfId="12414" hidden="1"/>
    <cellStyle name="20% - Accent2 8" xfId="13615" hidden="1"/>
    <cellStyle name="20% - Accent2 8" xfId="13751" hidden="1"/>
    <cellStyle name="20% - Accent2 8" xfId="13901" hidden="1"/>
    <cellStyle name="20% - Accent2 8" xfId="12092" hidden="1"/>
    <cellStyle name="20% - Accent2 8" xfId="12973" hidden="1"/>
    <cellStyle name="20% - Accent2 8" xfId="13267" hidden="1"/>
    <cellStyle name="20% - Accent2 8" xfId="14667" hidden="1"/>
    <cellStyle name="20% - Accent2 8" xfId="14768" hidden="1"/>
    <cellStyle name="20% - Accent2 8" xfId="14859" hidden="1"/>
    <cellStyle name="20% - Accent2 8" xfId="15426" hidden="1"/>
    <cellStyle name="20% - Accent2 8" xfId="15541" hidden="1"/>
    <cellStyle name="20% - Accent2 8" xfId="15658" hidden="1"/>
    <cellStyle name="20% - Accent2 8" xfId="16042" hidden="1"/>
    <cellStyle name="20% - Accent2 8" xfId="16122" hidden="1"/>
    <cellStyle name="20% - Accent2 8" xfId="16589" hidden="1"/>
    <cellStyle name="20% - Accent2 8" xfId="16506" hidden="1"/>
    <cellStyle name="20% - Accent2 8" xfId="16428" hidden="1"/>
    <cellStyle name="20% - Accent2 8" xfId="16343" hidden="1"/>
    <cellStyle name="20% - Accent2 8" xfId="15177" hidden="1"/>
    <cellStyle name="20% - Accent2 8" xfId="15095" hidden="1"/>
    <cellStyle name="20% - Accent2 8" xfId="15010" hidden="1"/>
    <cellStyle name="20% - Accent2 8" xfId="15491" hidden="1"/>
    <cellStyle name="20% - Accent2 8" xfId="15383" hidden="1"/>
    <cellStyle name="20% - Accent2 8" xfId="15345" hidden="1"/>
    <cellStyle name="20% - Accent2 8" xfId="14052" hidden="1"/>
    <cellStyle name="20% - Accent2 8" xfId="13898" hidden="1"/>
    <cellStyle name="20% - Accent2 8" xfId="13735" hidden="1"/>
    <cellStyle name="20% - Accent2 8" xfId="15774" hidden="1"/>
    <cellStyle name="20% - Accent2 8" xfId="14741" hidden="1"/>
    <cellStyle name="20% - Accent2 8" xfId="14378" hidden="1"/>
    <cellStyle name="20% - Accent2 8" xfId="12896" hidden="1"/>
    <cellStyle name="20% - Accent2 8" xfId="12708" hidden="1"/>
    <cellStyle name="20% - Accent2 8" xfId="12530" hidden="1"/>
    <cellStyle name="20% - Accent2 8" xfId="12039" hidden="1"/>
    <cellStyle name="20% - Accent2 8" xfId="11963" hidden="1"/>
    <cellStyle name="20% - Accent2 8" xfId="11885" hidden="1"/>
    <cellStyle name="20% - Accent2 8" xfId="11173" hidden="1"/>
    <cellStyle name="20% - Accent2 8" xfId="16688" hidden="1"/>
    <cellStyle name="20% - Accent2 8" xfId="16784" hidden="1"/>
    <cellStyle name="20% - Accent2 8" xfId="16869" hidden="1"/>
    <cellStyle name="20% - Accent2 8" xfId="16946" hidden="1"/>
    <cellStyle name="20% - Accent2 8" xfId="17124" hidden="1"/>
    <cellStyle name="20% - Accent2 8" xfId="18129" hidden="1"/>
    <cellStyle name="20% - Accent2 8" xfId="18269" hidden="1"/>
    <cellStyle name="20% - Accent2 8" xfId="18404" hidden="1"/>
    <cellStyle name="20% - Accent2 8" xfId="17895" hidden="1"/>
    <cellStyle name="20% - Accent2 8" xfId="17956" hidden="1"/>
    <cellStyle name="20% - Accent2 8" xfId="17995" hidden="1"/>
    <cellStyle name="20% - Accent2 8" xfId="19196" hidden="1"/>
    <cellStyle name="20% - Accent2 8" xfId="19332" hidden="1"/>
    <cellStyle name="20% - Accent2 8" xfId="19482" hidden="1"/>
    <cellStyle name="20% - Accent2 8" xfId="17673" hidden="1"/>
    <cellStyle name="20% - Accent2 8" xfId="18554" hidden="1"/>
    <cellStyle name="20% - Accent2 8" xfId="18848" hidden="1"/>
    <cellStyle name="20% - Accent2 8" xfId="20248" hidden="1"/>
    <cellStyle name="20% - Accent2 8" xfId="20349" hidden="1"/>
    <cellStyle name="20% - Accent2 8" xfId="20440" hidden="1"/>
    <cellStyle name="20% - Accent2 8" xfId="21007" hidden="1"/>
    <cellStyle name="20% - Accent2 8" xfId="21122" hidden="1"/>
    <cellStyle name="20% - Accent2 8" xfId="21239" hidden="1"/>
    <cellStyle name="20% - Accent2 8" xfId="21623" hidden="1"/>
    <cellStyle name="20% - Accent2 8" xfId="21703" hidden="1"/>
    <cellStyle name="20% - Accent2 8" xfId="22225" hidden="1"/>
    <cellStyle name="20% - Accent2 8" xfId="22310" hidden="1"/>
    <cellStyle name="20% - Accent2 8" xfId="22387" hidden="1"/>
    <cellStyle name="20% - Accent2 8" xfId="22565" hidden="1"/>
    <cellStyle name="20% - Accent2 8" xfId="23570" hidden="1"/>
    <cellStyle name="20% - Accent2 8" xfId="23710" hidden="1"/>
    <cellStyle name="20% - Accent2 8" xfId="23845" hidden="1"/>
    <cellStyle name="20% - Accent2 8" xfId="23336" hidden="1"/>
    <cellStyle name="20% - Accent2 8" xfId="23397" hidden="1"/>
    <cellStyle name="20% - Accent2 8" xfId="23436" hidden="1"/>
    <cellStyle name="20% - Accent2 8" xfId="24637" hidden="1"/>
    <cellStyle name="20% - Accent2 8" xfId="24773" hidden="1"/>
    <cellStyle name="20% - Accent2 8" xfId="24923" hidden="1"/>
    <cellStyle name="20% - Accent2 8" xfId="23114" hidden="1"/>
    <cellStyle name="20% - Accent2 8" xfId="23995" hidden="1"/>
    <cellStyle name="20% - Accent2 8" xfId="24289" hidden="1"/>
    <cellStyle name="20% - Accent2 8" xfId="25689" hidden="1"/>
    <cellStyle name="20% - Accent2 8" xfId="25790" hidden="1"/>
    <cellStyle name="20% - Accent2 8" xfId="25881" hidden="1"/>
    <cellStyle name="20% - Accent2 8" xfId="26448" hidden="1"/>
    <cellStyle name="20% - Accent2 8" xfId="26563" hidden="1"/>
    <cellStyle name="20% - Accent2 8" xfId="26680" hidden="1"/>
    <cellStyle name="20% - Accent2 8" xfId="27064" hidden="1"/>
    <cellStyle name="20% - Accent2 8" xfId="27144" hidden="1"/>
    <cellStyle name="20% - Accent2 8" xfId="27611" hidden="1"/>
    <cellStyle name="20% - Accent2 8" xfId="27528" hidden="1"/>
    <cellStyle name="20% - Accent2 8" xfId="27450" hidden="1"/>
    <cellStyle name="20% - Accent2 8" xfId="27365" hidden="1"/>
    <cellStyle name="20% - Accent2 8" xfId="26199" hidden="1"/>
    <cellStyle name="20% - Accent2 8" xfId="26117" hidden="1"/>
    <cellStyle name="20% - Accent2 8" xfId="26032" hidden="1"/>
    <cellStyle name="20% - Accent2 8" xfId="26513" hidden="1"/>
    <cellStyle name="20% - Accent2 8" xfId="26405" hidden="1"/>
    <cellStyle name="20% - Accent2 8" xfId="26367" hidden="1"/>
    <cellStyle name="20% - Accent2 8" xfId="25074" hidden="1"/>
    <cellStyle name="20% - Accent2 8" xfId="24920" hidden="1"/>
    <cellStyle name="20% - Accent2 8" xfId="24757" hidden="1"/>
    <cellStyle name="20% - Accent2 8" xfId="26796" hidden="1"/>
    <cellStyle name="20% - Accent2 8" xfId="25763" hidden="1"/>
    <cellStyle name="20% - Accent2 8" xfId="25400" hidden="1"/>
    <cellStyle name="20% - Accent2 8" xfId="23918" hidden="1"/>
    <cellStyle name="20% - Accent2 8" xfId="23730" hidden="1"/>
    <cellStyle name="20% - Accent2 8" xfId="23552" hidden="1"/>
    <cellStyle name="20% - Accent2 8" xfId="23061" hidden="1"/>
    <cellStyle name="20% - Accent2 8" xfId="22985" hidden="1"/>
    <cellStyle name="20% - Accent2 8" xfId="22907" hidden="1"/>
    <cellStyle name="20% - Accent2 8" xfId="22195" hidden="1"/>
    <cellStyle name="20% - Accent2 8" xfId="27710" hidden="1"/>
    <cellStyle name="20% - Accent2 8" xfId="22170" hidden="1"/>
    <cellStyle name="20% - Accent2 8" xfId="22087" hidden="1"/>
    <cellStyle name="20% - Accent2 8" xfId="22009" hidden="1"/>
    <cellStyle name="20% - Accent2 8" xfId="21924" hidden="1"/>
    <cellStyle name="20% - Accent2 8" xfId="20758" hidden="1"/>
    <cellStyle name="20% - Accent2 8" xfId="20676" hidden="1"/>
    <cellStyle name="20% - Accent2 8" xfId="20591" hidden="1"/>
    <cellStyle name="20% - Accent2 8" xfId="21072" hidden="1"/>
    <cellStyle name="20% - Accent2 8" xfId="20964" hidden="1"/>
    <cellStyle name="20% - Accent2 8" xfId="20926" hidden="1"/>
    <cellStyle name="20% - Accent2 8" xfId="19633" hidden="1"/>
    <cellStyle name="20% - Accent2 8" xfId="19479" hidden="1"/>
    <cellStyle name="20% - Accent2 8" xfId="19316" hidden="1"/>
    <cellStyle name="20% - Accent2 8" xfId="21355" hidden="1"/>
    <cellStyle name="20% - Accent2 8" xfId="20322" hidden="1"/>
    <cellStyle name="20% - Accent2 8" xfId="19959" hidden="1"/>
    <cellStyle name="20% - Accent2 8" xfId="18477" hidden="1"/>
    <cellStyle name="20% - Accent2 8" xfId="18289" hidden="1"/>
    <cellStyle name="20% - Accent2 8" xfId="18111" hidden="1"/>
    <cellStyle name="20% - Accent2 8" xfId="17620" hidden="1"/>
    <cellStyle name="20% - Accent2 8" xfId="17544" hidden="1"/>
    <cellStyle name="20% - Accent2 8" xfId="17466" hidden="1"/>
    <cellStyle name="20% - Accent2 8" xfId="1" hidden="1"/>
    <cellStyle name="20% - Accent2 8" xfId="27854" hidden="1"/>
    <cellStyle name="20% - Accent2 8" xfId="27953" hidden="1"/>
    <cellStyle name="20% - Accent2 8" xfId="28038" hidden="1"/>
    <cellStyle name="20% - Accent2 8" xfId="28115" hidden="1"/>
    <cellStyle name="20% - Accent2 8" xfId="28293" hidden="1"/>
    <cellStyle name="20% - Accent2 8" xfId="29298" hidden="1"/>
    <cellStyle name="20% - Accent2 8" xfId="29438" hidden="1"/>
    <cellStyle name="20% - Accent2 8" xfId="29573" hidden="1"/>
    <cellStyle name="20% - Accent2 8" xfId="29064" hidden="1"/>
    <cellStyle name="20% - Accent2 8" xfId="29125" hidden="1"/>
    <cellStyle name="20% - Accent2 8" xfId="29164" hidden="1"/>
    <cellStyle name="20% - Accent2 8" xfId="30365" hidden="1"/>
    <cellStyle name="20% - Accent2 8" xfId="30501" hidden="1"/>
    <cellStyle name="20% - Accent2 8" xfId="30651" hidden="1"/>
    <cellStyle name="20% - Accent2 8" xfId="28842" hidden="1"/>
    <cellStyle name="20% - Accent2 8" xfId="29723" hidden="1"/>
    <cellStyle name="20% - Accent2 8" xfId="30017" hidden="1"/>
    <cellStyle name="20% - Accent2 8" xfId="31417" hidden="1"/>
    <cellStyle name="20% - Accent2 8" xfId="31518" hidden="1"/>
    <cellStyle name="20% - Accent2 8" xfId="31609" hidden="1"/>
    <cellStyle name="20% - Accent2 8" xfId="32176" hidden="1"/>
    <cellStyle name="20% - Accent2 8" xfId="32291" hidden="1"/>
    <cellStyle name="20% - Accent2 8" xfId="32408" hidden="1"/>
    <cellStyle name="20% - Accent2 8" xfId="32792" hidden="1"/>
    <cellStyle name="20% - Accent2 8" xfId="32872" hidden="1"/>
    <cellStyle name="20% - Accent2 8" xfId="33339" hidden="1"/>
    <cellStyle name="20% - Accent2 8" xfId="33256" hidden="1"/>
    <cellStyle name="20% - Accent2 8" xfId="33178" hidden="1"/>
    <cellStyle name="20% - Accent2 8" xfId="33093" hidden="1"/>
    <cellStyle name="20% - Accent2 8" xfId="31927" hidden="1"/>
    <cellStyle name="20% - Accent2 8" xfId="31845" hidden="1"/>
    <cellStyle name="20% - Accent2 8" xfId="31760" hidden="1"/>
    <cellStyle name="20% - Accent2 8" xfId="32241" hidden="1"/>
    <cellStyle name="20% - Accent2 8" xfId="32133" hidden="1"/>
    <cellStyle name="20% - Accent2 8" xfId="32095" hidden="1"/>
    <cellStyle name="20% - Accent2 8" xfId="30802" hidden="1"/>
    <cellStyle name="20% - Accent2 8" xfId="30648" hidden="1"/>
    <cellStyle name="20% - Accent2 8" xfId="30485" hidden="1"/>
    <cellStyle name="20% - Accent2 8" xfId="32524" hidden="1"/>
    <cellStyle name="20% - Accent2 8" xfId="31491" hidden="1"/>
    <cellStyle name="20% - Accent2 8" xfId="31128" hidden="1"/>
    <cellStyle name="20% - Accent2 8" xfId="29646" hidden="1"/>
    <cellStyle name="20% - Accent2 8" xfId="29458" hidden="1"/>
    <cellStyle name="20% - Accent2 8" xfId="29280" hidden="1"/>
    <cellStyle name="20% - Accent2 8" xfId="28789" hidden="1"/>
    <cellStyle name="20% - Accent2 8" xfId="28713" hidden="1"/>
    <cellStyle name="20% - Accent2 8" xfId="28635" hidden="1"/>
    <cellStyle name="20% - Accent2 8" xfId="27923" hidden="1"/>
    <cellStyle name="20% - Accent2 8" xfId="33438" hidden="1"/>
    <cellStyle name="20% - Accent2 9" xfId="47" hidden="1"/>
    <cellStyle name="20% - Accent2 9" xfId="123" hidden="1"/>
    <cellStyle name="20% - Accent2 9" xfId="200" hidden="1"/>
    <cellStyle name="20% - Accent2 9" xfId="378" hidden="1"/>
    <cellStyle name="20% - Accent2 9" xfId="1383" hidden="1"/>
    <cellStyle name="20% - Accent2 9" xfId="1527" hidden="1"/>
    <cellStyle name="20% - Accent2 9" xfId="1658" hidden="1"/>
    <cellStyle name="20% - Accent2 9" xfId="1805" hidden="1"/>
    <cellStyle name="20% - Accent2 9" xfId="911" hidden="1"/>
    <cellStyle name="20% - Accent2 9" xfId="1171" hidden="1"/>
    <cellStyle name="20% - Accent2 9" xfId="2450" hidden="1"/>
    <cellStyle name="20% - Accent2 9" xfId="2587" hidden="1"/>
    <cellStyle name="20% - Accent2 9" xfId="2736" hidden="1"/>
    <cellStyle name="20% - Accent2 9" xfId="2915" hidden="1"/>
    <cellStyle name="20% - Accent2 9" xfId="1132" hidden="1"/>
    <cellStyle name="20% - Accent2 9" xfId="1152" hidden="1"/>
    <cellStyle name="20% - Accent2 9" xfId="3504" hidden="1"/>
    <cellStyle name="20% - Accent2 9" xfId="3603" hidden="1"/>
    <cellStyle name="20% - Accent2 9" xfId="3695" hidden="1"/>
    <cellStyle name="20% - Accent2 9" xfId="4266" hidden="1"/>
    <cellStyle name="20% - Accent2 9" xfId="4379" hidden="1"/>
    <cellStyle name="20% - Accent2 9" xfId="4493" hidden="1"/>
    <cellStyle name="20% - Accent2 9" xfId="4877" hidden="1"/>
    <cellStyle name="20% - Accent2 9" xfId="4957" hidden="1"/>
    <cellStyle name="20% - Accent2 9" xfId="5488" hidden="1"/>
    <cellStyle name="20% - Accent2 9" xfId="5564" hidden="1"/>
    <cellStyle name="20% - Accent2 9" xfId="5641" hidden="1"/>
    <cellStyle name="20% - Accent2 9" xfId="5819" hidden="1"/>
    <cellStyle name="20% - Accent2 9" xfId="6824" hidden="1"/>
    <cellStyle name="20% - Accent2 9" xfId="6968" hidden="1"/>
    <cellStyle name="20% - Accent2 9" xfId="7099" hidden="1"/>
    <cellStyle name="20% - Accent2 9" xfId="7246" hidden="1"/>
    <cellStyle name="20% - Accent2 9" xfId="6352" hidden="1"/>
    <cellStyle name="20% - Accent2 9" xfId="6612" hidden="1"/>
    <cellStyle name="20% - Accent2 9" xfId="7891" hidden="1"/>
    <cellStyle name="20% - Accent2 9" xfId="8028" hidden="1"/>
    <cellStyle name="20% - Accent2 9" xfId="8177" hidden="1"/>
    <cellStyle name="20% - Accent2 9" xfId="8356" hidden="1"/>
    <cellStyle name="20% - Accent2 9" xfId="6573" hidden="1"/>
    <cellStyle name="20% - Accent2 9" xfId="6593" hidden="1"/>
    <cellStyle name="20% - Accent2 9" xfId="8945" hidden="1"/>
    <cellStyle name="20% - Accent2 9" xfId="9044" hidden="1"/>
    <cellStyle name="20% - Accent2 9" xfId="9136" hidden="1"/>
    <cellStyle name="20% - Accent2 9" xfId="9707" hidden="1"/>
    <cellStyle name="20% - Accent2 9" xfId="9820" hidden="1"/>
    <cellStyle name="20% - Accent2 9" xfId="9934" hidden="1"/>
    <cellStyle name="20% - Accent2 9" xfId="10318" hidden="1"/>
    <cellStyle name="20% - Accent2 9" xfId="10398" hidden="1"/>
    <cellStyle name="20% - Accent2 9" xfId="10848" hidden="1"/>
    <cellStyle name="20% - Accent2 9" xfId="10774" hidden="1"/>
    <cellStyle name="20% - Accent2 9" xfId="10695" hidden="1"/>
    <cellStyle name="20% - Accent2 9" xfId="10611" hidden="1"/>
    <cellStyle name="20% - Accent2 9" xfId="9444" hidden="1"/>
    <cellStyle name="20% - Accent2 9" xfId="9363" hidden="1"/>
    <cellStyle name="20% - Accent2 9" xfId="9278" hidden="1"/>
    <cellStyle name="20% - Accent2 9" xfId="9005" hidden="1"/>
    <cellStyle name="20% - Accent2 9" xfId="10061" hidden="1"/>
    <cellStyle name="20% - Accent2 9" xfId="9688" hidden="1"/>
    <cellStyle name="20% - Accent2 9" xfId="8318" hidden="1"/>
    <cellStyle name="20% - Accent2 9" xfId="8166" hidden="1"/>
    <cellStyle name="20% - Accent2 9" xfId="8001" hidden="1"/>
    <cellStyle name="20% - Accent2 9" xfId="7827" hidden="1"/>
    <cellStyle name="20% - Accent2 9" xfId="9794" hidden="1"/>
    <cellStyle name="20% - Accent2 9" xfId="9720" hidden="1"/>
    <cellStyle name="20% - Accent2 9" xfId="7157" hidden="1"/>
    <cellStyle name="20% - Accent2 9" xfId="6964" hidden="1"/>
    <cellStyle name="20% - Accent2 9" xfId="6798" hidden="1"/>
    <cellStyle name="20% - Accent2 9" xfId="6307" hidden="1"/>
    <cellStyle name="20% - Accent2 9" xfId="6231" hidden="1"/>
    <cellStyle name="20% - Accent2 9" xfId="6153" hidden="1"/>
    <cellStyle name="20% - Accent2 9" xfId="10888" hidden="1"/>
    <cellStyle name="20% - Accent2 9" xfId="10964" hidden="1"/>
    <cellStyle name="20% - Accent2 9" xfId="5407" hidden="1"/>
    <cellStyle name="20% - Accent2 9" xfId="5333" hidden="1"/>
    <cellStyle name="20% - Accent2 9" xfId="5254" hidden="1"/>
    <cellStyle name="20% - Accent2 9" xfId="5170" hidden="1"/>
    <cellStyle name="20% - Accent2 9" xfId="4003" hidden="1"/>
    <cellStyle name="20% - Accent2 9" xfId="3922" hidden="1"/>
    <cellStyle name="20% - Accent2 9" xfId="3837" hidden="1"/>
    <cellStyle name="20% - Accent2 9" xfId="3564" hidden="1"/>
    <cellStyle name="20% - Accent2 9" xfId="4620" hidden="1"/>
    <cellStyle name="20% - Accent2 9" xfId="4247" hidden="1"/>
    <cellStyle name="20% - Accent2 9" xfId="2877" hidden="1"/>
    <cellStyle name="20% - Accent2 9" xfId="2725" hidden="1"/>
    <cellStyle name="20% - Accent2 9" xfId="2560" hidden="1"/>
    <cellStyle name="20% - Accent2 9" xfId="2386" hidden="1"/>
    <cellStyle name="20% - Accent2 9" xfId="4353" hidden="1"/>
    <cellStyle name="20% - Accent2 9" xfId="4279" hidden="1"/>
    <cellStyle name="20% - Accent2 9" xfId="1716" hidden="1"/>
    <cellStyle name="20% - Accent2 9" xfId="1523" hidden="1"/>
    <cellStyle name="20% - Accent2 9" xfId="1357" hidden="1"/>
    <cellStyle name="20% - Accent2 9" xfId="866" hidden="1"/>
    <cellStyle name="20% - Accent2 9" xfId="790" hidden="1"/>
    <cellStyle name="20% - Accent2 9" xfId="712" hidden="1"/>
    <cellStyle name="20% - Accent2 9" xfId="11032" hidden="1"/>
    <cellStyle name="20% - Accent2 9" xfId="11108" hidden="1"/>
    <cellStyle name="20% - Accent2 9" xfId="11216" hidden="1"/>
    <cellStyle name="20% - Accent2 9" xfId="11292" hidden="1"/>
    <cellStyle name="20% - Accent2 9" xfId="11369" hidden="1"/>
    <cellStyle name="20% - Accent2 9" xfId="11547" hidden="1"/>
    <cellStyle name="20% - Accent2 9" xfId="12552" hidden="1"/>
    <cellStyle name="20% - Accent2 9" xfId="12696" hidden="1"/>
    <cellStyle name="20% - Accent2 9" xfId="12827" hidden="1"/>
    <cellStyle name="20% - Accent2 9" xfId="12974" hidden="1"/>
    <cellStyle name="20% - Accent2 9" xfId="12080" hidden="1"/>
    <cellStyle name="20% - Accent2 9" xfId="12340" hidden="1"/>
    <cellStyle name="20% - Accent2 9" xfId="13619" hidden="1"/>
    <cellStyle name="20% - Accent2 9" xfId="13756" hidden="1"/>
    <cellStyle name="20% - Accent2 9" xfId="13905" hidden="1"/>
    <cellStyle name="20% - Accent2 9" xfId="14084" hidden="1"/>
    <cellStyle name="20% - Accent2 9" xfId="12301" hidden="1"/>
    <cellStyle name="20% - Accent2 9" xfId="12321" hidden="1"/>
    <cellStyle name="20% - Accent2 9" xfId="14673" hidden="1"/>
    <cellStyle name="20% - Accent2 9" xfId="14772" hidden="1"/>
    <cellStyle name="20% - Accent2 9" xfId="14864" hidden="1"/>
    <cellStyle name="20% - Accent2 9" xfId="15435" hidden="1"/>
    <cellStyle name="20% - Accent2 9" xfId="15548" hidden="1"/>
    <cellStyle name="20% - Accent2 9" xfId="15662" hidden="1"/>
    <cellStyle name="20% - Accent2 9" xfId="16046" hidden="1"/>
    <cellStyle name="20% - Accent2 9" xfId="16126" hidden="1"/>
    <cellStyle name="20% - Accent2 9" xfId="16576" hidden="1"/>
    <cellStyle name="20% - Accent2 9" xfId="16502" hidden="1"/>
    <cellStyle name="20% - Accent2 9" xfId="16423" hidden="1"/>
    <cellStyle name="20% - Accent2 9" xfId="16339" hidden="1"/>
    <cellStyle name="20% - Accent2 9" xfId="15172" hidden="1"/>
    <cellStyle name="20% - Accent2 9" xfId="15091" hidden="1"/>
    <cellStyle name="20% - Accent2 9" xfId="15006" hidden="1"/>
    <cellStyle name="20% - Accent2 9" xfId="14733" hidden="1"/>
    <cellStyle name="20% - Accent2 9" xfId="15789" hidden="1"/>
    <cellStyle name="20% - Accent2 9" xfId="15416" hidden="1"/>
    <cellStyle name="20% - Accent2 9" xfId="14046" hidden="1"/>
    <cellStyle name="20% - Accent2 9" xfId="13894" hidden="1"/>
    <cellStyle name="20% - Accent2 9" xfId="13729" hidden="1"/>
    <cellStyle name="20% - Accent2 9" xfId="13555" hidden="1"/>
    <cellStyle name="20% - Accent2 9" xfId="15522" hidden="1"/>
    <cellStyle name="20% - Accent2 9" xfId="15448" hidden="1"/>
    <cellStyle name="20% - Accent2 9" xfId="12885" hidden="1"/>
    <cellStyle name="20% - Accent2 9" xfId="12692" hidden="1"/>
    <cellStyle name="20% - Accent2 9" xfId="12526" hidden="1"/>
    <cellStyle name="20% - Accent2 9" xfId="12035" hidden="1"/>
    <cellStyle name="20% - Accent2 9" xfId="11959" hidden="1"/>
    <cellStyle name="20% - Accent2 9" xfId="11881" hidden="1"/>
    <cellStyle name="20% - Accent2 9" xfId="16616" hidden="1"/>
    <cellStyle name="20% - Accent2 9" xfId="16692" hidden="1"/>
    <cellStyle name="20% - Accent2 9" xfId="16797" hidden="1"/>
    <cellStyle name="20% - Accent2 9" xfId="16873" hidden="1"/>
    <cellStyle name="20% - Accent2 9" xfId="16950" hidden="1"/>
    <cellStyle name="20% - Accent2 9" xfId="17128" hidden="1"/>
    <cellStyle name="20% - Accent2 9" xfId="18133" hidden="1"/>
    <cellStyle name="20% - Accent2 9" xfId="18277" hidden="1"/>
    <cellStyle name="20% - Accent2 9" xfId="18408" hidden="1"/>
    <cellStyle name="20% - Accent2 9" xfId="18555" hidden="1"/>
    <cellStyle name="20% - Accent2 9" xfId="17661" hidden="1"/>
    <cellStyle name="20% - Accent2 9" xfId="17921" hidden="1"/>
    <cellStyle name="20% - Accent2 9" xfId="19200" hidden="1"/>
    <cellStyle name="20% - Accent2 9" xfId="19337" hidden="1"/>
    <cellStyle name="20% - Accent2 9" xfId="19486" hidden="1"/>
    <cellStyle name="20% - Accent2 9" xfId="19665" hidden="1"/>
    <cellStyle name="20% - Accent2 9" xfId="17882" hidden="1"/>
    <cellStyle name="20% - Accent2 9" xfId="17902" hidden="1"/>
    <cellStyle name="20% - Accent2 9" xfId="20254" hidden="1"/>
    <cellStyle name="20% - Accent2 9" xfId="20353" hidden="1"/>
    <cellStyle name="20% - Accent2 9" xfId="20445" hidden="1"/>
    <cellStyle name="20% - Accent2 9" xfId="21016" hidden="1"/>
    <cellStyle name="20% - Accent2 9" xfId="21129" hidden="1"/>
    <cellStyle name="20% - Accent2 9" xfId="21243" hidden="1"/>
    <cellStyle name="20% - Accent2 9" xfId="21627" hidden="1"/>
    <cellStyle name="20% - Accent2 9" xfId="21707" hidden="1"/>
    <cellStyle name="20% - Accent2 9" xfId="22238" hidden="1"/>
    <cellStyle name="20% - Accent2 9" xfId="22314" hidden="1"/>
    <cellStyle name="20% - Accent2 9" xfId="22391" hidden="1"/>
    <cellStyle name="20% - Accent2 9" xfId="22569" hidden="1"/>
    <cellStyle name="20% - Accent2 9" xfId="23574" hidden="1"/>
    <cellStyle name="20% - Accent2 9" xfId="23718" hidden="1"/>
    <cellStyle name="20% - Accent2 9" xfId="23849" hidden="1"/>
    <cellStyle name="20% - Accent2 9" xfId="23996" hidden="1"/>
    <cellStyle name="20% - Accent2 9" xfId="23102" hidden="1"/>
    <cellStyle name="20% - Accent2 9" xfId="23362" hidden="1"/>
    <cellStyle name="20% - Accent2 9" xfId="24641" hidden="1"/>
    <cellStyle name="20% - Accent2 9" xfId="24778" hidden="1"/>
    <cellStyle name="20% - Accent2 9" xfId="24927" hidden="1"/>
    <cellStyle name="20% - Accent2 9" xfId="25106" hidden="1"/>
    <cellStyle name="20% - Accent2 9" xfId="23323" hidden="1"/>
    <cellStyle name="20% - Accent2 9" xfId="23343" hidden="1"/>
    <cellStyle name="20% - Accent2 9" xfId="25695" hidden="1"/>
    <cellStyle name="20% - Accent2 9" xfId="25794" hidden="1"/>
    <cellStyle name="20% - Accent2 9" xfId="25886" hidden="1"/>
    <cellStyle name="20% - Accent2 9" xfId="26457" hidden="1"/>
    <cellStyle name="20% - Accent2 9" xfId="26570" hidden="1"/>
    <cellStyle name="20% - Accent2 9" xfId="26684" hidden="1"/>
    <cellStyle name="20% - Accent2 9" xfId="27068" hidden="1"/>
    <cellStyle name="20% - Accent2 9" xfId="27148" hidden="1"/>
    <cellStyle name="20% - Accent2 9" xfId="27598" hidden="1"/>
    <cellStyle name="20% - Accent2 9" xfId="27524" hidden="1"/>
    <cellStyle name="20% - Accent2 9" xfId="27445" hidden="1"/>
    <cellStyle name="20% - Accent2 9" xfId="27361" hidden="1"/>
    <cellStyle name="20% - Accent2 9" xfId="26194" hidden="1"/>
    <cellStyle name="20% - Accent2 9" xfId="26113" hidden="1"/>
    <cellStyle name="20% - Accent2 9" xfId="26028" hidden="1"/>
    <cellStyle name="20% - Accent2 9" xfId="25755" hidden="1"/>
    <cellStyle name="20% - Accent2 9" xfId="26811" hidden="1"/>
    <cellStyle name="20% - Accent2 9" xfId="26438" hidden="1"/>
    <cellStyle name="20% - Accent2 9" xfId="25068" hidden="1"/>
    <cellStyle name="20% - Accent2 9" xfId="24916" hidden="1"/>
    <cellStyle name="20% - Accent2 9" xfId="24751" hidden="1"/>
    <cellStyle name="20% - Accent2 9" xfId="24577" hidden="1"/>
    <cellStyle name="20% - Accent2 9" xfId="26544" hidden="1"/>
    <cellStyle name="20% - Accent2 9" xfId="26470" hidden="1"/>
    <cellStyle name="20% - Accent2 9" xfId="23907" hidden="1"/>
    <cellStyle name="20% - Accent2 9" xfId="23714" hidden="1"/>
    <cellStyle name="20% - Accent2 9" xfId="23548" hidden="1"/>
    <cellStyle name="20% - Accent2 9" xfId="23057" hidden="1"/>
    <cellStyle name="20% - Accent2 9" xfId="22981" hidden="1"/>
    <cellStyle name="20% - Accent2 9" xfId="22903" hidden="1"/>
    <cellStyle name="20% - Accent2 9" xfId="27638" hidden="1"/>
    <cellStyle name="20% - Accent2 9" xfId="27714" hidden="1"/>
    <cellStyle name="20% - Accent2 9" xfId="22157" hidden="1"/>
    <cellStyle name="20% - Accent2 9" xfId="22083" hidden="1"/>
    <cellStyle name="20% - Accent2 9" xfId="22004" hidden="1"/>
    <cellStyle name="20% - Accent2 9" xfId="21920" hidden="1"/>
    <cellStyle name="20% - Accent2 9" xfId="20753" hidden="1"/>
    <cellStyle name="20% - Accent2 9" xfId="20672" hidden="1"/>
    <cellStyle name="20% - Accent2 9" xfId="20587" hidden="1"/>
    <cellStyle name="20% - Accent2 9" xfId="20314" hidden="1"/>
    <cellStyle name="20% - Accent2 9" xfId="21370" hidden="1"/>
    <cellStyle name="20% - Accent2 9" xfId="20997" hidden="1"/>
    <cellStyle name="20% - Accent2 9" xfId="19627" hidden="1"/>
    <cellStyle name="20% - Accent2 9" xfId="19475" hidden="1"/>
    <cellStyle name="20% - Accent2 9" xfId="19310" hidden="1"/>
    <cellStyle name="20% - Accent2 9" xfId="19136" hidden="1"/>
    <cellStyle name="20% - Accent2 9" xfId="21103" hidden="1"/>
    <cellStyle name="20% - Accent2 9" xfId="21029" hidden="1"/>
    <cellStyle name="20% - Accent2 9" xfId="18466" hidden="1"/>
    <cellStyle name="20% - Accent2 9" xfId="18273" hidden="1"/>
    <cellStyle name="20% - Accent2 9" xfId="18107" hidden="1"/>
    <cellStyle name="20% - Accent2 9" xfId="17616" hidden="1"/>
    <cellStyle name="20% - Accent2 9" xfId="17540" hidden="1"/>
    <cellStyle name="20% - Accent2 9" xfId="17462" hidden="1"/>
    <cellStyle name="20% - Accent2 9" xfId="27782" hidden="1"/>
    <cellStyle name="20% - Accent2 9" xfId="27858" hidden="1"/>
    <cellStyle name="20% - Accent2 9" xfId="27966" hidden="1"/>
    <cellStyle name="20% - Accent2 9" xfId="28042" hidden="1"/>
    <cellStyle name="20% - Accent2 9" xfId="28119" hidden="1"/>
    <cellStyle name="20% - Accent2 9" xfId="28297" hidden="1"/>
    <cellStyle name="20% - Accent2 9" xfId="29302" hidden="1"/>
    <cellStyle name="20% - Accent2 9" xfId="29446" hidden="1"/>
    <cellStyle name="20% - Accent2 9" xfId="29577" hidden="1"/>
    <cellStyle name="20% - Accent2 9" xfId="29724" hidden="1"/>
    <cellStyle name="20% - Accent2 9" xfId="28830" hidden="1"/>
    <cellStyle name="20% - Accent2 9" xfId="29090" hidden="1"/>
    <cellStyle name="20% - Accent2 9" xfId="30369" hidden="1"/>
    <cellStyle name="20% - Accent2 9" xfId="30506" hidden="1"/>
    <cellStyle name="20% - Accent2 9" xfId="30655" hidden="1"/>
    <cellStyle name="20% - Accent2 9" xfId="30834" hidden="1"/>
    <cellStyle name="20% - Accent2 9" xfId="29051" hidden="1"/>
    <cellStyle name="20% - Accent2 9" xfId="29071" hidden="1"/>
    <cellStyle name="20% - Accent2 9" xfId="31423" hidden="1"/>
    <cellStyle name="20% - Accent2 9" xfId="31522" hidden="1"/>
    <cellStyle name="20% - Accent2 9" xfId="31614" hidden="1"/>
    <cellStyle name="20% - Accent2 9" xfId="32185" hidden="1"/>
    <cellStyle name="20% - Accent2 9" xfId="32298" hidden="1"/>
    <cellStyle name="20% - Accent2 9" xfId="32412" hidden="1"/>
    <cellStyle name="20% - Accent2 9" xfId="32796" hidden="1"/>
    <cellStyle name="20% - Accent2 9" xfId="32876" hidden="1"/>
    <cellStyle name="20% - Accent2 9" xfId="33326" hidden="1"/>
    <cellStyle name="20% - Accent2 9" xfId="33252" hidden="1"/>
    <cellStyle name="20% - Accent2 9" xfId="33173" hidden="1"/>
    <cellStyle name="20% - Accent2 9" xfId="33089" hidden="1"/>
    <cellStyle name="20% - Accent2 9" xfId="31922" hidden="1"/>
    <cellStyle name="20% - Accent2 9" xfId="31841" hidden="1"/>
    <cellStyle name="20% - Accent2 9" xfId="31756" hidden="1"/>
    <cellStyle name="20% - Accent2 9" xfId="31483" hidden="1"/>
    <cellStyle name="20% - Accent2 9" xfId="32539" hidden="1"/>
    <cellStyle name="20% - Accent2 9" xfId="32166" hidden="1"/>
    <cellStyle name="20% - Accent2 9" xfId="30796" hidden="1"/>
    <cellStyle name="20% - Accent2 9" xfId="30644" hidden="1"/>
    <cellStyle name="20% - Accent2 9" xfId="30479" hidden="1"/>
    <cellStyle name="20% - Accent2 9" xfId="30305" hidden="1"/>
    <cellStyle name="20% - Accent2 9" xfId="32272" hidden="1"/>
    <cellStyle name="20% - Accent2 9" xfId="32198" hidden="1"/>
    <cellStyle name="20% - Accent2 9" xfId="29635" hidden="1"/>
    <cellStyle name="20% - Accent2 9" xfId="29442" hidden="1"/>
    <cellStyle name="20% - Accent2 9" xfId="29276" hidden="1"/>
    <cellStyle name="20% - Accent2 9" xfId="28785" hidden="1"/>
    <cellStyle name="20% - Accent2 9" xfId="28709" hidden="1"/>
    <cellStyle name="20% - Accent2 9" xfId="28631" hidden="1"/>
    <cellStyle name="20% - Accent2 9" xfId="33366" hidden="1"/>
    <cellStyle name="20% - Accent2 9" xfId="33442" hidden="1"/>
    <cellStyle name="20% - Accent3" xfId="33538" builtinId="38" hidden="1"/>
    <cellStyle name="20% - Accent3 10" xfId="62" hidden="1"/>
    <cellStyle name="20% - Accent3 10" xfId="138" hidden="1"/>
    <cellStyle name="20% - Accent3 10" xfId="229" hidden="1"/>
    <cellStyle name="20% - Accent3 10" xfId="394" hidden="1"/>
    <cellStyle name="20% - Accent3 10" xfId="1401" hidden="1"/>
    <cellStyle name="20% - Accent3 10" xfId="1546" hidden="1"/>
    <cellStyle name="20% - Accent3 10" xfId="1686" hidden="1"/>
    <cellStyle name="20% - Accent3 10" xfId="1802" hidden="1"/>
    <cellStyle name="20% - Accent3 10" xfId="1270" hidden="1"/>
    <cellStyle name="20% - Accent3 10" xfId="1105" hidden="1"/>
    <cellStyle name="20% - Accent3 10" xfId="2469" hidden="1"/>
    <cellStyle name="20% - Accent3 10" xfId="2604" hidden="1"/>
    <cellStyle name="20% - Accent3 10" xfId="2754" hidden="1"/>
    <cellStyle name="20% - Accent3 10" xfId="2912" hidden="1"/>
    <cellStyle name="20% - Accent3 10" xfId="1154" hidden="1"/>
    <cellStyle name="20% - Accent3 10" xfId="1123" hidden="1"/>
    <cellStyle name="20% - Accent3 10" xfId="3523" hidden="1"/>
    <cellStyle name="20% - Accent3 10" xfId="3622" hidden="1"/>
    <cellStyle name="20% - Accent3 10" xfId="3713" hidden="1"/>
    <cellStyle name="20% - Accent3 10" xfId="4285" hidden="1"/>
    <cellStyle name="20% - Accent3 10" xfId="4396" hidden="1"/>
    <cellStyle name="20% - Accent3 10" xfId="4509" hidden="1"/>
    <cellStyle name="20% - Accent3 10" xfId="4894" hidden="1"/>
    <cellStyle name="20% - Accent3 10" xfId="4973" hidden="1"/>
    <cellStyle name="20% - Accent3 10" xfId="5503" hidden="1"/>
    <cellStyle name="20% - Accent3 10" xfId="5579" hidden="1"/>
    <cellStyle name="20% - Accent3 10" xfId="5670" hidden="1"/>
    <cellStyle name="20% - Accent3 10" xfId="5835" hidden="1"/>
    <cellStyle name="20% - Accent3 10" xfId="6842" hidden="1"/>
    <cellStyle name="20% - Accent3 10" xfId="6987" hidden="1"/>
    <cellStyle name="20% - Accent3 10" xfId="7127" hidden="1"/>
    <cellStyle name="20% - Accent3 10" xfId="7243" hidden="1"/>
    <cellStyle name="20% - Accent3 10" xfId="6711" hidden="1"/>
    <cellStyle name="20% - Accent3 10" xfId="6546" hidden="1"/>
    <cellStyle name="20% - Accent3 10" xfId="7910" hidden="1"/>
    <cellStyle name="20% - Accent3 10" xfId="8045" hidden="1"/>
    <cellStyle name="20% - Accent3 10" xfId="8195" hidden="1"/>
    <cellStyle name="20% - Accent3 10" xfId="8353" hidden="1"/>
    <cellStyle name="20% - Accent3 10" xfId="6595" hidden="1"/>
    <cellStyle name="20% - Accent3 10" xfId="6564" hidden="1"/>
    <cellStyle name="20% - Accent3 10" xfId="8964" hidden="1"/>
    <cellStyle name="20% - Accent3 10" xfId="9063" hidden="1"/>
    <cellStyle name="20% - Accent3 10" xfId="9154" hidden="1"/>
    <cellStyle name="20% - Accent3 10" xfId="9726" hidden="1"/>
    <cellStyle name="20% - Accent3 10" xfId="9837" hidden="1"/>
    <cellStyle name="20% - Accent3 10" xfId="9950" hidden="1"/>
    <cellStyle name="20% - Accent3 10" xfId="10335" hidden="1"/>
    <cellStyle name="20% - Accent3 10" xfId="10414" hidden="1"/>
    <cellStyle name="20% - Accent3 10" xfId="10833" hidden="1"/>
    <cellStyle name="20% - Accent3 10" xfId="10759" hidden="1"/>
    <cellStyle name="20% - Accent3 10" xfId="10679" hidden="1"/>
    <cellStyle name="20% - Accent3 10" xfId="10596" hidden="1"/>
    <cellStyle name="20% - Accent3 10" xfId="9428" hidden="1"/>
    <cellStyle name="20% - Accent3 10" xfId="9347" hidden="1"/>
    <cellStyle name="20% - Accent3 10" xfId="9261" hidden="1"/>
    <cellStyle name="20% - Accent3 10" xfId="9017" hidden="1"/>
    <cellStyle name="20% - Accent3 10" xfId="9596" hidden="1"/>
    <cellStyle name="20% - Accent3 10" xfId="9883" hidden="1"/>
    <cellStyle name="20% - Accent3 10" xfId="8297" hidden="1"/>
    <cellStyle name="20% - Accent3 10" xfId="8146" hidden="1"/>
    <cellStyle name="20% - Accent3 10" xfId="7981" hidden="1"/>
    <cellStyle name="20% - Accent3 10" xfId="7829" hidden="1"/>
    <cellStyle name="20% - Accent3 10" xfId="9717" hidden="1"/>
    <cellStyle name="20% - Accent3 10" xfId="9807" hidden="1"/>
    <cellStyle name="20% - Accent3 10" xfId="7116" hidden="1"/>
    <cellStyle name="20% - Accent3 10" xfId="6943" hidden="1"/>
    <cellStyle name="20% - Accent3 10" xfId="6779" hidden="1"/>
    <cellStyle name="20% - Accent3 10" xfId="6292" hidden="1"/>
    <cellStyle name="20% - Accent3 10" xfId="6216" hidden="1"/>
    <cellStyle name="20% - Accent3 10" xfId="6138" hidden="1"/>
    <cellStyle name="20% - Accent3 10" xfId="10903" hidden="1"/>
    <cellStyle name="20% - Accent3 10" xfId="10979" hidden="1"/>
    <cellStyle name="20% - Accent3 10" xfId="5392" hidden="1"/>
    <cellStyle name="20% - Accent3 10" xfId="5318" hidden="1"/>
    <cellStyle name="20% - Accent3 10" xfId="5238" hidden="1"/>
    <cellStyle name="20% - Accent3 10" xfId="5155" hidden="1"/>
    <cellStyle name="20% - Accent3 10" xfId="3987" hidden="1"/>
    <cellStyle name="20% - Accent3 10" xfId="3906" hidden="1"/>
    <cellStyle name="20% - Accent3 10" xfId="3820" hidden="1"/>
    <cellStyle name="20% - Accent3 10" xfId="3576" hidden="1"/>
    <cellStyle name="20% - Accent3 10" xfId="4155" hidden="1"/>
    <cellStyle name="20% - Accent3 10" xfId="4442" hidden="1"/>
    <cellStyle name="20% - Accent3 10" xfId="2856" hidden="1"/>
    <cellStyle name="20% - Accent3 10" xfId="2705" hidden="1"/>
    <cellStyle name="20% - Accent3 10" xfId="2540" hidden="1"/>
    <cellStyle name="20% - Accent3 10" xfId="2388" hidden="1"/>
    <cellStyle name="20% - Accent3 10" xfId="4276" hidden="1"/>
    <cellStyle name="20% - Accent3 10" xfId="4366" hidden="1"/>
    <cellStyle name="20% - Accent3 10" xfId="1675" hidden="1"/>
    <cellStyle name="20% - Accent3 10" xfId="1502" hidden="1"/>
    <cellStyle name="20% - Accent3 10" xfId="1338" hidden="1"/>
    <cellStyle name="20% - Accent3 10" xfId="851" hidden="1"/>
    <cellStyle name="20% - Accent3 10" xfId="775" hidden="1"/>
    <cellStyle name="20% - Accent3 10" xfId="697" hidden="1"/>
    <cellStyle name="20% - Accent3 10" xfId="11047" hidden="1"/>
    <cellStyle name="20% - Accent3 10" xfId="11123" hidden="1"/>
    <cellStyle name="20% - Accent3 10" xfId="11231" hidden="1"/>
    <cellStyle name="20% - Accent3 10" xfId="11307" hidden="1"/>
    <cellStyle name="20% - Accent3 10" xfId="11398" hidden="1"/>
    <cellStyle name="20% - Accent3 10" xfId="11563" hidden="1"/>
    <cellStyle name="20% - Accent3 10" xfId="12570" hidden="1"/>
    <cellStyle name="20% - Accent3 10" xfId="12715" hidden="1"/>
    <cellStyle name="20% - Accent3 10" xfId="12855" hidden="1"/>
    <cellStyle name="20% - Accent3 10" xfId="12971" hidden="1"/>
    <cellStyle name="20% - Accent3 10" xfId="12439" hidden="1"/>
    <cellStyle name="20% - Accent3 10" xfId="12274" hidden="1"/>
    <cellStyle name="20% - Accent3 10" xfId="13638" hidden="1"/>
    <cellStyle name="20% - Accent3 10" xfId="13773" hidden="1"/>
    <cellStyle name="20% - Accent3 10" xfId="13923" hidden="1"/>
    <cellStyle name="20% - Accent3 10" xfId="14081" hidden="1"/>
    <cellStyle name="20% - Accent3 10" xfId="12323" hidden="1"/>
    <cellStyle name="20% - Accent3 10" xfId="12292" hidden="1"/>
    <cellStyle name="20% - Accent3 10" xfId="14692" hidden="1"/>
    <cellStyle name="20% - Accent3 10" xfId="14791" hidden="1"/>
    <cellStyle name="20% - Accent3 10" xfId="14882" hidden="1"/>
    <cellStyle name="20% - Accent3 10" xfId="15454" hidden="1"/>
    <cellStyle name="20% - Accent3 10" xfId="15565" hidden="1"/>
    <cellStyle name="20% - Accent3 10" xfId="15678" hidden="1"/>
    <cellStyle name="20% - Accent3 10" xfId="16063" hidden="1"/>
    <cellStyle name="20% - Accent3 10" xfId="16142" hidden="1"/>
    <cellStyle name="20% - Accent3 10" xfId="16561" hidden="1"/>
    <cellStyle name="20% - Accent3 10" xfId="16487" hidden="1"/>
    <cellStyle name="20% - Accent3 10" xfId="16407" hidden="1"/>
    <cellStyle name="20% - Accent3 10" xfId="16324" hidden="1"/>
    <cellStyle name="20% - Accent3 10" xfId="15156" hidden="1"/>
    <cellStyle name="20% - Accent3 10" xfId="15075" hidden="1"/>
    <cellStyle name="20% - Accent3 10" xfId="14989" hidden="1"/>
    <cellStyle name="20% - Accent3 10" xfId="14745" hidden="1"/>
    <cellStyle name="20% - Accent3 10" xfId="15324" hidden="1"/>
    <cellStyle name="20% - Accent3 10" xfId="15611" hidden="1"/>
    <cellStyle name="20% - Accent3 10" xfId="14025" hidden="1"/>
    <cellStyle name="20% - Accent3 10" xfId="13874" hidden="1"/>
    <cellStyle name="20% - Accent3 10" xfId="13709" hidden="1"/>
    <cellStyle name="20% - Accent3 10" xfId="13557" hidden="1"/>
    <cellStyle name="20% - Accent3 10" xfId="15445" hidden="1"/>
    <cellStyle name="20% - Accent3 10" xfId="15535" hidden="1"/>
    <cellStyle name="20% - Accent3 10" xfId="12844" hidden="1"/>
    <cellStyle name="20% - Accent3 10" xfId="12671" hidden="1"/>
    <cellStyle name="20% - Accent3 10" xfId="12507" hidden="1"/>
    <cellStyle name="20% - Accent3 10" xfId="12020" hidden="1"/>
    <cellStyle name="20% - Accent3 10" xfId="11944" hidden="1"/>
    <cellStyle name="20% - Accent3 10" xfId="11866" hidden="1"/>
    <cellStyle name="20% - Accent3 10" xfId="16631" hidden="1"/>
    <cellStyle name="20% - Accent3 10" xfId="16707" hidden="1"/>
    <cellStyle name="20% - Accent3 10" xfId="16812" hidden="1"/>
    <cellStyle name="20% - Accent3 10" xfId="16888" hidden="1"/>
    <cellStyle name="20% - Accent3 10" xfId="16979" hidden="1"/>
    <cellStyle name="20% - Accent3 10" xfId="17144" hidden="1"/>
    <cellStyle name="20% - Accent3 10" xfId="18151" hidden="1"/>
    <cellStyle name="20% - Accent3 10" xfId="18296" hidden="1"/>
    <cellStyle name="20% - Accent3 10" xfId="18436" hidden="1"/>
    <cellStyle name="20% - Accent3 10" xfId="18552" hidden="1"/>
    <cellStyle name="20% - Accent3 10" xfId="18020" hidden="1"/>
    <cellStyle name="20% - Accent3 10" xfId="17855" hidden="1"/>
    <cellStyle name="20% - Accent3 10" xfId="19219" hidden="1"/>
    <cellStyle name="20% - Accent3 10" xfId="19354" hidden="1"/>
    <cellStyle name="20% - Accent3 10" xfId="19504" hidden="1"/>
    <cellStyle name="20% - Accent3 10" xfId="19662" hidden="1"/>
    <cellStyle name="20% - Accent3 10" xfId="17904" hidden="1"/>
    <cellStyle name="20% - Accent3 10" xfId="17873" hidden="1"/>
    <cellStyle name="20% - Accent3 10" xfId="20273" hidden="1"/>
    <cellStyle name="20% - Accent3 10" xfId="20372" hidden="1"/>
    <cellStyle name="20% - Accent3 10" xfId="20463" hidden="1"/>
    <cellStyle name="20% - Accent3 10" xfId="21035" hidden="1"/>
    <cellStyle name="20% - Accent3 10" xfId="21146" hidden="1"/>
    <cellStyle name="20% - Accent3 10" xfId="21259" hidden="1"/>
    <cellStyle name="20% - Accent3 10" xfId="21644" hidden="1"/>
    <cellStyle name="20% - Accent3 10" xfId="21723" hidden="1"/>
    <cellStyle name="20% - Accent3 10" xfId="22253" hidden="1"/>
    <cellStyle name="20% - Accent3 10" xfId="22329" hidden="1"/>
    <cellStyle name="20% - Accent3 10" xfId="22420" hidden="1"/>
    <cellStyle name="20% - Accent3 10" xfId="22585" hidden="1"/>
    <cellStyle name="20% - Accent3 10" xfId="23592" hidden="1"/>
    <cellStyle name="20% - Accent3 10" xfId="23737" hidden="1"/>
    <cellStyle name="20% - Accent3 10" xfId="23877" hidden="1"/>
    <cellStyle name="20% - Accent3 10" xfId="23993" hidden="1"/>
    <cellStyle name="20% - Accent3 10" xfId="23461" hidden="1"/>
    <cellStyle name="20% - Accent3 10" xfId="23296" hidden="1"/>
    <cellStyle name="20% - Accent3 10" xfId="24660" hidden="1"/>
    <cellStyle name="20% - Accent3 10" xfId="24795" hidden="1"/>
    <cellStyle name="20% - Accent3 10" xfId="24945" hidden="1"/>
    <cellStyle name="20% - Accent3 10" xfId="25103" hidden="1"/>
    <cellStyle name="20% - Accent3 10" xfId="23345" hidden="1"/>
    <cellStyle name="20% - Accent3 10" xfId="23314" hidden="1"/>
    <cellStyle name="20% - Accent3 10" xfId="25714" hidden="1"/>
    <cellStyle name="20% - Accent3 10" xfId="25813" hidden="1"/>
    <cellStyle name="20% - Accent3 10" xfId="25904" hidden="1"/>
    <cellStyle name="20% - Accent3 10" xfId="26476" hidden="1"/>
    <cellStyle name="20% - Accent3 10" xfId="26587" hidden="1"/>
    <cellStyle name="20% - Accent3 10" xfId="26700" hidden="1"/>
    <cellStyle name="20% - Accent3 10" xfId="27085" hidden="1"/>
    <cellStyle name="20% - Accent3 10" xfId="27164" hidden="1"/>
    <cellStyle name="20% - Accent3 10" xfId="27583" hidden="1"/>
    <cellStyle name="20% - Accent3 10" xfId="27509" hidden="1"/>
    <cellStyle name="20% - Accent3 10" xfId="27429" hidden="1"/>
    <cellStyle name="20% - Accent3 10" xfId="27346" hidden="1"/>
    <cellStyle name="20% - Accent3 10" xfId="26178" hidden="1"/>
    <cellStyle name="20% - Accent3 10" xfId="26097" hidden="1"/>
    <cellStyle name="20% - Accent3 10" xfId="26011" hidden="1"/>
    <cellStyle name="20% - Accent3 10" xfId="25767" hidden="1"/>
    <cellStyle name="20% - Accent3 10" xfId="26346" hidden="1"/>
    <cellStyle name="20% - Accent3 10" xfId="26633" hidden="1"/>
    <cellStyle name="20% - Accent3 10" xfId="25047" hidden="1"/>
    <cellStyle name="20% - Accent3 10" xfId="24896" hidden="1"/>
    <cellStyle name="20% - Accent3 10" xfId="24731" hidden="1"/>
    <cellStyle name="20% - Accent3 10" xfId="24579" hidden="1"/>
    <cellStyle name="20% - Accent3 10" xfId="26467" hidden="1"/>
    <cellStyle name="20% - Accent3 10" xfId="26557" hidden="1"/>
    <cellStyle name="20% - Accent3 10" xfId="23866" hidden="1"/>
    <cellStyle name="20% - Accent3 10" xfId="23693" hidden="1"/>
    <cellStyle name="20% - Accent3 10" xfId="23529" hidden="1"/>
    <cellStyle name="20% - Accent3 10" xfId="23042" hidden="1"/>
    <cellStyle name="20% - Accent3 10" xfId="22966" hidden="1"/>
    <cellStyle name="20% - Accent3 10" xfId="22888" hidden="1"/>
    <cellStyle name="20% - Accent3 10" xfId="27653" hidden="1"/>
    <cellStyle name="20% - Accent3 10" xfId="27729" hidden="1"/>
    <cellStyle name="20% - Accent3 10" xfId="22142" hidden="1"/>
    <cellStyle name="20% - Accent3 10" xfId="22068" hidden="1"/>
    <cellStyle name="20% - Accent3 10" xfId="21988" hidden="1"/>
    <cellStyle name="20% - Accent3 10" xfId="21905" hidden="1"/>
    <cellStyle name="20% - Accent3 10" xfId="20737" hidden="1"/>
    <cellStyle name="20% - Accent3 10" xfId="20656" hidden="1"/>
    <cellStyle name="20% - Accent3 10" xfId="20570" hidden="1"/>
    <cellStyle name="20% - Accent3 10" xfId="20326" hidden="1"/>
    <cellStyle name="20% - Accent3 10" xfId="20905" hidden="1"/>
    <cellStyle name="20% - Accent3 10" xfId="21192" hidden="1"/>
    <cellStyle name="20% - Accent3 10" xfId="19606" hidden="1"/>
    <cellStyle name="20% - Accent3 10" xfId="19455" hidden="1"/>
    <cellStyle name="20% - Accent3 10" xfId="19290" hidden="1"/>
    <cellStyle name="20% - Accent3 10" xfId="19138" hidden="1"/>
    <cellStyle name="20% - Accent3 10" xfId="21026" hidden="1"/>
    <cellStyle name="20% - Accent3 10" xfId="21116" hidden="1"/>
    <cellStyle name="20% - Accent3 10" xfId="18425" hidden="1"/>
    <cellStyle name="20% - Accent3 10" xfId="18252" hidden="1"/>
    <cellStyle name="20% - Accent3 10" xfId="18088" hidden="1"/>
    <cellStyle name="20% - Accent3 10" xfId="17601" hidden="1"/>
    <cellStyle name="20% - Accent3 10" xfId="17525" hidden="1"/>
    <cellStyle name="20% - Accent3 10" xfId="17447" hidden="1"/>
    <cellStyle name="20% - Accent3 10" xfId="27797" hidden="1"/>
    <cellStyle name="20% - Accent3 10" xfId="27873" hidden="1"/>
    <cellStyle name="20% - Accent3 10" xfId="27981" hidden="1"/>
    <cellStyle name="20% - Accent3 10" xfId="28057" hidden="1"/>
    <cellStyle name="20% - Accent3 10" xfId="28148" hidden="1"/>
    <cellStyle name="20% - Accent3 10" xfId="28313" hidden="1"/>
    <cellStyle name="20% - Accent3 10" xfId="29320" hidden="1"/>
    <cellStyle name="20% - Accent3 10" xfId="29465" hidden="1"/>
    <cellStyle name="20% - Accent3 10" xfId="29605" hidden="1"/>
    <cellStyle name="20% - Accent3 10" xfId="29721" hidden="1"/>
    <cellStyle name="20% - Accent3 10" xfId="29189" hidden="1"/>
    <cellStyle name="20% - Accent3 10" xfId="29024" hidden="1"/>
    <cellStyle name="20% - Accent3 10" xfId="30388" hidden="1"/>
    <cellStyle name="20% - Accent3 10" xfId="30523" hidden="1"/>
    <cellStyle name="20% - Accent3 10" xfId="30673" hidden="1"/>
    <cellStyle name="20% - Accent3 10" xfId="30831" hidden="1"/>
    <cellStyle name="20% - Accent3 10" xfId="29073" hidden="1"/>
    <cellStyle name="20% - Accent3 10" xfId="29042" hidden="1"/>
    <cellStyle name="20% - Accent3 10" xfId="31442" hidden="1"/>
    <cellStyle name="20% - Accent3 10" xfId="31541" hidden="1"/>
    <cellStyle name="20% - Accent3 10" xfId="31632" hidden="1"/>
    <cellStyle name="20% - Accent3 10" xfId="32204" hidden="1"/>
    <cellStyle name="20% - Accent3 10" xfId="32315" hidden="1"/>
    <cellStyle name="20% - Accent3 10" xfId="32428" hidden="1"/>
    <cellStyle name="20% - Accent3 10" xfId="32813" hidden="1"/>
    <cellStyle name="20% - Accent3 10" xfId="32892" hidden="1"/>
    <cellStyle name="20% - Accent3 10" xfId="33311" hidden="1"/>
    <cellStyle name="20% - Accent3 10" xfId="33237" hidden="1"/>
    <cellStyle name="20% - Accent3 10" xfId="33157" hidden="1"/>
    <cellStyle name="20% - Accent3 10" xfId="33074" hidden="1"/>
    <cellStyle name="20% - Accent3 10" xfId="31906" hidden="1"/>
    <cellStyle name="20% - Accent3 10" xfId="31825" hidden="1"/>
    <cellStyle name="20% - Accent3 10" xfId="31739" hidden="1"/>
    <cellStyle name="20% - Accent3 10" xfId="31495" hidden="1"/>
    <cellStyle name="20% - Accent3 10" xfId="32074" hidden="1"/>
    <cellStyle name="20% - Accent3 10" xfId="32361" hidden="1"/>
    <cellStyle name="20% - Accent3 10" xfId="30775" hidden="1"/>
    <cellStyle name="20% - Accent3 10" xfId="30624" hidden="1"/>
    <cellStyle name="20% - Accent3 10" xfId="30459" hidden="1"/>
    <cellStyle name="20% - Accent3 10" xfId="30307" hidden="1"/>
    <cellStyle name="20% - Accent3 10" xfId="32195" hidden="1"/>
    <cellStyle name="20% - Accent3 10" xfId="32285" hidden="1"/>
    <cellStyle name="20% - Accent3 10" xfId="29594" hidden="1"/>
    <cellStyle name="20% - Accent3 10" xfId="29421" hidden="1"/>
    <cellStyle name="20% - Accent3 10" xfId="29257" hidden="1"/>
    <cellStyle name="20% - Accent3 10" xfId="28770" hidden="1"/>
    <cellStyle name="20% - Accent3 10" xfId="28694" hidden="1"/>
    <cellStyle name="20% - Accent3 10" xfId="28616" hidden="1"/>
    <cellStyle name="20% - Accent3 10" xfId="33381" hidden="1"/>
    <cellStyle name="20% - Accent3 10" xfId="33457" hidden="1"/>
    <cellStyle name="20% - Accent3 11" xfId="75" hidden="1"/>
    <cellStyle name="20% - Accent3 11" xfId="151" hidden="1"/>
    <cellStyle name="20% - Accent3 11" xfId="265" hidden="1"/>
    <cellStyle name="20% - Accent3 11" xfId="407" hidden="1"/>
    <cellStyle name="20% - Accent3 11" xfId="1416" hidden="1"/>
    <cellStyle name="20% - Accent3 11" xfId="1562" hidden="1"/>
    <cellStyle name="20% - Accent3 11" xfId="1704" hidden="1"/>
    <cellStyle name="20% - Accent3 11" xfId="1760" hidden="1"/>
    <cellStyle name="20% - Accent3 11" xfId="1240" hidden="1"/>
    <cellStyle name="20% - Accent3 11" xfId="1117" hidden="1"/>
    <cellStyle name="20% - Accent3 11" xfId="2491" hidden="1"/>
    <cellStyle name="20% - Accent3 11" xfId="2620" hidden="1"/>
    <cellStyle name="20% - Accent3 11" xfId="2769" hidden="1"/>
    <cellStyle name="20% - Accent3 11" xfId="2862" hidden="1"/>
    <cellStyle name="20% - Accent3 11" xfId="2439" hidden="1"/>
    <cellStyle name="20% - Accent3 11" xfId="1280" hidden="1"/>
    <cellStyle name="20% - Accent3 11" xfId="3537" hidden="1"/>
    <cellStyle name="20% - Accent3 11" xfId="3635" hidden="1"/>
    <cellStyle name="20% - Accent3 11" xfId="3726" hidden="1"/>
    <cellStyle name="20% - Accent3 11" xfId="4302" hidden="1"/>
    <cellStyle name="20% - Accent3 11" xfId="4412" hidden="1"/>
    <cellStyle name="20% - Accent3 11" xfId="4526" hidden="1"/>
    <cellStyle name="20% - Accent3 11" xfId="4907" hidden="1"/>
    <cellStyle name="20% - Accent3 11" xfId="4987" hidden="1"/>
    <cellStyle name="20% - Accent3 11" xfId="5516" hidden="1"/>
    <cellStyle name="20% - Accent3 11" xfId="5592" hidden="1"/>
    <cellStyle name="20% - Accent3 11" xfId="5706" hidden="1"/>
    <cellStyle name="20% - Accent3 11" xfId="5848" hidden="1"/>
    <cellStyle name="20% - Accent3 11" xfId="6857" hidden="1"/>
    <cellStyle name="20% - Accent3 11" xfId="7003" hidden="1"/>
    <cellStyle name="20% - Accent3 11" xfId="7145" hidden="1"/>
    <cellStyle name="20% - Accent3 11" xfId="7201" hidden="1"/>
    <cellStyle name="20% - Accent3 11" xfId="6681" hidden="1"/>
    <cellStyle name="20% - Accent3 11" xfId="6558" hidden="1"/>
    <cellStyle name="20% - Accent3 11" xfId="7932" hidden="1"/>
    <cellStyle name="20% - Accent3 11" xfId="8061" hidden="1"/>
    <cellStyle name="20% - Accent3 11" xfId="8210" hidden="1"/>
    <cellStyle name="20% - Accent3 11" xfId="8303" hidden="1"/>
    <cellStyle name="20% - Accent3 11" xfId="7880" hidden="1"/>
    <cellStyle name="20% - Accent3 11" xfId="6721" hidden="1"/>
    <cellStyle name="20% - Accent3 11" xfId="8978" hidden="1"/>
    <cellStyle name="20% - Accent3 11" xfId="9076" hidden="1"/>
    <cellStyle name="20% - Accent3 11" xfId="9167" hidden="1"/>
    <cellStyle name="20% - Accent3 11" xfId="9743" hidden="1"/>
    <cellStyle name="20% - Accent3 11" xfId="9853" hidden="1"/>
    <cellStyle name="20% - Accent3 11" xfId="9967" hidden="1"/>
    <cellStyle name="20% - Accent3 11" xfId="10348" hidden="1"/>
    <cellStyle name="20% - Accent3 11" xfId="10428" hidden="1"/>
    <cellStyle name="20% - Accent3 11" xfId="10820" hidden="1"/>
    <cellStyle name="20% - Accent3 11" xfId="10746" hidden="1"/>
    <cellStyle name="20% - Accent3 11" xfId="10666" hidden="1"/>
    <cellStyle name="20% - Accent3 11" xfId="10582" hidden="1"/>
    <cellStyle name="20% - Accent3 11" xfId="9415" hidden="1"/>
    <cellStyle name="20% - Accent3 11" xfId="9334" hidden="1"/>
    <cellStyle name="20% - Accent3 11" xfId="9248" hidden="1"/>
    <cellStyle name="20% - Accent3 11" xfId="9197" hidden="1"/>
    <cellStyle name="20% - Accent3 11" xfId="9623" hidden="1"/>
    <cellStyle name="20% - Accent3 11" xfId="9817" hidden="1"/>
    <cellStyle name="20% - Accent3 11" xfId="8278" hidden="1"/>
    <cellStyle name="20% - Accent3 11" xfId="8129" hidden="1"/>
    <cellStyle name="20% - Accent3 11" xfId="7951" hidden="1"/>
    <cellStyle name="20% - Accent3 11" xfId="7865" hidden="1"/>
    <cellStyle name="20% - Accent3 11" xfId="8331" hidden="1"/>
    <cellStyle name="20% - Accent3 11" xfId="9585" hidden="1"/>
    <cellStyle name="20% - Accent3 11" xfId="7088" hidden="1"/>
    <cellStyle name="20% - Accent3 11" xfId="6927" hidden="1"/>
    <cellStyle name="20% - Accent3 11" xfId="6759" hidden="1"/>
    <cellStyle name="20% - Accent3 11" xfId="6279" hidden="1"/>
    <cellStyle name="20% - Accent3 11" xfId="6203" hidden="1"/>
    <cellStyle name="20% - Accent3 11" xfId="6026" hidden="1"/>
    <cellStyle name="20% - Accent3 11" xfId="10916" hidden="1"/>
    <cellStyle name="20% - Accent3 11" xfId="10992" hidden="1"/>
    <cellStyle name="20% - Accent3 11" xfId="5379" hidden="1"/>
    <cellStyle name="20% - Accent3 11" xfId="5305" hidden="1"/>
    <cellStyle name="20% - Accent3 11" xfId="5225" hidden="1"/>
    <cellStyle name="20% - Accent3 11" xfId="5141" hidden="1"/>
    <cellStyle name="20% - Accent3 11" xfId="3974" hidden="1"/>
    <cellStyle name="20% - Accent3 11" xfId="3893" hidden="1"/>
    <cellStyle name="20% - Accent3 11" xfId="3807" hidden="1"/>
    <cellStyle name="20% - Accent3 11" xfId="3756" hidden="1"/>
    <cellStyle name="20% - Accent3 11" xfId="4182" hidden="1"/>
    <cellStyle name="20% - Accent3 11" xfId="4376" hidden="1"/>
    <cellStyle name="20% - Accent3 11" xfId="2837" hidden="1"/>
    <cellStyle name="20% - Accent3 11" xfId="2688" hidden="1"/>
    <cellStyle name="20% - Accent3 11" xfId="2510" hidden="1"/>
    <cellStyle name="20% - Accent3 11" xfId="2424" hidden="1"/>
    <cellStyle name="20% - Accent3 11" xfId="2890" hidden="1"/>
    <cellStyle name="20% - Accent3 11" xfId="4144" hidden="1"/>
    <cellStyle name="20% - Accent3 11" xfId="1647" hidden="1"/>
    <cellStyle name="20% - Accent3 11" xfId="1486" hidden="1"/>
    <cellStyle name="20% - Accent3 11" xfId="1318" hidden="1"/>
    <cellStyle name="20% - Accent3 11" xfId="838" hidden="1"/>
    <cellStyle name="20% - Accent3 11" xfId="762" hidden="1"/>
    <cellStyle name="20% - Accent3 11" xfId="585" hidden="1"/>
    <cellStyle name="20% - Accent3 11" xfId="11060" hidden="1"/>
    <cellStyle name="20% - Accent3 11" xfId="11136" hidden="1"/>
    <cellStyle name="20% - Accent3 11" xfId="11244" hidden="1"/>
    <cellStyle name="20% - Accent3 11" xfId="11320" hidden="1"/>
    <cellStyle name="20% - Accent3 11" xfId="11434" hidden="1"/>
    <cellStyle name="20% - Accent3 11" xfId="11576" hidden="1"/>
    <cellStyle name="20% - Accent3 11" xfId="12585" hidden="1"/>
    <cellStyle name="20% - Accent3 11" xfId="12731" hidden="1"/>
    <cellStyle name="20% - Accent3 11" xfId="12873" hidden="1"/>
    <cellStyle name="20% - Accent3 11" xfId="12929" hidden="1"/>
    <cellStyle name="20% - Accent3 11" xfId="12409" hidden="1"/>
    <cellStyle name="20% - Accent3 11" xfId="12286" hidden="1"/>
    <cellStyle name="20% - Accent3 11" xfId="13660" hidden="1"/>
    <cellStyle name="20% - Accent3 11" xfId="13789" hidden="1"/>
    <cellStyle name="20% - Accent3 11" xfId="13938" hidden="1"/>
    <cellStyle name="20% - Accent3 11" xfId="14031" hidden="1"/>
    <cellStyle name="20% - Accent3 11" xfId="13608" hidden="1"/>
    <cellStyle name="20% - Accent3 11" xfId="12449" hidden="1"/>
    <cellStyle name="20% - Accent3 11" xfId="14706" hidden="1"/>
    <cellStyle name="20% - Accent3 11" xfId="14804" hidden="1"/>
    <cellStyle name="20% - Accent3 11" xfId="14895" hidden="1"/>
    <cellStyle name="20% - Accent3 11" xfId="15471" hidden="1"/>
    <cellStyle name="20% - Accent3 11" xfId="15581" hidden="1"/>
    <cellStyle name="20% - Accent3 11" xfId="15695" hidden="1"/>
    <cellStyle name="20% - Accent3 11" xfId="16076" hidden="1"/>
    <cellStyle name="20% - Accent3 11" xfId="16156" hidden="1"/>
    <cellStyle name="20% - Accent3 11" xfId="16548" hidden="1"/>
    <cellStyle name="20% - Accent3 11" xfId="16474" hidden="1"/>
    <cellStyle name="20% - Accent3 11" xfId="16394" hidden="1"/>
    <cellStyle name="20% - Accent3 11" xfId="16310" hidden="1"/>
    <cellStyle name="20% - Accent3 11" xfId="15143" hidden="1"/>
    <cellStyle name="20% - Accent3 11" xfId="15062" hidden="1"/>
    <cellStyle name="20% - Accent3 11" xfId="14976" hidden="1"/>
    <cellStyle name="20% - Accent3 11" xfId="14925" hidden="1"/>
    <cellStyle name="20% - Accent3 11" xfId="15351" hidden="1"/>
    <cellStyle name="20% - Accent3 11" xfId="15545" hidden="1"/>
    <cellStyle name="20% - Accent3 11" xfId="14006" hidden="1"/>
    <cellStyle name="20% - Accent3 11" xfId="13857" hidden="1"/>
    <cellStyle name="20% - Accent3 11" xfId="13679" hidden="1"/>
    <cellStyle name="20% - Accent3 11" xfId="13593" hidden="1"/>
    <cellStyle name="20% - Accent3 11" xfId="14059" hidden="1"/>
    <cellStyle name="20% - Accent3 11" xfId="15313" hidden="1"/>
    <cellStyle name="20% - Accent3 11" xfId="12816" hidden="1"/>
    <cellStyle name="20% - Accent3 11" xfId="12655" hidden="1"/>
    <cellStyle name="20% - Accent3 11" xfId="12487" hidden="1"/>
    <cellStyle name="20% - Accent3 11" xfId="12007" hidden="1"/>
    <cellStyle name="20% - Accent3 11" xfId="11931" hidden="1"/>
    <cellStyle name="20% - Accent3 11" xfId="11754" hidden="1"/>
    <cellStyle name="20% - Accent3 11" xfId="16644" hidden="1"/>
    <cellStyle name="20% - Accent3 11" xfId="16720" hidden="1"/>
    <cellStyle name="20% - Accent3 11" xfId="16825" hidden="1"/>
    <cellStyle name="20% - Accent3 11" xfId="16901" hidden="1"/>
    <cellStyle name="20% - Accent3 11" xfId="17015" hidden="1"/>
    <cellStyle name="20% - Accent3 11" xfId="17157" hidden="1"/>
    <cellStyle name="20% - Accent3 11" xfId="18166" hidden="1"/>
    <cellStyle name="20% - Accent3 11" xfId="18312" hidden="1"/>
    <cellStyle name="20% - Accent3 11" xfId="18454" hidden="1"/>
    <cellStyle name="20% - Accent3 11" xfId="18510" hidden="1"/>
    <cellStyle name="20% - Accent3 11" xfId="17990" hidden="1"/>
    <cellStyle name="20% - Accent3 11" xfId="17867" hidden="1"/>
    <cellStyle name="20% - Accent3 11" xfId="19241" hidden="1"/>
    <cellStyle name="20% - Accent3 11" xfId="19370" hidden="1"/>
    <cellStyle name="20% - Accent3 11" xfId="19519" hidden="1"/>
    <cellStyle name="20% - Accent3 11" xfId="19612" hidden="1"/>
    <cellStyle name="20% - Accent3 11" xfId="19189" hidden="1"/>
    <cellStyle name="20% - Accent3 11" xfId="18030" hidden="1"/>
    <cellStyle name="20% - Accent3 11" xfId="20287" hidden="1"/>
    <cellStyle name="20% - Accent3 11" xfId="20385" hidden="1"/>
    <cellStyle name="20% - Accent3 11" xfId="20476" hidden="1"/>
    <cellStyle name="20% - Accent3 11" xfId="21052" hidden="1"/>
    <cellStyle name="20% - Accent3 11" xfId="21162" hidden="1"/>
    <cellStyle name="20% - Accent3 11" xfId="21276" hidden="1"/>
    <cellStyle name="20% - Accent3 11" xfId="21657" hidden="1"/>
    <cellStyle name="20% - Accent3 11" xfId="21737" hidden="1"/>
    <cellStyle name="20% - Accent3 11" xfId="22266" hidden="1"/>
    <cellStyle name="20% - Accent3 11" xfId="22342" hidden="1"/>
    <cellStyle name="20% - Accent3 11" xfId="22456" hidden="1"/>
    <cellStyle name="20% - Accent3 11" xfId="22598" hidden="1"/>
    <cellStyle name="20% - Accent3 11" xfId="23607" hidden="1"/>
    <cellStyle name="20% - Accent3 11" xfId="23753" hidden="1"/>
    <cellStyle name="20% - Accent3 11" xfId="23895" hidden="1"/>
    <cellStyle name="20% - Accent3 11" xfId="23951" hidden="1"/>
    <cellStyle name="20% - Accent3 11" xfId="23431" hidden="1"/>
    <cellStyle name="20% - Accent3 11" xfId="23308" hidden="1"/>
    <cellStyle name="20% - Accent3 11" xfId="24682" hidden="1"/>
    <cellStyle name="20% - Accent3 11" xfId="24811" hidden="1"/>
    <cellStyle name="20% - Accent3 11" xfId="24960" hidden="1"/>
    <cellStyle name="20% - Accent3 11" xfId="25053" hidden="1"/>
    <cellStyle name="20% - Accent3 11" xfId="24630" hidden="1"/>
    <cellStyle name="20% - Accent3 11" xfId="23471" hidden="1"/>
    <cellStyle name="20% - Accent3 11" xfId="25728" hidden="1"/>
    <cellStyle name="20% - Accent3 11" xfId="25826" hidden="1"/>
    <cellStyle name="20% - Accent3 11" xfId="25917" hidden="1"/>
    <cellStyle name="20% - Accent3 11" xfId="26493" hidden="1"/>
    <cellStyle name="20% - Accent3 11" xfId="26603" hidden="1"/>
    <cellStyle name="20% - Accent3 11" xfId="26717" hidden="1"/>
    <cellStyle name="20% - Accent3 11" xfId="27098" hidden="1"/>
    <cellStyle name="20% - Accent3 11" xfId="27178" hidden="1"/>
    <cellStyle name="20% - Accent3 11" xfId="27570" hidden="1"/>
    <cellStyle name="20% - Accent3 11" xfId="27496" hidden="1"/>
    <cellStyle name="20% - Accent3 11" xfId="27416" hidden="1"/>
    <cellStyle name="20% - Accent3 11" xfId="27332" hidden="1"/>
    <cellStyle name="20% - Accent3 11" xfId="26165" hidden="1"/>
    <cellStyle name="20% - Accent3 11" xfId="26084" hidden="1"/>
    <cellStyle name="20% - Accent3 11" xfId="25998" hidden="1"/>
    <cellStyle name="20% - Accent3 11" xfId="25947" hidden="1"/>
    <cellStyle name="20% - Accent3 11" xfId="26373" hidden="1"/>
    <cellStyle name="20% - Accent3 11" xfId="26567" hidden="1"/>
    <cellStyle name="20% - Accent3 11" xfId="25028" hidden="1"/>
    <cellStyle name="20% - Accent3 11" xfId="24879" hidden="1"/>
    <cellStyle name="20% - Accent3 11" xfId="24701" hidden="1"/>
    <cellStyle name="20% - Accent3 11" xfId="24615" hidden="1"/>
    <cellStyle name="20% - Accent3 11" xfId="25081" hidden="1"/>
    <cellStyle name="20% - Accent3 11" xfId="26335" hidden="1"/>
    <cellStyle name="20% - Accent3 11" xfId="23838" hidden="1"/>
    <cellStyle name="20% - Accent3 11" xfId="23677" hidden="1"/>
    <cellStyle name="20% - Accent3 11" xfId="23509" hidden="1"/>
    <cellStyle name="20% - Accent3 11" xfId="23029" hidden="1"/>
    <cellStyle name="20% - Accent3 11" xfId="22953" hidden="1"/>
    <cellStyle name="20% - Accent3 11" xfId="22776" hidden="1"/>
    <cellStyle name="20% - Accent3 11" xfId="27666" hidden="1"/>
    <cellStyle name="20% - Accent3 11" xfId="27742" hidden="1"/>
    <cellStyle name="20% - Accent3 11" xfId="22129" hidden="1"/>
    <cellStyle name="20% - Accent3 11" xfId="22055" hidden="1"/>
    <cellStyle name="20% - Accent3 11" xfId="21975" hidden="1"/>
    <cellStyle name="20% - Accent3 11" xfId="21891" hidden="1"/>
    <cellStyle name="20% - Accent3 11" xfId="20724" hidden="1"/>
    <cellStyle name="20% - Accent3 11" xfId="20643" hidden="1"/>
    <cellStyle name="20% - Accent3 11" xfId="20557" hidden="1"/>
    <cellStyle name="20% - Accent3 11" xfId="20506" hidden="1"/>
    <cellStyle name="20% - Accent3 11" xfId="20932" hidden="1"/>
    <cellStyle name="20% - Accent3 11" xfId="21126" hidden="1"/>
    <cellStyle name="20% - Accent3 11" xfId="19587" hidden="1"/>
    <cellStyle name="20% - Accent3 11" xfId="19438" hidden="1"/>
    <cellStyle name="20% - Accent3 11" xfId="19260" hidden="1"/>
    <cellStyle name="20% - Accent3 11" xfId="19174" hidden="1"/>
    <cellStyle name="20% - Accent3 11" xfId="19640" hidden="1"/>
    <cellStyle name="20% - Accent3 11" xfId="20894" hidden="1"/>
    <cellStyle name="20% - Accent3 11" xfId="18397" hidden="1"/>
    <cellStyle name="20% - Accent3 11" xfId="18236" hidden="1"/>
    <cellStyle name="20% - Accent3 11" xfId="18068" hidden="1"/>
    <cellStyle name="20% - Accent3 11" xfId="17588" hidden="1"/>
    <cellStyle name="20% - Accent3 11" xfId="17512" hidden="1"/>
    <cellStyle name="20% - Accent3 11" xfId="17335" hidden="1"/>
    <cellStyle name="20% - Accent3 11" xfId="27810" hidden="1"/>
    <cellStyle name="20% - Accent3 11" xfId="27886" hidden="1"/>
    <cellStyle name="20% - Accent3 11" xfId="27994" hidden="1"/>
    <cellStyle name="20% - Accent3 11" xfId="28070" hidden="1"/>
    <cellStyle name="20% - Accent3 11" xfId="28184" hidden="1"/>
    <cellStyle name="20% - Accent3 11" xfId="28326" hidden="1"/>
    <cellStyle name="20% - Accent3 11" xfId="29335" hidden="1"/>
    <cellStyle name="20% - Accent3 11" xfId="29481" hidden="1"/>
    <cellStyle name="20% - Accent3 11" xfId="29623" hidden="1"/>
    <cellStyle name="20% - Accent3 11" xfId="29679" hidden="1"/>
    <cellStyle name="20% - Accent3 11" xfId="29159" hidden="1"/>
    <cellStyle name="20% - Accent3 11" xfId="29036" hidden="1"/>
    <cellStyle name="20% - Accent3 11" xfId="30410" hidden="1"/>
    <cellStyle name="20% - Accent3 11" xfId="30539" hidden="1"/>
    <cellStyle name="20% - Accent3 11" xfId="30688" hidden="1"/>
    <cellStyle name="20% - Accent3 11" xfId="30781" hidden="1"/>
    <cellStyle name="20% - Accent3 11" xfId="30358" hidden="1"/>
    <cellStyle name="20% - Accent3 11" xfId="29199" hidden="1"/>
    <cellStyle name="20% - Accent3 11" xfId="31456" hidden="1"/>
    <cellStyle name="20% - Accent3 11" xfId="31554" hidden="1"/>
    <cellStyle name="20% - Accent3 11" xfId="31645" hidden="1"/>
    <cellStyle name="20% - Accent3 11" xfId="32221" hidden="1"/>
    <cellStyle name="20% - Accent3 11" xfId="32331" hidden="1"/>
    <cellStyle name="20% - Accent3 11" xfId="32445" hidden="1"/>
    <cellStyle name="20% - Accent3 11" xfId="32826" hidden="1"/>
    <cellStyle name="20% - Accent3 11" xfId="32906" hidden="1"/>
    <cellStyle name="20% - Accent3 11" xfId="33298" hidden="1"/>
    <cellStyle name="20% - Accent3 11" xfId="33224" hidden="1"/>
    <cellStyle name="20% - Accent3 11" xfId="33144" hidden="1"/>
    <cellStyle name="20% - Accent3 11" xfId="33060" hidden="1"/>
    <cellStyle name="20% - Accent3 11" xfId="31893" hidden="1"/>
    <cellStyle name="20% - Accent3 11" xfId="31812" hidden="1"/>
    <cellStyle name="20% - Accent3 11" xfId="31726" hidden="1"/>
    <cellStyle name="20% - Accent3 11" xfId="31675" hidden="1"/>
    <cellStyle name="20% - Accent3 11" xfId="32101" hidden="1"/>
    <cellStyle name="20% - Accent3 11" xfId="32295" hidden="1"/>
    <cellStyle name="20% - Accent3 11" xfId="30756" hidden="1"/>
    <cellStyle name="20% - Accent3 11" xfId="30607" hidden="1"/>
    <cellStyle name="20% - Accent3 11" xfId="30429" hidden="1"/>
    <cellStyle name="20% - Accent3 11" xfId="30343" hidden="1"/>
    <cellStyle name="20% - Accent3 11" xfId="30809" hidden="1"/>
    <cellStyle name="20% - Accent3 11" xfId="32063" hidden="1"/>
    <cellStyle name="20% - Accent3 11" xfId="29566" hidden="1"/>
    <cellStyle name="20% - Accent3 11" xfId="29405" hidden="1"/>
    <cellStyle name="20% - Accent3 11" xfId="29237" hidden="1"/>
    <cellStyle name="20% - Accent3 11" xfId="28757" hidden="1"/>
    <cellStyle name="20% - Accent3 11" xfId="28681" hidden="1"/>
    <cellStyle name="20% - Accent3 11" xfId="28504" hidden="1"/>
    <cellStyle name="20% - Accent3 11" xfId="33394" hidden="1"/>
    <cellStyle name="20% - Accent3 11" xfId="33470" hidden="1"/>
    <cellStyle name="20% - Accent3 12" xfId="89" hidden="1"/>
    <cellStyle name="20% - Accent3 12" xfId="165" hidden="1"/>
    <cellStyle name="20% - Accent3 12" xfId="299" hidden="1"/>
    <cellStyle name="20% - Accent3 12" xfId="420" hidden="1"/>
    <cellStyle name="20% - Accent3 12" xfId="1433" hidden="1"/>
    <cellStyle name="20% - Accent3 12" xfId="1576" hidden="1"/>
    <cellStyle name="20% - Accent3 12" xfId="1725" hidden="1"/>
    <cellStyle name="20% - Accent3 12" xfId="1793" hidden="1"/>
    <cellStyle name="20% - Accent3 12" xfId="1262" hidden="1"/>
    <cellStyle name="20% - Accent3 12" xfId="1242" hidden="1"/>
    <cellStyle name="20% - Accent3 12" xfId="2514" hidden="1"/>
    <cellStyle name="20% - Accent3 12" xfId="2635" hidden="1"/>
    <cellStyle name="20% - Accent3 12" xfId="2783" hidden="1"/>
    <cellStyle name="20% - Accent3 12" xfId="2904" hidden="1"/>
    <cellStyle name="20% - Accent3 12" xfId="1133" hidden="1"/>
    <cellStyle name="20% - Accent3 12" xfId="894" hidden="1"/>
    <cellStyle name="20% - Accent3 12" xfId="3552" hidden="1"/>
    <cellStyle name="20% - Accent3 12" xfId="3649" hidden="1"/>
    <cellStyle name="20% - Accent3 12" xfId="3741" hidden="1"/>
    <cellStyle name="20% - Accent3 12" xfId="4317" hidden="1"/>
    <cellStyle name="20% - Accent3 12" xfId="4426" hidden="1"/>
    <cellStyle name="20% - Accent3 12" xfId="4540" hidden="1"/>
    <cellStyle name="20% - Accent3 12" xfId="4921" hidden="1"/>
    <cellStyle name="20% - Accent3 12" xfId="5000" hidden="1"/>
    <cellStyle name="20% - Accent3 12" xfId="5530" hidden="1"/>
    <cellStyle name="20% - Accent3 12" xfId="5606" hidden="1"/>
    <cellStyle name="20% - Accent3 12" xfId="5740" hidden="1"/>
    <cellStyle name="20% - Accent3 12" xfId="5861" hidden="1"/>
    <cellStyle name="20% - Accent3 12" xfId="6874" hidden="1"/>
    <cellStyle name="20% - Accent3 12" xfId="7017" hidden="1"/>
    <cellStyle name="20% - Accent3 12" xfId="7166" hidden="1"/>
    <cellStyle name="20% - Accent3 12" xfId="7234" hidden="1"/>
    <cellStyle name="20% - Accent3 12" xfId="6703" hidden="1"/>
    <cellStyle name="20% - Accent3 12" xfId="6683" hidden="1"/>
    <cellStyle name="20% - Accent3 12" xfId="7955" hidden="1"/>
    <cellStyle name="20% - Accent3 12" xfId="8076" hidden="1"/>
    <cellStyle name="20% - Accent3 12" xfId="8224" hidden="1"/>
    <cellStyle name="20% - Accent3 12" xfId="8345" hidden="1"/>
    <cellStyle name="20% - Accent3 12" xfId="6574" hidden="1"/>
    <cellStyle name="20% - Accent3 12" xfId="6335" hidden="1"/>
    <cellStyle name="20% - Accent3 12" xfId="8993" hidden="1"/>
    <cellStyle name="20% - Accent3 12" xfId="9090" hidden="1"/>
    <cellStyle name="20% - Accent3 12" xfId="9182" hidden="1"/>
    <cellStyle name="20% - Accent3 12" xfId="9758" hidden="1"/>
    <cellStyle name="20% - Accent3 12" xfId="9867" hidden="1"/>
    <cellStyle name="20% - Accent3 12" xfId="9981" hidden="1"/>
    <cellStyle name="20% - Accent3 12" xfId="10362" hidden="1"/>
    <cellStyle name="20% - Accent3 12" xfId="10441" hidden="1"/>
    <cellStyle name="20% - Accent3 12" xfId="10807" hidden="1"/>
    <cellStyle name="20% - Accent3 12" xfId="10732" hidden="1"/>
    <cellStyle name="20% - Accent3 12" xfId="10652" hidden="1"/>
    <cellStyle name="20% - Accent3 12" xfId="10569" hidden="1"/>
    <cellStyle name="20% - Accent3 12" xfId="9400" hidden="1"/>
    <cellStyle name="20% - Accent3 12" xfId="9321" hidden="1"/>
    <cellStyle name="20% - Accent3 12" xfId="9234" hidden="1"/>
    <cellStyle name="20% - Accent3 12" xfId="9032" hidden="1"/>
    <cellStyle name="20% - Accent3 12" xfId="9603" hidden="1"/>
    <cellStyle name="20% - Accent3 12" xfId="9620" hidden="1"/>
    <cellStyle name="20% - Accent3 12" xfId="8259" hidden="1"/>
    <cellStyle name="20% - Accent3 12" xfId="8113" hidden="1"/>
    <cellStyle name="20% - Accent3 12" xfId="7921" hidden="1"/>
    <cellStyle name="20% - Accent3 12" xfId="7837" hidden="1"/>
    <cellStyle name="20% - Accent3 12" xfId="9790" hidden="1"/>
    <cellStyle name="20% - Accent3 12" xfId="10079" hidden="1"/>
    <cellStyle name="20% - Accent3 12" xfId="7071" hidden="1"/>
    <cellStyle name="20% - Accent3 12" xfId="6911" hidden="1"/>
    <cellStyle name="20% - Accent3 12" xfId="6745" hidden="1"/>
    <cellStyle name="20% - Accent3 12" xfId="6265" hidden="1"/>
    <cellStyle name="20% - Accent3 12" xfId="6190" hidden="1"/>
    <cellStyle name="20% - Accent3 12" xfId="6012" hidden="1"/>
    <cellStyle name="20% - Accent3 12" xfId="10930" hidden="1"/>
    <cellStyle name="20% - Accent3 12" xfId="11005" hidden="1"/>
    <cellStyle name="20% - Accent3 12" xfId="5366" hidden="1"/>
    <cellStyle name="20% - Accent3 12" xfId="5291" hidden="1"/>
    <cellStyle name="20% - Accent3 12" xfId="5211" hidden="1"/>
    <cellStyle name="20% - Accent3 12" xfId="5128" hidden="1"/>
    <cellStyle name="20% - Accent3 12" xfId="3959" hidden="1"/>
    <cellStyle name="20% - Accent3 12" xfId="3880" hidden="1"/>
    <cellStyle name="20% - Accent3 12" xfId="3793" hidden="1"/>
    <cellStyle name="20% - Accent3 12" xfId="3591" hidden="1"/>
    <cellStyle name="20% - Accent3 12" xfId="4162" hidden="1"/>
    <cellStyle name="20% - Accent3 12" xfId="4179" hidden="1"/>
    <cellStyle name="20% - Accent3 12" xfId="2818" hidden="1"/>
    <cellStyle name="20% - Accent3 12" xfId="2672" hidden="1"/>
    <cellStyle name="20% - Accent3 12" xfId="2480" hidden="1"/>
    <cellStyle name="20% - Accent3 12" xfId="2396" hidden="1"/>
    <cellStyle name="20% - Accent3 12" xfId="4349" hidden="1"/>
    <cellStyle name="20% - Accent3 12" xfId="4638" hidden="1"/>
    <cellStyle name="20% - Accent3 12" xfId="1630" hidden="1"/>
    <cellStyle name="20% - Accent3 12" xfId="1470" hidden="1"/>
    <cellStyle name="20% - Accent3 12" xfId="1304" hidden="1"/>
    <cellStyle name="20% - Accent3 12" xfId="824" hidden="1"/>
    <cellStyle name="20% - Accent3 12" xfId="749" hidden="1"/>
    <cellStyle name="20% - Accent3 12" xfId="571" hidden="1"/>
    <cellStyle name="20% - Accent3 12" xfId="11074" hidden="1"/>
    <cellStyle name="20% - Accent3 12" xfId="11149" hidden="1"/>
    <cellStyle name="20% - Accent3 12" xfId="11258" hidden="1"/>
    <cellStyle name="20% - Accent3 12" xfId="11334" hidden="1"/>
    <cellStyle name="20% - Accent3 12" xfId="11468" hidden="1"/>
    <cellStyle name="20% - Accent3 12" xfId="11589" hidden="1"/>
    <cellStyle name="20% - Accent3 12" xfId="12602" hidden="1"/>
    <cellStyle name="20% - Accent3 12" xfId="12745" hidden="1"/>
    <cellStyle name="20% - Accent3 12" xfId="12894" hidden="1"/>
    <cellStyle name="20% - Accent3 12" xfId="12962" hidden="1"/>
    <cellStyle name="20% - Accent3 12" xfId="12431" hidden="1"/>
    <cellStyle name="20% - Accent3 12" xfId="12411" hidden="1"/>
    <cellStyle name="20% - Accent3 12" xfId="13683" hidden="1"/>
    <cellStyle name="20% - Accent3 12" xfId="13804" hidden="1"/>
    <cellStyle name="20% - Accent3 12" xfId="13952" hidden="1"/>
    <cellStyle name="20% - Accent3 12" xfId="14073" hidden="1"/>
    <cellStyle name="20% - Accent3 12" xfId="12302" hidden="1"/>
    <cellStyle name="20% - Accent3 12" xfId="12063" hidden="1"/>
    <cellStyle name="20% - Accent3 12" xfId="14721" hidden="1"/>
    <cellStyle name="20% - Accent3 12" xfId="14818" hidden="1"/>
    <cellStyle name="20% - Accent3 12" xfId="14910" hidden="1"/>
    <cellStyle name="20% - Accent3 12" xfId="15486" hidden="1"/>
    <cellStyle name="20% - Accent3 12" xfId="15595" hidden="1"/>
    <cellStyle name="20% - Accent3 12" xfId="15709" hidden="1"/>
    <cellStyle name="20% - Accent3 12" xfId="16090" hidden="1"/>
    <cellStyle name="20% - Accent3 12" xfId="16169" hidden="1"/>
    <cellStyle name="20% - Accent3 12" xfId="16535" hidden="1"/>
    <cellStyle name="20% - Accent3 12" xfId="16460" hidden="1"/>
    <cellStyle name="20% - Accent3 12" xfId="16380" hidden="1"/>
    <cellStyle name="20% - Accent3 12" xfId="16297" hidden="1"/>
    <cellStyle name="20% - Accent3 12" xfId="15128" hidden="1"/>
    <cellStyle name="20% - Accent3 12" xfId="15049" hidden="1"/>
    <cellStyle name="20% - Accent3 12" xfId="14962" hidden="1"/>
    <cellStyle name="20% - Accent3 12" xfId="14760" hidden="1"/>
    <cellStyle name="20% - Accent3 12" xfId="15331" hidden="1"/>
    <cellStyle name="20% - Accent3 12" xfId="15348" hidden="1"/>
    <cellStyle name="20% - Accent3 12" xfId="13987" hidden="1"/>
    <cellStyle name="20% - Accent3 12" xfId="13841" hidden="1"/>
    <cellStyle name="20% - Accent3 12" xfId="13649" hidden="1"/>
    <cellStyle name="20% - Accent3 12" xfId="13565" hidden="1"/>
    <cellStyle name="20% - Accent3 12" xfId="15518" hidden="1"/>
    <cellStyle name="20% - Accent3 12" xfId="15807" hidden="1"/>
    <cellStyle name="20% - Accent3 12" xfId="12799" hidden="1"/>
    <cellStyle name="20% - Accent3 12" xfId="12639" hidden="1"/>
    <cellStyle name="20% - Accent3 12" xfId="12473" hidden="1"/>
    <cellStyle name="20% - Accent3 12" xfId="11993" hidden="1"/>
    <cellStyle name="20% - Accent3 12" xfId="11918" hidden="1"/>
    <cellStyle name="20% - Accent3 12" xfId="11740" hidden="1"/>
    <cellStyle name="20% - Accent3 12" xfId="16658" hidden="1"/>
    <cellStyle name="20% - Accent3 12" xfId="16733" hidden="1"/>
    <cellStyle name="20% - Accent3 12" xfId="16839" hidden="1"/>
    <cellStyle name="20% - Accent3 12" xfId="16915" hidden="1"/>
    <cellStyle name="20% - Accent3 12" xfId="17049" hidden="1"/>
    <cellStyle name="20% - Accent3 12" xfId="17170" hidden="1"/>
    <cellStyle name="20% - Accent3 12" xfId="18183" hidden="1"/>
    <cellStyle name="20% - Accent3 12" xfId="18326" hidden="1"/>
    <cellStyle name="20% - Accent3 12" xfId="18475" hidden="1"/>
    <cellStyle name="20% - Accent3 12" xfId="18543" hidden="1"/>
    <cellStyle name="20% - Accent3 12" xfId="18012" hidden="1"/>
    <cellStyle name="20% - Accent3 12" xfId="17992" hidden="1"/>
    <cellStyle name="20% - Accent3 12" xfId="19264" hidden="1"/>
    <cellStyle name="20% - Accent3 12" xfId="19385" hidden="1"/>
    <cellStyle name="20% - Accent3 12" xfId="19533" hidden="1"/>
    <cellStyle name="20% - Accent3 12" xfId="19654" hidden="1"/>
    <cellStyle name="20% - Accent3 12" xfId="17883" hidden="1"/>
    <cellStyle name="20% - Accent3 12" xfId="17644" hidden="1"/>
    <cellStyle name="20% - Accent3 12" xfId="20302" hidden="1"/>
    <cellStyle name="20% - Accent3 12" xfId="20399" hidden="1"/>
    <cellStyle name="20% - Accent3 12" xfId="20491" hidden="1"/>
    <cellStyle name="20% - Accent3 12" xfId="21067" hidden="1"/>
    <cellStyle name="20% - Accent3 12" xfId="21176" hidden="1"/>
    <cellStyle name="20% - Accent3 12" xfId="21290" hidden="1"/>
    <cellStyle name="20% - Accent3 12" xfId="21671" hidden="1"/>
    <cellStyle name="20% - Accent3 12" xfId="21750" hidden="1"/>
    <cellStyle name="20% - Accent3 12" xfId="22280" hidden="1"/>
    <cellStyle name="20% - Accent3 12" xfId="22356" hidden="1"/>
    <cellStyle name="20% - Accent3 12" xfId="22490" hidden="1"/>
    <cellStyle name="20% - Accent3 12" xfId="22611" hidden="1"/>
    <cellStyle name="20% - Accent3 12" xfId="23624" hidden="1"/>
    <cellStyle name="20% - Accent3 12" xfId="23767" hidden="1"/>
    <cellStyle name="20% - Accent3 12" xfId="23916" hidden="1"/>
    <cellStyle name="20% - Accent3 12" xfId="23984" hidden="1"/>
    <cellStyle name="20% - Accent3 12" xfId="23453" hidden="1"/>
    <cellStyle name="20% - Accent3 12" xfId="23433" hidden="1"/>
    <cellStyle name="20% - Accent3 12" xfId="24705" hidden="1"/>
    <cellStyle name="20% - Accent3 12" xfId="24826" hidden="1"/>
    <cellStyle name="20% - Accent3 12" xfId="24974" hidden="1"/>
    <cellStyle name="20% - Accent3 12" xfId="25095" hidden="1"/>
    <cellStyle name="20% - Accent3 12" xfId="23324" hidden="1"/>
    <cellStyle name="20% - Accent3 12" xfId="23085" hidden="1"/>
    <cellStyle name="20% - Accent3 12" xfId="25743" hidden="1"/>
    <cellStyle name="20% - Accent3 12" xfId="25840" hidden="1"/>
    <cellStyle name="20% - Accent3 12" xfId="25932" hidden="1"/>
    <cellStyle name="20% - Accent3 12" xfId="26508" hidden="1"/>
    <cellStyle name="20% - Accent3 12" xfId="26617" hidden="1"/>
    <cellStyle name="20% - Accent3 12" xfId="26731" hidden="1"/>
    <cellStyle name="20% - Accent3 12" xfId="27112" hidden="1"/>
    <cellStyle name="20% - Accent3 12" xfId="27191" hidden="1"/>
    <cellStyle name="20% - Accent3 12" xfId="27557" hidden="1"/>
    <cellStyle name="20% - Accent3 12" xfId="27482" hidden="1"/>
    <cellStyle name="20% - Accent3 12" xfId="27402" hidden="1"/>
    <cellStyle name="20% - Accent3 12" xfId="27319" hidden="1"/>
    <cellStyle name="20% - Accent3 12" xfId="26150" hidden="1"/>
    <cellStyle name="20% - Accent3 12" xfId="26071" hidden="1"/>
    <cellStyle name="20% - Accent3 12" xfId="25984" hidden="1"/>
    <cellStyle name="20% - Accent3 12" xfId="25782" hidden="1"/>
    <cellStyle name="20% - Accent3 12" xfId="26353" hidden="1"/>
    <cellStyle name="20% - Accent3 12" xfId="26370" hidden="1"/>
    <cellStyle name="20% - Accent3 12" xfId="25009" hidden="1"/>
    <cellStyle name="20% - Accent3 12" xfId="24863" hidden="1"/>
    <cellStyle name="20% - Accent3 12" xfId="24671" hidden="1"/>
    <cellStyle name="20% - Accent3 12" xfId="24587" hidden="1"/>
    <cellStyle name="20% - Accent3 12" xfId="26540" hidden="1"/>
    <cellStyle name="20% - Accent3 12" xfId="26829" hidden="1"/>
    <cellStyle name="20% - Accent3 12" xfId="23821" hidden="1"/>
    <cellStyle name="20% - Accent3 12" xfId="23661" hidden="1"/>
    <cellStyle name="20% - Accent3 12" xfId="23495" hidden="1"/>
    <cellStyle name="20% - Accent3 12" xfId="23015" hidden="1"/>
    <cellStyle name="20% - Accent3 12" xfId="22940" hidden="1"/>
    <cellStyle name="20% - Accent3 12" xfId="22762" hidden="1"/>
    <cellStyle name="20% - Accent3 12" xfId="27680" hidden="1"/>
    <cellStyle name="20% - Accent3 12" xfId="27755" hidden="1"/>
    <cellStyle name="20% - Accent3 12" xfId="22116" hidden="1"/>
    <cellStyle name="20% - Accent3 12" xfId="22041" hidden="1"/>
    <cellStyle name="20% - Accent3 12" xfId="21961" hidden="1"/>
    <cellStyle name="20% - Accent3 12" xfId="21878" hidden="1"/>
    <cellStyle name="20% - Accent3 12" xfId="20709" hidden="1"/>
    <cellStyle name="20% - Accent3 12" xfId="20630" hidden="1"/>
    <cellStyle name="20% - Accent3 12" xfId="20543" hidden="1"/>
    <cellStyle name="20% - Accent3 12" xfId="20341" hidden="1"/>
    <cellStyle name="20% - Accent3 12" xfId="20912" hidden="1"/>
    <cellStyle name="20% - Accent3 12" xfId="20929" hidden="1"/>
    <cellStyle name="20% - Accent3 12" xfId="19568" hidden="1"/>
    <cellStyle name="20% - Accent3 12" xfId="19422" hidden="1"/>
    <cellStyle name="20% - Accent3 12" xfId="19230" hidden="1"/>
    <cellStyle name="20% - Accent3 12" xfId="19146" hidden="1"/>
    <cellStyle name="20% - Accent3 12" xfId="21099" hidden="1"/>
    <cellStyle name="20% - Accent3 12" xfId="21388" hidden="1"/>
    <cellStyle name="20% - Accent3 12" xfId="18380" hidden="1"/>
    <cellStyle name="20% - Accent3 12" xfId="18220" hidden="1"/>
    <cellStyle name="20% - Accent3 12" xfId="18054" hidden="1"/>
    <cellStyle name="20% - Accent3 12" xfId="17574" hidden="1"/>
    <cellStyle name="20% - Accent3 12" xfId="17499" hidden="1"/>
    <cellStyle name="20% - Accent3 12" xfId="17321" hidden="1"/>
    <cellStyle name="20% - Accent3 12" xfId="27824" hidden="1"/>
    <cellStyle name="20% - Accent3 12" xfId="27899" hidden="1"/>
    <cellStyle name="20% - Accent3 12" xfId="28008" hidden="1"/>
    <cellStyle name="20% - Accent3 12" xfId="28084" hidden="1"/>
    <cellStyle name="20% - Accent3 12" xfId="28218" hidden="1"/>
    <cellStyle name="20% - Accent3 12" xfId="28339" hidden="1"/>
    <cellStyle name="20% - Accent3 12" xfId="29352" hidden="1"/>
    <cellStyle name="20% - Accent3 12" xfId="29495" hidden="1"/>
    <cellStyle name="20% - Accent3 12" xfId="29644" hidden="1"/>
    <cellStyle name="20% - Accent3 12" xfId="29712" hidden="1"/>
    <cellStyle name="20% - Accent3 12" xfId="29181" hidden="1"/>
    <cellStyle name="20% - Accent3 12" xfId="29161" hidden="1"/>
    <cellStyle name="20% - Accent3 12" xfId="30433" hidden="1"/>
    <cellStyle name="20% - Accent3 12" xfId="30554" hidden="1"/>
    <cellStyle name="20% - Accent3 12" xfId="30702" hidden="1"/>
    <cellStyle name="20% - Accent3 12" xfId="30823" hidden="1"/>
    <cellStyle name="20% - Accent3 12" xfId="29052" hidden="1"/>
    <cellStyle name="20% - Accent3 12" xfId="28813" hidden="1"/>
    <cellStyle name="20% - Accent3 12" xfId="31471" hidden="1"/>
    <cellStyle name="20% - Accent3 12" xfId="31568" hidden="1"/>
    <cellStyle name="20% - Accent3 12" xfId="31660" hidden="1"/>
    <cellStyle name="20% - Accent3 12" xfId="32236" hidden="1"/>
    <cellStyle name="20% - Accent3 12" xfId="32345" hidden="1"/>
    <cellStyle name="20% - Accent3 12" xfId="32459" hidden="1"/>
    <cellStyle name="20% - Accent3 12" xfId="32840" hidden="1"/>
    <cellStyle name="20% - Accent3 12" xfId="32919" hidden="1"/>
    <cellStyle name="20% - Accent3 12" xfId="33285" hidden="1"/>
    <cellStyle name="20% - Accent3 12" xfId="33210" hidden="1"/>
    <cellStyle name="20% - Accent3 12" xfId="33130" hidden="1"/>
    <cellStyle name="20% - Accent3 12" xfId="33047" hidden="1"/>
    <cellStyle name="20% - Accent3 12" xfId="31878" hidden="1"/>
    <cellStyle name="20% - Accent3 12" xfId="31799" hidden="1"/>
    <cellStyle name="20% - Accent3 12" xfId="31712" hidden="1"/>
    <cellStyle name="20% - Accent3 12" xfId="31510" hidden="1"/>
    <cellStyle name="20% - Accent3 12" xfId="32081" hidden="1"/>
    <cellStyle name="20% - Accent3 12" xfId="32098" hidden="1"/>
    <cellStyle name="20% - Accent3 12" xfId="30737" hidden="1"/>
    <cellStyle name="20% - Accent3 12" xfId="30591" hidden="1"/>
    <cellStyle name="20% - Accent3 12" xfId="30399" hidden="1"/>
    <cellStyle name="20% - Accent3 12" xfId="30315" hidden="1"/>
    <cellStyle name="20% - Accent3 12" xfId="32268" hidden="1"/>
    <cellStyle name="20% - Accent3 12" xfId="32557" hidden="1"/>
    <cellStyle name="20% - Accent3 12" xfId="29549" hidden="1"/>
    <cellStyle name="20% - Accent3 12" xfId="29389" hidden="1"/>
    <cellStyle name="20% - Accent3 12" xfId="29223" hidden="1"/>
    <cellStyle name="20% - Accent3 12" xfId="28743" hidden="1"/>
    <cellStyle name="20% - Accent3 12" xfId="28668" hidden="1"/>
    <cellStyle name="20% - Accent3 12" xfId="28490" hidden="1"/>
    <cellStyle name="20% - Accent3 12" xfId="33408" hidden="1"/>
    <cellStyle name="20% - Accent3 12" xfId="33483" hidden="1"/>
    <cellStyle name="20% - Accent3 13" xfId="433" hidden="1"/>
    <cellStyle name="20% - Accent3 13" xfId="598" hidden="1"/>
    <cellStyle name="20% - Accent3 13" xfId="1960" hidden="1"/>
    <cellStyle name="20% - Accent3 13" xfId="2276" hidden="1"/>
    <cellStyle name="20% - Accent3 13" xfId="3060" hidden="1"/>
    <cellStyle name="20% - Accent3 13" xfId="3375" hidden="1"/>
    <cellStyle name="20% - Accent3 13" xfId="4038" hidden="1"/>
    <cellStyle name="20% - Accent3 13" xfId="4671" hidden="1"/>
    <cellStyle name="20% - Accent3 13" xfId="5874" hidden="1"/>
    <cellStyle name="20% - Accent3 13" xfId="6039" hidden="1"/>
    <cellStyle name="20% - Accent3 13" xfId="7401" hidden="1"/>
    <cellStyle name="20% - Accent3 13" xfId="7717" hidden="1"/>
    <cellStyle name="20% - Accent3 13" xfId="8501" hidden="1"/>
    <cellStyle name="20% - Accent3 13" xfId="8816" hidden="1"/>
    <cellStyle name="20% - Accent3 13" xfId="9479" hidden="1"/>
    <cellStyle name="20% - Accent3 13" xfId="10112" hidden="1"/>
    <cellStyle name="20% - Accent3 13" xfId="10556" hidden="1"/>
    <cellStyle name="20% - Accent3 13" xfId="10303" hidden="1"/>
    <cellStyle name="20% - Accent3 13" xfId="8800" hidden="1"/>
    <cellStyle name="20% - Accent3 13" xfId="8476" hidden="1"/>
    <cellStyle name="20% - Accent3 13" xfId="7675" hidden="1"/>
    <cellStyle name="20% - Accent3 13" xfId="7358" hidden="1"/>
    <cellStyle name="20% - Accent3 13" xfId="6500" hidden="1"/>
    <cellStyle name="20% - Accent3 13" xfId="5793" hidden="1"/>
    <cellStyle name="20% - Accent3 13" xfId="5115" hidden="1"/>
    <cellStyle name="20% - Accent3 13" xfId="4862" hidden="1"/>
    <cellStyle name="20% - Accent3 13" xfId="3359" hidden="1"/>
    <cellStyle name="20% - Accent3 13" xfId="3035" hidden="1"/>
    <cellStyle name="20% - Accent3 13" xfId="2234" hidden="1"/>
    <cellStyle name="20% - Accent3 13" xfId="1917" hidden="1"/>
    <cellStyle name="20% - Accent3 13" xfId="1059" hidden="1"/>
    <cellStyle name="20% - Accent3 13" xfId="352" hidden="1"/>
    <cellStyle name="20% - Accent3 13" xfId="11602" hidden="1"/>
    <cellStyle name="20% - Accent3 13" xfId="11767" hidden="1"/>
    <cellStyle name="20% - Accent3 13" xfId="13129" hidden="1"/>
    <cellStyle name="20% - Accent3 13" xfId="13445" hidden="1"/>
    <cellStyle name="20% - Accent3 13" xfId="14229" hidden="1"/>
    <cellStyle name="20% - Accent3 13" xfId="14544" hidden="1"/>
    <cellStyle name="20% - Accent3 13" xfId="15207" hidden="1"/>
    <cellStyle name="20% - Accent3 13" xfId="15840" hidden="1"/>
    <cellStyle name="20% - Accent3 13" xfId="16284" hidden="1"/>
    <cellStyle name="20% - Accent3 13" xfId="16031" hidden="1"/>
    <cellStyle name="20% - Accent3 13" xfId="14528" hidden="1"/>
    <cellStyle name="20% - Accent3 13" xfId="14204" hidden="1"/>
    <cellStyle name="20% - Accent3 13" xfId="13403" hidden="1"/>
    <cellStyle name="20% - Accent3 13" xfId="13086" hidden="1"/>
    <cellStyle name="20% - Accent3 13" xfId="12228" hidden="1"/>
    <cellStyle name="20% - Accent3 13" xfId="11521" hidden="1"/>
    <cellStyle name="20% - Accent3 13" xfId="17183" hidden="1"/>
    <cellStyle name="20% - Accent3 13" xfId="17348" hidden="1"/>
    <cellStyle name="20% - Accent3 13" xfId="18710" hidden="1"/>
    <cellStyle name="20% - Accent3 13" xfId="19026" hidden="1"/>
    <cellStyle name="20% - Accent3 13" xfId="19810" hidden="1"/>
    <cellStyle name="20% - Accent3 13" xfId="20125" hidden="1"/>
    <cellStyle name="20% - Accent3 13" xfId="20788" hidden="1"/>
    <cellStyle name="20% - Accent3 13" xfId="21421" hidden="1"/>
    <cellStyle name="20% - Accent3 13" xfId="22624" hidden="1"/>
    <cellStyle name="20% - Accent3 13" xfId="22789" hidden="1"/>
    <cellStyle name="20% - Accent3 13" xfId="24151" hidden="1"/>
    <cellStyle name="20% - Accent3 13" xfId="24467" hidden="1"/>
    <cellStyle name="20% - Accent3 13" xfId="25251" hidden="1"/>
    <cellStyle name="20% - Accent3 13" xfId="25566" hidden="1"/>
    <cellStyle name="20% - Accent3 13" xfId="26229" hidden="1"/>
    <cellStyle name="20% - Accent3 13" xfId="26862" hidden="1"/>
    <cellStyle name="20% - Accent3 13" xfId="27306" hidden="1"/>
    <cellStyle name="20% - Accent3 13" xfId="27053" hidden="1"/>
    <cellStyle name="20% - Accent3 13" xfId="25550" hidden="1"/>
    <cellStyle name="20% - Accent3 13" xfId="25226" hidden="1"/>
    <cellStyle name="20% - Accent3 13" xfId="24425" hidden="1"/>
    <cellStyle name="20% - Accent3 13" xfId="24108" hidden="1"/>
    <cellStyle name="20% - Accent3 13" xfId="23250" hidden="1"/>
    <cellStyle name="20% - Accent3 13" xfId="22543" hidden="1"/>
    <cellStyle name="20% - Accent3 13" xfId="21865" hidden="1"/>
    <cellStyle name="20% - Accent3 13" xfId="21612" hidden="1"/>
    <cellStyle name="20% - Accent3 13" xfId="20109" hidden="1"/>
    <cellStyle name="20% - Accent3 13" xfId="19785" hidden="1"/>
    <cellStyle name="20% - Accent3 13" xfId="18984" hidden="1"/>
    <cellStyle name="20% - Accent3 13" xfId="18667" hidden="1"/>
    <cellStyle name="20% - Accent3 13" xfId="17809" hidden="1"/>
    <cellStyle name="20% - Accent3 13" xfId="17102" hidden="1"/>
    <cellStyle name="20% - Accent3 13" xfId="28352" hidden="1"/>
    <cellStyle name="20% - Accent3 13" xfId="28517" hidden="1"/>
    <cellStyle name="20% - Accent3 13" xfId="29879" hidden="1"/>
    <cellStyle name="20% - Accent3 13" xfId="30195" hidden="1"/>
    <cellStyle name="20% - Accent3 13" xfId="30979" hidden="1"/>
    <cellStyle name="20% - Accent3 13" xfId="31294" hidden="1"/>
    <cellStyle name="20% - Accent3 13" xfId="31957" hidden="1"/>
    <cellStyle name="20% - Accent3 13" xfId="32590" hidden="1"/>
    <cellStyle name="20% - Accent3 13" xfId="33034" hidden="1"/>
    <cellStyle name="20% - Accent3 13" xfId="32781" hidden="1"/>
    <cellStyle name="20% - Accent3 13" xfId="31278" hidden="1"/>
    <cellStyle name="20% - Accent3 13" xfId="30954" hidden="1"/>
    <cellStyle name="20% - Accent3 13" xfId="30153" hidden="1"/>
    <cellStyle name="20% - Accent3 13" xfId="29836" hidden="1"/>
    <cellStyle name="20% - Accent3 13" xfId="28978" hidden="1"/>
    <cellStyle name="20% - Accent3 13" xfId="28271" hidden="1"/>
    <cellStyle name="20% - Accent3 3 2 3 2" xfId="509" hidden="1"/>
    <cellStyle name="20% - Accent3 3 2 3 2" xfId="678" hidden="1"/>
    <cellStyle name="20% - Accent3 3 2 3 2" xfId="2036" hidden="1"/>
    <cellStyle name="20% - Accent3 3 2 3 2" xfId="2352" hidden="1"/>
    <cellStyle name="20% - Accent3 3 2 3 2" xfId="3136" hidden="1"/>
    <cellStyle name="20% - Accent3 3 2 3 2" xfId="3451" hidden="1"/>
    <cellStyle name="20% - Accent3 3 2 3 2" xfId="4114" hidden="1"/>
    <cellStyle name="20% - Accent3 3 2 3 2" xfId="4747" hidden="1"/>
    <cellStyle name="20% - Accent3 3 2 3 2" xfId="5950" hidden="1"/>
    <cellStyle name="20% - Accent3 3 2 3 2" xfId="6119" hidden="1"/>
    <cellStyle name="20% - Accent3 3 2 3 2" xfId="7477" hidden="1"/>
    <cellStyle name="20% - Accent3 3 2 3 2" xfId="7793" hidden="1"/>
    <cellStyle name="20% - Accent3 3 2 3 2" xfId="8577" hidden="1"/>
    <cellStyle name="20% - Accent3 3 2 3 2" xfId="8892" hidden="1"/>
    <cellStyle name="20% - Accent3 3 2 3 2" xfId="9555" hidden="1"/>
    <cellStyle name="20% - Accent3 3 2 3 2" xfId="10188" hidden="1"/>
    <cellStyle name="20% - Accent3 3 2 3 2" xfId="10478" hidden="1"/>
    <cellStyle name="20% - Accent3 3 2 3 2" xfId="10227" hidden="1"/>
    <cellStyle name="20% - Accent3 3 2 3 2" xfId="8723" hidden="1"/>
    <cellStyle name="20% - Accent3 3 2 3 2" xfId="8399" hidden="1"/>
    <cellStyle name="20% - Accent3 3 2 3 2" xfId="7595" hidden="1"/>
    <cellStyle name="20% - Accent3 3 2 3 2" xfId="7281" hidden="1"/>
    <cellStyle name="20% - Accent3 3 2 3 2" xfId="6412" hidden="1"/>
    <cellStyle name="20% - Accent3 3 2 3 2" xfId="5677" hidden="1"/>
    <cellStyle name="20% - Accent3 3 2 3 2" xfId="5037" hidden="1"/>
    <cellStyle name="20% - Accent3 3 2 3 2" xfId="4786" hidden="1"/>
    <cellStyle name="20% - Accent3 3 2 3 2" xfId="3282" hidden="1"/>
    <cellStyle name="20% - Accent3 3 2 3 2" xfId="2958" hidden="1"/>
    <cellStyle name="20% - Accent3 3 2 3 2" xfId="2154" hidden="1"/>
    <cellStyle name="20% - Accent3 3 2 3 2" xfId="1840" hidden="1"/>
    <cellStyle name="20% - Accent3 3 2 3 2" xfId="971" hidden="1"/>
    <cellStyle name="20% - Accent3 3 2 3 2" xfId="236" hidden="1"/>
    <cellStyle name="20% - Accent3 3 2 3 2" xfId="11678" hidden="1"/>
    <cellStyle name="20% - Accent3 3 2 3 2" xfId="11847" hidden="1"/>
    <cellStyle name="20% - Accent3 3 2 3 2" xfId="13205" hidden="1"/>
    <cellStyle name="20% - Accent3 3 2 3 2" xfId="13521" hidden="1"/>
    <cellStyle name="20% - Accent3 3 2 3 2" xfId="14305" hidden="1"/>
    <cellStyle name="20% - Accent3 3 2 3 2" xfId="14620" hidden="1"/>
    <cellStyle name="20% - Accent3 3 2 3 2" xfId="15283" hidden="1"/>
    <cellStyle name="20% - Accent3 3 2 3 2" xfId="15916" hidden="1"/>
    <cellStyle name="20% - Accent3 3 2 3 2" xfId="16206" hidden="1"/>
    <cellStyle name="20% - Accent3 3 2 3 2" xfId="15955" hidden="1"/>
    <cellStyle name="20% - Accent3 3 2 3 2" xfId="14451" hidden="1"/>
    <cellStyle name="20% - Accent3 3 2 3 2" xfId="14127" hidden="1"/>
    <cellStyle name="20% - Accent3 3 2 3 2" xfId="13323" hidden="1"/>
    <cellStyle name="20% - Accent3 3 2 3 2" xfId="13009" hidden="1"/>
    <cellStyle name="20% - Accent3 3 2 3 2" xfId="12140" hidden="1"/>
    <cellStyle name="20% - Accent3 3 2 3 2" xfId="11405" hidden="1"/>
    <cellStyle name="20% - Accent3 3 2 3 2" xfId="17259" hidden="1"/>
    <cellStyle name="20% - Accent3 3 2 3 2" xfId="17428" hidden="1"/>
    <cellStyle name="20% - Accent3 3 2 3 2" xfId="18786" hidden="1"/>
    <cellStyle name="20% - Accent3 3 2 3 2" xfId="19102" hidden="1"/>
    <cellStyle name="20% - Accent3 3 2 3 2" xfId="19886" hidden="1"/>
    <cellStyle name="20% - Accent3 3 2 3 2" xfId="20201" hidden="1"/>
    <cellStyle name="20% - Accent3 3 2 3 2" xfId="20864" hidden="1"/>
    <cellStyle name="20% - Accent3 3 2 3 2" xfId="21497" hidden="1"/>
    <cellStyle name="20% - Accent3 3 2 3 2" xfId="22700" hidden="1"/>
    <cellStyle name="20% - Accent3 3 2 3 2" xfId="22869" hidden="1"/>
    <cellStyle name="20% - Accent3 3 2 3 2" xfId="24227" hidden="1"/>
    <cellStyle name="20% - Accent3 3 2 3 2" xfId="24543" hidden="1"/>
    <cellStyle name="20% - Accent3 3 2 3 2" xfId="25327" hidden="1"/>
    <cellStyle name="20% - Accent3 3 2 3 2" xfId="25642" hidden="1"/>
    <cellStyle name="20% - Accent3 3 2 3 2" xfId="26305" hidden="1"/>
    <cellStyle name="20% - Accent3 3 2 3 2" xfId="26938" hidden="1"/>
    <cellStyle name="20% - Accent3 3 2 3 2" xfId="27228" hidden="1"/>
    <cellStyle name="20% - Accent3 3 2 3 2" xfId="26977" hidden="1"/>
    <cellStyle name="20% - Accent3 3 2 3 2" xfId="25473" hidden="1"/>
    <cellStyle name="20% - Accent3 3 2 3 2" xfId="25149" hidden="1"/>
    <cellStyle name="20% - Accent3 3 2 3 2" xfId="24345" hidden="1"/>
    <cellStyle name="20% - Accent3 3 2 3 2" xfId="24031" hidden="1"/>
    <cellStyle name="20% - Accent3 3 2 3 2" xfId="23162" hidden="1"/>
    <cellStyle name="20% - Accent3 3 2 3 2" xfId="22427" hidden="1"/>
    <cellStyle name="20% - Accent3 3 2 3 2" xfId="21787" hidden="1"/>
    <cellStyle name="20% - Accent3 3 2 3 2" xfId="21536" hidden="1"/>
    <cellStyle name="20% - Accent3 3 2 3 2" xfId="20032" hidden="1"/>
    <cellStyle name="20% - Accent3 3 2 3 2" xfId="19708" hidden="1"/>
    <cellStyle name="20% - Accent3 3 2 3 2" xfId="18904" hidden="1"/>
    <cellStyle name="20% - Accent3 3 2 3 2" xfId="18590" hidden="1"/>
    <cellStyle name="20% - Accent3 3 2 3 2" xfId="17721" hidden="1"/>
    <cellStyle name="20% - Accent3 3 2 3 2" xfId="16986" hidden="1"/>
    <cellStyle name="20% - Accent3 3 2 3 2" xfId="28428" hidden="1"/>
    <cellStyle name="20% - Accent3 3 2 3 2" xfId="28597" hidden="1"/>
    <cellStyle name="20% - Accent3 3 2 3 2" xfId="29955" hidden="1"/>
    <cellStyle name="20% - Accent3 3 2 3 2" xfId="30271" hidden="1"/>
    <cellStyle name="20% - Accent3 3 2 3 2" xfId="31055" hidden="1"/>
    <cellStyle name="20% - Accent3 3 2 3 2" xfId="31370" hidden="1"/>
    <cellStyle name="20% - Accent3 3 2 3 2" xfId="32033" hidden="1"/>
    <cellStyle name="20% - Accent3 3 2 3 2" xfId="32666" hidden="1"/>
    <cellStyle name="20% - Accent3 3 2 3 2" xfId="32956" hidden="1"/>
    <cellStyle name="20% - Accent3 3 2 3 2" xfId="32705" hidden="1"/>
    <cellStyle name="20% - Accent3 3 2 3 2" xfId="31201" hidden="1"/>
    <cellStyle name="20% - Accent3 3 2 3 2" xfId="30877" hidden="1"/>
    <cellStyle name="20% - Accent3 3 2 3 2" xfId="30073" hidden="1"/>
    <cellStyle name="20% - Accent3 3 2 3 2" xfId="29759" hidden="1"/>
    <cellStyle name="20% - Accent3 3 2 3 2" xfId="28890" hidden="1"/>
    <cellStyle name="20% - Accent3 3 2 3 2" xfId="28155" hidden="1"/>
    <cellStyle name="20% - Accent3 3 2 4 2" xfId="464" hidden="1"/>
    <cellStyle name="20% - Accent3 3 2 4 2" xfId="633" hidden="1"/>
    <cellStyle name="20% - Accent3 3 2 4 2" xfId="1991" hidden="1"/>
    <cellStyle name="20% - Accent3 3 2 4 2" xfId="2307" hidden="1"/>
    <cellStyle name="20% - Accent3 3 2 4 2" xfId="3091" hidden="1"/>
    <cellStyle name="20% - Accent3 3 2 4 2" xfId="3406" hidden="1"/>
    <cellStyle name="20% - Accent3 3 2 4 2" xfId="4069" hidden="1"/>
    <cellStyle name="20% - Accent3 3 2 4 2" xfId="4702" hidden="1"/>
    <cellStyle name="20% - Accent3 3 2 4 2" xfId="5905" hidden="1"/>
    <cellStyle name="20% - Accent3 3 2 4 2" xfId="6074" hidden="1"/>
    <cellStyle name="20% - Accent3 3 2 4 2" xfId="7432" hidden="1"/>
    <cellStyle name="20% - Accent3 3 2 4 2" xfId="7748" hidden="1"/>
    <cellStyle name="20% - Accent3 3 2 4 2" xfId="8532" hidden="1"/>
    <cellStyle name="20% - Accent3 3 2 4 2" xfId="8847" hidden="1"/>
    <cellStyle name="20% - Accent3 3 2 4 2" xfId="9510" hidden="1"/>
    <cellStyle name="20% - Accent3 3 2 4 2" xfId="10143" hidden="1"/>
    <cellStyle name="20% - Accent3 3 2 4 2" xfId="10524" hidden="1"/>
    <cellStyle name="20% - Accent3 3 2 4 2" xfId="10272" hidden="1"/>
    <cellStyle name="20% - Accent3 3 2 4 2" xfId="8768" hidden="1"/>
    <cellStyle name="20% - Accent3 3 2 4 2" xfId="8444" hidden="1"/>
    <cellStyle name="20% - Accent3 3 2 4 2" xfId="7642" hidden="1"/>
    <cellStyle name="20% - Accent3 3 2 4 2" xfId="7326" hidden="1"/>
    <cellStyle name="20% - Accent3 3 2 4 2" xfId="6463" hidden="1"/>
    <cellStyle name="20% - Accent3 3 2 4 2" xfId="5750" hidden="1"/>
    <cellStyle name="20% - Accent3 3 2 4 2" xfId="5083" hidden="1"/>
    <cellStyle name="20% - Accent3 3 2 4 2" xfId="4831" hidden="1"/>
    <cellStyle name="20% - Accent3 3 2 4 2" xfId="3327" hidden="1"/>
    <cellStyle name="20% - Accent3 3 2 4 2" xfId="3003" hidden="1"/>
    <cellStyle name="20% - Accent3 3 2 4 2" xfId="2201" hidden="1"/>
    <cellStyle name="20% - Accent3 3 2 4 2" xfId="1885" hidden="1"/>
    <cellStyle name="20% - Accent3 3 2 4 2" xfId="1022" hidden="1"/>
    <cellStyle name="20% - Accent3 3 2 4 2" xfId="309" hidden="1"/>
    <cellStyle name="20% - Accent3 3 2 4 2" xfId="11633" hidden="1"/>
    <cellStyle name="20% - Accent3 3 2 4 2" xfId="11802" hidden="1"/>
    <cellStyle name="20% - Accent3 3 2 4 2" xfId="13160" hidden="1"/>
    <cellStyle name="20% - Accent3 3 2 4 2" xfId="13476" hidden="1"/>
    <cellStyle name="20% - Accent3 3 2 4 2" xfId="14260" hidden="1"/>
    <cellStyle name="20% - Accent3 3 2 4 2" xfId="14575" hidden="1"/>
    <cellStyle name="20% - Accent3 3 2 4 2" xfId="15238" hidden="1"/>
    <cellStyle name="20% - Accent3 3 2 4 2" xfId="15871" hidden="1"/>
    <cellStyle name="20% - Accent3 3 2 4 2" xfId="16252" hidden="1"/>
    <cellStyle name="20% - Accent3 3 2 4 2" xfId="16000" hidden="1"/>
    <cellStyle name="20% - Accent3 3 2 4 2" xfId="14496" hidden="1"/>
    <cellStyle name="20% - Accent3 3 2 4 2" xfId="14172" hidden="1"/>
    <cellStyle name="20% - Accent3 3 2 4 2" xfId="13370" hidden="1"/>
    <cellStyle name="20% - Accent3 3 2 4 2" xfId="13054" hidden="1"/>
    <cellStyle name="20% - Accent3 3 2 4 2" xfId="12191" hidden="1"/>
    <cellStyle name="20% - Accent3 3 2 4 2" xfId="11478" hidden="1"/>
    <cellStyle name="20% - Accent3 3 2 4 2" xfId="17214" hidden="1"/>
    <cellStyle name="20% - Accent3 3 2 4 2" xfId="17383" hidden="1"/>
    <cellStyle name="20% - Accent3 3 2 4 2" xfId="18741" hidden="1"/>
    <cellStyle name="20% - Accent3 3 2 4 2" xfId="19057" hidden="1"/>
    <cellStyle name="20% - Accent3 3 2 4 2" xfId="19841" hidden="1"/>
    <cellStyle name="20% - Accent3 3 2 4 2" xfId="20156" hidden="1"/>
    <cellStyle name="20% - Accent3 3 2 4 2" xfId="20819" hidden="1"/>
    <cellStyle name="20% - Accent3 3 2 4 2" xfId="21452" hidden="1"/>
    <cellStyle name="20% - Accent3 3 2 4 2" xfId="22655" hidden="1"/>
    <cellStyle name="20% - Accent3 3 2 4 2" xfId="22824" hidden="1"/>
    <cellStyle name="20% - Accent3 3 2 4 2" xfId="24182" hidden="1"/>
    <cellStyle name="20% - Accent3 3 2 4 2" xfId="24498" hidden="1"/>
    <cellStyle name="20% - Accent3 3 2 4 2" xfId="25282" hidden="1"/>
    <cellStyle name="20% - Accent3 3 2 4 2" xfId="25597" hidden="1"/>
    <cellStyle name="20% - Accent3 3 2 4 2" xfId="26260" hidden="1"/>
    <cellStyle name="20% - Accent3 3 2 4 2" xfId="26893" hidden="1"/>
    <cellStyle name="20% - Accent3 3 2 4 2" xfId="27274" hidden="1"/>
    <cellStyle name="20% - Accent3 3 2 4 2" xfId="27022" hidden="1"/>
    <cellStyle name="20% - Accent3 3 2 4 2" xfId="25518" hidden="1"/>
    <cellStyle name="20% - Accent3 3 2 4 2" xfId="25194" hidden="1"/>
    <cellStyle name="20% - Accent3 3 2 4 2" xfId="24392" hidden="1"/>
    <cellStyle name="20% - Accent3 3 2 4 2" xfId="24076" hidden="1"/>
    <cellStyle name="20% - Accent3 3 2 4 2" xfId="23213" hidden="1"/>
    <cellStyle name="20% - Accent3 3 2 4 2" xfId="22500" hidden="1"/>
    <cellStyle name="20% - Accent3 3 2 4 2" xfId="21833" hidden="1"/>
    <cellStyle name="20% - Accent3 3 2 4 2" xfId="21581" hidden="1"/>
    <cellStyle name="20% - Accent3 3 2 4 2" xfId="20077" hidden="1"/>
    <cellStyle name="20% - Accent3 3 2 4 2" xfId="19753" hidden="1"/>
    <cellStyle name="20% - Accent3 3 2 4 2" xfId="18951" hidden="1"/>
    <cellStyle name="20% - Accent3 3 2 4 2" xfId="18635" hidden="1"/>
    <cellStyle name="20% - Accent3 3 2 4 2" xfId="17772" hidden="1"/>
    <cellStyle name="20% - Accent3 3 2 4 2" xfId="17059" hidden="1"/>
    <cellStyle name="20% - Accent3 3 2 4 2" xfId="28383" hidden="1"/>
    <cellStyle name="20% - Accent3 3 2 4 2" xfId="28552" hidden="1"/>
    <cellStyle name="20% - Accent3 3 2 4 2" xfId="29910" hidden="1"/>
    <cellStyle name="20% - Accent3 3 2 4 2" xfId="30226" hidden="1"/>
    <cellStyle name="20% - Accent3 3 2 4 2" xfId="31010" hidden="1"/>
    <cellStyle name="20% - Accent3 3 2 4 2" xfId="31325" hidden="1"/>
    <cellStyle name="20% - Accent3 3 2 4 2" xfId="31988" hidden="1"/>
    <cellStyle name="20% - Accent3 3 2 4 2" xfId="32621" hidden="1"/>
    <cellStyle name="20% - Accent3 3 2 4 2" xfId="33002" hidden="1"/>
    <cellStyle name="20% - Accent3 3 2 4 2" xfId="32750" hidden="1"/>
    <cellStyle name="20% - Accent3 3 2 4 2" xfId="31246" hidden="1"/>
    <cellStyle name="20% - Accent3 3 2 4 2" xfId="30922" hidden="1"/>
    <cellStyle name="20% - Accent3 3 2 4 2" xfId="30120" hidden="1"/>
    <cellStyle name="20% - Accent3 3 2 4 2" xfId="29804" hidden="1"/>
    <cellStyle name="20% - Accent3 3 2 4 2" xfId="28941" hidden="1"/>
    <cellStyle name="20% - Accent3 3 2 4 2" xfId="28228" hidden="1"/>
    <cellStyle name="20% - Accent3 3 3 3 2" xfId="463" hidden="1"/>
    <cellStyle name="20% - Accent3 3 3 3 2" xfId="632" hidden="1"/>
    <cellStyle name="20% - Accent3 3 3 3 2" xfId="1990" hidden="1"/>
    <cellStyle name="20% - Accent3 3 3 3 2" xfId="2306" hidden="1"/>
    <cellStyle name="20% - Accent3 3 3 3 2" xfId="3090" hidden="1"/>
    <cellStyle name="20% - Accent3 3 3 3 2" xfId="3405" hidden="1"/>
    <cellStyle name="20% - Accent3 3 3 3 2" xfId="4068" hidden="1"/>
    <cellStyle name="20% - Accent3 3 3 3 2" xfId="4701" hidden="1"/>
    <cellStyle name="20% - Accent3 3 3 3 2" xfId="5904" hidden="1"/>
    <cellStyle name="20% - Accent3 3 3 3 2" xfId="6073" hidden="1"/>
    <cellStyle name="20% - Accent3 3 3 3 2" xfId="7431" hidden="1"/>
    <cellStyle name="20% - Accent3 3 3 3 2" xfId="7747" hidden="1"/>
    <cellStyle name="20% - Accent3 3 3 3 2" xfId="8531" hidden="1"/>
    <cellStyle name="20% - Accent3 3 3 3 2" xfId="8846" hidden="1"/>
    <cellStyle name="20% - Accent3 3 3 3 2" xfId="9509" hidden="1"/>
    <cellStyle name="20% - Accent3 3 3 3 2" xfId="10142" hidden="1"/>
    <cellStyle name="20% - Accent3 3 3 3 2" xfId="10525" hidden="1"/>
    <cellStyle name="20% - Accent3 3 3 3 2" xfId="10273" hidden="1"/>
    <cellStyle name="20% - Accent3 3 3 3 2" xfId="8769" hidden="1"/>
    <cellStyle name="20% - Accent3 3 3 3 2" xfId="8445" hidden="1"/>
    <cellStyle name="20% - Accent3 3 3 3 2" xfId="7643" hidden="1"/>
    <cellStyle name="20% - Accent3 3 3 3 2" xfId="7327" hidden="1"/>
    <cellStyle name="20% - Accent3 3 3 3 2" xfId="6464" hidden="1"/>
    <cellStyle name="20% - Accent3 3 3 3 2" xfId="5751" hidden="1"/>
    <cellStyle name="20% - Accent3 3 3 3 2" xfId="5084" hidden="1"/>
    <cellStyle name="20% - Accent3 3 3 3 2" xfId="4832" hidden="1"/>
    <cellStyle name="20% - Accent3 3 3 3 2" xfId="3328" hidden="1"/>
    <cellStyle name="20% - Accent3 3 3 3 2" xfId="3004" hidden="1"/>
    <cellStyle name="20% - Accent3 3 3 3 2" xfId="2202" hidden="1"/>
    <cellStyle name="20% - Accent3 3 3 3 2" xfId="1886" hidden="1"/>
    <cellStyle name="20% - Accent3 3 3 3 2" xfId="1023" hidden="1"/>
    <cellStyle name="20% - Accent3 3 3 3 2" xfId="310" hidden="1"/>
    <cellStyle name="20% - Accent3 3 3 3 2" xfId="11632" hidden="1"/>
    <cellStyle name="20% - Accent3 3 3 3 2" xfId="11801" hidden="1"/>
    <cellStyle name="20% - Accent3 3 3 3 2" xfId="13159" hidden="1"/>
    <cellStyle name="20% - Accent3 3 3 3 2" xfId="13475" hidden="1"/>
    <cellStyle name="20% - Accent3 3 3 3 2" xfId="14259" hidden="1"/>
    <cellStyle name="20% - Accent3 3 3 3 2" xfId="14574" hidden="1"/>
    <cellStyle name="20% - Accent3 3 3 3 2" xfId="15237" hidden="1"/>
    <cellStyle name="20% - Accent3 3 3 3 2" xfId="15870" hidden="1"/>
    <cellStyle name="20% - Accent3 3 3 3 2" xfId="16253" hidden="1"/>
    <cellStyle name="20% - Accent3 3 3 3 2" xfId="16001" hidden="1"/>
    <cellStyle name="20% - Accent3 3 3 3 2" xfId="14497" hidden="1"/>
    <cellStyle name="20% - Accent3 3 3 3 2" xfId="14173" hidden="1"/>
    <cellStyle name="20% - Accent3 3 3 3 2" xfId="13371" hidden="1"/>
    <cellStyle name="20% - Accent3 3 3 3 2" xfId="13055" hidden="1"/>
    <cellStyle name="20% - Accent3 3 3 3 2" xfId="12192" hidden="1"/>
    <cellStyle name="20% - Accent3 3 3 3 2" xfId="11479" hidden="1"/>
    <cellStyle name="20% - Accent3 3 3 3 2" xfId="17213" hidden="1"/>
    <cellStyle name="20% - Accent3 3 3 3 2" xfId="17382" hidden="1"/>
    <cellStyle name="20% - Accent3 3 3 3 2" xfId="18740" hidden="1"/>
    <cellStyle name="20% - Accent3 3 3 3 2" xfId="19056" hidden="1"/>
    <cellStyle name="20% - Accent3 3 3 3 2" xfId="19840" hidden="1"/>
    <cellStyle name="20% - Accent3 3 3 3 2" xfId="20155" hidden="1"/>
    <cellStyle name="20% - Accent3 3 3 3 2" xfId="20818" hidden="1"/>
    <cellStyle name="20% - Accent3 3 3 3 2" xfId="21451" hidden="1"/>
    <cellStyle name="20% - Accent3 3 3 3 2" xfId="22654" hidden="1"/>
    <cellStyle name="20% - Accent3 3 3 3 2" xfId="22823" hidden="1"/>
    <cellStyle name="20% - Accent3 3 3 3 2" xfId="24181" hidden="1"/>
    <cellStyle name="20% - Accent3 3 3 3 2" xfId="24497" hidden="1"/>
    <cellStyle name="20% - Accent3 3 3 3 2" xfId="25281" hidden="1"/>
    <cellStyle name="20% - Accent3 3 3 3 2" xfId="25596" hidden="1"/>
    <cellStyle name="20% - Accent3 3 3 3 2" xfId="26259" hidden="1"/>
    <cellStyle name="20% - Accent3 3 3 3 2" xfId="26892" hidden="1"/>
    <cellStyle name="20% - Accent3 3 3 3 2" xfId="27275" hidden="1"/>
    <cellStyle name="20% - Accent3 3 3 3 2" xfId="27023" hidden="1"/>
    <cellStyle name="20% - Accent3 3 3 3 2" xfId="25519" hidden="1"/>
    <cellStyle name="20% - Accent3 3 3 3 2" xfId="25195" hidden="1"/>
    <cellStyle name="20% - Accent3 3 3 3 2" xfId="24393" hidden="1"/>
    <cellStyle name="20% - Accent3 3 3 3 2" xfId="24077" hidden="1"/>
    <cellStyle name="20% - Accent3 3 3 3 2" xfId="23214" hidden="1"/>
    <cellStyle name="20% - Accent3 3 3 3 2" xfId="22501" hidden="1"/>
    <cellStyle name="20% - Accent3 3 3 3 2" xfId="21834" hidden="1"/>
    <cellStyle name="20% - Accent3 3 3 3 2" xfId="21582" hidden="1"/>
    <cellStyle name="20% - Accent3 3 3 3 2" xfId="20078" hidden="1"/>
    <cellStyle name="20% - Accent3 3 3 3 2" xfId="19754" hidden="1"/>
    <cellStyle name="20% - Accent3 3 3 3 2" xfId="18952" hidden="1"/>
    <cellStyle name="20% - Accent3 3 3 3 2" xfId="18636" hidden="1"/>
    <cellStyle name="20% - Accent3 3 3 3 2" xfId="17773" hidden="1"/>
    <cellStyle name="20% - Accent3 3 3 3 2" xfId="17060" hidden="1"/>
    <cellStyle name="20% - Accent3 3 3 3 2" xfId="28382" hidden="1"/>
    <cellStyle name="20% - Accent3 3 3 3 2" xfId="28551" hidden="1"/>
    <cellStyle name="20% - Accent3 3 3 3 2" xfId="29909" hidden="1"/>
    <cellStyle name="20% - Accent3 3 3 3 2" xfId="30225" hidden="1"/>
    <cellStyle name="20% - Accent3 3 3 3 2" xfId="31009" hidden="1"/>
    <cellStyle name="20% - Accent3 3 3 3 2" xfId="31324" hidden="1"/>
    <cellStyle name="20% - Accent3 3 3 3 2" xfId="31987" hidden="1"/>
    <cellStyle name="20% - Accent3 3 3 3 2" xfId="32620" hidden="1"/>
    <cellStyle name="20% - Accent3 3 3 3 2" xfId="33003" hidden="1"/>
    <cellStyle name="20% - Accent3 3 3 3 2" xfId="32751" hidden="1"/>
    <cellStyle name="20% - Accent3 3 3 3 2" xfId="31247" hidden="1"/>
    <cellStyle name="20% - Accent3 3 3 3 2" xfId="30923" hidden="1"/>
    <cellStyle name="20% - Accent3 3 3 3 2" xfId="30121" hidden="1"/>
    <cellStyle name="20% - Accent3 3 3 3 2" xfId="29805" hidden="1"/>
    <cellStyle name="20% - Accent3 3 3 3 2" xfId="28942" hidden="1"/>
    <cellStyle name="20% - Accent3 3 3 3 2" xfId="28229" hidden="1"/>
    <cellStyle name="20% - Accent3 4 2 3 2" xfId="510" hidden="1"/>
    <cellStyle name="20% - Accent3 4 2 3 2" xfId="679" hidden="1"/>
    <cellStyle name="20% - Accent3 4 2 3 2" xfId="2037" hidden="1"/>
    <cellStyle name="20% - Accent3 4 2 3 2" xfId="2353" hidden="1"/>
    <cellStyle name="20% - Accent3 4 2 3 2" xfId="3137" hidden="1"/>
    <cellStyle name="20% - Accent3 4 2 3 2" xfId="3452" hidden="1"/>
    <cellStyle name="20% - Accent3 4 2 3 2" xfId="4115" hidden="1"/>
    <cellStyle name="20% - Accent3 4 2 3 2" xfId="4748" hidden="1"/>
    <cellStyle name="20% - Accent3 4 2 3 2" xfId="5951" hidden="1"/>
    <cellStyle name="20% - Accent3 4 2 3 2" xfId="6120" hidden="1"/>
    <cellStyle name="20% - Accent3 4 2 3 2" xfId="7478" hidden="1"/>
    <cellStyle name="20% - Accent3 4 2 3 2" xfId="7794" hidden="1"/>
    <cellStyle name="20% - Accent3 4 2 3 2" xfId="8578" hidden="1"/>
    <cellStyle name="20% - Accent3 4 2 3 2" xfId="8893" hidden="1"/>
    <cellStyle name="20% - Accent3 4 2 3 2" xfId="9556" hidden="1"/>
    <cellStyle name="20% - Accent3 4 2 3 2" xfId="10189" hidden="1"/>
    <cellStyle name="20% - Accent3 4 2 3 2" xfId="10477" hidden="1"/>
    <cellStyle name="20% - Accent3 4 2 3 2" xfId="10226" hidden="1"/>
    <cellStyle name="20% - Accent3 4 2 3 2" xfId="8722" hidden="1"/>
    <cellStyle name="20% - Accent3 4 2 3 2" xfId="8398" hidden="1"/>
    <cellStyle name="20% - Accent3 4 2 3 2" xfId="7594" hidden="1"/>
    <cellStyle name="20% - Accent3 4 2 3 2" xfId="7280" hidden="1"/>
    <cellStyle name="20% - Accent3 4 2 3 2" xfId="6411" hidden="1"/>
    <cellStyle name="20% - Accent3 4 2 3 2" xfId="5676" hidden="1"/>
    <cellStyle name="20% - Accent3 4 2 3 2" xfId="5036" hidden="1"/>
    <cellStyle name="20% - Accent3 4 2 3 2" xfId="4785" hidden="1"/>
    <cellStyle name="20% - Accent3 4 2 3 2" xfId="3281" hidden="1"/>
    <cellStyle name="20% - Accent3 4 2 3 2" xfId="2957" hidden="1"/>
    <cellStyle name="20% - Accent3 4 2 3 2" xfId="2153" hidden="1"/>
    <cellStyle name="20% - Accent3 4 2 3 2" xfId="1839" hidden="1"/>
    <cellStyle name="20% - Accent3 4 2 3 2" xfId="970" hidden="1"/>
    <cellStyle name="20% - Accent3 4 2 3 2" xfId="235" hidden="1"/>
    <cellStyle name="20% - Accent3 4 2 3 2" xfId="11679" hidden="1"/>
    <cellStyle name="20% - Accent3 4 2 3 2" xfId="11848" hidden="1"/>
    <cellStyle name="20% - Accent3 4 2 3 2" xfId="13206" hidden="1"/>
    <cellStyle name="20% - Accent3 4 2 3 2" xfId="13522" hidden="1"/>
    <cellStyle name="20% - Accent3 4 2 3 2" xfId="14306" hidden="1"/>
    <cellStyle name="20% - Accent3 4 2 3 2" xfId="14621" hidden="1"/>
    <cellStyle name="20% - Accent3 4 2 3 2" xfId="15284" hidden="1"/>
    <cellStyle name="20% - Accent3 4 2 3 2" xfId="15917" hidden="1"/>
    <cellStyle name="20% - Accent3 4 2 3 2" xfId="16205" hidden="1"/>
    <cellStyle name="20% - Accent3 4 2 3 2" xfId="15954" hidden="1"/>
    <cellStyle name="20% - Accent3 4 2 3 2" xfId="14450" hidden="1"/>
    <cellStyle name="20% - Accent3 4 2 3 2" xfId="14126" hidden="1"/>
    <cellStyle name="20% - Accent3 4 2 3 2" xfId="13322" hidden="1"/>
    <cellStyle name="20% - Accent3 4 2 3 2" xfId="13008" hidden="1"/>
    <cellStyle name="20% - Accent3 4 2 3 2" xfId="12139" hidden="1"/>
    <cellStyle name="20% - Accent3 4 2 3 2" xfId="11404" hidden="1"/>
    <cellStyle name="20% - Accent3 4 2 3 2" xfId="17260" hidden="1"/>
    <cellStyle name="20% - Accent3 4 2 3 2" xfId="17429" hidden="1"/>
    <cellStyle name="20% - Accent3 4 2 3 2" xfId="18787" hidden="1"/>
    <cellStyle name="20% - Accent3 4 2 3 2" xfId="19103" hidden="1"/>
    <cellStyle name="20% - Accent3 4 2 3 2" xfId="19887" hidden="1"/>
    <cellStyle name="20% - Accent3 4 2 3 2" xfId="20202" hidden="1"/>
    <cellStyle name="20% - Accent3 4 2 3 2" xfId="20865" hidden="1"/>
    <cellStyle name="20% - Accent3 4 2 3 2" xfId="21498" hidden="1"/>
    <cellStyle name="20% - Accent3 4 2 3 2" xfId="22701" hidden="1"/>
    <cellStyle name="20% - Accent3 4 2 3 2" xfId="22870" hidden="1"/>
    <cellStyle name="20% - Accent3 4 2 3 2" xfId="24228" hidden="1"/>
    <cellStyle name="20% - Accent3 4 2 3 2" xfId="24544" hidden="1"/>
    <cellStyle name="20% - Accent3 4 2 3 2" xfId="25328" hidden="1"/>
    <cellStyle name="20% - Accent3 4 2 3 2" xfId="25643" hidden="1"/>
    <cellStyle name="20% - Accent3 4 2 3 2" xfId="26306" hidden="1"/>
    <cellStyle name="20% - Accent3 4 2 3 2" xfId="26939" hidden="1"/>
    <cellStyle name="20% - Accent3 4 2 3 2" xfId="27227" hidden="1"/>
    <cellStyle name="20% - Accent3 4 2 3 2" xfId="26976" hidden="1"/>
    <cellStyle name="20% - Accent3 4 2 3 2" xfId="25472" hidden="1"/>
    <cellStyle name="20% - Accent3 4 2 3 2" xfId="25148" hidden="1"/>
    <cellStyle name="20% - Accent3 4 2 3 2" xfId="24344" hidden="1"/>
    <cellStyle name="20% - Accent3 4 2 3 2" xfId="24030" hidden="1"/>
    <cellStyle name="20% - Accent3 4 2 3 2" xfId="23161" hidden="1"/>
    <cellStyle name="20% - Accent3 4 2 3 2" xfId="22426" hidden="1"/>
    <cellStyle name="20% - Accent3 4 2 3 2" xfId="21786" hidden="1"/>
    <cellStyle name="20% - Accent3 4 2 3 2" xfId="21535" hidden="1"/>
    <cellStyle name="20% - Accent3 4 2 3 2" xfId="20031" hidden="1"/>
    <cellStyle name="20% - Accent3 4 2 3 2" xfId="19707" hidden="1"/>
    <cellStyle name="20% - Accent3 4 2 3 2" xfId="18903" hidden="1"/>
    <cellStyle name="20% - Accent3 4 2 3 2" xfId="18589" hidden="1"/>
    <cellStyle name="20% - Accent3 4 2 3 2" xfId="17720" hidden="1"/>
    <cellStyle name="20% - Accent3 4 2 3 2" xfId="16985" hidden="1"/>
    <cellStyle name="20% - Accent3 4 2 3 2" xfId="28429" hidden="1"/>
    <cellStyle name="20% - Accent3 4 2 3 2" xfId="28598" hidden="1"/>
    <cellStyle name="20% - Accent3 4 2 3 2" xfId="29956" hidden="1"/>
    <cellStyle name="20% - Accent3 4 2 3 2" xfId="30272" hidden="1"/>
    <cellStyle name="20% - Accent3 4 2 3 2" xfId="31056" hidden="1"/>
    <cellStyle name="20% - Accent3 4 2 3 2" xfId="31371" hidden="1"/>
    <cellStyle name="20% - Accent3 4 2 3 2" xfId="32034" hidden="1"/>
    <cellStyle name="20% - Accent3 4 2 3 2" xfId="32667" hidden="1"/>
    <cellStyle name="20% - Accent3 4 2 3 2" xfId="32955" hidden="1"/>
    <cellStyle name="20% - Accent3 4 2 3 2" xfId="32704" hidden="1"/>
    <cellStyle name="20% - Accent3 4 2 3 2" xfId="31200" hidden="1"/>
    <cellStyle name="20% - Accent3 4 2 3 2" xfId="30876" hidden="1"/>
    <cellStyle name="20% - Accent3 4 2 3 2" xfId="30072" hidden="1"/>
    <cellStyle name="20% - Accent3 4 2 3 2" xfId="29758" hidden="1"/>
    <cellStyle name="20% - Accent3 4 2 3 2" xfId="28889" hidden="1"/>
    <cellStyle name="20% - Accent3 4 2 3 2" xfId="28154" hidden="1"/>
    <cellStyle name="20% - Accent3 4 2 4 2" xfId="466" hidden="1"/>
    <cellStyle name="20% - Accent3 4 2 4 2" xfId="635" hidden="1"/>
    <cellStyle name="20% - Accent3 4 2 4 2" xfId="1993" hidden="1"/>
    <cellStyle name="20% - Accent3 4 2 4 2" xfId="2309" hidden="1"/>
    <cellStyle name="20% - Accent3 4 2 4 2" xfId="3093" hidden="1"/>
    <cellStyle name="20% - Accent3 4 2 4 2" xfId="3408" hidden="1"/>
    <cellStyle name="20% - Accent3 4 2 4 2" xfId="4071" hidden="1"/>
    <cellStyle name="20% - Accent3 4 2 4 2" xfId="4704" hidden="1"/>
    <cellStyle name="20% - Accent3 4 2 4 2" xfId="5907" hidden="1"/>
    <cellStyle name="20% - Accent3 4 2 4 2" xfId="6076" hidden="1"/>
    <cellStyle name="20% - Accent3 4 2 4 2" xfId="7434" hidden="1"/>
    <cellStyle name="20% - Accent3 4 2 4 2" xfId="7750" hidden="1"/>
    <cellStyle name="20% - Accent3 4 2 4 2" xfId="8534" hidden="1"/>
    <cellStyle name="20% - Accent3 4 2 4 2" xfId="8849" hidden="1"/>
    <cellStyle name="20% - Accent3 4 2 4 2" xfId="9512" hidden="1"/>
    <cellStyle name="20% - Accent3 4 2 4 2" xfId="10145" hidden="1"/>
    <cellStyle name="20% - Accent3 4 2 4 2" xfId="10522" hidden="1"/>
    <cellStyle name="20% - Accent3 4 2 4 2" xfId="10270" hidden="1"/>
    <cellStyle name="20% - Accent3 4 2 4 2" xfId="8766" hidden="1"/>
    <cellStyle name="20% - Accent3 4 2 4 2" xfId="8442" hidden="1"/>
    <cellStyle name="20% - Accent3 4 2 4 2" xfId="7640" hidden="1"/>
    <cellStyle name="20% - Accent3 4 2 4 2" xfId="7324" hidden="1"/>
    <cellStyle name="20% - Accent3 4 2 4 2" xfId="6461" hidden="1"/>
    <cellStyle name="20% - Accent3 4 2 4 2" xfId="5746" hidden="1"/>
    <cellStyle name="20% - Accent3 4 2 4 2" xfId="5081" hidden="1"/>
    <cellStyle name="20% - Accent3 4 2 4 2" xfId="4829" hidden="1"/>
    <cellStyle name="20% - Accent3 4 2 4 2" xfId="3325" hidden="1"/>
    <cellStyle name="20% - Accent3 4 2 4 2" xfId="3001" hidden="1"/>
    <cellStyle name="20% - Accent3 4 2 4 2" xfId="2199" hidden="1"/>
    <cellStyle name="20% - Accent3 4 2 4 2" xfId="1883" hidden="1"/>
    <cellStyle name="20% - Accent3 4 2 4 2" xfId="1020" hidden="1"/>
    <cellStyle name="20% - Accent3 4 2 4 2" xfId="305" hidden="1"/>
    <cellStyle name="20% - Accent3 4 2 4 2" xfId="11635" hidden="1"/>
    <cellStyle name="20% - Accent3 4 2 4 2" xfId="11804" hidden="1"/>
    <cellStyle name="20% - Accent3 4 2 4 2" xfId="13162" hidden="1"/>
    <cellStyle name="20% - Accent3 4 2 4 2" xfId="13478" hidden="1"/>
    <cellStyle name="20% - Accent3 4 2 4 2" xfId="14262" hidden="1"/>
    <cellStyle name="20% - Accent3 4 2 4 2" xfId="14577" hidden="1"/>
    <cellStyle name="20% - Accent3 4 2 4 2" xfId="15240" hidden="1"/>
    <cellStyle name="20% - Accent3 4 2 4 2" xfId="15873" hidden="1"/>
    <cellStyle name="20% - Accent3 4 2 4 2" xfId="16250" hidden="1"/>
    <cellStyle name="20% - Accent3 4 2 4 2" xfId="15998" hidden="1"/>
    <cellStyle name="20% - Accent3 4 2 4 2" xfId="14494" hidden="1"/>
    <cellStyle name="20% - Accent3 4 2 4 2" xfId="14170" hidden="1"/>
    <cellStyle name="20% - Accent3 4 2 4 2" xfId="13368" hidden="1"/>
    <cellStyle name="20% - Accent3 4 2 4 2" xfId="13052" hidden="1"/>
    <cellStyle name="20% - Accent3 4 2 4 2" xfId="12189" hidden="1"/>
    <cellStyle name="20% - Accent3 4 2 4 2" xfId="11474" hidden="1"/>
    <cellStyle name="20% - Accent3 4 2 4 2" xfId="17216" hidden="1"/>
    <cellStyle name="20% - Accent3 4 2 4 2" xfId="17385" hidden="1"/>
    <cellStyle name="20% - Accent3 4 2 4 2" xfId="18743" hidden="1"/>
    <cellStyle name="20% - Accent3 4 2 4 2" xfId="19059" hidden="1"/>
    <cellStyle name="20% - Accent3 4 2 4 2" xfId="19843" hidden="1"/>
    <cellStyle name="20% - Accent3 4 2 4 2" xfId="20158" hidden="1"/>
    <cellStyle name="20% - Accent3 4 2 4 2" xfId="20821" hidden="1"/>
    <cellStyle name="20% - Accent3 4 2 4 2" xfId="21454" hidden="1"/>
    <cellStyle name="20% - Accent3 4 2 4 2" xfId="22657" hidden="1"/>
    <cellStyle name="20% - Accent3 4 2 4 2" xfId="22826" hidden="1"/>
    <cellStyle name="20% - Accent3 4 2 4 2" xfId="24184" hidden="1"/>
    <cellStyle name="20% - Accent3 4 2 4 2" xfId="24500" hidden="1"/>
    <cellStyle name="20% - Accent3 4 2 4 2" xfId="25284" hidden="1"/>
    <cellStyle name="20% - Accent3 4 2 4 2" xfId="25599" hidden="1"/>
    <cellStyle name="20% - Accent3 4 2 4 2" xfId="26262" hidden="1"/>
    <cellStyle name="20% - Accent3 4 2 4 2" xfId="26895" hidden="1"/>
    <cellStyle name="20% - Accent3 4 2 4 2" xfId="27272" hidden="1"/>
    <cellStyle name="20% - Accent3 4 2 4 2" xfId="27020" hidden="1"/>
    <cellStyle name="20% - Accent3 4 2 4 2" xfId="25516" hidden="1"/>
    <cellStyle name="20% - Accent3 4 2 4 2" xfId="25192" hidden="1"/>
    <cellStyle name="20% - Accent3 4 2 4 2" xfId="24390" hidden="1"/>
    <cellStyle name="20% - Accent3 4 2 4 2" xfId="24074" hidden="1"/>
    <cellStyle name="20% - Accent3 4 2 4 2" xfId="23211" hidden="1"/>
    <cellStyle name="20% - Accent3 4 2 4 2" xfId="22496" hidden="1"/>
    <cellStyle name="20% - Accent3 4 2 4 2" xfId="21831" hidden="1"/>
    <cellStyle name="20% - Accent3 4 2 4 2" xfId="21579" hidden="1"/>
    <cellStyle name="20% - Accent3 4 2 4 2" xfId="20075" hidden="1"/>
    <cellStyle name="20% - Accent3 4 2 4 2" xfId="19751" hidden="1"/>
    <cellStyle name="20% - Accent3 4 2 4 2" xfId="18949" hidden="1"/>
    <cellStyle name="20% - Accent3 4 2 4 2" xfId="18633" hidden="1"/>
    <cellStyle name="20% - Accent3 4 2 4 2" xfId="17770" hidden="1"/>
    <cellStyle name="20% - Accent3 4 2 4 2" xfId="17055" hidden="1"/>
    <cellStyle name="20% - Accent3 4 2 4 2" xfId="28385" hidden="1"/>
    <cellStyle name="20% - Accent3 4 2 4 2" xfId="28554" hidden="1"/>
    <cellStyle name="20% - Accent3 4 2 4 2" xfId="29912" hidden="1"/>
    <cellStyle name="20% - Accent3 4 2 4 2" xfId="30228" hidden="1"/>
    <cellStyle name="20% - Accent3 4 2 4 2" xfId="31012" hidden="1"/>
    <cellStyle name="20% - Accent3 4 2 4 2" xfId="31327" hidden="1"/>
    <cellStyle name="20% - Accent3 4 2 4 2" xfId="31990" hidden="1"/>
    <cellStyle name="20% - Accent3 4 2 4 2" xfId="32623" hidden="1"/>
    <cellStyle name="20% - Accent3 4 2 4 2" xfId="33000" hidden="1"/>
    <cellStyle name="20% - Accent3 4 2 4 2" xfId="32748" hidden="1"/>
    <cellStyle name="20% - Accent3 4 2 4 2" xfId="31244" hidden="1"/>
    <cellStyle name="20% - Accent3 4 2 4 2" xfId="30920" hidden="1"/>
    <cellStyle name="20% - Accent3 4 2 4 2" xfId="30118" hidden="1"/>
    <cellStyle name="20% - Accent3 4 2 4 2" xfId="29802" hidden="1"/>
    <cellStyle name="20% - Accent3 4 2 4 2" xfId="28939" hidden="1"/>
    <cellStyle name="20% - Accent3 4 2 4 2" xfId="28224" hidden="1"/>
    <cellStyle name="20% - Accent3 4 3 3 2" xfId="465" hidden="1"/>
    <cellStyle name="20% - Accent3 4 3 3 2" xfId="634" hidden="1"/>
    <cellStyle name="20% - Accent3 4 3 3 2" xfId="1992" hidden="1"/>
    <cellStyle name="20% - Accent3 4 3 3 2" xfId="2308" hidden="1"/>
    <cellStyle name="20% - Accent3 4 3 3 2" xfId="3092" hidden="1"/>
    <cellStyle name="20% - Accent3 4 3 3 2" xfId="3407" hidden="1"/>
    <cellStyle name="20% - Accent3 4 3 3 2" xfId="4070" hidden="1"/>
    <cellStyle name="20% - Accent3 4 3 3 2" xfId="4703" hidden="1"/>
    <cellStyle name="20% - Accent3 4 3 3 2" xfId="5906" hidden="1"/>
    <cellStyle name="20% - Accent3 4 3 3 2" xfId="6075" hidden="1"/>
    <cellStyle name="20% - Accent3 4 3 3 2" xfId="7433" hidden="1"/>
    <cellStyle name="20% - Accent3 4 3 3 2" xfId="7749" hidden="1"/>
    <cellStyle name="20% - Accent3 4 3 3 2" xfId="8533" hidden="1"/>
    <cellStyle name="20% - Accent3 4 3 3 2" xfId="8848" hidden="1"/>
    <cellStyle name="20% - Accent3 4 3 3 2" xfId="9511" hidden="1"/>
    <cellStyle name="20% - Accent3 4 3 3 2" xfId="10144" hidden="1"/>
    <cellStyle name="20% - Accent3 4 3 3 2" xfId="10523" hidden="1"/>
    <cellStyle name="20% - Accent3 4 3 3 2" xfId="10271" hidden="1"/>
    <cellStyle name="20% - Accent3 4 3 3 2" xfId="8767" hidden="1"/>
    <cellStyle name="20% - Accent3 4 3 3 2" xfId="8443" hidden="1"/>
    <cellStyle name="20% - Accent3 4 3 3 2" xfId="7641" hidden="1"/>
    <cellStyle name="20% - Accent3 4 3 3 2" xfId="7325" hidden="1"/>
    <cellStyle name="20% - Accent3 4 3 3 2" xfId="6462" hidden="1"/>
    <cellStyle name="20% - Accent3 4 3 3 2" xfId="5747" hidden="1"/>
    <cellStyle name="20% - Accent3 4 3 3 2" xfId="5082" hidden="1"/>
    <cellStyle name="20% - Accent3 4 3 3 2" xfId="4830" hidden="1"/>
    <cellStyle name="20% - Accent3 4 3 3 2" xfId="3326" hidden="1"/>
    <cellStyle name="20% - Accent3 4 3 3 2" xfId="3002" hidden="1"/>
    <cellStyle name="20% - Accent3 4 3 3 2" xfId="2200" hidden="1"/>
    <cellStyle name="20% - Accent3 4 3 3 2" xfId="1884" hidden="1"/>
    <cellStyle name="20% - Accent3 4 3 3 2" xfId="1021" hidden="1"/>
    <cellStyle name="20% - Accent3 4 3 3 2" xfId="306" hidden="1"/>
    <cellStyle name="20% - Accent3 4 3 3 2" xfId="11634" hidden="1"/>
    <cellStyle name="20% - Accent3 4 3 3 2" xfId="11803" hidden="1"/>
    <cellStyle name="20% - Accent3 4 3 3 2" xfId="13161" hidden="1"/>
    <cellStyle name="20% - Accent3 4 3 3 2" xfId="13477" hidden="1"/>
    <cellStyle name="20% - Accent3 4 3 3 2" xfId="14261" hidden="1"/>
    <cellStyle name="20% - Accent3 4 3 3 2" xfId="14576" hidden="1"/>
    <cellStyle name="20% - Accent3 4 3 3 2" xfId="15239" hidden="1"/>
    <cellStyle name="20% - Accent3 4 3 3 2" xfId="15872" hidden="1"/>
    <cellStyle name="20% - Accent3 4 3 3 2" xfId="16251" hidden="1"/>
    <cellStyle name="20% - Accent3 4 3 3 2" xfId="15999" hidden="1"/>
    <cellStyle name="20% - Accent3 4 3 3 2" xfId="14495" hidden="1"/>
    <cellStyle name="20% - Accent3 4 3 3 2" xfId="14171" hidden="1"/>
    <cellStyle name="20% - Accent3 4 3 3 2" xfId="13369" hidden="1"/>
    <cellStyle name="20% - Accent3 4 3 3 2" xfId="13053" hidden="1"/>
    <cellStyle name="20% - Accent3 4 3 3 2" xfId="12190" hidden="1"/>
    <cellStyle name="20% - Accent3 4 3 3 2" xfId="11475" hidden="1"/>
    <cellStyle name="20% - Accent3 4 3 3 2" xfId="17215" hidden="1"/>
    <cellStyle name="20% - Accent3 4 3 3 2" xfId="17384" hidden="1"/>
    <cellStyle name="20% - Accent3 4 3 3 2" xfId="18742" hidden="1"/>
    <cellStyle name="20% - Accent3 4 3 3 2" xfId="19058" hidden="1"/>
    <cellStyle name="20% - Accent3 4 3 3 2" xfId="19842" hidden="1"/>
    <cellStyle name="20% - Accent3 4 3 3 2" xfId="20157" hidden="1"/>
    <cellStyle name="20% - Accent3 4 3 3 2" xfId="20820" hidden="1"/>
    <cellStyle name="20% - Accent3 4 3 3 2" xfId="21453" hidden="1"/>
    <cellStyle name="20% - Accent3 4 3 3 2" xfId="22656" hidden="1"/>
    <cellStyle name="20% - Accent3 4 3 3 2" xfId="22825" hidden="1"/>
    <cellStyle name="20% - Accent3 4 3 3 2" xfId="24183" hidden="1"/>
    <cellStyle name="20% - Accent3 4 3 3 2" xfId="24499" hidden="1"/>
    <cellStyle name="20% - Accent3 4 3 3 2" xfId="25283" hidden="1"/>
    <cellStyle name="20% - Accent3 4 3 3 2" xfId="25598" hidden="1"/>
    <cellStyle name="20% - Accent3 4 3 3 2" xfId="26261" hidden="1"/>
    <cellStyle name="20% - Accent3 4 3 3 2" xfId="26894" hidden="1"/>
    <cellStyle name="20% - Accent3 4 3 3 2" xfId="27273" hidden="1"/>
    <cellStyle name="20% - Accent3 4 3 3 2" xfId="27021" hidden="1"/>
    <cellStyle name="20% - Accent3 4 3 3 2" xfId="25517" hidden="1"/>
    <cellStyle name="20% - Accent3 4 3 3 2" xfId="25193" hidden="1"/>
    <cellStyle name="20% - Accent3 4 3 3 2" xfId="24391" hidden="1"/>
    <cellStyle name="20% - Accent3 4 3 3 2" xfId="24075" hidden="1"/>
    <cellStyle name="20% - Accent3 4 3 3 2" xfId="23212" hidden="1"/>
    <cellStyle name="20% - Accent3 4 3 3 2" xfId="22497" hidden="1"/>
    <cellStyle name="20% - Accent3 4 3 3 2" xfId="21832" hidden="1"/>
    <cellStyle name="20% - Accent3 4 3 3 2" xfId="21580" hidden="1"/>
    <cellStyle name="20% - Accent3 4 3 3 2" xfId="20076" hidden="1"/>
    <cellStyle name="20% - Accent3 4 3 3 2" xfId="19752" hidden="1"/>
    <cellStyle name="20% - Accent3 4 3 3 2" xfId="18950" hidden="1"/>
    <cellStyle name="20% - Accent3 4 3 3 2" xfId="18634" hidden="1"/>
    <cellStyle name="20% - Accent3 4 3 3 2" xfId="17771" hidden="1"/>
    <cellStyle name="20% - Accent3 4 3 3 2" xfId="17056" hidden="1"/>
    <cellStyle name="20% - Accent3 4 3 3 2" xfId="28384" hidden="1"/>
    <cellStyle name="20% - Accent3 4 3 3 2" xfId="28553" hidden="1"/>
    <cellStyle name="20% - Accent3 4 3 3 2" xfId="29911" hidden="1"/>
    <cellStyle name="20% - Accent3 4 3 3 2" xfId="30227" hidden="1"/>
    <cellStyle name="20% - Accent3 4 3 3 2" xfId="31011" hidden="1"/>
    <cellStyle name="20% - Accent3 4 3 3 2" xfId="31326" hidden="1"/>
    <cellStyle name="20% - Accent3 4 3 3 2" xfId="31989" hidden="1"/>
    <cellStyle name="20% - Accent3 4 3 3 2" xfId="32622" hidden="1"/>
    <cellStyle name="20% - Accent3 4 3 3 2" xfId="33001" hidden="1"/>
    <cellStyle name="20% - Accent3 4 3 3 2" xfId="32749" hidden="1"/>
    <cellStyle name="20% - Accent3 4 3 3 2" xfId="31245" hidden="1"/>
    <cellStyle name="20% - Accent3 4 3 3 2" xfId="30921" hidden="1"/>
    <cellStyle name="20% - Accent3 4 3 3 2" xfId="30119" hidden="1"/>
    <cellStyle name="20% - Accent3 4 3 3 2" xfId="29803" hidden="1"/>
    <cellStyle name="20% - Accent3 4 3 3 2" xfId="28940" hidden="1"/>
    <cellStyle name="20% - Accent3 4 3 3 2" xfId="28225" hidden="1"/>
    <cellStyle name="20% - Accent3 5 2" xfId="447" hidden="1"/>
    <cellStyle name="20% - Accent3 5 2" xfId="616" hidden="1"/>
    <cellStyle name="20% - Accent3 5 2" xfId="1974" hidden="1"/>
    <cellStyle name="20% - Accent3 5 2" xfId="2290" hidden="1"/>
    <cellStyle name="20% - Accent3 5 2" xfId="3074" hidden="1"/>
    <cellStyle name="20% - Accent3 5 2" xfId="3389" hidden="1"/>
    <cellStyle name="20% - Accent3 5 2" xfId="4052" hidden="1"/>
    <cellStyle name="20% - Accent3 5 2" xfId="4685" hidden="1"/>
    <cellStyle name="20% - Accent3 5 2" xfId="5888" hidden="1"/>
    <cellStyle name="20% - Accent3 5 2" xfId="6057" hidden="1"/>
    <cellStyle name="20% - Accent3 5 2" xfId="7415" hidden="1"/>
    <cellStyle name="20% - Accent3 5 2" xfId="7731" hidden="1"/>
    <cellStyle name="20% - Accent3 5 2" xfId="8515" hidden="1"/>
    <cellStyle name="20% - Accent3 5 2" xfId="8830" hidden="1"/>
    <cellStyle name="20% - Accent3 5 2" xfId="9493" hidden="1"/>
    <cellStyle name="20% - Accent3 5 2" xfId="10126" hidden="1"/>
    <cellStyle name="20% - Accent3 5 2" xfId="10541" hidden="1"/>
    <cellStyle name="20% - Accent3 5 2" xfId="10289" hidden="1"/>
    <cellStyle name="20% - Accent3 5 2" xfId="8786" hidden="1"/>
    <cellStyle name="20% - Accent3 5 2" xfId="8461" hidden="1"/>
    <cellStyle name="20% - Accent3 5 2" xfId="7661" hidden="1"/>
    <cellStyle name="20% - Accent3 5 2" xfId="7343" hidden="1"/>
    <cellStyle name="20% - Accent3 5 2" xfId="6485" hidden="1"/>
    <cellStyle name="20% - Accent3 5 2" xfId="5772" hidden="1"/>
    <cellStyle name="20% - Accent3 5 2" xfId="5100" hidden="1"/>
    <cellStyle name="20% - Accent3 5 2" xfId="4848" hidden="1"/>
    <cellStyle name="20% - Accent3 5 2" xfId="3345" hidden="1"/>
    <cellStyle name="20% - Accent3 5 2" xfId="3020" hidden="1"/>
    <cellStyle name="20% - Accent3 5 2" xfId="2220" hidden="1"/>
    <cellStyle name="20% - Accent3 5 2" xfId="1902" hidden="1"/>
    <cellStyle name="20% - Accent3 5 2" xfId="1044" hidden="1"/>
    <cellStyle name="20% - Accent3 5 2" xfId="331" hidden="1"/>
    <cellStyle name="20% - Accent3 5 2" xfId="11616" hidden="1"/>
    <cellStyle name="20% - Accent3 5 2" xfId="11785" hidden="1"/>
    <cellStyle name="20% - Accent3 5 2" xfId="13143" hidden="1"/>
    <cellStyle name="20% - Accent3 5 2" xfId="13459" hidden="1"/>
    <cellStyle name="20% - Accent3 5 2" xfId="14243" hidden="1"/>
    <cellStyle name="20% - Accent3 5 2" xfId="14558" hidden="1"/>
    <cellStyle name="20% - Accent3 5 2" xfId="15221" hidden="1"/>
    <cellStyle name="20% - Accent3 5 2" xfId="15854" hidden="1"/>
    <cellStyle name="20% - Accent3 5 2" xfId="16269" hidden="1"/>
    <cellStyle name="20% - Accent3 5 2" xfId="16017" hidden="1"/>
    <cellStyle name="20% - Accent3 5 2" xfId="14514" hidden="1"/>
    <cellStyle name="20% - Accent3 5 2" xfId="14189" hidden="1"/>
    <cellStyle name="20% - Accent3 5 2" xfId="13389" hidden="1"/>
    <cellStyle name="20% - Accent3 5 2" xfId="13071" hidden="1"/>
    <cellStyle name="20% - Accent3 5 2" xfId="12213" hidden="1"/>
    <cellStyle name="20% - Accent3 5 2" xfId="11500" hidden="1"/>
    <cellStyle name="20% - Accent3 5 2" xfId="17197" hidden="1"/>
    <cellStyle name="20% - Accent3 5 2" xfId="17366" hidden="1"/>
    <cellStyle name="20% - Accent3 5 2" xfId="18724" hidden="1"/>
    <cellStyle name="20% - Accent3 5 2" xfId="19040" hidden="1"/>
    <cellStyle name="20% - Accent3 5 2" xfId="19824" hidden="1"/>
    <cellStyle name="20% - Accent3 5 2" xfId="20139" hidden="1"/>
    <cellStyle name="20% - Accent3 5 2" xfId="20802" hidden="1"/>
    <cellStyle name="20% - Accent3 5 2" xfId="21435" hidden="1"/>
    <cellStyle name="20% - Accent3 5 2" xfId="22638" hidden="1"/>
    <cellStyle name="20% - Accent3 5 2" xfId="22807" hidden="1"/>
    <cellStyle name="20% - Accent3 5 2" xfId="24165" hidden="1"/>
    <cellStyle name="20% - Accent3 5 2" xfId="24481" hidden="1"/>
    <cellStyle name="20% - Accent3 5 2" xfId="25265" hidden="1"/>
    <cellStyle name="20% - Accent3 5 2" xfId="25580" hidden="1"/>
    <cellStyle name="20% - Accent3 5 2" xfId="26243" hidden="1"/>
    <cellStyle name="20% - Accent3 5 2" xfId="26876" hidden="1"/>
    <cellStyle name="20% - Accent3 5 2" xfId="27291" hidden="1"/>
    <cellStyle name="20% - Accent3 5 2" xfId="27039" hidden="1"/>
    <cellStyle name="20% - Accent3 5 2" xfId="25536" hidden="1"/>
    <cellStyle name="20% - Accent3 5 2" xfId="25211" hidden="1"/>
    <cellStyle name="20% - Accent3 5 2" xfId="24411" hidden="1"/>
    <cellStyle name="20% - Accent3 5 2" xfId="24093" hidden="1"/>
    <cellStyle name="20% - Accent3 5 2" xfId="23235" hidden="1"/>
    <cellStyle name="20% - Accent3 5 2" xfId="22522" hidden="1"/>
    <cellStyle name="20% - Accent3 5 2" xfId="21850" hidden="1"/>
    <cellStyle name="20% - Accent3 5 2" xfId="21598" hidden="1"/>
    <cellStyle name="20% - Accent3 5 2" xfId="20095" hidden="1"/>
    <cellStyle name="20% - Accent3 5 2" xfId="19770" hidden="1"/>
    <cellStyle name="20% - Accent3 5 2" xfId="18970" hidden="1"/>
    <cellStyle name="20% - Accent3 5 2" xfId="18652" hidden="1"/>
    <cellStyle name="20% - Accent3 5 2" xfId="17794" hidden="1"/>
    <cellStyle name="20% - Accent3 5 2" xfId="17081" hidden="1"/>
    <cellStyle name="20% - Accent3 5 2" xfId="28366" hidden="1"/>
    <cellStyle name="20% - Accent3 5 2" xfId="28535" hidden="1"/>
    <cellStyle name="20% - Accent3 5 2" xfId="29893" hidden="1"/>
    <cellStyle name="20% - Accent3 5 2" xfId="30209" hidden="1"/>
    <cellStyle name="20% - Accent3 5 2" xfId="30993" hidden="1"/>
    <cellStyle name="20% - Accent3 5 2" xfId="31308" hidden="1"/>
    <cellStyle name="20% - Accent3 5 2" xfId="31971" hidden="1"/>
    <cellStyle name="20% - Accent3 5 2" xfId="32604" hidden="1"/>
    <cellStyle name="20% - Accent3 5 2" xfId="33019" hidden="1"/>
    <cellStyle name="20% - Accent3 5 2" xfId="32767" hidden="1"/>
    <cellStyle name="20% - Accent3 5 2" xfId="31264" hidden="1"/>
    <cellStyle name="20% - Accent3 5 2" xfId="30939" hidden="1"/>
    <cellStyle name="20% - Accent3 5 2" xfId="30139" hidden="1"/>
    <cellStyle name="20% - Accent3 5 2" xfId="29821" hidden="1"/>
    <cellStyle name="20% - Accent3 5 2" xfId="28963" hidden="1"/>
    <cellStyle name="20% - Accent3 5 2" xfId="28250" hidden="1"/>
    <cellStyle name="20% - Accent3 7" xfId="20" hidden="1"/>
    <cellStyle name="20% - Accent3 7" xfId="98" hidden="1"/>
    <cellStyle name="20% - Accent3 7" xfId="177" hidden="1"/>
    <cellStyle name="20% - Accent3 7" xfId="348" hidden="1"/>
    <cellStyle name="20% - Accent3 7" xfId="1319" hidden="1"/>
    <cellStyle name="20% - Accent3 7" xfId="1450" hidden="1"/>
    <cellStyle name="20% - Accent3 7" xfId="1595" hidden="1"/>
    <cellStyle name="20% - Accent3 7" xfId="1284" hidden="1"/>
    <cellStyle name="20% - Accent3 7" xfId="1752" hidden="1"/>
    <cellStyle name="20% - Accent3 7" xfId="1131" hidden="1"/>
    <cellStyle name="20% - Accent3 7" xfId="1758" hidden="1"/>
    <cellStyle name="20% - Accent3 7" xfId="2532" hidden="1"/>
    <cellStyle name="20% - Accent3 7" xfId="2657" hidden="1"/>
    <cellStyle name="20% - Accent3 7" xfId="2135" hidden="1"/>
    <cellStyle name="20% - Accent3 7" xfId="2840" hidden="1"/>
    <cellStyle name="20% - Accent3 7" xfId="1037" hidden="1"/>
    <cellStyle name="20% - Accent3 7" xfId="2853" hidden="1"/>
    <cellStyle name="20% - Accent3 7" xfId="3566" hidden="1"/>
    <cellStyle name="20% - Accent3 7" xfId="3665" hidden="1"/>
    <cellStyle name="20% - Accent3 7" xfId="1128" hidden="1"/>
    <cellStyle name="20% - Accent3 7" xfId="4334" hidden="1"/>
    <cellStyle name="20% - Accent3 7" xfId="4447" hidden="1"/>
    <cellStyle name="20% - Accent3 7" xfId="3261" hidden="1"/>
    <cellStyle name="20% - Accent3 7" xfId="4934" hidden="1"/>
    <cellStyle name="20% - Accent3 7" xfId="5461" hidden="1"/>
    <cellStyle name="20% - Accent3 7" xfId="5539" hidden="1"/>
    <cellStyle name="20% - Accent3 7" xfId="5618" hidden="1"/>
    <cellStyle name="20% - Accent3 7" xfId="5789" hidden="1"/>
    <cellStyle name="20% - Accent3 7" xfId="6760" hidden="1"/>
    <cellStyle name="20% - Accent3 7" xfId="6891" hidden="1"/>
    <cellStyle name="20% - Accent3 7" xfId="7036" hidden="1"/>
    <cellStyle name="20% - Accent3 7" xfId="6725" hidden="1"/>
    <cellStyle name="20% - Accent3 7" xfId="7193" hidden="1"/>
    <cellStyle name="20% - Accent3 7" xfId="6572" hidden="1"/>
    <cellStyle name="20% - Accent3 7" xfId="7199" hidden="1"/>
    <cellStyle name="20% - Accent3 7" xfId="7973" hidden="1"/>
    <cellStyle name="20% - Accent3 7" xfId="8098" hidden="1"/>
    <cellStyle name="20% - Accent3 7" xfId="7576" hidden="1"/>
    <cellStyle name="20% - Accent3 7" xfId="8281" hidden="1"/>
    <cellStyle name="20% - Accent3 7" xfId="6478" hidden="1"/>
    <cellStyle name="20% - Accent3 7" xfId="8294" hidden="1"/>
    <cellStyle name="20% - Accent3 7" xfId="9007" hidden="1"/>
    <cellStyle name="20% - Accent3 7" xfId="9106" hidden="1"/>
    <cellStyle name="20% - Accent3 7" xfId="6569" hidden="1"/>
    <cellStyle name="20% - Accent3 7" xfId="9775" hidden="1"/>
    <cellStyle name="20% - Accent3 7" xfId="9888" hidden="1"/>
    <cellStyle name="20% - Accent3 7" xfId="8702" hidden="1"/>
    <cellStyle name="20% - Accent3 7" xfId="10375" hidden="1"/>
    <cellStyle name="20% - Accent3 7" xfId="10875" hidden="1"/>
    <cellStyle name="20% - Accent3 7" xfId="10798" hidden="1"/>
    <cellStyle name="20% - Accent3 7" xfId="10719" hidden="1"/>
    <cellStyle name="20% - Accent3 7" xfId="10637" hidden="1"/>
    <cellStyle name="20% - Accent3 7" xfId="9472" hidden="1"/>
    <cellStyle name="20% - Accent3 7" xfId="9388" hidden="1"/>
    <cellStyle name="20% - Accent3 7" xfId="9304" hidden="1"/>
    <cellStyle name="20% - Accent3 7" xfId="9581" hidden="1"/>
    <cellStyle name="20% - Accent3 7" xfId="9207" hidden="1"/>
    <cellStyle name="20% - Accent3 7" xfId="9796" hidden="1"/>
    <cellStyle name="20% - Accent3 7" xfId="9200" hidden="1"/>
    <cellStyle name="20% - Accent3 7" xfId="8244" hidden="1"/>
    <cellStyle name="20% - Accent3 7" xfId="8084" hidden="1"/>
    <cellStyle name="20% - Accent3 7" xfId="8611" hidden="1"/>
    <cellStyle name="20% - Accent3 7" xfId="7873" hidden="1"/>
    <cellStyle name="20% - Accent3 7" xfId="10000" hidden="1"/>
    <cellStyle name="20% - Accent3 7" xfId="7868" hidden="1"/>
    <cellStyle name="20% - Accent3 7" xfId="7056" hidden="1"/>
    <cellStyle name="20% - Accent3 7" xfId="6886" hidden="1"/>
    <cellStyle name="20% - Accent3 7" xfId="9801" hidden="1"/>
    <cellStyle name="20% - Accent3 7" xfId="6253" hidden="1"/>
    <cellStyle name="20% - Accent3 7" xfId="6175" hidden="1"/>
    <cellStyle name="20% - Accent3 7" xfId="7375" hidden="1"/>
    <cellStyle name="20% - Accent3 7" xfId="10942" hidden="1"/>
    <cellStyle name="20% - Accent3 7" xfId="5434" hidden="1"/>
    <cellStyle name="20% - Accent3 7" xfId="5357" hidden="1"/>
    <cellStyle name="20% - Accent3 7" xfId="5278" hidden="1"/>
    <cellStyle name="20% - Accent3 7" xfId="5196" hidden="1"/>
    <cellStyle name="20% - Accent3 7" xfId="4031" hidden="1"/>
    <cellStyle name="20% - Accent3 7" xfId="3947" hidden="1"/>
    <cellStyle name="20% - Accent3 7" xfId="3863" hidden="1"/>
    <cellStyle name="20% - Accent3 7" xfId="4140" hidden="1"/>
    <cellStyle name="20% - Accent3 7" xfId="3766" hidden="1"/>
    <cellStyle name="20% - Accent3 7" xfId="4355" hidden="1"/>
    <cellStyle name="20% - Accent3 7" xfId="3759" hidden="1"/>
    <cellStyle name="20% - Accent3 7" xfId="2803" hidden="1"/>
    <cellStyle name="20% - Accent3 7" xfId="2643" hidden="1"/>
    <cellStyle name="20% - Accent3 7" xfId="3170" hidden="1"/>
    <cellStyle name="20% - Accent3 7" xfId="2432" hidden="1"/>
    <cellStyle name="20% - Accent3 7" xfId="4559" hidden="1"/>
    <cellStyle name="20% - Accent3 7" xfId="2427" hidden="1"/>
    <cellStyle name="20% - Accent3 7" xfId="1615" hidden="1"/>
    <cellStyle name="20% - Accent3 7" xfId="1445" hidden="1"/>
    <cellStyle name="20% - Accent3 7" xfId="4360" hidden="1"/>
    <cellStyle name="20% - Accent3 7" xfId="812" hidden="1"/>
    <cellStyle name="20% - Accent3 7" xfId="734" hidden="1"/>
    <cellStyle name="20% - Accent3 7" xfId="1934" hidden="1"/>
    <cellStyle name="20% - Accent3 7" xfId="11086" hidden="1"/>
    <cellStyle name="20% - Accent3 7" xfId="11189" hidden="1"/>
    <cellStyle name="20% - Accent3 7" xfId="11267" hidden="1"/>
    <cellStyle name="20% - Accent3 7" xfId="11346" hidden="1"/>
    <cellStyle name="20% - Accent3 7" xfId="11517" hidden="1"/>
    <cellStyle name="20% - Accent3 7" xfId="12488" hidden="1"/>
    <cellStyle name="20% - Accent3 7" xfId="12619" hidden="1"/>
    <cellStyle name="20% - Accent3 7" xfId="12764" hidden="1"/>
    <cellStyle name="20% - Accent3 7" xfId="12453" hidden="1"/>
    <cellStyle name="20% - Accent3 7" xfId="12921" hidden="1"/>
    <cellStyle name="20% - Accent3 7" xfId="12300" hidden="1"/>
    <cellStyle name="20% - Accent3 7" xfId="12927" hidden="1"/>
    <cellStyle name="20% - Accent3 7" xfId="13701" hidden="1"/>
    <cellStyle name="20% - Accent3 7" xfId="13826" hidden="1"/>
    <cellStyle name="20% - Accent3 7" xfId="13304" hidden="1"/>
    <cellStyle name="20% - Accent3 7" xfId="14009" hidden="1"/>
    <cellStyle name="20% - Accent3 7" xfId="12206" hidden="1"/>
    <cellStyle name="20% - Accent3 7" xfId="14022" hidden="1"/>
    <cellStyle name="20% - Accent3 7" xfId="14735" hidden="1"/>
    <cellStyle name="20% - Accent3 7" xfId="14834" hidden="1"/>
    <cellStyle name="20% - Accent3 7" xfId="12297" hidden="1"/>
    <cellStyle name="20% - Accent3 7" xfId="15503" hidden="1"/>
    <cellStyle name="20% - Accent3 7" xfId="15616" hidden="1"/>
    <cellStyle name="20% - Accent3 7" xfId="14430" hidden="1"/>
    <cellStyle name="20% - Accent3 7" xfId="16103" hidden="1"/>
    <cellStyle name="20% - Accent3 7" xfId="16603" hidden="1"/>
    <cellStyle name="20% - Accent3 7" xfId="16526" hidden="1"/>
    <cellStyle name="20% - Accent3 7" xfId="16447" hidden="1"/>
    <cellStyle name="20% - Accent3 7" xfId="16365" hidden="1"/>
    <cellStyle name="20% - Accent3 7" xfId="15200" hidden="1"/>
    <cellStyle name="20% - Accent3 7" xfId="15116" hidden="1"/>
    <cellStyle name="20% - Accent3 7" xfId="15032" hidden="1"/>
    <cellStyle name="20% - Accent3 7" xfId="15309" hidden="1"/>
    <cellStyle name="20% - Accent3 7" xfId="14935" hidden="1"/>
    <cellStyle name="20% - Accent3 7" xfId="15524" hidden="1"/>
    <cellStyle name="20% - Accent3 7" xfId="14928" hidden="1"/>
    <cellStyle name="20% - Accent3 7" xfId="13972" hidden="1"/>
    <cellStyle name="20% - Accent3 7" xfId="13812" hidden="1"/>
    <cellStyle name="20% - Accent3 7" xfId="14339" hidden="1"/>
    <cellStyle name="20% - Accent3 7" xfId="13601" hidden="1"/>
    <cellStyle name="20% - Accent3 7" xfId="15728" hidden="1"/>
    <cellStyle name="20% - Accent3 7" xfId="13596" hidden="1"/>
    <cellStyle name="20% - Accent3 7" xfId="12784" hidden="1"/>
    <cellStyle name="20% - Accent3 7" xfId="12614" hidden="1"/>
    <cellStyle name="20% - Accent3 7" xfId="15529" hidden="1"/>
    <cellStyle name="20% - Accent3 7" xfId="11981" hidden="1"/>
    <cellStyle name="20% - Accent3 7" xfId="11903" hidden="1"/>
    <cellStyle name="20% - Accent3 7" xfId="13103" hidden="1"/>
    <cellStyle name="20% - Accent3 7" xfId="16670" hidden="1"/>
    <cellStyle name="20% - Accent3 7" xfId="16770" hidden="1"/>
    <cellStyle name="20% - Accent3 7" xfId="16848" hidden="1"/>
    <cellStyle name="20% - Accent3 7" xfId="16927" hidden="1"/>
    <cellStyle name="20% - Accent3 7" xfId="17098" hidden="1"/>
    <cellStyle name="20% - Accent3 7" xfId="18069" hidden="1"/>
    <cellStyle name="20% - Accent3 7" xfId="18200" hidden="1"/>
    <cellStyle name="20% - Accent3 7" xfId="18345" hidden="1"/>
    <cellStyle name="20% - Accent3 7" xfId="18034" hidden="1"/>
    <cellStyle name="20% - Accent3 7" xfId="18502" hidden="1"/>
    <cellStyle name="20% - Accent3 7" xfId="17881" hidden="1"/>
    <cellStyle name="20% - Accent3 7" xfId="18508" hidden="1"/>
    <cellStyle name="20% - Accent3 7" xfId="19282" hidden="1"/>
    <cellStyle name="20% - Accent3 7" xfId="19407" hidden="1"/>
    <cellStyle name="20% - Accent3 7" xfId="18885" hidden="1"/>
    <cellStyle name="20% - Accent3 7" xfId="19590" hidden="1"/>
    <cellStyle name="20% - Accent3 7" xfId="17787" hidden="1"/>
    <cellStyle name="20% - Accent3 7" xfId="19603" hidden="1"/>
    <cellStyle name="20% - Accent3 7" xfId="20316" hidden="1"/>
    <cellStyle name="20% - Accent3 7" xfId="20415" hidden="1"/>
    <cellStyle name="20% - Accent3 7" xfId="17878" hidden="1"/>
    <cellStyle name="20% - Accent3 7" xfId="21084" hidden="1"/>
    <cellStyle name="20% - Accent3 7" xfId="21197" hidden="1"/>
    <cellStyle name="20% - Accent3 7" xfId="20011" hidden="1"/>
    <cellStyle name="20% - Accent3 7" xfId="21684" hidden="1"/>
    <cellStyle name="20% - Accent3 7" xfId="22211" hidden="1"/>
    <cellStyle name="20% - Accent3 7" xfId="22289" hidden="1"/>
    <cellStyle name="20% - Accent3 7" xfId="22368" hidden="1"/>
    <cellStyle name="20% - Accent3 7" xfId="22539" hidden="1"/>
    <cellStyle name="20% - Accent3 7" xfId="23510" hidden="1"/>
    <cellStyle name="20% - Accent3 7" xfId="23641" hidden="1"/>
    <cellStyle name="20% - Accent3 7" xfId="23786" hidden="1"/>
    <cellStyle name="20% - Accent3 7" xfId="23475" hidden="1"/>
    <cellStyle name="20% - Accent3 7" xfId="23943" hidden="1"/>
    <cellStyle name="20% - Accent3 7" xfId="23322" hidden="1"/>
    <cellStyle name="20% - Accent3 7" xfId="23949" hidden="1"/>
    <cellStyle name="20% - Accent3 7" xfId="24723" hidden="1"/>
    <cellStyle name="20% - Accent3 7" xfId="24848" hidden="1"/>
    <cellStyle name="20% - Accent3 7" xfId="24326" hidden="1"/>
    <cellStyle name="20% - Accent3 7" xfId="25031" hidden="1"/>
    <cellStyle name="20% - Accent3 7" xfId="23228" hidden="1"/>
    <cellStyle name="20% - Accent3 7" xfId="25044" hidden="1"/>
    <cellStyle name="20% - Accent3 7" xfId="25757" hidden="1"/>
    <cellStyle name="20% - Accent3 7" xfId="25856" hidden="1"/>
    <cellStyle name="20% - Accent3 7" xfId="23319" hidden="1"/>
    <cellStyle name="20% - Accent3 7" xfId="26525" hidden="1"/>
    <cellStyle name="20% - Accent3 7" xfId="26638" hidden="1"/>
    <cellStyle name="20% - Accent3 7" xfId="25452" hidden="1"/>
    <cellStyle name="20% - Accent3 7" xfId="27125" hidden="1"/>
    <cellStyle name="20% - Accent3 7" xfId="27625" hidden="1"/>
    <cellStyle name="20% - Accent3 7" xfId="27548" hidden="1"/>
    <cellStyle name="20% - Accent3 7" xfId="27469" hidden="1"/>
    <cellStyle name="20% - Accent3 7" xfId="27387" hidden="1"/>
    <cellStyle name="20% - Accent3 7" xfId="26222" hidden="1"/>
    <cellStyle name="20% - Accent3 7" xfId="26138" hidden="1"/>
    <cellStyle name="20% - Accent3 7" xfId="26054" hidden="1"/>
    <cellStyle name="20% - Accent3 7" xfId="26331" hidden="1"/>
    <cellStyle name="20% - Accent3 7" xfId="25957" hidden="1"/>
    <cellStyle name="20% - Accent3 7" xfId="26546" hidden="1"/>
    <cellStyle name="20% - Accent3 7" xfId="25950" hidden="1"/>
    <cellStyle name="20% - Accent3 7" xfId="24994" hidden="1"/>
    <cellStyle name="20% - Accent3 7" xfId="24834" hidden="1"/>
    <cellStyle name="20% - Accent3 7" xfId="25361" hidden="1"/>
    <cellStyle name="20% - Accent3 7" xfId="24623" hidden="1"/>
    <cellStyle name="20% - Accent3 7" xfId="26750" hidden="1"/>
    <cellStyle name="20% - Accent3 7" xfId="24618" hidden="1"/>
    <cellStyle name="20% - Accent3 7" xfId="23806" hidden="1"/>
    <cellStyle name="20% - Accent3 7" xfId="23636" hidden="1"/>
    <cellStyle name="20% - Accent3 7" xfId="26551" hidden="1"/>
    <cellStyle name="20% - Accent3 7" xfId="23003" hidden="1"/>
    <cellStyle name="20% - Accent3 7" xfId="22925" hidden="1"/>
    <cellStyle name="20% - Accent3 7" xfId="24125" hidden="1"/>
    <cellStyle name="20% - Accent3 7" xfId="27692" hidden="1"/>
    <cellStyle name="20% - Accent3 7" xfId="22184" hidden="1"/>
    <cellStyle name="20% - Accent3 7" xfId="22107" hidden="1"/>
    <cellStyle name="20% - Accent3 7" xfId="22028" hidden="1"/>
    <cellStyle name="20% - Accent3 7" xfId="21946" hidden="1"/>
    <cellStyle name="20% - Accent3 7" xfId="20781" hidden="1"/>
    <cellStyle name="20% - Accent3 7" xfId="20697" hidden="1"/>
    <cellStyle name="20% - Accent3 7" xfId="20613" hidden="1"/>
    <cellStyle name="20% - Accent3 7" xfId="20890" hidden="1"/>
    <cellStyle name="20% - Accent3 7" xfId="20516" hidden="1"/>
    <cellStyle name="20% - Accent3 7" xfId="21105" hidden="1"/>
    <cellStyle name="20% - Accent3 7" xfId="20509" hidden="1"/>
    <cellStyle name="20% - Accent3 7" xfId="19553" hidden="1"/>
    <cellStyle name="20% - Accent3 7" xfId="19393" hidden="1"/>
    <cellStyle name="20% - Accent3 7" xfId="19920" hidden="1"/>
    <cellStyle name="20% - Accent3 7" xfId="19182" hidden="1"/>
    <cellStyle name="20% - Accent3 7" xfId="21309" hidden="1"/>
    <cellStyle name="20% - Accent3 7" xfId="19177" hidden="1"/>
    <cellStyle name="20% - Accent3 7" xfId="18365" hidden="1"/>
    <cellStyle name="20% - Accent3 7" xfId="18195" hidden="1"/>
    <cellStyle name="20% - Accent3 7" xfId="21110" hidden="1"/>
    <cellStyle name="20% - Accent3 7" xfId="17562" hidden="1"/>
    <cellStyle name="20% - Accent3 7" xfId="17484" hidden="1"/>
    <cellStyle name="20% - Accent3 7" xfId="18684" hidden="1"/>
    <cellStyle name="20% - Accent3 7" xfId="27836" hidden="1"/>
    <cellStyle name="20% - Accent3 7" xfId="27939" hidden="1"/>
    <cellStyle name="20% - Accent3 7" xfId="28017" hidden="1"/>
    <cellStyle name="20% - Accent3 7" xfId="28096" hidden="1"/>
    <cellStyle name="20% - Accent3 7" xfId="28267" hidden="1"/>
    <cellStyle name="20% - Accent3 7" xfId="29238" hidden="1"/>
    <cellStyle name="20% - Accent3 7" xfId="29369" hidden="1"/>
    <cellStyle name="20% - Accent3 7" xfId="29514" hidden="1"/>
    <cellStyle name="20% - Accent3 7" xfId="29203" hidden="1"/>
    <cellStyle name="20% - Accent3 7" xfId="29671" hidden="1"/>
    <cellStyle name="20% - Accent3 7" xfId="29050" hidden="1"/>
    <cellStyle name="20% - Accent3 7" xfId="29677" hidden="1"/>
    <cellStyle name="20% - Accent3 7" xfId="30451" hidden="1"/>
    <cellStyle name="20% - Accent3 7" xfId="30576" hidden="1"/>
    <cellStyle name="20% - Accent3 7" xfId="30054" hidden="1"/>
    <cellStyle name="20% - Accent3 7" xfId="30759" hidden="1"/>
    <cellStyle name="20% - Accent3 7" xfId="28956" hidden="1"/>
    <cellStyle name="20% - Accent3 7" xfId="30772" hidden="1"/>
    <cellStyle name="20% - Accent3 7" xfId="31485" hidden="1"/>
    <cellStyle name="20% - Accent3 7" xfId="31584" hidden="1"/>
    <cellStyle name="20% - Accent3 7" xfId="29047" hidden="1"/>
    <cellStyle name="20% - Accent3 7" xfId="32253" hidden="1"/>
    <cellStyle name="20% - Accent3 7" xfId="32366" hidden="1"/>
    <cellStyle name="20% - Accent3 7" xfId="31180" hidden="1"/>
    <cellStyle name="20% - Accent3 7" xfId="32853" hidden="1"/>
    <cellStyle name="20% - Accent3 7" xfId="33353" hidden="1"/>
    <cellStyle name="20% - Accent3 7" xfId="33276" hidden="1"/>
    <cellStyle name="20% - Accent3 7" xfId="33197" hidden="1"/>
    <cellStyle name="20% - Accent3 7" xfId="33115" hidden="1"/>
    <cellStyle name="20% - Accent3 7" xfId="31950" hidden="1"/>
    <cellStyle name="20% - Accent3 7" xfId="31866" hidden="1"/>
    <cellStyle name="20% - Accent3 7" xfId="31782" hidden="1"/>
    <cellStyle name="20% - Accent3 7" xfId="32059" hidden="1"/>
    <cellStyle name="20% - Accent3 7" xfId="31685" hidden="1"/>
    <cellStyle name="20% - Accent3 7" xfId="32274" hidden="1"/>
    <cellStyle name="20% - Accent3 7" xfId="31678" hidden="1"/>
    <cellStyle name="20% - Accent3 7" xfId="30722" hidden="1"/>
    <cellStyle name="20% - Accent3 7" xfId="30562" hidden="1"/>
    <cellStyle name="20% - Accent3 7" xfId="31089" hidden="1"/>
    <cellStyle name="20% - Accent3 7" xfId="30351" hidden="1"/>
    <cellStyle name="20% - Accent3 7" xfId="32478" hidden="1"/>
    <cellStyle name="20% - Accent3 7" xfId="30346" hidden="1"/>
    <cellStyle name="20% - Accent3 7" xfId="29534" hidden="1"/>
    <cellStyle name="20% - Accent3 7" xfId="29364" hidden="1"/>
    <cellStyle name="20% - Accent3 7" xfId="32279" hidden="1"/>
    <cellStyle name="20% - Accent3 7" xfId="28731" hidden="1"/>
    <cellStyle name="20% - Accent3 7" xfId="28653" hidden="1"/>
    <cellStyle name="20% - Accent3 7" xfId="29853" hidden="1"/>
    <cellStyle name="20% - Accent3 7" xfId="33420" hidden="1"/>
    <cellStyle name="20% - Accent3 8" xfId="36" hidden="1"/>
    <cellStyle name="20% - Accent3 8" xfId="104" hidden="1"/>
    <cellStyle name="20% - Accent3 8" xfId="184" hidden="1"/>
    <cellStyle name="20% - Accent3 8" xfId="361" hidden="1"/>
    <cellStyle name="20% - Accent3 8" xfId="1337" hidden="1"/>
    <cellStyle name="20% - Accent3 8" xfId="1461" hidden="1"/>
    <cellStyle name="20% - Accent3 8" xfId="1605" hidden="1"/>
    <cellStyle name="20% - Accent3 8" xfId="1264" hidden="1"/>
    <cellStyle name="20% - Accent3 8" xfId="1778" hidden="1"/>
    <cellStyle name="20% - Accent3 8" xfId="881" hidden="1"/>
    <cellStyle name="20% - Accent3 8" xfId="2426" hidden="1"/>
    <cellStyle name="20% - Accent3 8" xfId="2549" hidden="1"/>
    <cellStyle name="20% - Accent3 8" xfId="2679" hidden="1"/>
    <cellStyle name="20% - Accent3 8" xfId="1749" hidden="1"/>
    <cellStyle name="20% - Accent3 8" xfId="2891" hidden="1"/>
    <cellStyle name="20% - Accent3 8" xfId="1282" hidden="1"/>
    <cellStyle name="20% - Accent3 8" xfId="3488" hidden="1"/>
    <cellStyle name="20% - Accent3 8" xfId="3574" hidden="1"/>
    <cellStyle name="20% - Accent3 8" xfId="3672" hidden="1"/>
    <cellStyle name="20% - Accent3 8" xfId="4232" hidden="1"/>
    <cellStyle name="20% - Accent3 8" xfId="4346" hidden="1"/>
    <cellStyle name="20% - Accent3 8" xfId="4456" hidden="1"/>
    <cellStyle name="20% - Accent3 8" xfId="4868" hidden="1"/>
    <cellStyle name="20% - Accent3 8" xfId="4940" hidden="1"/>
    <cellStyle name="20% - Accent3 8" xfId="5477" hidden="1"/>
    <cellStyle name="20% - Accent3 8" xfId="5545" hidden="1"/>
    <cellStyle name="20% - Accent3 8" xfId="5625" hidden="1"/>
    <cellStyle name="20% - Accent3 8" xfId="5802" hidden="1"/>
    <cellStyle name="20% - Accent3 8" xfId="6778" hidden="1"/>
    <cellStyle name="20% - Accent3 8" xfId="6902" hidden="1"/>
    <cellStyle name="20% - Accent3 8" xfId="7046" hidden="1"/>
    <cellStyle name="20% - Accent3 8" xfId="6705" hidden="1"/>
    <cellStyle name="20% - Accent3 8" xfId="7219" hidden="1"/>
    <cellStyle name="20% - Accent3 8" xfId="6322" hidden="1"/>
    <cellStyle name="20% - Accent3 8" xfId="7867" hidden="1"/>
    <cellStyle name="20% - Accent3 8" xfId="7990" hidden="1"/>
    <cellStyle name="20% - Accent3 8" xfId="8120" hidden="1"/>
    <cellStyle name="20% - Accent3 8" xfId="7190" hidden="1"/>
    <cellStyle name="20% - Accent3 8" xfId="8332" hidden="1"/>
    <cellStyle name="20% - Accent3 8" xfId="6723" hidden="1"/>
    <cellStyle name="20% - Accent3 8" xfId="8929" hidden="1"/>
    <cellStyle name="20% - Accent3 8" xfId="9015" hidden="1"/>
    <cellStyle name="20% - Accent3 8" xfId="9113" hidden="1"/>
    <cellStyle name="20% - Accent3 8" xfId="9673" hidden="1"/>
    <cellStyle name="20% - Accent3 8" xfId="9787" hidden="1"/>
    <cellStyle name="20% - Accent3 8" xfId="9897" hidden="1"/>
    <cellStyle name="20% - Accent3 8" xfId="10309" hidden="1"/>
    <cellStyle name="20% - Accent3 8" xfId="10381" hidden="1"/>
    <cellStyle name="20% - Accent3 8" xfId="10859" hidden="1"/>
    <cellStyle name="20% - Accent3 8" xfId="10792" hidden="1"/>
    <cellStyle name="20% - Accent3 8" xfId="10713" hidden="1"/>
    <cellStyle name="20% - Accent3 8" xfId="10630" hidden="1"/>
    <cellStyle name="20% - Accent3 8" xfId="9465" hidden="1"/>
    <cellStyle name="20% - Accent3 8" xfId="9381" hidden="1"/>
    <cellStyle name="20% - Accent3 8" xfId="9297" hidden="1"/>
    <cellStyle name="20% - Accent3 8" xfId="9601" hidden="1"/>
    <cellStyle name="20% - Accent3 8" xfId="9123" hidden="1"/>
    <cellStyle name="20% - Accent3 8" xfId="10094" hidden="1"/>
    <cellStyle name="20% - Accent3 8" xfId="8336" hidden="1"/>
    <cellStyle name="20% - Accent3 8" xfId="8236" hidden="1"/>
    <cellStyle name="20% - Accent3 8" xfId="8054" hidden="1"/>
    <cellStyle name="20% - Accent3 8" xfId="9211" hidden="1"/>
    <cellStyle name="20% - Accent3 8" xfId="7851" hidden="1"/>
    <cellStyle name="20% - Accent3 8" xfId="9583" hidden="1"/>
    <cellStyle name="20% - Accent3 8" xfId="7189" hidden="1"/>
    <cellStyle name="20% - Accent3 8" xfId="7045" hidden="1"/>
    <cellStyle name="20% - Accent3 8" xfId="6852" hidden="1"/>
    <cellStyle name="20% - Accent3 8" xfId="6314" hidden="1"/>
    <cellStyle name="20% - Accent3 8" xfId="6247" hidden="1"/>
    <cellStyle name="20% - Accent3 8" xfId="6169" hidden="1"/>
    <cellStyle name="20% - Accent3 8" xfId="5451" hidden="1"/>
    <cellStyle name="20% - Accent3 8" xfId="10948" hidden="1"/>
    <cellStyle name="20% - Accent3 8" xfId="5418" hidden="1"/>
    <cellStyle name="20% - Accent3 8" xfId="5351" hidden="1"/>
    <cellStyle name="20% - Accent3 8" xfId="5272" hidden="1"/>
    <cellStyle name="20% - Accent3 8" xfId="5189" hidden="1"/>
    <cellStyle name="20% - Accent3 8" xfId="4024" hidden="1"/>
    <cellStyle name="20% - Accent3 8" xfId="3940" hidden="1"/>
    <cellStyle name="20% - Accent3 8" xfId="3856" hidden="1"/>
    <cellStyle name="20% - Accent3 8" xfId="4160" hidden="1"/>
    <cellStyle name="20% - Accent3 8" xfId="3682" hidden="1"/>
    <cellStyle name="20% - Accent3 8" xfId="4653" hidden="1"/>
    <cellStyle name="20% - Accent3 8" xfId="2895" hidden="1"/>
    <cellStyle name="20% - Accent3 8" xfId="2795" hidden="1"/>
    <cellStyle name="20% - Accent3 8" xfId="2613" hidden="1"/>
    <cellStyle name="20% - Accent3 8" xfId="3770" hidden="1"/>
    <cellStyle name="20% - Accent3 8" xfId="2410" hidden="1"/>
    <cellStyle name="20% - Accent3 8" xfId="4142" hidden="1"/>
    <cellStyle name="20% - Accent3 8" xfId="1748" hidden="1"/>
    <cellStyle name="20% - Accent3 8" xfId="1604" hidden="1"/>
    <cellStyle name="20% - Accent3 8" xfId="1411" hidden="1"/>
    <cellStyle name="20% - Accent3 8" xfId="873" hidden="1"/>
    <cellStyle name="20% - Accent3 8" xfId="806" hidden="1"/>
    <cellStyle name="20% - Accent3 8" xfId="728" hidden="1"/>
    <cellStyle name="20% - Accent3 8" xfId="3" hidden="1"/>
    <cellStyle name="20% - Accent3 8" xfId="11092" hidden="1"/>
    <cellStyle name="20% - Accent3 8" xfId="11205" hidden="1"/>
    <cellStyle name="20% - Accent3 8" xfId="11273" hidden="1"/>
    <cellStyle name="20% - Accent3 8" xfId="11353" hidden="1"/>
    <cellStyle name="20% - Accent3 8" xfId="11530" hidden="1"/>
    <cellStyle name="20% - Accent3 8" xfId="12506" hidden="1"/>
    <cellStyle name="20% - Accent3 8" xfId="12630" hidden="1"/>
    <cellStyle name="20% - Accent3 8" xfId="12774" hidden="1"/>
    <cellStyle name="20% - Accent3 8" xfId="12433" hidden="1"/>
    <cellStyle name="20% - Accent3 8" xfId="12947" hidden="1"/>
    <cellStyle name="20% - Accent3 8" xfId="12050" hidden="1"/>
    <cellStyle name="20% - Accent3 8" xfId="13595" hidden="1"/>
    <cellStyle name="20% - Accent3 8" xfId="13718" hidden="1"/>
    <cellStyle name="20% - Accent3 8" xfId="13848" hidden="1"/>
    <cellStyle name="20% - Accent3 8" xfId="12918" hidden="1"/>
    <cellStyle name="20% - Accent3 8" xfId="14060" hidden="1"/>
    <cellStyle name="20% - Accent3 8" xfId="12451" hidden="1"/>
    <cellStyle name="20% - Accent3 8" xfId="14657" hidden="1"/>
    <cellStyle name="20% - Accent3 8" xfId="14743" hidden="1"/>
    <cellStyle name="20% - Accent3 8" xfId="14841" hidden="1"/>
    <cellStyle name="20% - Accent3 8" xfId="15401" hidden="1"/>
    <cellStyle name="20% - Accent3 8" xfId="15515" hidden="1"/>
    <cellStyle name="20% - Accent3 8" xfId="15625" hidden="1"/>
    <cellStyle name="20% - Accent3 8" xfId="16037" hidden="1"/>
    <cellStyle name="20% - Accent3 8" xfId="16109" hidden="1"/>
    <cellStyle name="20% - Accent3 8" xfId="16587" hidden="1"/>
    <cellStyle name="20% - Accent3 8" xfId="16520" hidden="1"/>
    <cellStyle name="20% - Accent3 8" xfId="16441" hidden="1"/>
    <cellStyle name="20% - Accent3 8" xfId="16358" hidden="1"/>
    <cellStyle name="20% - Accent3 8" xfId="15193" hidden="1"/>
    <cellStyle name="20% - Accent3 8" xfId="15109" hidden="1"/>
    <cellStyle name="20% - Accent3 8" xfId="15025" hidden="1"/>
    <cellStyle name="20% - Accent3 8" xfId="15329" hidden="1"/>
    <cellStyle name="20% - Accent3 8" xfId="14851" hidden="1"/>
    <cellStyle name="20% - Accent3 8" xfId="15822" hidden="1"/>
    <cellStyle name="20% - Accent3 8" xfId="14064" hidden="1"/>
    <cellStyle name="20% - Accent3 8" xfId="13964" hidden="1"/>
    <cellStyle name="20% - Accent3 8" xfId="13782" hidden="1"/>
    <cellStyle name="20% - Accent3 8" xfId="14939" hidden="1"/>
    <cellStyle name="20% - Accent3 8" xfId="13579" hidden="1"/>
    <cellStyle name="20% - Accent3 8" xfId="15311" hidden="1"/>
    <cellStyle name="20% - Accent3 8" xfId="12917" hidden="1"/>
    <cellStyle name="20% - Accent3 8" xfId="12773" hidden="1"/>
    <cellStyle name="20% - Accent3 8" xfId="12580" hidden="1"/>
    <cellStyle name="20% - Accent3 8" xfId="12042" hidden="1"/>
    <cellStyle name="20% - Accent3 8" xfId="11975" hidden="1"/>
    <cellStyle name="20% - Accent3 8" xfId="11897" hidden="1"/>
    <cellStyle name="20% - Accent3 8" xfId="11179" hidden="1"/>
    <cellStyle name="20% - Accent3 8" xfId="16676" hidden="1"/>
    <cellStyle name="20% - Accent3 8" xfId="16786" hidden="1"/>
    <cellStyle name="20% - Accent3 8" xfId="16854" hidden="1"/>
    <cellStyle name="20% - Accent3 8" xfId="16934" hidden="1"/>
    <cellStyle name="20% - Accent3 8" xfId="17111" hidden="1"/>
    <cellStyle name="20% - Accent3 8" xfId="18087" hidden="1"/>
    <cellStyle name="20% - Accent3 8" xfId="18211" hidden="1"/>
    <cellStyle name="20% - Accent3 8" xfId="18355" hidden="1"/>
    <cellStyle name="20% - Accent3 8" xfId="18014" hidden="1"/>
    <cellStyle name="20% - Accent3 8" xfId="18528" hidden="1"/>
    <cellStyle name="20% - Accent3 8" xfId="17631" hidden="1"/>
    <cellStyle name="20% - Accent3 8" xfId="19176" hidden="1"/>
    <cellStyle name="20% - Accent3 8" xfId="19299" hidden="1"/>
    <cellStyle name="20% - Accent3 8" xfId="19429" hidden="1"/>
    <cellStyle name="20% - Accent3 8" xfId="18499" hidden="1"/>
    <cellStyle name="20% - Accent3 8" xfId="19641" hidden="1"/>
    <cellStyle name="20% - Accent3 8" xfId="18032" hidden="1"/>
    <cellStyle name="20% - Accent3 8" xfId="20238" hidden="1"/>
    <cellStyle name="20% - Accent3 8" xfId="20324" hidden="1"/>
    <cellStyle name="20% - Accent3 8" xfId="20422" hidden="1"/>
    <cellStyle name="20% - Accent3 8" xfId="20982" hidden="1"/>
    <cellStyle name="20% - Accent3 8" xfId="21096" hidden="1"/>
    <cellStyle name="20% - Accent3 8" xfId="21206" hidden="1"/>
    <cellStyle name="20% - Accent3 8" xfId="21618" hidden="1"/>
    <cellStyle name="20% - Accent3 8" xfId="21690" hidden="1"/>
    <cellStyle name="20% - Accent3 8" xfId="22227" hidden="1"/>
    <cellStyle name="20% - Accent3 8" xfId="22295" hidden="1"/>
    <cellStyle name="20% - Accent3 8" xfId="22375" hidden="1"/>
    <cellStyle name="20% - Accent3 8" xfId="22552" hidden="1"/>
    <cellStyle name="20% - Accent3 8" xfId="23528" hidden="1"/>
    <cellStyle name="20% - Accent3 8" xfId="23652" hidden="1"/>
    <cellStyle name="20% - Accent3 8" xfId="23796" hidden="1"/>
    <cellStyle name="20% - Accent3 8" xfId="23455" hidden="1"/>
    <cellStyle name="20% - Accent3 8" xfId="23969" hidden="1"/>
    <cellStyle name="20% - Accent3 8" xfId="23072" hidden="1"/>
    <cellStyle name="20% - Accent3 8" xfId="24617" hidden="1"/>
    <cellStyle name="20% - Accent3 8" xfId="24740" hidden="1"/>
    <cellStyle name="20% - Accent3 8" xfId="24870" hidden="1"/>
    <cellStyle name="20% - Accent3 8" xfId="23940" hidden="1"/>
    <cellStyle name="20% - Accent3 8" xfId="25082" hidden="1"/>
    <cellStyle name="20% - Accent3 8" xfId="23473" hidden="1"/>
    <cellStyle name="20% - Accent3 8" xfId="25679" hidden="1"/>
    <cellStyle name="20% - Accent3 8" xfId="25765" hidden="1"/>
    <cellStyle name="20% - Accent3 8" xfId="25863" hidden="1"/>
    <cellStyle name="20% - Accent3 8" xfId="26423" hidden="1"/>
    <cellStyle name="20% - Accent3 8" xfId="26537" hidden="1"/>
    <cellStyle name="20% - Accent3 8" xfId="26647" hidden="1"/>
    <cellStyle name="20% - Accent3 8" xfId="27059" hidden="1"/>
    <cellStyle name="20% - Accent3 8" xfId="27131" hidden="1"/>
    <cellStyle name="20% - Accent3 8" xfId="27609" hidden="1"/>
    <cellStyle name="20% - Accent3 8" xfId="27542" hidden="1"/>
    <cellStyle name="20% - Accent3 8" xfId="27463" hidden="1"/>
    <cellStyle name="20% - Accent3 8" xfId="27380" hidden="1"/>
    <cellStyle name="20% - Accent3 8" xfId="26215" hidden="1"/>
    <cellStyle name="20% - Accent3 8" xfId="26131" hidden="1"/>
    <cellStyle name="20% - Accent3 8" xfId="26047" hidden="1"/>
    <cellStyle name="20% - Accent3 8" xfId="26351" hidden="1"/>
    <cellStyle name="20% - Accent3 8" xfId="25873" hidden="1"/>
    <cellStyle name="20% - Accent3 8" xfId="26844" hidden="1"/>
    <cellStyle name="20% - Accent3 8" xfId="25086" hidden="1"/>
    <cellStyle name="20% - Accent3 8" xfId="24986" hidden="1"/>
    <cellStyle name="20% - Accent3 8" xfId="24804" hidden="1"/>
    <cellStyle name="20% - Accent3 8" xfId="25961" hidden="1"/>
    <cellStyle name="20% - Accent3 8" xfId="24601" hidden="1"/>
    <cellStyle name="20% - Accent3 8" xfId="26333" hidden="1"/>
    <cellStyle name="20% - Accent3 8" xfId="23939" hidden="1"/>
    <cellStyle name="20% - Accent3 8" xfId="23795" hidden="1"/>
    <cellStyle name="20% - Accent3 8" xfId="23602" hidden="1"/>
    <cellStyle name="20% - Accent3 8" xfId="23064" hidden="1"/>
    <cellStyle name="20% - Accent3 8" xfId="22997" hidden="1"/>
    <cellStyle name="20% - Accent3 8" xfId="22919" hidden="1"/>
    <cellStyle name="20% - Accent3 8" xfId="22201" hidden="1"/>
    <cellStyle name="20% - Accent3 8" xfId="27698" hidden="1"/>
    <cellStyle name="20% - Accent3 8" xfId="22168" hidden="1"/>
    <cellStyle name="20% - Accent3 8" xfId="22101" hidden="1"/>
    <cellStyle name="20% - Accent3 8" xfId="22022" hidden="1"/>
    <cellStyle name="20% - Accent3 8" xfId="21939" hidden="1"/>
    <cellStyle name="20% - Accent3 8" xfId="20774" hidden="1"/>
    <cellStyle name="20% - Accent3 8" xfId="20690" hidden="1"/>
    <cellStyle name="20% - Accent3 8" xfId="20606" hidden="1"/>
    <cellStyle name="20% - Accent3 8" xfId="20910" hidden="1"/>
    <cellStyle name="20% - Accent3 8" xfId="20432" hidden="1"/>
    <cellStyle name="20% - Accent3 8" xfId="21403" hidden="1"/>
    <cellStyle name="20% - Accent3 8" xfId="19645" hidden="1"/>
    <cellStyle name="20% - Accent3 8" xfId="19545" hidden="1"/>
    <cellStyle name="20% - Accent3 8" xfId="19363" hidden="1"/>
    <cellStyle name="20% - Accent3 8" xfId="20520" hidden="1"/>
    <cellStyle name="20% - Accent3 8" xfId="19160" hidden="1"/>
    <cellStyle name="20% - Accent3 8" xfId="20892" hidden="1"/>
    <cellStyle name="20% - Accent3 8" xfId="18498" hidden="1"/>
    <cellStyle name="20% - Accent3 8" xfId="18354" hidden="1"/>
    <cellStyle name="20% - Accent3 8" xfId="18161" hidden="1"/>
    <cellStyle name="20% - Accent3 8" xfId="17623" hidden="1"/>
    <cellStyle name="20% - Accent3 8" xfId="17556" hidden="1"/>
    <cellStyle name="20% - Accent3 8" xfId="17478" hidden="1"/>
    <cellStyle name="20% - Accent3 8" xfId="16758" hidden="1"/>
    <cellStyle name="20% - Accent3 8" xfId="27842" hidden="1"/>
    <cellStyle name="20% - Accent3 8" xfId="27955" hidden="1"/>
    <cellStyle name="20% - Accent3 8" xfId="28023" hidden="1"/>
    <cellStyle name="20% - Accent3 8" xfId="28103" hidden="1"/>
    <cellStyle name="20% - Accent3 8" xfId="28280" hidden="1"/>
    <cellStyle name="20% - Accent3 8" xfId="29256" hidden="1"/>
    <cellStyle name="20% - Accent3 8" xfId="29380" hidden="1"/>
    <cellStyle name="20% - Accent3 8" xfId="29524" hidden="1"/>
    <cellStyle name="20% - Accent3 8" xfId="29183" hidden="1"/>
    <cellStyle name="20% - Accent3 8" xfId="29697" hidden="1"/>
    <cellStyle name="20% - Accent3 8" xfId="28800" hidden="1"/>
    <cellStyle name="20% - Accent3 8" xfId="30345" hidden="1"/>
    <cellStyle name="20% - Accent3 8" xfId="30468" hidden="1"/>
    <cellStyle name="20% - Accent3 8" xfId="30598" hidden="1"/>
    <cellStyle name="20% - Accent3 8" xfId="29668" hidden="1"/>
    <cellStyle name="20% - Accent3 8" xfId="30810" hidden="1"/>
    <cellStyle name="20% - Accent3 8" xfId="29201" hidden="1"/>
    <cellStyle name="20% - Accent3 8" xfId="31407" hidden="1"/>
    <cellStyle name="20% - Accent3 8" xfId="31493" hidden="1"/>
    <cellStyle name="20% - Accent3 8" xfId="31591" hidden="1"/>
    <cellStyle name="20% - Accent3 8" xfId="32151" hidden="1"/>
    <cellStyle name="20% - Accent3 8" xfId="32265" hidden="1"/>
    <cellStyle name="20% - Accent3 8" xfId="32375" hidden="1"/>
    <cellStyle name="20% - Accent3 8" xfId="32787" hidden="1"/>
    <cellStyle name="20% - Accent3 8" xfId="32859" hidden="1"/>
    <cellStyle name="20% - Accent3 8" xfId="33337" hidden="1"/>
    <cellStyle name="20% - Accent3 8" xfId="33270" hidden="1"/>
    <cellStyle name="20% - Accent3 8" xfId="33191" hidden="1"/>
    <cellStyle name="20% - Accent3 8" xfId="33108" hidden="1"/>
    <cellStyle name="20% - Accent3 8" xfId="31943" hidden="1"/>
    <cellStyle name="20% - Accent3 8" xfId="31859" hidden="1"/>
    <cellStyle name="20% - Accent3 8" xfId="31775" hidden="1"/>
    <cellStyle name="20% - Accent3 8" xfId="32079" hidden="1"/>
    <cellStyle name="20% - Accent3 8" xfId="31601" hidden="1"/>
    <cellStyle name="20% - Accent3 8" xfId="32572" hidden="1"/>
    <cellStyle name="20% - Accent3 8" xfId="30814" hidden="1"/>
    <cellStyle name="20% - Accent3 8" xfId="30714" hidden="1"/>
    <cellStyle name="20% - Accent3 8" xfId="30532" hidden="1"/>
    <cellStyle name="20% - Accent3 8" xfId="31689" hidden="1"/>
    <cellStyle name="20% - Accent3 8" xfId="30329" hidden="1"/>
    <cellStyle name="20% - Accent3 8" xfId="32061" hidden="1"/>
    <cellStyle name="20% - Accent3 8" xfId="29667" hidden="1"/>
    <cellStyle name="20% - Accent3 8" xfId="29523" hidden="1"/>
    <cellStyle name="20% - Accent3 8" xfId="29330" hidden="1"/>
    <cellStyle name="20% - Accent3 8" xfId="28792" hidden="1"/>
    <cellStyle name="20% - Accent3 8" xfId="28725" hidden="1"/>
    <cellStyle name="20% - Accent3 8" xfId="28647" hidden="1"/>
    <cellStyle name="20% - Accent3 8" xfId="27929" hidden="1"/>
    <cellStyle name="20% - Accent3 8" xfId="33426" hidden="1"/>
    <cellStyle name="20% - Accent3 9" xfId="49" hidden="1"/>
    <cellStyle name="20% - Accent3 9" xfId="125" hidden="1"/>
    <cellStyle name="20% - Accent3 9" xfId="202" hidden="1"/>
    <cellStyle name="20% - Accent3 9" xfId="380" hidden="1"/>
    <cellStyle name="20% - Accent3 9" xfId="1385" hidden="1"/>
    <cellStyle name="20% - Accent3 9" xfId="1530" hidden="1"/>
    <cellStyle name="20% - Accent3 9" xfId="1662" hidden="1"/>
    <cellStyle name="20% - Accent3 9" xfId="2101" hidden="1"/>
    <cellStyle name="20% - Accent3 9" xfId="1100" hidden="1"/>
    <cellStyle name="20% - Accent3 9" xfId="888" hidden="1"/>
    <cellStyle name="20% - Accent3 9" xfId="2452" hidden="1"/>
    <cellStyle name="20% - Accent3 9" xfId="2589" hidden="1"/>
    <cellStyle name="20% - Accent3 9" xfId="2738" hidden="1"/>
    <cellStyle name="20% - Accent3 9" xfId="3223" hidden="1"/>
    <cellStyle name="20% - Accent3 9" xfId="1134" hidden="1"/>
    <cellStyle name="20% - Accent3 9" xfId="1254" hidden="1"/>
    <cellStyle name="20% - Accent3 9" xfId="3506" hidden="1"/>
    <cellStyle name="20% - Accent3 9" xfId="3605" hidden="1"/>
    <cellStyle name="20% - Accent3 9" xfId="3697" hidden="1"/>
    <cellStyle name="20% - Accent3 9" xfId="4269" hidden="1"/>
    <cellStyle name="20% - Accent3 9" xfId="4381" hidden="1"/>
    <cellStyle name="20% - Accent3 9" xfId="4495" hidden="1"/>
    <cellStyle name="20% - Accent3 9" xfId="4879" hidden="1"/>
    <cellStyle name="20% - Accent3 9" xfId="4959" hidden="1"/>
    <cellStyle name="20% - Accent3 9" xfId="5490" hidden="1"/>
    <cellStyle name="20% - Accent3 9" xfId="5566" hidden="1"/>
    <cellStyle name="20% - Accent3 9" xfId="5643" hidden="1"/>
    <cellStyle name="20% - Accent3 9" xfId="5821" hidden="1"/>
    <cellStyle name="20% - Accent3 9" xfId="6826" hidden="1"/>
    <cellStyle name="20% - Accent3 9" xfId="6971" hidden="1"/>
    <cellStyle name="20% - Accent3 9" xfId="7103" hidden="1"/>
    <cellStyle name="20% - Accent3 9" xfId="7542" hidden="1"/>
    <cellStyle name="20% - Accent3 9" xfId="6541" hidden="1"/>
    <cellStyle name="20% - Accent3 9" xfId="6329" hidden="1"/>
    <cellStyle name="20% - Accent3 9" xfId="7893" hidden="1"/>
    <cellStyle name="20% - Accent3 9" xfId="8030" hidden="1"/>
    <cellStyle name="20% - Accent3 9" xfId="8179" hidden="1"/>
    <cellStyle name="20% - Accent3 9" xfId="8664" hidden="1"/>
    <cellStyle name="20% - Accent3 9" xfId="6575" hidden="1"/>
    <cellStyle name="20% - Accent3 9" xfId="6695" hidden="1"/>
    <cellStyle name="20% - Accent3 9" xfId="8947" hidden="1"/>
    <cellStyle name="20% - Accent3 9" xfId="9046" hidden="1"/>
    <cellStyle name="20% - Accent3 9" xfId="9138" hidden="1"/>
    <cellStyle name="20% - Accent3 9" xfId="9710" hidden="1"/>
    <cellStyle name="20% - Accent3 9" xfId="9822" hidden="1"/>
    <cellStyle name="20% - Accent3 9" xfId="9936" hidden="1"/>
    <cellStyle name="20% - Accent3 9" xfId="10320" hidden="1"/>
    <cellStyle name="20% - Accent3 9" xfId="10400" hidden="1"/>
    <cellStyle name="20% - Accent3 9" xfId="10846" hidden="1"/>
    <cellStyle name="20% - Accent3 9" xfId="10772" hidden="1"/>
    <cellStyle name="20% - Accent3 9" xfId="10693" hidden="1"/>
    <cellStyle name="20% - Accent3 9" xfId="10609" hidden="1"/>
    <cellStyle name="20% - Accent3 9" xfId="9442" hidden="1"/>
    <cellStyle name="20% - Accent3 9" xfId="9361" hidden="1"/>
    <cellStyle name="20% - Accent3 9" xfId="9276" hidden="1"/>
    <cellStyle name="20% - Accent3 9" xfId="8647" hidden="1"/>
    <cellStyle name="20% - Accent3 9" xfId="9895" hidden="1"/>
    <cellStyle name="20% - Accent3 9" xfId="10085" hidden="1"/>
    <cellStyle name="20% - Accent3 9" xfId="8316" hidden="1"/>
    <cellStyle name="20% - Accent3 9" xfId="8164" hidden="1"/>
    <cellStyle name="20% - Accent3 9" xfId="7999" hidden="1"/>
    <cellStyle name="20% - Accent3 9" xfId="7520" hidden="1"/>
    <cellStyle name="20% - Accent3 9" xfId="9789" hidden="1"/>
    <cellStyle name="20% - Accent3 9" xfId="9610" hidden="1"/>
    <cellStyle name="20% - Accent3 9" xfId="7153" hidden="1"/>
    <cellStyle name="20% - Accent3 9" xfId="6961" hidden="1"/>
    <cellStyle name="20% - Accent3 9" xfId="6796" hidden="1"/>
    <cellStyle name="20% - Accent3 9" xfId="6305" hidden="1"/>
    <cellStyle name="20% - Accent3 9" xfId="6229" hidden="1"/>
    <cellStyle name="20% - Accent3 9" xfId="6151" hidden="1"/>
    <cellStyle name="20% - Accent3 9" xfId="10890" hidden="1"/>
    <cellStyle name="20% - Accent3 9" xfId="10966" hidden="1"/>
    <cellStyle name="20% - Accent3 9" xfId="5405" hidden="1"/>
    <cellStyle name="20% - Accent3 9" xfId="5331" hidden="1"/>
    <cellStyle name="20% - Accent3 9" xfId="5252" hidden="1"/>
    <cellStyle name="20% - Accent3 9" xfId="5168" hidden="1"/>
    <cellStyle name="20% - Accent3 9" xfId="4001" hidden="1"/>
    <cellStyle name="20% - Accent3 9" xfId="3920" hidden="1"/>
    <cellStyle name="20% - Accent3 9" xfId="3835" hidden="1"/>
    <cellStyle name="20% - Accent3 9" xfId="3206" hidden="1"/>
    <cellStyle name="20% - Accent3 9" xfId="4454" hidden="1"/>
    <cellStyle name="20% - Accent3 9" xfId="4644" hidden="1"/>
    <cellStyle name="20% - Accent3 9" xfId="2875" hidden="1"/>
    <cellStyle name="20% - Accent3 9" xfId="2723" hidden="1"/>
    <cellStyle name="20% - Accent3 9" xfId="2558" hidden="1"/>
    <cellStyle name="20% - Accent3 9" xfId="2079" hidden="1"/>
    <cellStyle name="20% - Accent3 9" xfId="4348" hidden="1"/>
    <cellStyle name="20% - Accent3 9" xfId="4169" hidden="1"/>
    <cellStyle name="20% - Accent3 9" xfId="1712" hidden="1"/>
    <cellStyle name="20% - Accent3 9" xfId="1520" hidden="1"/>
    <cellStyle name="20% - Accent3 9" xfId="1355" hidden="1"/>
    <cellStyle name="20% - Accent3 9" xfId="864" hidden="1"/>
    <cellStyle name="20% - Accent3 9" xfId="788" hidden="1"/>
    <cellStyle name="20% - Accent3 9" xfId="710" hidden="1"/>
    <cellStyle name="20% - Accent3 9" xfId="11034" hidden="1"/>
    <cellStyle name="20% - Accent3 9" xfId="11110" hidden="1"/>
    <cellStyle name="20% - Accent3 9" xfId="11218" hidden="1"/>
    <cellStyle name="20% - Accent3 9" xfId="11294" hidden="1"/>
    <cellStyle name="20% - Accent3 9" xfId="11371" hidden="1"/>
    <cellStyle name="20% - Accent3 9" xfId="11549" hidden="1"/>
    <cellStyle name="20% - Accent3 9" xfId="12554" hidden="1"/>
    <cellStyle name="20% - Accent3 9" xfId="12699" hidden="1"/>
    <cellStyle name="20% - Accent3 9" xfId="12831" hidden="1"/>
    <cellStyle name="20% - Accent3 9" xfId="13270" hidden="1"/>
    <cellStyle name="20% - Accent3 9" xfId="12269" hidden="1"/>
    <cellStyle name="20% - Accent3 9" xfId="12057" hidden="1"/>
    <cellStyle name="20% - Accent3 9" xfId="13621" hidden="1"/>
    <cellStyle name="20% - Accent3 9" xfId="13758" hidden="1"/>
    <cellStyle name="20% - Accent3 9" xfId="13907" hidden="1"/>
    <cellStyle name="20% - Accent3 9" xfId="14392" hidden="1"/>
    <cellStyle name="20% - Accent3 9" xfId="12303" hidden="1"/>
    <cellStyle name="20% - Accent3 9" xfId="12423" hidden="1"/>
    <cellStyle name="20% - Accent3 9" xfId="14675" hidden="1"/>
    <cellStyle name="20% - Accent3 9" xfId="14774" hidden="1"/>
    <cellStyle name="20% - Accent3 9" xfId="14866" hidden="1"/>
    <cellStyle name="20% - Accent3 9" xfId="15438" hidden="1"/>
    <cellStyle name="20% - Accent3 9" xfId="15550" hidden="1"/>
    <cellStyle name="20% - Accent3 9" xfId="15664" hidden="1"/>
    <cellStyle name="20% - Accent3 9" xfId="16048" hidden="1"/>
    <cellStyle name="20% - Accent3 9" xfId="16128" hidden="1"/>
    <cellStyle name="20% - Accent3 9" xfId="16574" hidden="1"/>
    <cellStyle name="20% - Accent3 9" xfId="16500" hidden="1"/>
    <cellStyle name="20% - Accent3 9" xfId="16421" hidden="1"/>
    <cellStyle name="20% - Accent3 9" xfId="16337" hidden="1"/>
    <cellStyle name="20% - Accent3 9" xfId="15170" hidden="1"/>
    <cellStyle name="20% - Accent3 9" xfId="15089" hidden="1"/>
    <cellStyle name="20% - Accent3 9" xfId="15004" hidden="1"/>
    <cellStyle name="20% - Accent3 9" xfId="14375" hidden="1"/>
    <cellStyle name="20% - Accent3 9" xfId="15623" hidden="1"/>
    <cellStyle name="20% - Accent3 9" xfId="15813" hidden="1"/>
    <cellStyle name="20% - Accent3 9" xfId="14044" hidden="1"/>
    <cellStyle name="20% - Accent3 9" xfId="13892" hidden="1"/>
    <cellStyle name="20% - Accent3 9" xfId="13727" hidden="1"/>
    <cellStyle name="20% - Accent3 9" xfId="13248" hidden="1"/>
    <cellStyle name="20% - Accent3 9" xfId="15517" hidden="1"/>
    <cellStyle name="20% - Accent3 9" xfId="15338" hidden="1"/>
    <cellStyle name="20% - Accent3 9" xfId="12881" hidden="1"/>
    <cellStyle name="20% - Accent3 9" xfId="12689" hidden="1"/>
    <cellStyle name="20% - Accent3 9" xfId="12524" hidden="1"/>
    <cellStyle name="20% - Accent3 9" xfId="12033" hidden="1"/>
    <cellStyle name="20% - Accent3 9" xfId="11957" hidden="1"/>
    <cellStyle name="20% - Accent3 9" xfId="11879" hidden="1"/>
    <cellStyle name="20% - Accent3 9" xfId="16618" hidden="1"/>
    <cellStyle name="20% - Accent3 9" xfId="16694" hidden="1"/>
    <cellStyle name="20% - Accent3 9" xfId="16799" hidden="1"/>
    <cellStyle name="20% - Accent3 9" xfId="16875" hidden="1"/>
    <cellStyle name="20% - Accent3 9" xfId="16952" hidden="1"/>
    <cellStyle name="20% - Accent3 9" xfId="17130" hidden="1"/>
    <cellStyle name="20% - Accent3 9" xfId="18135" hidden="1"/>
    <cellStyle name="20% - Accent3 9" xfId="18280" hidden="1"/>
    <cellStyle name="20% - Accent3 9" xfId="18412" hidden="1"/>
    <cellStyle name="20% - Accent3 9" xfId="18851" hidden="1"/>
    <cellStyle name="20% - Accent3 9" xfId="17850" hidden="1"/>
    <cellStyle name="20% - Accent3 9" xfId="17638" hidden="1"/>
    <cellStyle name="20% - Accent3 9" xfId="19202" hidden="1"/>
    <cellStyle name="20% - Accent3 9" xfId="19339" hidden="1"/>
    <cellStyle name="20% - Accent3 9" xfId="19488" hidden="1"/>
    <cellStyle name="20% - Accent3 9" xfId="19973" hidden="1"/>
    <cellStyle name="20% - Accent3 9" xfId="17884" hidden="1"/>
    <cellStyle name="20% - Accent3 9" xfId="18004" hidden="1"/>
    <cellStyle name="20% - Accent3 9" xfId="20256" hidden="1"/>
    <cellStyle name="20% - Accent3 9" xfId="20355" hidden="1"/>
    <cellStyle name="20% - Accent3 9" xfId="20447" hidden="1"/>
    <cellStyle name="20% - Accent3 9" xfId="21019" hidden="1"/>
    <cellStyle name="20% - Accent3 9" xfId="21131" hidden="1"/>
    <cellStyle name="20% - Accent3 9" xfId="21245" hidden="1"/>
    <cellStyle name="20% - Accent3 9" xfId="21629" hidden="1"/>
    <cellStyle name="20% - Accent3 9" xfId="21709" hidden="1"/>
    <cellStyle name="20% - Accent3 9" xfId="22240" hidden="1"/>
    <cellStyle name="20% - Accent3 9" xfId="22316" hidden="1"/>
    <cellStyle name="20% - Accent3 9" xfId="22393" hidden="1"/>
    <cellStyle name="20% - Accent3 9" xfId="22571" hidden="1"/>
    <cellStyle name="20% - Accent3 9" xfId="23576" hidden="1"/>
    <cellStyle name="20% - Accent3 9" xfId="23721" hidden="1"/>
    <cellStyle name="20% - Accent3 9" xfId="23853" hidden="1"/>
    <cellStyle name="20% - Accent3 9" xfId="24292" hidden="1"/>
    <cellStyle name="20% - Accent3 9" xfId="23291" hidden="1"/>
    <cellStyle name="20% - Accent3 9" xfId="23079" hidden="1"/>
    <cellStyle name="20% - Accent3 9" xfId="24643" hidden="1"/>
    <cellStyle name="20% - Accent3 9" xfId="24780" hidden="1"/>
    <cellStyle name="20% - Accent3 9" xfId="24929" hidden="1"/>
    <cellStyle name="20% - Accent3 9" xfId="25414" hidden="1"/>
    <cellStyle name="20% - Accent3 9" xfId="23325" hidden="1"/>
    <cellStyle name="20% - Accent3 9" xfId="23445" hidden="1"/>
    <cellStyle name="20% - Accent3 9" xfId="25697" hidden="1"/>
    <cellStyle name="20% - Accent3 9" xfId="25796" hidden="1"/>
    <cellStyle name="20% - Accent3 9" xfId="25888" hidden="1"/>
    <cellStyle name="20% - Accent3 9" xfId="26460" hidden="1"/>
    <cellStyle name="20% - Accent3 9" xfId="26572" hidden="1"/>
    <cellStyle name="20% - Accent3 9" xfId="26686" hidden="1"/>
    <cellStyle name="20% - Accent3 9" xfId="27070" hidden="1"/>
    <cellStyle name="20% - Accent3 9" xfId="27150" hidden="1"/>
    <cellStyle name="20% - Accent3 9" xfId="27596" hidden="1"/>
    <cellStyle name="20% - Accent3 9" xfId="27522" hidden="1"/>
    <cellStyle name="20% - Accent3 9" xfId="27443" hidden="1"/>
    <cellStyle name="20% - Accent3 9" xfId="27359" hidden="1"/>
    <cellStyle name="20% - Accent3 9" xfId="26192" hidden="1"/>
    <cellStyle name="20% - Accent3 9" xfId="26111" hidden="1"/>
    <cellStyle name="20% - Accent3 9" xfId="26026" hidden="1"/>
    <cellStyle name="20% - Accent3 9" xfId="25397" hidden="1"/>
    <cellStyle name="20% - Accent3 9" xfId="26645" hidden="1"/>
    <cellStyle name="20% - Accent3 9" xfId="26835" hidden="1"/>
    <cellStyle name="20% - Accent3 9" xfId="25066" hidden="1"/>
    <cellStyle name="20% - Accent3 9" xfId="24914" hidden="1"/>
    <cellStyle name="20% - Accent3 9" xfId="24749" hidden="1"/>
    <cellStyle name="20% - Accent3 9" xfId="24270" hidden="1"/>
    <cellStyle name="20% - Accent3 9" xfId="26539" hidden="1"/>
    <cellStyle name="20% - Accent3 9" xfId="26360" hidden="1"/>
    <cellStyle name="20% - Accent3 9" xfId="23903" hidden="1"/>
    <cellStyle name="20% - Accent3 9" xfId="23711" hidden="1"/>
    <cellStyle name="20% - Accent3 9" xfId="23546" hidden="1"/>
    <cellStyle name="20% - Accent3 9" xfId="23055" hidden="1"/>
    <cellStyle name="20% - Accent3 9" xfId="22979" hidden="1"/>
    <cellStyle name="20% - Accent3 9" xfId="22901" hidden="1"/>
    <cellStyle name="20% - Accent3 9" xfId="27640" hidden="1"/>
    <cellStyle name="20% - Accent3 9" xfId="27716" hidden="1"/>
    <cellStyle name="20% - Accent3 9" xfId="22155" hidden="1"/>
    <cellStyle name="20% - Accent3 9" xfId="22081" hidden="1"/>
    <cellStyle name="20% - Accent3 9" xfId="22002" hidden="1"/>
    <cellStyle name="20% - Accent3 9" xfId="21918" hidden="1"/>
    <cellStyle name="20% - Accent3 9" xfId="20751" hidden="1"/>
    <cellStyle name="20% - Accent3 9" xfId="20670" hidden="1"/>
    <cellStyle name="20% - Accent3 9" xfId="20585" hidden="1"/>
    <cellStyle name="20% - Accent3 9" xfId="19956" hidden="1"/>
    <cellStyle name="20% - Accent3 9" xfId="21204" hidden="1"/>
    <cellStyle name="20% - Accent3 9" xfId="21394" hidden="1"/>
    <cellStyle name="20% - Accent3 9" xfId="19625" hidden="1"/>
    <cellStyle name="20% - Accent3 9" xfId="19473" hidden="1"/>
    <cellStyle name="20% - Accent3 9" xfId="19308" hidden="1"/>
    <cellStyle name="20% - Accent3 9" xfId="18829" hidden="1"/>
    <cellStyle name="20% - Accent3 9" xfId="21098" hidden="1"/>
    <cellStyle name="20% - Accent3 9" xfId="20919" hidden="1"/>
    <cellStyle name="20% - Accent3 9" xfId="18462" hidden="1"/>
    <cellStyle name="20% - Accent3 9" xfId="18270" hidden="1"/>
    <cellStyle name="20% - Accent3 9" xfId="18105" hidden="1"/>
    <cellStyle name="20% - Accent3 9" xfId="17614" hidden="1"/>
    <cellStyle name="20% - Accent3 9" xfId="17538" hidden="1"/>
    <cellStyle name="20% - Accent3 9" xfId="17460" hidden="1"/>
    <cellStyle name="20% - Accent3 9" xfId="27784" hidden="1"/>
    <cellStyle name="20% - Accent3 9" xfId="27860" hidden="1"/>
    <cellStyle name="20% - Accent3 9" xfId="27968" hidden="1"/>
    <cellStyle name="20% - Accent3 9" xfId="28044" hidden="1"/>
    <cellStyle name="20% - Accent3 9" xfId="28121" hidden="1"/>
    <cellStyle name="20% - Accent3 9" xfId="28299" hidden="1"/>
    <cellStyle name="20% - Accent3 9" xfId="29304" hidden="1"/>
    <cellStyle name="20% - Accent3 9" xfId="29449" hidden="1"/>
    <cellStyle name="20% - Accent3 9" xfId="29581" hidden="1"/>
    <cellStyle name="20% - Accent3 9" xfId="30020" hidden="1"/>
    <cellStyle name="20% - Accent3 9" xfId="29019" hidden="1"/>
    <cellStyle name="20% - Accent3 9" xfId="28807" hidden="1"/>
    <cellStyle name="20% - Accent3 9" xfId="30371" hidden="1"/>
    <cellStyle name="20% - Accent3 9" xfId="30508" hidden="1"/>
    <cellStyle name="20% - Accent3 9" xfId="30657" hidden="1"/>
    <cellStyle name="20% - Accent3 9" xfId="31142" hidden="1"/>
    <cellStyle name="20% - Accent3 9" xfId="29053" hidden="1"/>
    <cellStyle name="20% - Accent3 9" xfId="29173" hidden="1"/>
    <cellStyle name="20% - Accent3 9" xfId="31425" hidden="1"/>
    <cellStyle name="20% - Accent3 9" xfId="31524" hidden="1"/>
    <cellStyle name="20% - Accent3 9" xfId="31616" hidden="1"/>
    <cellStyle name="20% - Accent3 9" xfId="32188" hidden="1"/>
    <cellStyle name="20% - Accent3 9" xfId="32300" hidden="1"/>
    <cellStyle name="20% - Accent3 9" xfId="32414" hidden="1"/>
    <cellStyle name="20% - Accent3 9" xfId="32798" hidden="1"/>
    <cellStyle name="20% - Accent3 9" xfId="32878" hidden="1"/>
    <cellStyle name="20% - Accent3 9" xfId="33324" hidden="1"/>
    <cellStyle name="20% - Accent3 9" xfId="33250" hidden="1"/>
    <cellStyle name="20% - Accent3 9" xfId="33171" hidden="1"/>
    <cellStyle name="20% - Accent3 9" xfId="33087" hidden="1"/>
    <cellStyle name="20% - Accent3 9" xfId="31920" hidden="1"/>
    <cellStyle name="20% - Accent3 9" xfId="31839" hidden="1"/>
    <cellStyle name="20% - Accent3 9" xfId="31754" hidden="1"/>
    <cellStyle name="20% - Accent3 9" xfId="31125" hidden="1"/>
    <cellStyle name="20% - Accent3 9" xfId="32373" hidden="1"/>
    <cellStyle name="20% - Accent3 9" xfId="32563" hidden="1"/>
    <cellStyle name="20% - Accent3 9" xfId="30794" hidden="1"/>
    <cellStyle name="20% - Accent3 9" xfId="30642" hidden="1"/>
    <cellStyle name="20% - Accent3 9" xfId="30477" hidden="1"/>
    <cellStyle name="20% - Accent3 9" xfId="29998" hidden="1"/>
    <cellStyle name="20% - Accent3 9" xfId="32267" hidden="1"/>
    <cellStyle name="20% - Accent3 9" xfId="32088" hidden="1"/>
    <cellStyle name="20% - Accent3 9" xfId="29631" hidden="1"/>
    <cellStyle name="20% - Accent3 9" xfId="29439" hidden="1"/>
    <cellStyle name="20% - Accent3 9" xfId="29274" hidden="1"/>
    <cellStyle name="20% - Accent3 9" xfId="28783" hidden="1"/>
    <cellStyle name="20% - Accent3 9" xfId="28707" hidden="1"/>
    <cellStyle name="20% - Accent3 9" xfId="28629" hidden="1"/>
    <cellStyle name="20% - Accent3 9" xfId="33368" hidden="1"/>
    <cellStyle name="20% - Accent3 9" xfId="33444" hidden="1"/>
    <cellStyle name="20% - Accent4" xfId="33542" builtinId="42" hidden="1"/>
    <cellStyle name="20% - Accent4 10" xfId="64" hidden="1"/>
    <cellStyle name="20% - Accent4 10" xfId="140" hidden="1"/>
    <cellStyle name="20% - Accent4 10" xfId="233" hidden="1"/>
    <cellStyle name="20% - Accent4 10" xfId="396" hidden="1"/>
    <cellStyle name="20% - Accent4 10" xfId="1403" hidden="1"/>
    <cellStyle name="20% - Accent4 10" xfId="1548" hidden="1"/>
    <cellStyle name="20% - Accent4 10" xfId="1688" hidden="1"/>
    <cellStyle name="20% - Accent4 10" xfId="1006" hidden="1"/>
    <cellStyle name="20% - Accent4 10" xfId="1018" hidden="1"/>
    <cellStyle name="20% - Accent4 10" xfId="1156" hidden="1"/>
    <cellStyle name="20% - Accent4 10" xfId="2472" hidden="1"/>
    <cellStyle name="20% - Accent4 10" xfId="2606" hidden="1"/>
    <cellStyle name="20% - Accent4 10" xfId="2756" hidden="1"/>
    <cellStyle name="20% - Accent4 10" xfId="2126" hidden="1"/>
    <cellStyle name="20% - Accent4 10" xfId="1234" hidden="1"/>
    <cellStyle name="20% - Accent4 10" xfId="1745" hidden="1"/>
    <cellStyle name="20% - Accent4 10" xfId="3525" hidden="1"/>
    <cellStyle name="20% - Accent4 10" xfId="3624" hidden="1"/>
    <cellStyle name="20% - Accent4 10" xfId="3715" hidden="1"/>
    <cellStyle name="20% - Accent4 10" xfId="4287" hidden="1"/>
    <cellStyle name="20% - Accent4 10" xfId="4399" hidden="1"/>
    <cellStyle name="20% - Accent4 10" xfId="4511" hidden="1"/>
    <cellStyle name="20% - Accent4 10" xfId="4896" hidden="1"/>
    <cellStyle name="20% - Accent4 10" xfId="4975" hidden="1"/>
    <cellStyle name="20% - Accent4 10" xfId="5505" hidden="1"/>
    <cellStyle name="20% - Accent4 10" xfId="5581" hidden="1"/>
    <cellStyle name="20% - Accent4 10" xfId="5674" hidden="1"/>
    <cellStyle name="20% - Accent4 10" xfId="5837" hidden="1"/>
    <cellStyle name="20% - Accent4 10" xfId="6844" hidden="1"/>
    <cellStyle name="20% - Accent4 10" xfId="6989" hidden="1"/>
    <cellStyle name="20% - Accent4 10" xfId="7129" hidden="1"/>
    <cellStyle name="20% - Accent4 10" xfId="6447" hidden="1"/>
    <cellStyle name="20% - Accent4 10" xfId="6459" hidden="1"/>
    <cellStyle name="20% - Accent4 10" xfId="6597" hidden="1"/>
    <cellStyle name="20% - Accent4 10" xfId="7913" hidden="1"/>
    <cellStyle name="20% - Accent4 10" xfId="8047" hidden="1"/>
    <cellStyle name="20% - Accent4 10" xfId="8197" hidden="1"/>
    <cellStyle name="20% - Accent4 10" xfId="7567" hidden="1"/>
    <cellStyle name="20% - Accent4 10" xfId="6675" hidden="1"/>
    <cellStyle name="20% - Accent4 10" xfId="7186" hidden="1"/>
    <cellStyle name="20% - Accent4 10" xfId="8966" hidden="1"/>
    <cellStyle name="20% - Accent4 10" xfId="9065" hidden="1"/>
    <cellStyle name="20% - Accent4 10" xfId="9156" hidden="1"/>
    <cellStyle name="20% - Accent4 10" xfId="9728" hidden="1"/>
    <cellStyle name="20% - Accent4 10" xfId="9840" hidden="1"/>
    <cellStyle name="20% - Accent4 10" xfId="9952" hidden="1"/>
    <cellStyle name="20% - Accent4 10" xfId="10337" hidden="1"/>
    <cellStyle name="20% - Accent4 10" xfId="10416" hidden="1"/>
    <cellStyle name="20% - Accent4 10" xfId="10831" hidden="1"/>
    <cellStyle name="20% - Accent4 10" xfId="10757" hidden="1"/>
    <cellStyle name="20% - Accent4 10" xfId="10677" hidden="1"/>
    <cellStyle name="20% - Accent4 10" xfId="10594" hidden="1"/>
    <cellStyle name="20% - Accent4 10" xfId="9426" hidden="1"/>
    <cellStyle name="20% - Accent4 10" xfId="9345" hidden="1"/>
    <cellStyle name="20% - Accent4 10" xfId="9259" hidden="1"/>
    <cellStyle name="20% - Accent4 10" xfId="10006" hidden="1"/>
    <cellStyle name="20% - Accent4 10" xfId="10005" hidden="1"/>
    <cellStyle name="20% - Accent4 10" xfId="9709" hidden="1"/>
    <cellStyle name="20% - Accent4 10" xfId="8295" hidden="1"/>
    <cellStyle name="20% - Accent4 10" xfId="8143" hidden="1"/>
    <cellStyle name="20% - Accent4 10" xfId="7979" hidden="1"/>
    <cellStyle name="20% - Accent4 10" xfId="8622" hidden="1"/>
    <cellStyle name="20% - Accent4 10" xfId="9629" hidden="1"/>
    <cellStyle name="20% - Accent4 10" xfId="9214" hidden="1"/>
    <cellStyle name="20% - Accent4 10" xfId="7114" hidden="1"/>
    <cellStyle name="20% - Accent4 10" xfId="6941" hidden="1"/>
    <cellStyle name="20% - Accent4 10" xfId="6776" hidden="1"/>
    <cellStyle name="20% - Accent4 10" xfId="6290" hidden="1"/>
    <cellStyle name="20% - Accent4 10" xfId="6214" hidden="1"/>
    <cellStyle name="20% - Accent4 10" xfId="6048" hidden="1"/>
    <cellStyle name="20% - Accent4 10" xfId="10905" hidden="1"/>
    <cellStyle name="20% - Accent4 10" xfId="10981" hidden="1"/>
    <cellStyle name="20% - Accent4 10" xfId="5390" hidden="1"/>
    <cellStyle name="20% - Accent4 10" xfId="5316" hidden="1"/>
    <cellStyle name="20% - Accent4 10" xfId="5236" hidden="1"/>
    <cellStyle name="20% - Accent4 10" xfId="5153" hidden="1"/>
    <cellStyle name="20% - Accent4 10" xfId="3985" hidden="1"/>
    <cellStyle name="20% - Accent4 10" xfId="3904" hidden="1"/>
    <cellStyle name="20% - Accent4 10" xfId="3818" hidden="1"/>
    <cellStyle name="20% - Accent4 10" xfId="4565" hidden="1"/>
    <cellStyle name="20% - Accent4 10" xfId="4564" hidden="1"/>
    <cellStyle name="20% - Accent4 10" xfId="4268" hidden="1"/>
    <cellStyle name="20% - Accent4 10" xfId="2854" hidden="1"/>
    <cellStyle name="20% - Accent4 10" xfId="2702" hidden="1"/>
    <cellStyle name="20% - Accent4 10" xfId="2538" hidden="1"/>
    <cellStyle name="20% - Accent4 10" xfId="3181" hidden="1"/>
    <cellStyle name="20% - Accent4 10" xfId="4188" hidden="1"/>
    <cellStyle name="20% - Accent4 10" xfId="3773" hidden="1"/>
    <cellStyle name="20% - Accent4 10" xfId="1673" hidden="1"/>
    <cellStyle name="20% - Accent4 10" xfId="1500" hidden="1"/>
    <cellStyle name="20% - Accent4 10" xfId="1335" hidden="1"/>
    <cellStyle name="20% - Accent4 10" xfId="849" hidden="1"/>
    <cellStyle name="20% - Accent4 10" xfId="773" hidden="1"/>
    <cellStyle name="20% - Accent4 10" xfId="607" hidden="1"/>
    <cellStyle name="20% - Accent4 10" xfId="11049" hidden="1"/>
    <cellStyle name="20% - Accent4 10" xfId="11125" hidden="1"/>
    <cellStyle name="20% - Accent4 10" xfId="11233" hidden="1"/>
    <cellStyle name="20% - Accent4 10" xfId="11309" hidden="1"/>
    <cellStyle name="20% - Accent4 10" xfId="11402" hidden="1"/>
    <cellStyle name="20% - Accent4 10" xfId="11565" hidden="1"/>
    <cellStyle name="20% - Accent4 10" xfId="12572" hidden="1"/>
    <cellStyle name="20% - Accent4 10" xfId="12717" hidden="1"/>
    <cellStyle name="20% - Accent4 10" xfId="12857" hidden="1"/>
    <cellStyle name="20% - Accent4 10" xfId="12175" hidden="1"/>
    <cellStyle name="20% - Accent4 10" xfId="12187" hidden="1"/>
    <cellStyle name="20% - Accent4 10" xfId="12325" hidden="1"/>
    <cellStyle name="20% - Accent4 10" xfId="13641" hidden="1"/>
    <cellStyle name="20% - Accent4 10" xfId="13775" hidden="1"/>
    <cellStyle name="20% - Accent4 10" xfId="13925" hidden="1"/>
    <cellStyle name="20% - Accent4 10" xfId="13295" hidden="1"/>
    <cellStyle name="20% - Accent4 10" xfId="12403" hidden="1"/>
    <cellStyle name="20% - Accent4 10" xfId="12914" hidden="1"/>
    <cellStyle name="20% - Accent4 10" xfId="14694" hidden="1"/>
    <cellStyle name="20% - Accent4 10" xfId="14793" hidden="1"/>
    <cellStyle name="20% - Accent4 10" xfId="14884" hidden="1"/>
    <cellStyle name="20% - Accent4 10" xfId="15456" hidden="1"/>
    <cellStyle name="20% - Accent4 10" xfId="15568" hidden="1"/>
    <cellStyle name="20% - Accent4 10" xfId="15680" hidden="1"/>
    <cellStyle name="20% - Accent4 10" xfId="16065" hidden="1"/>
    <cellStyle name="20% - Accent4 10" xfId="16144" hidden="1"/>
    <cellStyle name="20% - Accent4 10" xfId="16559" hidden="1"/>
    <cellStyle name="20% - Accent4 10" xfId="16485" hidden="1"/>
    <cellStyle name="20% - Accent4 10" xfId="16405" hidden="1"/>
    <cellStyle name="20% - Accent4 10" xfId="16322" hidden="1"/>
    <cellStyle name="20% - Accent4 10" xfId="15154" hidden="1"/>
    <cellStyle name="20% - Accent4 10" xfId="15073" hidden="1"/>
    <cellStyle name="20% - Accent4 10" xfId="14987" hidden="1"/>
    <cellStyle name="20% - Accent4 10" xfId="15734" hidden="1"/>
    <cellStyle name="20% - Accent4 10" xfId="15733" hidden="1"/>
    <cellStyle name="20% - Accent4 10" xfId="15437" hidden="1"/>
    <cellStyle name="20% - Accent4 10" xfId="14023" hidden="1"/>
    <cellStyle name="20% - Accent4 10" xfId="13871" hidden="1"/>
    <cellStyle name="20% - Accent4 10" xfId="13707" hidden="1"/>
    <cellStyle name="20% - Accent4 10" xfId="14350" hidden="1"/>
    <cellStyle name="20% - Accent4 10" xfId="15357" hidden="1"/>
    <cellStyle name="20% - Accent4 10" xfId="14942" hidden="1"/>
    <cellStyle name="20% - Accent4 10" xfId="12842" hidden="1"/>
    <cellStyle name="20% - Accent4 10" xfId="12669" hidden="1"/>
    <cellStyle name="20% - Accent4 10" xfId="12504" hidden="1"/>
    <cellStyle name="20% - Accent4 10" xfId="12018" hidden="1"/>
    <cellStyle name="20% - Accent4 10" xfId="11942" hidden="1"/>
    <cellStyle name="20% - Accent4 10" xfId="11776" hidden="1"/>
    <cellStyle name="20% - Accent4 10" xfId="16633" hidden="1"/>
    <cellStyle name="20% - Accent4 10" xfId="16709" hidden="1"/>
    <cellStyle name="20% - Accent4 10" xfId="16814" hidden="1"/>
    <cellStyle name="20% - Accent4 10" xfId="16890" hidden="1"/>
    <cellStyle name="20% - Accent4 10" xfId="16983" hidden="1"/>
    <cellStyle name="20% - Accent4 10" xfId="17146" hidden="1"/>
    <cellStyle name="20% - Accent4 10" xfId="18153" hidden="1"/>
    <cellStyle name="20% - Accent4 10" xfId="18298" hidden="1"/>
    <cellStyle name="20% - Accent4 10" xfId="18438" hidden="1"/>
    <cellStyle name="20% - Accent4 10" xfId="17756" hidden="1"/>
    <cellStyle name="20% - Accent4 10" xfId="17768" hidden="1"/>
    <cellStyle name="20% - Accent4 10" xfId="17906" hidden="1"/>
    <cellStyle name="20% - Accent4 10" xfId="19222" hidden="1"/>
    <cellStyle name="20% - Accent4 10" xfId="19356" hidden="1"/>
    <cellStyle name="20% - Accent4 10" xfId="19506" hidden="1"/>
    <cellStyle name="20% - Accent4 10" xfId="18876" hidden="1"/>
    <cellStyle name="20% - Accent4 10" xfId="17984" hidden="1"/>
    <cellStyle name="20% - Accent4 10" xfId="18495" hidden="1"/>
    <cellStyle name="20% - Accent4 10" xfId="20275" hidden="1"/>
    <cellStyle name="20% - Accent4 10" xfId="20374" hidden="1"/>
    <cellStyle name="20% - Accent4 10" xfId="20465" hidden="1"/>
    <cellStyle name="20% - Accent4 10" xfId="21037" hidden="1"/>
    <cellStyle name="20% - Accent4 10" xfId="21149" hidden="1"/>
    <cellStyle name="20% - Accent4 10" xfId="21261" hidden="1"/>
    <cellStyle name="20% - Accent4 10" xfId="21646" hidden="1"/>
    <cellStyle name="20% - Accent4 10" xfId="21725" hidden="1"/>
    <cellStyle name="20% - Accent4 10" xfId="22255" hidden="1"/>
    <cellStyle name="20% - Accent4 10" xfId="22331" hidden="1"/>
    <cellStyle name="20% - Accent4 10" xfId="22424" hidden="1"/>
    <cellStyle name="20% - Accent4 10" xfId="22587" hidden="1"/>
    <cellStyle name="20% - Accent4 10" xfId="23594" hidden="1"/>
    <cellStyle name="20% - Accent4 10" xfId="23739" hidden="1"/>
    <cellStyle name="20% - Accent4 10" xfId="23879" hidden="1"/>
    <cellStyle name="20% - Accent4 10" xfId="23197" hidden="1"/>
    <cellStyle name="20% - Accent4 10" xfId="23209" hidden="1"/>
    <cellStyle name="20% - Accent4 10" xfId="23347" hidden="1"/>
    <cellStyle name="20% - Accent4 10" xfId="24663" hidden="1"/>
    <cellStyle name="20% - Accent4 10" xfId="24797" hidden="1"/>
    <cellStyle name="20% - Accent4 10" xfId="24947" hidden="1"/>
    <cellStyle name="20% - Accent4 10" xfId="24317" hidden="1"/>
    <cellStyle name="20% - Accent4 10" xfId="23425" hidden="1"/>
    <cellStyle name="20% - Accent4 10" xfId="23936" hidden="1"/>
    <cellStyle name="20% - Accent4 10" xfId="25716" hidden="1"/>
    <cellStyle name="20% - Accent4 10" xfId="25815" hidden="1"/>
    <cellStyle name="20% - Accent4 10" xfId="25906" hidden="1"/>
    <cellStyle name="20% - Accent4 10" xfId="26478" hidden="1"/>
    <cellStyle name="20% - Accent4 10" xfId="26590" hidden="1"/>
    <cellStyle name="20% - Accent4 10" xfId="26702" hidden="1"/>
    <cellStyle name="20% - Accent4 10" xfId="27087" hidden="1"/>
    <cellStyle name="20% - Accent4 10" xfId="27166" hidden="1"/>
    <cellStyle name="20% - Accent4 10" xfId="27581" hidden="1"/>
    <cellStyle name="20% - Accent4 10" xfId="27507" hidden="1"/>
    <cellStyle name="20% - Accent4 10" xfId="27427" hidden="1"/>
    <cellStyle name="20% - Accent4 10" xfId="27344" hidden="1"/>
    <cellStyle name="20% - Accent4 10" xfId="26176" hidden="1"/>
    <cellStyle name="20% - Accent4 10" xfId="26095" hidden="1"/>
    <cellStyle name="20% - Accent4 10" xfId="26009" hidden="1"/>
    <cellStyle name="20% - Accent4 10" xfId="26756" hidden="1"/>
    <cellStyle name="20% - Accent4 10" xfId="26755" hidden="1"/>
    <cellStyle name="20% - Accent4 10" xfId="26459" hidden="1"/>
    <cellStyle name="20% - Accent4 10" xfId="25045" hidden="1"/>
    <cellStyle name="20% - Accent4 10" xfId="24893" hidden="1"/>
    <cellStyle name="20% - Accent4 10" xfId="24729" hidden="1"/>
    <cellStyle name="20% - Accent4 10" xfId="25372" hidden="1"/>
    <cellStyle name="20% - Accent4 10" xfId="26379" hidden="1"/>
    <cellStyle name="20% - Accent4 10" xfId="25964" hidden="1"/>
    <cellStyle name="20% - Accent4 10" xfId="23864" hidden="1"/>
    <cellStyle name="20% - Accent4 10" xfId="23691" hidden="1"/>
    <cellStyle name="20% - Accent4 10" xfId="23526" hidden="1"/>
    <cellStyle name="20% - Accent4 10" xfId="23040" hidden="1"/>
    <cellStyle name="20% - Accent4 10" xfId="22964" hidden="1"/>
    <cellStyle name="20% - Accent4 10" xfId="22798" hidden="1"/>
    <cellStyle name="20% - Accent4 10" xfId="27655" hidden="1"/>
    <cellStyle name="20% - Accent4 10" xfId="27731" hidden="1"/>
    <cellStyle name="20% - Accent4 10" xfId="22140" hidden="1"/>
    <cellStyle name="20% - Accent4 10" xfId="22066" hidden="1"/>
    <cellStyle name="20% - Accent4 10" xfId="21986" hidden="1"/>
    <cellStyle name="20% - Accent4 10" xfId="21903" hidden="1"/>
    <cellStyle name="20% - Accent4 10" xfId="20735" hidden="1"/>
    <cellStyle name="20% - Accent4 10" xfId="20654" hidden="1"/>
    <cellStyle name="20% - Accent4 10" xfId="20568" hidden="1"/>
    <cellStyle name="20% - Accent4 10" xfId="21315" hidden="1"/>
    <cellStyle name="20% - Accent4 10" xfId="21314" hidden="1"/>
    <cellStyle name="20% - Accent4 10" xfId="21018" hidden="1"/>
    <cellStyle name="20% - Accent4 10" xfId="19604" hidden="1"/>
    <cellStyle name="20% - Accent4 10" xfId="19452" hidden="1"/>
    <cellStyle name="20% - Accent4 10" xfId="19288" hidden="1"/>
    <cellStyle name="20% - Accent4 10" xfId="19931" hidden="1"/>
    <cellStyle name="20% - Accent4 10" xfId="20938" hidden="1"/>
    <cellStyle name="20% - Accent4 10" xfId="20523" hidden="1"/>
    <cellStyle name="20% - Accent4 10" xfId="18423" hidden="1"/>
    <cellStyle name="20% - Accent4 10" xfId="18250" hidden="1"/>
    <cellStyle name="20% - Accent4 10" xfId="18085" hidden="1"/>
    <cellStyle name="20% - Accent4 10" xfId="17599" hidden="1"/>
    <cellStyle name="20% - Accent4 10" xfId="17523" hidden="1"/>
    <cellStyle name="20% - Accent4 10" xfId="17357" hidden="1"/>
    <cellStyle name="20% - Accent4 10" xfId="27799" hidden="1"/>
    <cellStyle name="20% - Accent4 10" xfId="27875" hidden="1"/>
    <cellStyle name="20% - Accent4 10" xfId="27983" hidden="1"/>
    <cellStyle name="20% - Accent4 10" xfId="28059" hidden="1"/>
    <cellStyle name="20% - Accent4 10" xfId="28152" hidden="1"/>
    <cellStyle name="20% - Accent4 10" xfId="28315" hidden="1"/>
    <cellStyle name="20% - Accent4 10" xfId="29322" hidden="1"/>
    <cellStyle name="20% - Accent4 10" xfId="29467" hidden="1"/>
    <cellStyle name="20% - Accent4 10" xfId="29607" hidden="1"/>
    <cellStyle name="20% - Accent4 10" xfId="28925" hidden="1"/>
    <cellStyle name="20% - Accent4 10" xfId="28937" hidden="1"/>
    <cellStyle name="20% - Accent4 10" xfId="29075" hidden="1"/>
    <cellStyle name="20% - Accent4 10" xfId="30391" hidden="1"/>
    <cellStyle name="20% - Accent4 10" xfId="30525" hidden="1"/>
    <cellStyle name="20% - Accent4 10" xfId="30675" hidden="1"/>
    <cellStyle name="20% - Accent4 10" xfId="30045" hidden="1"/>
    <cellStyle name="20% - Accent4 10" xfId="29153" hidden="1"/>
    <cellStyle name="20% - Accent4 10" xfId="29664" hidden="1"/>
    <cellStyle name="20% - Accent4 10" xfId="31444" hidden="1"/>
    <cellStyle name="20% - Accent4 10" xfId="31543" hidden="1"/>
    <cellStyle name="20% - Accent4 10" xfId="31634" hidden="1"/>
    <cellStyle name="20% - Accent4 10" xfId="32206" hidden="1"/>
    <cellStyle name="20% - Accent4 10" xfId="32318" hidden="1"/>
    <cellStyle name="20% - Accent4 10" xfId="32430" hidden="1"/>
    <cellStyle name="20% - Accent4 10" xfId="32815" hidden="1"/>
    <cellStyle name="20% - Accent4 10" xfId="32894" hidden="1"/>
    <cellStyle name="20% - Accent4 10" xfId="33309" hidden="1"/>
    <cellStyle name="20% - Accent4 10" xfId="33235" hidden="1"/>
    <cellStyle name="20% - Accent4 10" xfId="33155" hidden="1"/>
    <cellStyle name="20% - Accent4 10" xfId="33072" hidden="1"/>
    <cellStyle name="20% - Accent4 10" xfId="31904" hidden="1"/>
    <cellStyle name="20% - Accent4 10" xfId="31823" hidden="1"/>
    <cellStyle name="20% - Accent4 10" xfId="31737" hidden="1"/>
    <cellStyle name="20% - Accent4 10" xfId="32484" hidden="1"/>
    <cellStyle name="20% - Accent4 10" xfId="32483" hidden="1"/>
    <cellStyle name="20% - Accent4 10" xfId="32187" hidden="1"/>
    <cellStyle name="20% - Accent4 10" xfId="30773" hidden="1"/>
    <cellStyle name="20% - Accent4 10" xfId="30621" hidden="1"/>
    <cellStyle name="20% - Accent4 10" xfId="30457" hidden="1"/>
    <cellStyle name="20% - Accent4 10" xfId="31100" hidden="1"/>
    <cellStyle name="20% - Accent4 10" xfId="32107" hidden="1"/>
    <cellStyle name="20% - Accent4 10" xfId="31692" hidden="1"/>
    <cellStyle name="20% - Accent4 10" xfId="29592" hidden="1"/>
    <cellStyle name="20% - Accent4 10" xfId="29419" hidden="1"/>
    <cellStyle name="20% - Accent4 10" xfId="29254" hidden="1"/>
    <cellStyle name="20% - Accent4 10" xfId="28768" hidden="1"/>
    <cellStyle name="20% - Accent4 10" xfId="28692" hidden="1"/>
    <cellStyle name="20% - Accent4 10" xfId="28526" hidden="1"/>
    <cellStyle name="20% - Accent4 10" xfId="33383" hidden="1"/>
    <cellStyle name="20% - Accent4 10" xfId="33459" hidden="1"/>
    <cellStyle name="20% - Accent4 11" xfId="77" hidden="1"/>
    <cellStyle name="20% - Accent4 11" xfId="153" hidden="1"/>
    <cellStyle name="20% - Accent4 11" xfId="269" hidden="1"/>
    <cellStyle name="20% - Accent4 11" xfId="409" hidden="1"/>
    <cellStyle name="20% - Accent4 11" xfId="1419" hidden="1"/>
    <cellStyle name="20% - Accent4 11" xfId="1564" hidden="1"/>
    <cellStyle name="20% - Accent4 11" xfId="1707" hidden="1"/>
    <cellStyle name="20% - Accent4 11" xfId="2097" hidden="1"/>
    <cellStyle name="20% - Accent4 11" xfId="1230" hidden="1"/>
    <cellStyle name="20% - Accent4 11" xfId="1104" hidden="1"/>
    <cellStyle name="20% - Accent4 11" xfId="2493" hidden="1"/>
    <cellStyle name="20% - Accent4 11" xfId="2622" hidden="1"/>
    <cellStyle name="20% - Accent4 11" xfId="2771" hidden="1"/>
    <cellStyle name="20% - Accent4 11" xfId="3222" hidden="1"/>
    <cellStyle name="20% - Accent4 11" xfId="2262" hidden="1"/>
    <cellStyle name="20% - Accent4 11" xfId="1184" hidden="1"/>
    <cellStyle name="20% - Accent4 11" xfId="3539" hidden="1"/>
    <cellStyle name="20% - Accent4 11" xfId="3637" hidden="1"/>
    <cellStyle name="20% - Accent4 11" xfId="3728" hidden="1"/>
    <cellStyle name="20% - Accent4 11" xfId="4304" hidden="1"/>
    <cellStyle name="20% - Accent4 11" xfId="4414" hidden="1"/>
    <cellStyle name="20% - Accent4 11" xfId="4528" hidden="1"/>
    <cellStyle name="20% - Accent4 11" xfId="4909" hidden="1"/>
    <cellStyle name="20% - Accent4 11" xfId="4989" hidden="1"/>
    <cellStyle name="20% - Accent4 11" xfId="5518" hidden="1"/>
    <cellStyle name="20% - Accent4 11" xfId="5594" hidden="1"/>
    <cellStyle name="20% - Accent4 11" xfId="5710" hidden="1"/>
    <cellStyle name="20% - Accent4 11" xfId="5850" hidden="1"/>
    <cellStyle name="20% - Accent4 11" xfId="6860" hidden="1"/>
    <cellStyle name="20% - Accent4 11" xfId="7005" hidden="1"/>
    <cellStyle name="20% - Accent4 11" xfId="7148" hidden="1"/>
    <cellStyle name="20% - Accent4 11" xfId="7538" hidden="1"/>
    <cellStyle name="20% - Accent4 11" xfId="6671" hidden="1"/>
    <cellStyle name="20% - Accent4 11" xfId="6545" hidden="1"/>
    <cellStyle name="20% - Accent4 11" xfId="7934" hidden="1"/>
    <cellStyle name="20% - Accent4 11" xfId="8063" hidden="1"/>
    <cellStyle name="20% - Accent4 11" xfId="8212" hidden="1"/>
    <cellStyle name="20% - Accent4 11" xfId="8663" hidden="1"/>
    <cellStyle name="20% - Accent4 11" xfId="7703" hidden="1"/>
    <cellStyle name="20% - Accent4 11" xfId="6625" hidden="1"/>
    <cellStyle name="20% - Accent4 11" xfId="8980" hidden="1"/>
    <cellStyle name="20% - Accent4 11" xfId="9078" hidden="1"/>
    <cellStyle name="20% - Accent4 11" xfId="9169" hidden="1"/>
    <cellStyle name="20% - Accent4 11" xfId="9745" hidden="1"/>
    <cellStyle name="20% - Accent4 11" xfId="9855" hidden="1"/>
    <cellStyle name="20% - Accent4 11" xfId="9969" hidden="1"/>
    <cellStyle name="20% - Accent4 11" xfId="10350" hidden="1"/>
    <cellStyle name="20% - Accent4 11" xfId="10430" hidden="1"/>
    <cellStyle name="20% - Accent4 11" xfId="10818" hidden="1"/>
    <cellStyle name="20% - Accent4 11" xfId="10744" hidden="1"/>
    <cellStyle name="20% - Accent4 11" xfId="10663" hidden="1"/>
    <cellStyle name="20% - Accent4 11" xfId="10580" hidden="1"/>
    <cellStyle name="20% - Accent4 11" xfId="9413" hidden="1"/>
    <cellStyle name="20% - Accent4 11" xfId="9332" hidden="1"/>
    <cellStyle name="20% - Accent4 11" xfId="9246" hidden="1"/>
    <cellStyle name="20% - Accent4 11" xfId="8651" hidden="1"/>
    <cellStyle name="20% - Accent4 11" xfId="9634" hidden="1"/>
    <cellStyle name="20% - Accent4 11" xfId="9884" hidden="1"/>
    <cellStyle name="20% - Accent4 11" xfId="8275" hidden="1"/>
    <cellStyle name="20% - Accent4 11" xfId="8127" hidden="1"/>
    <cellStyle name="20% - Accent4 11" xfId="7946" hidden="1"/>
    <cellStyle name="20% - Accent4 11" xfId="7521" hidden="1"/>
    <cellStyle name="20% - Accent4 11" xfId="8490" hidden="1"/>
    <cellStyle name="20% - Accent4 11" xfId="9675" hidden="1"/>
    <cellStyle name="20% - Accent4 11" xfId="7086" hidden="1"/>
    <cellStyle name="20% - Accent4 11" xfId="6925" hidden="1"/>
    <cellStyle name="20% - Accent4 11" xfId="6756" hidden="1"/>
    <cellStyle name="20% - Accent4 11" xfId="6277" hidden="1"/>
    <cellStyle name="20% - Accent4 11" xfId="6201" hidden="1"/>
    <cellStyle name="20% - Accent4 11" xfId="6024" hidden="1"/>
    <cellStyle name="20% - Accent4 11" xfId="10918" hidden="1"/>
    <cellStyle name="20% - Accent4 11" xfId="10994" hidden="1"/>
    <cellStyle name="20% - Accent4 11" xfId="5377" hidden="1"/>
    <cellStyle name="20% - Accent4 11" xfId="5303" hidden="1"/>
    <cellStyle name="20% - Accent4 11" xfId="5222" hidden="1"/>
    <cellStyle name="20% - Accent4 11" xfId="5139" hidden="1"/>
    <cellStyle name="20% - Accent4 11" xfId="3972" hidden="1"/>
    <cellStyle name="20% - Accent4 11" xfId="3891" hidden="1"/>
    <cellStyle name="20% - Accent4 11" xfId="3805" hidden="1"/>
    <cellStyle name="20% - Accent4 11" xfId="3210" hidden="1"/>
    <cellStyle name="20% - Accent4 11" xfId="4193" hidden="1"/>
    <cellStyle name="20% - Accent4 11" xfId="4443" hidden="1"/>
    <cellStyle name="20% - Accent4 11" xfId="2834" hidden="1"/>
    <cellStyle name="20% - Accent4 11" xfId="2686" hidden="1"/>
    <cellStyle name="20% - Accent4 11" xfId="2505" hidden="1"/>
    <cellStyle name="20% - Accent4 11" xfId="2080" hidden="1"/>
    <cellStyle name="20% - Accent4 11" xfId="3049" hidden="1"/>
    <cellStyle name="20% - Accent4 11" xfId="4234" hidden="1"/>
    <cellStyle name="20% - Accent4 11" xfId="1645" hidden="1"/>
    <cellStyle name="20% - Accent4 11" xfId="1484" hidden="1"/>
    <cellStyle name="20% - Accent4 11" xfId="1315" hidden="1"/>
    <cellStyle name="20% - Accent4 11" xfId="836" hidden="1"/>
    <cellStyle name="20% - Accent4 11" xfId="760" hidden="1"/>
    <cellStyle name="20% - Accent4 11" xfId="583" hidden="1"/>
    <cellStyle name="20% - Accent4 11" xfId="11062" hidden="1"/>
    <cellStyle name="20% - Accent4 11" xfId="11138" hidden="1"/>
    <cellStyle name="20% - Accent4 11" xfId="11246" hidden="1"/>
    <cellStyle name="20% - Accent4 11" xfId="11322" hidden="1"/>
    <cellStyle name="20% - Accent4 11" xfId="11438" hidden="1"/>
    <cellStyle name="20% - Accent4 11" xfId="11578" hidden="1"/>
    <cellStyle name="20% - Accent4 11" xfId="12588" hidden="1"/>
    <cellStyle name="20% - Accent4 11" xfId="12733" hidden="1"/>
    <cellStyle name="20% - Accent4 11" xfId="12876" hidden="1"/>
    <cellStyle name="20% - Accent4 11" xfId="13266" hidden="1"/>
    <cellStyle name="20% - Accent4 11" xfId="12399" hidden="1"/>
    <cellStyle name="20% - Accent4 11" xfId="12273" hidden="1"/>
    <cellStyle name="20% - Accent4 11" xfId="13662" hidden="1"/>
    <cellStyle name="20% - Accent4 11" xfId="13791" hidden="1"/>
    <cellStyle name="20% - Accent4 11" xfId="13940" hidden="1"/>
    <cellStyle name="20% - Accent4 11" xfId="14391" hidden="1"/>
    <cellStyle name="20% - Accent4 11" xfId="13431" hidden="1"/>
    <cellStyle name="20% - Accent4 11" xfId="12353" hidden="1"/>
    <cellStyle name="20% - Accent4 11" xfId="14708" hidden="1"/>
    <cellStyle name="20% - Accent4 11" xfId="14806" hidden="1"/>
    <cellStyle name="20% - Accent4 11" xfId="14897" hidden="1"/>
    <cellStyle name="20% - Accent4 11" xfId="15473" hidden="1"/>
    <cellStyle name="20% - Accent4 11" xfId="15583" hidden="1"/>
    <cellStyle name="20% - Accent4 11" xfId="15697" hidden="1"/>
    <cellStyle name="20% - Accent4 11" xfId="16078" hidden="1"/>
    <cellStyle name="20% - Accent4 11" xfId="16158" hidden="1"/>
    <cellStyle name="20% - Accent4 11" xfId="16546" hidden="1"/>
    <cellStyle name="20% - Accent4 11" xfId="16472" hidden="1"/>
    <cellStyle name="20% - Accent4 11" xfId="16391" hidden="1"/>
    <cellStyle name="20% - Accent4 11" xfId="16308" hidden="1"/>
    <cellStyle name="20% - Accent4 11" xfId="15141" hidden="1"/>
    <cellStyle name="20% - Accent4 11" xfId="15060" hidden="1"/>
    <cellStyle name="20% - Accent4 11" xfId="14974" hidden="1"/>
    <cellStyle name="20% - Accent4 11" xfId="14379" hidden="1"/>
    <cellStyle name="20% - Accent4 11" xfId="15362" hidden="1"/>
    <cellStyle name="20% - Accent4 11" xfId="15612" hidden="1"/>
    <cellStyle name="20% - Accent4 11" xfId="14003" hidden="1"/>
    <cellStyle name="20% - Accent4 11" xfId="13855" hidden="1"/>
    <cellStyle name="20% - Accent4 11" xfId="13674" hidden="1"/>
    <cellStyle name="20% - Accent4 11" xfId="13249" hidden="1"/>
    <cellStyle name="20% - Accent4 11" xfId="14218" hidden="1"/>
    <cellStyle name="20% - Accent4 11" xfId="15403" hidden="1"/>
    <cellStyle name="20% - Accent4 11" xfId="12814" hidden="1"/>
    <cellStyle name="20% - Accent4 11" xfId="12653" hidden="1"/>
    <cellStyle name="20% - Accent4 11" xfId="12484" hidden="1"/>
    <cellStyle name="20% - Accent4 11" xfId="12005" hidden="1"/>
    <cellStyle name="20% - Accent4 11" xfId="11929" hidden="1"/>
    <cellStyle name="20% - Accent4 11" xfId="11752" hidden="1"/>
    <cellStyle name="20% - Accent4 11" xfId="16646" hidden="1"/>
    <cellStyle name="20% - Accent4 11" xfId="16722" hidden="1"/>
    <cellStyle name="20% - Accent4 11" xfId="16827" hidden="1"/>
    <cellStyle name="20% - Accent4 11" xfId="16903" hidden="1"/>
    <cellStyle name="20% - Accent4 11" xfId="17019" hidden="1"/>
    <cellStyle name="20% - Accent4 11" xfId="17159" hidden="1"/>
    <cellStyle name="20% - Accent4 11" xfId="18169" hidden="1"/>
    <cellStyle name="20% - Accent4 11" xfId="18314" hidden="1"/>
    <cellStyle name="20% - Accent4 11" xfId="18457" hidden="1"/>
    <cellStyle name="20% - Accent4 11" xfId="18847" hidden="1"/>
    <cellStyle name="20% - Accent4 11" xfId="17980" hidden="1"/>
    <cellStyle name="20% - Accent4 11" xfId="17854" hidden="1"/>
    <cellStyle name="20% - Accent4 11" xfId="19243" hidden="1"/>
    <cellStyle name="20% - Accent4 11" xfId="19372" hidden="1"/>
    <cellStyle name="20% - Accent4 11" xfId="19521" hidden="1"/>
    <cellStyle name="20% - Accent4 11" xfId="19972" hidden="1"/>
    <cellStyle name="20% - Accent4 11" xfId="19012" hidden="1"/>
    <cellStyle name="20% - Accent4 11" xfId="17934" hidden="1"/>
    <cellStyle name="20% - Accent4 11" xfId="20289" hidden="1"/>
    <cellStyle name="20% - Accent4 11" xfId="20387" hidden="1"/>
    <cellStyle name="20% - Accent4 11" xfId="20478" hidden="1"/>
    <cellStyle name="20% - Accent4 11" xfId="21054" hidden="1"/>
    <cellStyle name="20% - Accent4 11" xfId="21164" hidden="1"/>
    <cellStyle name="20% - Accent4 11" xfId="21278" hidden="1"/>
    <cellStyle name="20% - Accent4 11" xfId="21659" hidden="1"/>
    <cellStyle name="20% - Accent4 11" xfId="21739" hidden="1"/>
    <cellStyle name="20% - Accent4 11" xfId="22268" hidden="1"/>
    <cellStyle name="20% - Accent4 11" xfId="22344" hidden="1"/>
    <cellStyle name="20% - Accent4 11" xfId="22460" hidden="1"/>
    <cellStyle name="20% - Accent4 11" xfId="22600" hidden="1"/>
    <cellStyle name="20% - Accent4 11" xfId="23610" hidden="1"/>
    <cellStyle name="20% - Accent4 11" xfId="23755" hidden="1"/>
    <cellStyle name="20% - Accent4 11" xfId="23898" hidden="1"/>
    <cellStyle name="20% - Accent4 11" xfId="24288" hidden="1"/>
    <cellStyle name="20% - Accent4 11" xfId="23421" hidden="1"/>
    <cellStyle name="20% - Accent4 11" xfId="23295" hidden="1"/>
    <cellStyle name="20% - Accent4 11" xfId="24684" hidden="1"/>
    <cellStyle name="20% - Accent4 11" xfId="24813" hidden="1"/>
    <cellStyle name="20% - Accent4 11" xfId="24962" hidden="1"/>
    <cellStyle name="20% - Accent4 11" xfId="25413" hidden="1"/>
    <cellStyle name="20% - Accent4 11" xfId="24453" hidden="1"/>
    <cellStyle name="20% - Accent4 11" xfId="23375" hidden="1"/>
    <cellStyle name="20% - Accent4 11" xfId="25730" hidden="1"/>
    <cellStyle name="20% - Accent4 11" xfId="25828" hidden="1"/>
    <cellStyle name="20% - Accent4 11" xfId="25919" hidden="1"/>
    <cellStyle name="20% - Accent4 11" xfId="26495" hidden="1"/>
    <cellStyle name="20% - Accent4 11" xfId="26605" hidden="1"/>
    <cellStyle name="20% - Accent4 11" xfId="26719" hidden="1"/>
    <cellStyle name="20% - Accent4 11" xfId="27100" hidden="1"/>
    <cellStyle name="20% - Accent4 11" xfId="27180" hidden="1"/>
    <cellStyle name="20% - Accent4 11" xfId="27568" hidden="1"/>
    <cellStyle name="20% - Accent4 11" xfId="27494" hidden="1"/>
    <cellStyle name="20% - Accent4 11" xfId="27413" hidden="1"/>
    <cellStyle name="20% - Accent4 11" xfId="27330" hidden="1"/>
    <cellStyle name="20% - Accent4 11" xfId="26163" hidden="1"/>
    <cellStyle name="20% - Accent4 11" xfId="26082" hidden="1"/>
    <cellStyle name="20% - Accent4 11" xfId="25996" hidden="1"/>
    <cellStyle name="20% - Accent4 11" xfId="25401" hidden="1"/>
    <cellStyle name="20% - Accent4 11" xfId="26384" hidden="1"/>
    <cellStyle name="20% - Accent4 11" xfId="26634" hidden="1"/>
    <cellStyle name="20% - Accent4 11" xfId="25025" hidden="1"/>
    <cellStyle name="20% - Accent4 11" xfId="24877" hidden="1"/>
    <cellStyle name="20% - Accent4 11" xfId="24696" hidden="1"/>
    <cellStyle name="20% - Accent4 11" xfId="24271" hidden="1"/>
    <cellStyle name="20% - Accent4 11" xfId="25240" hidden="1"/>
    <cellStyle name="20% - Accent4 11" xfId="26425" hidden="1"/>
    <cellStyle name="20% - Accent4 11" xfId="23836" hidden="1"/>
    <cellStyle name="20% - Accent4 11" xfId="23675" hidden="1"/>
    <cellStyle name="20% - Accent4 11" xfId="23506" hidden="1"/>
    <cellStyle name="20% - Accent4 11" xfId="23027" hidden="1"/>
    <cellStyle name="20% - Accent4 11" xfId="22951" hidden="1"/>
    <cellStyle name="20% - Accent4 11" xfId="22774" hidden="1"/>
    <cellStyle name="20% - Accent4 11" xfId="27668" hidden="1"/>
    <cellStyle name="20% - Accent4 11" xfId="27744" hidden="1"/>
    <cellStyle name="20% - Accent4 11" xfId="22127" hidden="1"/>
    <cellStyle name="20% - Accent4 11" xfId="22053" hidden="1"/>
    <cellStyle name="20% - Accent4 11" xfId="21972" hidden="1"/>
    <cellStyle name="20% - Accent4 11" xfId="21889" hidden="1"/>
    <cellStyle name="20% - Accent4 11" xfId="20722" hidden="1"/>
    <cellStyle name="20% - Accent4 11" xfId="20641" hidden="1"/>
    <cellStyle name="20% - Accent4 11" xfId="20555" hidden="1"/>
    <cellStyle name="20% - Accent4 11" xfId="19960" hidden="1"/>
    <cellStyle name="20% - Accent4 11" xfId="20943" hidden="1"/>
    <cellStyle name="20% - Accent4 11" xfId="21193" hidden="1"/>
    <cellStyle name="20% - Accent4 11" xfId="19584" hidden="1"/>
    <cellStyle name="20% - Accent4 11" xfId="19436" hidden="1"/>
    <cellStyle name="20% - Accent4 11" xfId="19255" hidden="1"/>
    <cellStyle name="20% - Accent4 11" xfId="18830" hidden="1"/>
    <cellStyle name="20% - Accent4 11" xfId="19799" hidden="1"/>
    <cellStyle name="20% - Accent4 11" xfId="20984" hidden="1"/>
    <cellStyle name="20% - Accent4 11" xfId="18395" hidden="1"/>
    <cellStyle name="20% - Accent4 11" xfId="18234" hidden="1"/>
    <cellStyle name="20% - Accent4 11" xfId="18065" hidden="1"/>
    <cellStyle name="20% - Accent4 11" xfId="17586" hidden="1"/>
    <cellStyle name="20% - Accent4 11" xfId="17510" hidden="1"/>
    <cellStyle name="20% - Accent4 11" xfId="17333" hidden="1"/>
    <cellStyle name="20% - Accent4 11" xfId="27812" hidden="1"/>
    <cellStyle name="20% - Accent4 11" xfId="27888" hidden="1"/>
    <cellStyle name="20% - Accent4 11" xfId="27996" hidden="1"/>
    <cellStyle name="20% - Accent4 11" xfId="28072" hidden="1"/>
    <cellStyle name="20% - Accent4 11" xfId="28188" hidden="1"/>
    <cellStyle name="20% - Accent4 11" xfId="28328" hidden="1"/>
    <cellStyle name="20% - Accent4 11" xfId="29338" hidden="1"/>
    <cellStyle name="20% - Accent4 11" xfId="29483" hidden="1"/>
    <cellStyle name="20% - Accent4 11" xfId="29626" hidden="1"/>
    <cellStyle name="20% - Accent4 11" xfId="30016" hidden="1"/>
    <cellStyle name="20% - Accent4 11" xfId="29149" hidden="1"/>
    <cellStyle name="20% - Accent4 11" xfId="29023" hidden="1"/>
    <cellStyle name="20% - Accent4 11" xfId="30412" hidden="1"/>
    <cellStyle name="20% - Accent4 11" xfId="30541" hidden="1"/>
    <cellStyle name="20% - Accent4 11" xfId="30690" hidden="1"/>
    <cellStyle name="20% - Accent4 11" xfId="31141" hidden="1"/>
    <cellStyle name="20% - Accent4 11" xfId="30181" hidden="1"/>
    <cellStyle name="20% - Accent4 11" xfId="29103" hidden="1"/>
    <cellStyle name="20% - Accent4 11" xfId="31458" hidden="1"/>
    <cellStyle name="20% - Accent4 11" xfId="31556" hidden="1"/>
    <cellStyle name="20% - Accent4 11" xfId="31647" hidden="1"/>
    <cellStyle name="20% - Accent4 11" xfId="32223" hidden="1"/>
    <cellStyle name="20% - Accent4 11" xfId="32333" hidden="1"/>
    <cellStyle name="20% - Accent4 11" xfId="32447" hidden="1"/>
    <cellStyle name="20% - Accent4 11" xfId="32828" hidden="1"/>
    <cellStyle name="20% - Accent4 11" xfId="32908" hidden="1"/>
    <cellStyle name="20% - Accent4 11" xfId="33296" hidden="1"/>
    <cellStyle name="20% - Accent4 11" xfId="33222" hidden="1"/>
    <cellStyle name="20% - Accent4 11" xfId="33141" hidden="1"/>
    <cellStyle name="20% - Accent4 11" xfId="33058" hidden="1"/>
    <cellStyle name="20% - Accent4 11" xfId="31891" hidden="1"/>
    <cellStyle name="20% - Accent4 11" xfId="31810" hidden="1"/>
    <cellStyle name="20% - Accent4 11" xfId="31724" hidden="1"/>
    <cellStyle name="20% - Accent4 11" xfId="31129" hidden="1"/>
    <cellStyle name="20% - Accent4 11" xfId="32112" hidden="1"/>
    <cellStyle name="20% - Accent4 11" xfId="32362" hidden="1"/>
    <cellStyle name="20% - Accent4 11" xfId="30753" hidden="1"/>
    <cellStyle name="20% - Accent4 11" xfId="30605" hidden="1"/>
    <cellStyle name="20% - Accent4 11" xfId="30424" hidden="1"/>
    <cellStyle name="20% - Accent4 11" xfId="29999" hidden="1"/>
    <cellStyle name="20% - Accent4 11" xfId="30968" hidden="1"/>
    <cellStyle name="20% - Accent4 11" xfId="32153" hidden="1"/>
    <cellStyle name="20% - Accent4 11" xfId="29564" hidden="1"/>
    <cellStyle name="20% - Accent4 11" xfId="29403" hidden="1"/>
    <cellStyle name="20% - Accent4 11" xfId="29234" hidden="1"/>
    <cellStyle name="20% - Accent4 11" xfId="28755" hidden="1"/>
    <cellStyle name="20% - Accent4 11" xfId="28679" hidden="1"/>
    <cellStyle name="20% - Accent4 11" xfId="28502" hidden="1"/>
    <cellStyle name="20% - Accent4 11" xfId="33396" hidden="1"/>
    <cellStyle name="20% - Accent4 11" xfId="33472" hidden="1"/>
    <cellStyle name="20% - Accent4 12" xfId="91" hidden="1"/>
    <cellStyle name="20% - Accent4 12" xfId="167" hidden="1"/>
    <cellStyle name="20% - Accent4 12" xfId="303" hidden="1"/>
    <cellStyle name="20% - Accent4 12" xfId="422" hidden="1"/>
    <cellStyle name="20% - Accent4 12" xfId="1435" hidden="1"/>
    <cellStyle name="20% - Accent4 12" xfId="1578" hidden="1"/>
    <cellStyle name="20% - Accent4 12" xfId="1728" hidden="1"/>
    <cellStyle name="20% - Accent4 12" xfId="1027" hidden="1"/>
    <cellStyle name="20% - Accent4 12" xfId="1251" hidden="1"/>
    <cellStyle name="20% - Accent4 12" xfId="1200" hidden="1"/>
    <cellStyle name="20% - Accent4 12" xfId="2517" hidden="1"/>
    <cellStyle name="20% - Accent4 12" xfId="2638" hidden="1"/>
    <cellStyle name="20% - Accent4 12" xfId="2785" hidden="1"/>
    <cellStyle name="20% - Accent4 12" xfId="1812" hidden="1"/>
    <cellStyle name="20% - Accent4 12" xfId="1053" hidden="1"/>
    <cellStyle name="20% - Accent4 12" xfId="1797" hidden="1"/>
    <cellStyle name="20% - Accent4 12" xfId="3554" hidden="1"/>
    <cellStyle name="20% - Accent4 12" xfId="3651" hidden="1"/>
    <cellStyle name="20% - Accent4 12" xfId="3743" hidden="1"/>
    <cellStyle name="20% - Accent4 12" xfId="4319" hidden="1"/>
    <cellStyle name="20% - Accent4 12" xfId="4428" hidden="1"/>
    <cellStyle name="20% - Accent4 12" xfId="4542" hidden="1"/>
    <cellStyle name="20% - Accent4 12" xfId="4923" hidden="1"/>
    <cellStyle name="20% - Accent4 12" xfId="5002" hidden="1"/>
    <cellStyle name="20% - Accent4 12" xfId="5532" hidden="1"/>
    <cellStyle name="20% - Accent4 12" xfId="5608" hidden="1"/>
    <cellStyle name="20% - Accent4 12" xfId="5744" hidden="1"/>
    <cellStyle name="20% - Accent4 12" xfId="5863" hidden="1"/>
    <cellStyle name="20% - Accent4 12" xfId="6876" hidden="1"/>
    <cellStyle name="20% - Accent4 12" xfId="7019" hidden="1"/>
    <cellStyle name="20% - Accent4 12" xfId="7169" hidden="1"/>
    <cellStyle name="20% - Accent4 12" xfId="6468" hidden="1"/>
    <cellStyle name="20% - Accent4 12" xfId="6692" hidden="1"/>
    <cellStyle name="20% - Accent4 12" xfId="6641" hidden="1"/>
    <cellStyle name="20% - Accent4 12" xfId="7958" hidden="1"/>
    <cellStyle name="20% - Accent4 12" xfId="8079" hidden="1"/>
    <cellStyle name="20% - Accent4 12" xfId="8226" hidden="1"/>
    <cellStyle name="20% - Accent4 12" xfId="7253" hidden="1"/>
    <cellStyle name="20% - Accent4 12" xfId="6494" hidden="1"/>
    <cellStyle name="20% - Accent4 12" xfId="7238" hidden="1"/>
    <cellStyle name="20% - Accent4 12" xfId="8995" hidden="1"/>
    <cellStyle name="20% - Accent4 12" xfId="9092" hidden="1"/>
    <cellStyle name="20% - Accent4 12" xfId="9184" hidden="1"/>
    <cellStyle name="20% - Accent4 12" xfId="9760" hidden="1"/>
    <cellStyle name="20% - Accent4 12" xfId="9869" hidden="1"/>
    <cellStyle name="20% - Accent4 12" xfId="9983" hidden="1"/>
    <cellStyle name="20% - Accent4 12" xfId="10364" hidden="1"/>
    <cellStyle name="20% - Accent4 12" xfId="10443" hidden="1"/>
    <cellStyle name="20% - Accent4 12" xfId="10805" hidden="1"/>
    <cellStyle name="20% - Accent4 12" xfId="10730" hidden="1"/>
    <cellStyle name="20% - Accent4 12" xfId="10650" hidden="1"/>
    <cellStyle name="20% - Accent4 12" xfId="10567" hidden="1"/>
    <cellStyle name="20% - Accent4 12" xfId="9398" hidden="1"/>
    <cellStyle name="20% - Accent4 12" xfId="9319" hidden="1"/>
    <cellStyle name="20% - Accent4 12" xfId="9232" hidden="1"/>
    <cellStyle name="20% - Accent4 12" xfId="10004" hidden="1"/>
    <cellStyle name="20% - Accent4 12" xfId="9613" hidden="1"/>
    <cellStyle name="20% - Accent4 12" xfId="9660" hidden="1"/>
    <cellStyle name="20% - Accent4 12" xfId="8256" hidden="1"/>
    <cellStyle name="20% - Accent4 12" xfId="8109" hidden="1"/>
    <cellStyle name="20% - Accent4 12" xfId="7915" hidden="1"/>
    <cellStyle name="20% - Accent4 12" xfId="8955" hidden="1"/>
    <cellStyle name="20% - Accent4 12" xfId="9996" hidden="1"/>
    <cellStyle name="20% - Accent4 12" xfId="9026" hidden="1"/>
    <cellStyle name="20% - Accent4 12" xfId="7068" hidden="1"/>
    <cellStyle name="20% - Accent4 12" xfId="6909" hidden="1"/>
    <cellStyle name="20% - Accent4 12" xfId="6743" hidden="1"/>
    <cellStyle name="20% - Accent4 12" xfId="6263" hidden="1"/>
    <cellStyle name="20% - Accent4 12" xfId="6188" hidden="1"/>
    <cellStyle name="20% - Accent4 12" xfId="6010" hidden="1"/>
    <cellStyle name="20% - Accent4 12" xfId="10932" hidden="1"/>
    <cellStyle name="20% - Accent4 12" xfId="11007" hidden="1"/>
    <cellStyle name="20% - Accent4 12" xfId="5364" hidden="1"/>
    <cellStyle name="20% - Accent4 12" xfId="5289" hidden="1"/>
    <cellStyle name="20% - Accent4 12" xfId="5209" hidden="1"/>
    <cellStyle name="20% - Accent4 12" xfId="5126" hidden="1"/>
    <cellStyle name="20% - Accent4 12" xfId="3957" hidden="1"/>
    <cellStyle name="20% - Accent4 12" xfId="3878" hidden="1"/>
    <cellStyle name="20% - Accent4 12" xfId="3791" hidden="1"/>
    <cellStyle name="20% - Accent4 12" xfId="4563" hidden="1"/>
    <cellStyle name="20% - Accent4 12" xfId="4172" hidden="1"/>
    <cellStyle name="20% - Accent4 12" xfId="4219" hidden="1"/>
    <cellStyle name="20% - Accent4 12" xfId="2815" hidden="1"/>
    <cellStyle name="20% - Accent4 12" xfId="2668" hidden="1"/>
    <cellStyle name="20% - Accent4 12" xfId="2474" hidden="1"/>
    <cellStyle name="20% - Accent4 12" xfId="3514" hidden="1"/>
    <cellStyle name="20% - Accent4 12" xfId="4555" hidden="1"/>
    <cellStyle name="20% - Accent4 12" xfId="3585" hidden="1"/>
    <cellStyle name="20% - Accent4 12" xfId="1627" hidden="1"/>
    <cellStyle name="20% - Accent4 12" xfId="1468" hidden="1"/>
    <cellStyle name="20% - Accent4 12" xfId="1302" hidden="1"/>
    <cellStyle name="20% - Accent4 12" xfId="822" hidden="1"/>
    <cellStyle name="20% - Accent4 12" xfId="747" hidden="1"/>
    <cellStyle name="20% - Accent4 12" xfId="569" hidden="1"/>
    <cellStyle name="20% - Accent4 12" xfId="11076" hidden="1"/>
    <cellStyle name="20% - Accent4 12" xfId="11151" hidden="1"/>
    <cellStyle name="20% - Accent4 12" xfId="11260" hidden="1"/>
    <cellStyle name="20% - Accent4 12" xfId="11336" hidden="1"/>
    <cellStyle name="20% - Accent4 12" xfId="11472" hidden="1"/>
    <cellStyle name="20% - Accent4 12" xfId="11591" hidden="1"/>
    <cellStyle name="20% - Accent4 12" xfId="12604" hidden="1"/>
    <cellStyle name="20% - Accent4 12" xfId="12747" hidden="1"/>
    <cellStyle name="20% - Accent4 12" xfId="12897" hidden="1"/>
    <cellStyle name="20% - Accent4 12" xfId="12196" hidden="1"/>
    <cellStyle name="20% - Accent4 12" xfId="12420" hidden="1"/>
    <cellStyle name="20% - Accent4 12" xfId="12369" hidden="1"/>
    <cellStyle name="20% - Accent4 12" xfId="13686" hidden="1"/>
    <cellStyle name="20% - Accent4 12" xfId="13807" hidden="1"/>
    <cellStyle name="20% - Accent4 12" xfId="13954" hidden="1"/>
    <cellStyle name="20% - Accent4 12" xfId="12981" hidden="1"/>
    <cellStyle name="20% - Accent4 12" xfId="12222" hidden="1"/>
    <cellStyle name="20% - Accent4 12" xfId="12966" hidden="1"/>
    <cellStyle name="20% - Accent4 12" xfId="14723" hidden="1"/>
    <cellStyle name="20% - Accent4 12" xfId="14820" hidden="1"/>
    <cellStyle name="20% - Accent4 12" xfId="14912" hidden="1"/>
    <cellStyle name="20% - Accent4 12" xfId="15488" hidden="1"/>
    <cellStyle name="20% - Accent4 12" xfId="15597" hidden="1"/>
    <cellStyle name="20% - Accent4 12" xfId="15711" hidden="1"/>
    <cellStyle name="20% - Accent4 12" xfId="16092" hidden="1"/>
    <cellStyle name="20% - Accent4 12" xfId="16171" hidden="1"/>
    <cellStyle name="20% - Accent4 12" xfId="16533" hidden="1"/>
    <cellStyle name="20% - Accent4 12" xfId="16458" hidden="1"/>
    <cellStyle name="20% - Accent4 12" xfId="16378" hidden="1"/>
    <cellStyle name="20% - Accent4 12" xfId="16295" hidden="1"/>
    <cellStyle name="20% - Accent4 12" xfId="15126" hidden="1"/>
    <cellStyle name="20% - Accent4 12" xfId="15047" hidden="1"/>
    <cellStyle name="20% - Accent4 12" xfId="14960" hidden="1"/>
    <cellStyle name="20% - Accent4 12" xfId="15732" hidden="1"/>
    <cellStyle name="20% - Accent4 12" xfId="15341" hidden="1"/>
    <cellStyle name="20% - Accent4 12" xfId="15388" hidden="1"/>
    <cellStyle name="20% - Accent4 12" xfId="13984" hidden="1"/>
    <cellStyle name="20% - Accent4 12" xfId="13837" hidden="1"/>
    <cellStyle name="20% - Accent4 12" xfId="13643" hidden="1"/>
    <cellStyle name="20% - Accent4 12" xfId="14683" hidden="1"/>
    <cellStyle name="20% - Accent4 12" xfId="15724" hidden="1"/>
    <cellStyle name="20% - Accent4 12" xfId="14754" hidden="1"/>
    <cellStyle name="20% - Accent4 12" xfId="12796" hidden="1"/>
    <cellStyle name="20% - Accent4 12" xfId="12637" hidden="1"/>
    <cellStyle name="20% - Accent4 12" xfId="12471" hidden="1"/>
    <cellStyle name="20% - Accent4 12" xfId="11991" hidden="1"/>
    <cellStyle name="20% - Accent4 12" xfId="11916" hidden="1"/>
    <cellStyle name="20% - Accent4 12" xfId="11738" hidden="1"/>
    <cellStyle name="20% - Accent4 12" xfId="16660" hidden="1"/>
    <cellStyle name="20% - Accent4 12" xfId="16735" hidden="1"/>
    <cellStyle name="20% - Accent4 12" xfId="16841" hidden="1"/>
    <cellStyle name="20% - Accent4 12" xfId="16917" hidden="1"/>
    <cellStyle name="20% - Accent4 12" xfId="17053" hidden="1"/>
    <cellStyle name="20% - Accent4 12" xfId="17172" hidden="1"/>
    <cellStyle name="20% - Accent4 12" xfId="18185" hidden="1"/>
    <cellStyle name="20% - Accent4 12" xfId="18328" hidden="1"/>
    <cellStyle name="20% - Accent4 12" xfId="18478" hidden="1"/>
    <cellStyle name="20% - Accent4 12" xfId="17777" hidden="1"/>
    <cellStyle name="20% - Accent4 12" xfId="18001" hidden="1"/>
    <cellStyle name="20% - Accent4 12" xfId="17950" hidden="1"/>
    <cellStyle name="20% - Accent4 12" xfId="19267" hidden="1"/>
    <cellStyle name="20% - Accent4 12" xfId="19388" hidden="1"/>
    <cellStyle name="20% - Accent4 12" xfId="19535" hidden="1"/>
    <cellStyle name="20% - Accent4 12" xfId="18562" hidden="1"/>
    <cellStyle name="20% - Accent4 12" xfId="17803" hidden="1"/>
    <cellStyle name="20% - Accent4 12" xfId="18547" hidden="1"/>
    <cellStyle name="20% - Accent4 12" xfId="20304" hidden="1"/>
    <cellStyle name="20% - Accent4 12" xfId="20401" hidden="1"/>
    <cellStyle name="20% - Accent4 12" xfId="20493" hidden="1"/>
    <cellStyle name="20% - Accent4 12" xfId="21069" hidden="1"/>
    <cellStyle name="20% - Accent4 12" xfId="21178" hidden="1"/>
    <cellStyle name="20% - Accent4 12" xfId="21292" hidden="1"/>
    <cellStyle name="20% - Accent4 12" xfId="21673" hidden="1"/>
    <cellStyle name="20% - Accent4 12" xfId="21752" hidden="1"/>
    <cellStyle name="20% - Accent4 12" xfId="22282" hidden="1"/>
    <cellStyle name="20% - Accent4 12" xfId="22358" hidden="1"/>
    <cellStyle name="20% - Accent4 12" xfId="22494" hidden="1"/>
    <cellStyle name="20% - Accent4 12" xfId="22613" hidden="1"/>
    <cellStyle name="20% - Accent4 12" xfId="23626" hidden="1"/>
    <cellStyle name="20% - Accent4 12" xfId="23769" hidden="1"/>
    <cellStyle name="20% - Accent4 12" xfId="23919" hidden="1"/>
    <cellStyle name="20% - Accent4 12" xfId="23218" hidden="1"/>
    <cellStyle name="20% - Accent4 12" xfId="23442" hidden="1"/>
    <cellStyle name="20% - Accent4 12" xfId="23391" hidden="1"/>
    <cellStyle name="20% - Accent4 12" xfId="24708" hidden="1"/>
    <cellStyle name="20% - Accent4 12" xfId="24829" hidden="1"/>
    <cellStyle name="20% - Accent4 12" xfId="24976" hidden="1"/>
    <cellStyle name="20% - Accent4 12" xfId="24003" hidden="1"/>
    <cellStyle name="20% - Accent4 12" xfId="23244" hidden="1"/>
    <cellStyle name="20% - Accent4 12" xfId="23988" hidden="1"/>
    <cellStyle name="20% - Accent4 12" xfId="25745" hidden="1"/>
    <cellStyle name="20% - Accent4 12" xfId="25842" hidden="1"/>
    <cellStyle name="20% - Accent4 12" xfId="25934" hidden="1"/>
    <cellStyle name="20% - Accent4 12" xfId="26510" hidden="1"/>
    <cellStyle name="20% - Accent4 12" xfId="26619" hidden="1"/>
    <cellStyle name="20% - Accent4 12" xfId="26733" hidden="1"/>
    <cellStyle name="20% - Accent4 12" xfId="27114" hidden="1"/>
    <cellStyle name="20% - Accent4 12" xfId="27193" hidden="1"/>
    <cellStyle name="20% - Accent4 12" xfId="27555" hidden="1"/>
    <cellStyle name="20% - Accent4 12" xfId="27480" hidden="1"/>
    <cellStyle name="20% - Accent4 12" xfId="27400" hidden="1"/>
    <cellStyle name="20% - Accent4 12" xfId="27317" hidden="1"/>
    <cellStyle name="20% - Accent4 12" xfId="26148" hidden="1"/>
    <cellStyle name="20% - Accent4 12" xfId="26069" hidden="1"/>
    <cellStyle name="20% - Accent4 12" xfId="25982" hidden="1"/>
    <cellStyle name="20% - Accent4 12" xfId="26754" hidden="1"/>
    <cellStyle name="20% - Accent4 12" xfId="26363" hidden="1"/>
    <cellStyle name="20% - Accent4 12" xfId="26410" hidden="1"/>
    <cellStyle name="20% - Accent4 12" xfId="25006" hidden="1"/>
    <cellStyle name="20% - Accent4 12" xfId="24859" hidden="1"/>
    <cellStyle name="20% - Accent4 12" xfId="24665" hidden="1"/>
    <cellStyle name="20% - Accent4 12" xfId="25705" hidden="1"/>
    <cellStyle name="20% - Accent4 12" xfId="26746" hidden="1"/>
    <cellStyle name="20% - Accent4 12" xfId="25776" hidden="1"/>
    <cellStyle name="20% - Accent4 12" xfId="23818" hidden="1"/>
    <cellStyle name="20% - Accent4 12" xfId="23659" hidden="1"/>
    <cellStyle name="20% - Accent4 12" xfId="23493" hidden="1"/>
    <cellStyle name="20% - Accent4 12" xfId="23013" hidden="1"/>
    <cellStyle name="20% - Accent4 12" xfId="22938" hidden="1"/>
    <cellStyle name="20% - Accent4 12" xfId="22760" hidden="1"/>
    <cellStyle name="20% - Accent4 12" xfId="27682" hidden="1"/>
    <cellStyle name="20% - Accent4 12" xfId="27757" hidden="1"/>
    <cellStyle name="20% - Accent4 12" xfId="22114" hidden="1"/>
    <cellStyle name="20% - Accent4 12" xfId="22039" hidden="1"/>
    <cellStyle name="20% - Accent4 12" xfId="21959" hidden="1"/>
    <cellStyle name="20% - Accent4 12" xfId="21876" hidden="1"/>
    <cellStyle name="20% - Accent4 12" xfId="20707" hidden="1"/>
    <cellStyle name="20% - Accent4 12" xfId="20628" hidden="1"/>
    <cellStyle name="20% - Accent4 12" xfId="20541" hidden="1"/>
    <cellStyle name="20% - Accent4 12" xfId="21313" hidden="1"/>
    <cellStyle name="20% - Accent4 12" xfId="20922" hidden="1"/>
    <cellStyle name="20% - Accent4 12" xfId="20969" hidden="1"/>
    <cellStyle name="20% - Accent4 12" xfId="19565" hidden="1"/>
    <cellStyle name="20% - Accent4 12" xfId="19418" hidden="1"/>
    <cellStyle name="20% - Accent4 12" xfId="19224" hidden="1"/>
    <cellStyle name="20% - Accent4 12" xfId="20264" hidden="1"/>
    <cellStyle name="20% - Accent4 12" xfId="21305" hidden="1"/>
    <cellStyle name="20% - Accent4 12" xfId="20335" hidden="1"/>
    <cellStyle name="20% - Accent4 12" xfId="18377" hidden="1"/>
    <cellStyle name="20% - Accent4 12" xfId="18218" hidden="1"/>
    <cellStyle name="20% - Accent4 12" xfId="18052" hidden="1"/>
    <cellStyle name="20% - Accent4 12" xfId="17572" hidden="1"/>
    <cellStyle name="20% - Accent4 12" xfId="17497" hidden="1"/>
    <cellStyle name="20% - Accent4 12" xfId="17319" hidden="1"/>
    <cellStyle name="20% - Accent4 12" xfId="27826" hidden="1"/>
    <cellStyle name="20% - Accent4 12" xfId="27901" hidden="1"/>
    <cellStyle name="20% - Accent4 12" xfId="28010" hidden="1"/>
    <cellStyle name="20% - Accent4 12" xfId="28086" hidden="1"/>
    <cellStyle name="20% - Accent4 12" xfId="28222" hidden="1"/>
    <cellStyle name="20% - Accent4 12" xfId="28341" hidden="1"/>
    <cellStyle name="20% - Accent4 12" xfId="29354" hidden="1"/>
    <cellStyle name="20% - Accent4 12" xfId="29497" hidden="1"/>
    <cellStyle name="20% - Accent4 12" xfId="29647" hidden="1"/>
    <cellStyle name="20% - Accent4 12" xfId="28946" hidden="1"/>
    <cellStyle name="20% - Accent4 12" xfId="29170" hidden="1"/>
    <cellStyle name="20% - Accent4 12" xfId="29119" hidden="1"/>
    <cellStyle name="20% - Accent4 12" xfId="30436" hidden="1"/>
    <cellStyle name="20% - Accent4 12" xfId="30557" hidden="1"/>
    <cellStyle name="20% - Accent4 12" xfId="30704" hidden="1"/>
    <cellStyle name="20% - Accent4 12" xfId="29731" hidden="1"/>
    <cellStyle name="20% - Accent4 12" xfId="28972" hidden="1"/>
    <cellStyle name="20% - Accent4 12" xfId="29716" hidden="1"/>
    <cellStyle name="20% - Accent4 12" xfId="31473" hidden="1"/>
    <cellStyle name="20% - Accent4 12" xfId="31570" hidden="1"/>
    <cellStyle name="20% - Accent4 12" xfId="31662" hidden="1"/>
    <cellStyle name="20% - Accent4 12" xfId="32238" hidden="1"/>
    <cellStyle name="20% - Accent4 12" xfId="32347" hidden="1"/>
    <cellStyle name="20% - Accent4 12" xfId="32461" hidden="1"/>
    <cellStyle name="20% - Accent4 12" xfId="32842" hidden="1"/>
    <cellStyle name="20% - Accent4 12" xfId="32921" hidden="1"/>
    <cellStyle name="20% - Accent4 12" xfId="33283" hidden="1"/>
    <cellStyle name="20% - Accent4 12" xfId="33208" hidden="1"/>
    <cellStyle name="20% - Accent4 12" xfId="33128" hidden="1"/>
    <cellStyle name="20% - Accent4 12" xfId="33045" hidden="1"/>
    <cellStyle name="20% - Accent4 12" xfId="31876" hidden="1"/>
    <cellStyle name="20% - Accent4 12" xfId="31797" hidden="1"/>
    <cellStyle name="20% - Accent4 12" xfId="31710" hidden="1"/>
    <cellStyle name="20% - Accent4 12" xfId="32482" hidden="1"/>
    <cellStyle name="20% - Accent4 12" xfId="32091" hidden="1"/>
    <cellStyle name="20% - Accent4 12" xfId="32138" hidden="1"/>
    <cellStyle name="20% - Accent4 12" xfId="30734" hidden="1"/>
    <cellStyle name="20% - Accent4 12" xfId="30587" hidden="1"/>
    <cellStyle name="20% - Accent4 12" xfId="30393" hidden="1"/>
    <cellStyle name="20% - Accent4 12" xfId="31433" hidden="1"/>
    <cellStyle name="20% - Accent4 12" xfId="32474" hidden="1"/>
    <cellStyle name="20% - Accent4 12" xfId="31504" hidden="1"/>
    <cellStyle name="20% - Accent4 12" xfId="29546" hidden="1"/>
    <cellStyle name="20% - Accent4 12" xfId="29387" hidden="1"/>
    <cellStyle name="20% - Accent4 12" xfId="29221" hidden="1"/>
    <cellStyle name="20% - Accent4 12" xfId="28741" hidden="1"/>
    <cellStyle name="20% - Accent4 12" xfId="28666" hidden="1"/>
    <cellStyle name="20% - Accent4 12" xfId="28488" hidden="1"/>
    <cellStyle name="20% - Accent4 12" xfId="33410" hidden="1"/>
    <cellStyle name="20% - Accent4 12" xfId="33485" hidden="1"/>
    <cellStyle name="20% - Accent4 13" xfId="435" hidden="1"/>
    <cellStyle name="20% - Accent4 13" xfId="602" hidden="1"/>
    <cellStyle name="20% - Accent4 13" xfId="1962" hidden="1"/>
    <cellStyle name="20% - Accent4 13" xfId="2278" hidden="1"/>
    <cellStyle name="20% - Accent4 13" xfId="3062" hidden="1"/>
    <cellStyle name="20% - Accent4 13" xfId="3377" hidden="1"/>
    <cellStyle name="20% - Accent4 13" xfId="4040" hidden="1"/>
    <cellStyle name="20% - Accent4 13" xfId="4673" hidden="1"/>
    <cellStyle name="20% - Accent4 13" xfId="5876" hidden="1"/>
    <cellStyle name="20% - Accent4 13" xfId="6043" hidden="1"/>
    <cellStyle name="20% - Accent4 13" xfId="7403" hidden="1"/>
    <cellStyle name="20% - Accent4 13" xfId="7719" hidden="1"/>
    <cellStyle name="20% - Accent4 13" xfId="8503" hidden="1"/>
    <cellStyle name="20% - Accent4 13" xfId="8818" hidden="1"/>
    <cellStyle name="20% - Accent4 13" xfId="9481" hidden="1"/>
    <cellStyle name="20% - Accent4 13" xfId="10114" hidden="1"/>
    <cellStyle name="20% - Accent4 13" xfId="10554" hidden="1"/>
    <cellStyle name="20% - Accent4 13" xfId="10301" hidden="1"/>
    <cellStyle name="20% - Accent4 13" xfId="8798" hidden="1"/>
    <cellStyle name="20% - Accent4 13" xfId="8474" hidden="1"/>
    <cellStyle name="20% - Accent4 13" xfId="7673" hidden="1"/>
    <cellStyle name="20% - Accent4 13" xfId="7356" hidden="1"/>
    <cellStyle name="20% - Accent4 13" xfId="6498" hidden="1"/>
    <cellStyle name="20% - Accent4 13" xfId="5788" hidden="1"/>
    <cellStyle name="20% - Accent4 13" xfId="5113" hidden="1"/>
    <cellStyle name="20% - Accent4 13" xfId="4860" hidden="1"/>
    <cellStyle name="20% - Accent4 13" xfId="3357" hidden="1"/>
    <cellStyle name="20% - Accent4 13" xfId="3033" hidden="1"/>
    <cellStyle name="20% - Accent4 13" xfId="2232" hidden="1"/>
    <cellStyle name="20% - Accent4 13" xfId="1915" hidden="1"/>
    <cellStyle name="20% - Accent4 13" xfId="1057" hidden="1"/>
    <cellStyle name="20% - Accent4 13" xfId="347" hidden="1"/>
    <cellStyle name="20% - Accent4 13" xfId="11604" hidden="1"/>
    <cellStyle name="20% - Accent4 13" xfId="11771" hidden="1"/>
    <cellStyle name="20% - Accent4 13" xfId="13131" hidden="1"/>
    <cellStyle name="20% - Accent4 13" xfId="13447" hidden="1"/>
    <cellStyle name="20% - Accent4 13" xfId="14231" hidden="1"/>
    <cellStyle name="20% - Accent4 13" xfId="14546" hidden="1"/>
    <cellStyle name="20% - Accent4 13" xfId="15209" hidden="1"/>
    <cellStyle name="20% - Accent4 13" xfId="15842" hidden="1"/>
    <cellStyle name="20% - Accent4 13" xfId="16282" hidden="1"/>
    <cellStyle name="20% - Accent4 13" xfId="16029" hidden="1"/>
    <cellStyle name="20% - Accent4 13" xfId="14526" hidden="1"/>
    <cellStyle name="20% - Accent4 13" xfId="14202" hidden="1"/>
    <cellStyle name="20% - Accent4 13" xfId="13401" hidden="1"/>
    <cellStyle name="20% - Accent4 13" xfId="13084" hidden="1"/>
    <cellStyle name="20% - Accent4 13" xfId="12226" hidden="1"/>
    <cellStyle name="20% - Accent4 13" xfId="11516" hidden="1"/>
    <cellStyle name="20% - Accent4 13" xfId="17185" hidden="1"/>
    <cellStyle name="20% - Accent4 13" xfId="17352" hidden="1"/>
    <cellStyle name="20% - Accent4 13" xfId="18712" hidden="1"/>
    <cellStyle name="20% - Accent4 13" xfId="19028" hidden="1"/>
    <cellStyle name="20% - Accent4 13" xfId="19812" hidden="1"/>
    <cellStyle name="20% - Accent4 13" xfId="20127" hidden="1"/>
    <cellStyle name="20% - Accent4 13" xfId="20790" hidden="1"/>
    <cellStyle name="20% - Accent4 13" xfId="21423" hidden="1"/>
    <cellStyle name="20% - Accent4 13" xfId="22626" hidden="1"/>
    <cellStyle name="20% - Accent4 13" xfId="22793" hidden="1"/>
    <cellStyle name="20% - Accent4 13" xfId="24153" hidden="1"/>
    <cellStyle name="20% - Accent4 13" xfId="24469" hidden="1"/>
    <cellStyle name="20% - Accent4 13" xfId="25253" hidden="1"/>
    <cellStyle name="20% - Accent4 13" xfId="25568" hidden="1"/>
    <cellStyle name="20% - Accent4 13" xfId="26231" hidden="1"/>
    <cellStyle name="20% - Accent4 13" xfId="26864" hidden="1"/>
    <cellStyle name="20% - Accent4 13" xfId="27304" hidden="1"/>
    <cellStyle name="20% - Accent4 13" xfId="27051" hidden="1"/>
    <cellStyle name="20% - Accent4 13" xfId="25548" hidden="1"/>
    <cellStyle name="20% - Accent4 13" xfId="25224" hidden="1"/>
    <cellStyle name="20% - Accent4 13" xfId="24423" hidden="1"/>
    <cellStyle name="20% - Accent4 13" xfId="24106" hidden="1"/>
    <cellStyle name="20% - Accent4 13" xfId="23248" hidden="1"/>
    <cellStyle name="20% - Accent4 13" xfId="22538" hidden="1"/>
    <cellStyle name="20% - Accent4 13" xfId="21863" hidden="1"/>
    <cellStyle name="20% - Accent4 13" xfId="21610" hidden="1"/>
    <cellStyle name="20% - Accent4 13" xfId="20107" hidden="1"/>
    <cellStyle name="20% - Accent4 13" xfId="19783" hidden="1"/>
    <cellStyle name="20% - Accent4 13" xfId="18982" hidden="1"/>
    <cellStyle name="20% - Accent4 13" xfId="18665" hidden="1"/>
    <cellStyle name="20% - Accent4 13" xfId="17807" hidden="1"/>
    <cellStyle name="20% - Accent4 13" xfId="17097" hidden="1"/>
    <cellStyle name="20% - Accent4 13" xfId="28354" hidden="1"/>
    <cellStyle name="20% - Accent4 13" xfId="28521" hidden="1"/>
    <cellStyle name="20% - Accent4 13" xfId="29881" hidden="1"/>
    <cellStyle name="20% - Accent4 13" xfId="30197" hidden="1"/>
    <cellStyle name="20% - Accent4 13" xfId="30981" hidden="1"/>
    <cellStyle name="20% - Accent4 13" xfId="31296" hidden="1"/>
    <cellStyle name="20% - Accent4 13" xfId="31959" hidden="1"/>
    <cellStyle name="20% - Accent4 13" xfId="32592" hidden="1"/>
    <cellStyle name="20% - Accent4 13" xfId="33032" hidden="1"/>
    <cellStyle name="20% - Accent4 13" xfId="32779" hidden="1"/>
    <cellStyle name="20% - Accent4 13" xfId="31276" hidden="1"/>
    <cellStyle name="20% - Accent4 13" xfId="30952" hidden="1"/>
    <cellStyle name="20% - Accent4 13" xfId="30151" hidden="1"/>
    <cellStyle name="20% - Accent4 13" xfId="29834" hidden="1"/>
    <cellStyle name="20% - Accent4 13" xfId="28976" hidden="1"/>
    <cellStyle name="20% - Accent4 13" xfId="28266" hidden="1"/>
    <cellStyle name="20% - Accent4 3 2 3 2" xfId="511" hidden="1"/>
    <cellStyle name="20% - Accent4 3 2 3 2" xfId="680" hidden="1"/>
    <cellStyle name="20% - Accent4 3 2 3 2" xfId="2038" hidden="1"/>
    <cellStyle name="20% - Accent4 3 2 3 2" xfId="2354" hidden="1"/>
    <cellStyle name="20% - Accent4 3 2 3 2" xfId="3138" hidden="1"/>
    <cellStyle name="20% - Accent4 3 2 3 2" xfId="3453" hidden="1"/>
    <cellStyle name="20% - Accent4 3 2 3 2" xfId="4116" hidden="1"/>
    <cellStyle name="20% - Accent4 3 2 3 2" xfId="4749" hidden="1"/>
    <cellStyle name="20% - Accent4 3 2 3 2" xfId="5952" hidden="1"/>
    <cellStyle name="20% - Accent4 3 2 3 2" xfId="6121" hidden="1"/>
    <cellStyle name="20% - Accent4 3 2 3 2" xfId="7479" hidden="1"/>
    <cellStyle name="20% - Accent4 3 2 3 2" xfId="7795" hidden="1"/>
    <cellStyle name="20% - Accent4 3 2 3 2" xfId="8579" hidden="1"/>
    <cellStyle name="20% - Accent4 3 2 3 2" xfId="8894" hidden="1"/>
    <cellStyle name="20% - Accent4 3 2 3 2" xfId="9557" hidden="1"/>
    <cellStyle name="20% - Accent4 3 2 3 2" xfId="10190" hidden="1"/>
    <cellStyle name="20% - Accent4 3 2 3 2" xfId="10476" hidden="1"/>
    <cellStyle name="20% - Accent4 3 2 3 2" xfId="10225" hidden="1"/>
    <cellStyle name="20% - Accent4 3 2 3 2" xfId="8721" hidden="1"/>
    <cellStyle name="20% - Accent4 3 2 3 2" xfId="8397" hidden="1"/>
    <cellStyle name="20% - Accent4 3 2 3 2" xfId="7593" hidden="1"/>
    <cellStyle name="20% - Accent4 3 2 3 2" xfId="7279" hidden="1"/>
    <cellStyle name="20% - Accent4 3 2 3 2" xfId="6410" hidden="1"/>
    <cellStyle name="20% - Accent4 3 2 3 2" xfId="5673" hidden="1"/>
    <cellStyle name="20% - Accent4 3 2 3 2" xfId="5035" hidden="1"/>
    <cellStyle name="20% - Accent4 3 2 3 2" xfId="4784" hidden="1"/>
    <cellStyle name="20% - Accent4 3 2 3 2" xfId="3280" hidden="1"/>
    <cellStyle name="20% - Accent4 3 2 3 2" xfId="2956" hidden="1"/>
    <cellStyle name="20% - Accent4 3 2 3 2" xfId="2152" hidden="1"/>
    <cellStyle name="20% - Accent4 3 2 3 2" xfId="1838" hidden="1"/>
    <cellStyle name="20% - Accent4 3 2 3 2" xfId="969" hidden="1"/>
    <cellStyle name="20% - Accent4 3 2 3 2" xfId="232" hidden="1"/>
    <cellStyle name="20% - Accent4 3 2 3 2" xfId="11680" hidden="1"/>
    <cellStyle name="20% - Accent4 3 2 3 2" xfId="11849" hidden="1"/>
    <cellStyle name="20% - Accent4 3 2 3 2" xfId="13207" hidden="1"/>
    <cellStyle name="20% - Accent4 3 2 3 2" xfId="13523" hidden="1"/>
    <cellStyle name="20% - Accent4 3 2 3 2" xfId="14307" hidden="1"/>
    <cellStyle name="20% - Accent4 3 2 3 2" xfId="14622" hidden="1"/>
    <cellStyle name="20% - Accent4 3 2 3 2" xfId="15285" hidden="1"/>
    <cellStyle name="20% - Accent4 3 2 3 2" xfId="15918" hidden="1"/>
    <cellStyle name="20% - Accent4 3 2 3 2" xfId="16204" hidden="1"/>
    <cellStyle name="20% - Accent4 3 2 3 2" xfId="15953" hidden="1"/>
    <cellStyle name="20% - Accent4 3 2 3 2" xfId="14449" hidden="1"/>
    <cellStyle name="20% - Accent4 3 2 3 2" xfId="14125" hidden="1"/>
    <cellStyle name="20% - Accent4 3 2 3 2" xfId="13321" hidden="1"/>
    <cellStyle name="20% - Accent4 3 2 3 2" xfId="13007" hidden="1"/>
    <cellStyle name="20% - Accent4 3 2 3 2" xfId="12138" hidden="1"/>
    <cellStyle name="20% - Accent4 3 2 3 2" xfId="11401" hidden="1"/>
    <cellStyle name="20% - Accent4 3 2 3 2" xfId="17261" hidden="1"/>
    <cellStyle name="20% - Accent4 3 2 3 2" xfId="17430" hidden="1"/>
    <cellStyle name="20% - Accent4 3 2 3 2" xfId="18788" hidden="1"/>
    <cellStyle name="20% - Accent4 3 2 3 2" xfId="19104" hidden="1"/>
    <cellStyle name="20% - Accent4 3 2 3 2" xfId="19888" hidden="1"/>
    <cellStyle name="20% - Accent4 3 2 3 2" xfId="20203" hidden="1"/>
    <cellStyle name="20% - Accent4 3 2 3 2" xfId="20866" hidden="1"/>
    <cellStyle name="20% - Accent4 3 2 3 2" xfId="21499" hidden="1"/>
    <cellStyle name="20% - Accent4 3 2 3 2" xfId="22702" hidden="1"/>
    <cellStyle name="20% - Accent4 3 2 3 2" xfId="22871" hidden="1"/>
    <cellStyle name="20% - Accent4 3 2 3 2" xfId="24229" hidden="1"/>
    <cellStyle name="20% - Accent4 3 2 3 2" xfId="24545" hidden="1"/>
    <cellStyle name="20% - Accent4 3 2 3 2" xfId="25329" hidden="1"/>
    <cellStyle name="20% - Accent4 3 2 3 2" xfId="25644" hidden="1"/>
    <cellStyle name="20% - Accent4 3 2 3 2" xfId="26307" hidden="1"/>
    <cellStyle name="20% - Accent4 3 2 3 2" xfId="26940" hidden="1"/>
    <cellStyle name="20% - Accent4 3 2 3 2" xfId="27226" hidden="1"/>
    <cellStyle name="20% - Accent4 3 2 3 2" xfId="26975" hidden="1"/>
    <cellStyle name="20% - Accent4 3 2 3 2" xfId="25471" hidden="1"/>
    <cellStyle name="20% - Accent4 3 2 3 2" xfId="25147" hidden="1"/>
    <cellStyle name="20% - Accent4 3 2 3 2" xfId="24343" hidden="1"/>
    <cellStyle name="20% - Accent4 3 2 3 2" xfId="24029" hidden="1"/>
    <cellStyle name="20% - Accent4 3 2 3 2" xfId="23160" hidden="1"/>
    <cellStyle name="20% - Accent4 3 2 3 2" xfId="22423" hidden="1"/>
    <cellStyle name="20% - Accent4 3 2 3 2" xfId="21785" hidden="1"/>
    <cellStyle name="20% - Accent4 3 2 3 2" xfId="21534" hidden="1"/>
    <cellStyle name="20% - Accent4 3 2 3 2" xfId="20030" hidden="1"/>
    <cellStyle name="20% - Accent4 3 2 3 2" xfId="19706" hidden="1"/>
    <cellStyle name="20% - Accent4 3 2 3 2" xfId="18902" hidden="1"/>
    <cellStyle name="20% - Accent4 3 2 3 2" xfId="18588" hidden="1"/>
    <cellStyle name="20% - Accent4 3 2 3 2" xfId="17719" hidden="1"/>
    <cellStyle name="20% - Accent4 3 2 3 2" xfId="16982" hidden="1"/>
    <cellStyle name="20% - Accent4 3 2 3 2" xfId="28430" hidden="1"/>
    <cellStyle name="20% - Accent4 3 2 3 2" xfId="28599" hidden="1"/>
    <cellStyle name="20% - Accent4 3 2 3 2" xfId="29957" hidden="1"/>
    <cellStyle name="20% - Accent4 3 2 3 2" xfId="30273" hidden="1"/>
    <cellStyle name="20% - Accent4 3 2 3 2" xfId="31057" hidden="1"/>
    <cellStyle name="20% - Accent4 3 2 3 2" xfId="31372" hidden="1"/>
    <cellStyle name="20% - Accent4 3 2 3 2" xfId="32035" hidden="1"/>
    <cellStyle name="20% - Accent4 3 2 3 2" xfId="32668" hidden="1"/>
    <cellStyle name="20% - Accent4 3 2 3 2" xfId="32954" hidden="1"/>
    <cellStyle name="20% - Accent4 3 2 3 2" xfId="32703" hidden="1"/>
    <cellStyle name="20% - Accent4 3 2 3 2" xfId="31199" hidden="1"/>
    <cellStyle name="20% - Accent4 3 2 3 2" xfId="30875" hidden="1"/>
    <cellStyle name="20% - Accent4 3 2 3 2" xfId="30071" hidden="1"/>
    <cellStyle name="20% - Accent4 3 2 3 2" xfId="29757" hidden="1"/>
    <cellStyle name="20% - Accent4 3 2 3 2" xfId="28888" hidden="1"/>
    <cellStyle name="20% - Accent4 3 2 3 2" xfId="28151" hidden="1"/>
    <cellStyle name="20% - Accent4 3 2 4 2" xfId="468" hidden="1"/>
    <cellStyle name="20% - Accent4 3 2 4 2" xfId="637" hidden="1"/>
    <cellStyle name="20% - Accent4 3 2 4 2" xfId="1995" hidden="1"/>
    <cellStyle name="20% - Accent4 3 2 4 2" xfId="2311" hidden="1"/>
    <cellStyle name="20% - Accent4 3 2 4 2" xfId="3095" hidden="1"/>
    <cellStyle name="20% - Accent4 3 2 4 2" xfId="3410" hidden="1"/>
    <cellStyle name="20% - Accent4 3 2 4 2" xfId="4073" hidden="1"/>
    <cellStyle name="20% - Accent4 3 2 4 2" xfId="4706" hidden="1"/>
    <cellStyle name="20% - Accent4 3 2 4 2" xfId="5909" hidden="1"/>
    <cellStyle name="20% - Accent4 3 2 4 2" xfId="6078" hidden="1"/>
    <cellStyle name="20% - Accent4 3 2 4 2" xfId="7436" hidden="1"/>
    <cellStyle name="20% - Accent4 3 2 4 2" xfId="7752" hidden="1"/>
    <cellStyle name="20% - Accent4 3 2 4 2" xfId="8536" hidden="1"/>
    <cellStyle name="20% - Accent4 3 2 4 2" xfId="8851" hidden="1"/>
    <cellStyle name="20% - Accent4 3 2 4 2" xfId="9514" hidden="1"/>
    <cellStyle name="20% - Accent4 3 2 4 2" xfId="10147" hidden="1"/>
    <cellStyle name="20% - Accent4 3 2 4 2" xfId="10520" hidden="1"/>
    <cellStyle name="20% - Accent4 3 2 4 2" xfId="10268" hidden="1"/>
    <cellStyle name="20% - Accent4 3 2 4 2" xfId="8764" hidden="1"/>
    <cellStyle name="20% - Accent4 3 2 4 2" xfId="8440" hidden="1"/>
    <cellStyle name="20% - Accent4 3 2 4 2" xfId="7638" hidden="1"/>
    <cellStyle name="20% - Accent4 3 2 4 2" xfId="7322" hidden="1"/>
    <cellStyle name="20% - Accent4 3 2 4 2" xfId="6458" hidden="1"/>
    <cellStyle name="20% - Accent4 3 2 4 2" xfId="5742" hidden="1"/>
    <cellStyle name="20% - Accent4 3 2 4 2" xfId="5079" hidden="1"/>
    <cellStyle name="20% - Accent4 3 2 4 2" xfId="4827" hidden="1"/>
    <cellStyle name="20% - Accent4 3 2 4 2" xfId="3323" hidden="1"/>
    <cellStyle name="20% - Accent4 3 2 4 2" xfId="2999" hidden="1"/>
    <cellStyle name="20% - Accent4 3 2 4 2" xfId="2197" hidden="1"/>
    <cellStyle name="20% - Accent4 3 2 4 2" xfId="1881" hidden="1"/>
    <cellStyle name="20% - Accent4 3 2 4 2" xfId="1017" hidden="1"/>
    <cellStyle name="20% - Accent4 3 2 4 2" xfId="301" hidden="1"/>
    <cellStyle name="20% - Accent4 3 2 4 2" xfId="11637" hidden="1"/>
    <cellStyle name="20% - Accent4 3 2 4 2" xfId="11806" hidden="1"/>
    <cellStyle name="20% - Accent4 3 2 4 2" xfId="13164" hidden="1"/>
    <cellStyle name="20% - Accent4 3 2 4 2" xfId="13480" hidden="1"/>
    <cellStyle name="20% - Accent4 3 2 4 2" xfId="14264" hidden="1"/>
    <cellStyle name="20% - Accent4 3 2 4 2" xfId="14579" hidden="1"/>
    <cellStyle name="20% - Accent4 3 2 4 2" xfId="15242" hidden="1"/>
    <cellStyle name="20% - Accent4 3 2 4 2" xfId="15875" hidden="1"/>
    <cellStyle name="20% - Accent4 3 2 4 2" xfId="16248" hidden="1"/>
    <cellStyle name="20% - Accent4 3 2 4 2" xfId="15996" hidden="1"/>
    <cellStyle name="20% - Accent4 3 2 4 2" xfId="14492" hidden="1"/>
    <cellStyle name="20% - Accent4 3 2 4 2" xfId="14168" hidden="1"/>
    <cellStyle name="20% - Accent4 3 2 4 2" xfId="13366" hidden="1"/>
    <cellStyle name="20% - Accent4 3 2 4 2" xfId="13050" hidden="1"/>
    <cellStyle name="20% - Accent4 3 2 4 2" xfId="12186" hidden="1"/>
    <cellStyle name="20% - Accent4 3 2 4 2" xfId="11470" hidden="1"/>
    <cellStyle name="20% - Accent4 3 2 4 2" xfId="17218" hidden="1"/>
    <cellStyle name="20% - Accent4 3 2 4 2" xfId="17387" hidden="1"/>
    <cellStyle name="20% - Accent4 3 2 4 2" xfId="18745" hidden="1"/>
    <cellStyle name="20% - Accent4 3 2 4 2" xfId="19061" hidden="1"/>
    <cellStyle name="20% - Accent4 3 2 4 2" xfId="19845" hidden="1"/>
    <cellStyle name="20% - Accent4 3 2 4 2" xfId="20160" hidden="1"/>
    <cellStyle name="20% - Accent4 3 2 4 2" xfId="20823" hidden="1"/>
    <cellStyle name="20% - Accent4 3 2 4 2" xfId="21456" hidden="1"/>
    <cellStyle name="20% - Accent4 3 2 4 2" xfId="22659" hidden="1"/>
    <cellStyle name="20% - Accent4 3 2 4 2" xfId="22828" hidden="1"/>
    <cellStyle name="20% - Accent4 3 2 4 2" xfId="24186" hidden="1"/>
    <cellStyle name="20% - Accent4 3 2 4 2" xfId="24502" hidden="1"/>
    <cellStyle name="20% - Accent4 3 2 4 2" xfId="25286" hidden="1"/>
    <cellStyle name="20% - Accent4 3 2 4 2" xfId="25601" hidden="1"/>
    <cellStyle name="20% - Accent4 3 2 4 2" xfId="26264" hidden="1"/>
    <cellStyle name="20% - Accent4 3 2 4 2" xfId="26897" hidden="1"/>
    <cellStyle name="20% - Accent4 3 2 4 2" xfId="27270" hidden="1"/>
    <cellStyle name="20% - Accent4 3 2 4 2" xfId="27018" hidden="1"/>
    <cellStyle name="20% - Accent4 3 2 4 2" xfId="25514" hidden="1"/>
    <cellStyle name="20% - Accent4 3 2 4 2" xfId="25190" hidden="1"/>
    <cellStyle name="20% - Accent4 3 2 4 2" xfId="24388" hidden="1"/>
    <cellStyle name="20% - Accent4 3 2 4 2" xfId="24072" hidden="1"/>
    <cellStyle name="20% - Accent4 3 2 4 2" xfId="23208" hidden="1"/>
    <cellStyle name="20% - Accent4 3 2 4 2" xfId="22492" hidden="1"/>
    <cellStyle name="20% - Accent4 3 2 4 2" xfId="21829" hidden="1"/>
    <cellStyle name="20% - Accent4 3 2 4 2" xfId="21577" hidden="1"/>
    <cellStyle name="20% - Accent4 3 2 4 2" xfId="20073" hidden="1"/>
    <cellStyle name="20% - Accent4 3 2 4 2" xfId="19749" hidden="1"/>
    <cellStyle name="20% - Accent4 3 2 4 2" xfId="18947" hidden="1"/>
    <cellStyle name="20% - Accent4 3 2 4 2" xfId="18631" hidden="1"/>
    <cellStyle name="20% - Accent4 3 2 4 2" xfId="17767" hidden="1"/>
    <cellStyle name="20% - Accent4 3 2 4 2" xfId="17051" hidden="1"/>
    <cellStyle name="20% - Accent4 3 2 4 2" xfId="28387" hidden="1"/>
    <cellStyle name="20% - Accent4 3 2 4 2" xfId="28556" hidden="1"/>
    <cellStyle name="20% - Accent4 3 2 4 2" xfId="29914" hidden="1"/>
    <cellStyle name="20% - Accent4 3 2 4 2" xfId="30230" hidden="1"/>
    <cellStyle name="20% - Accent4 3 2 4 2" xfId="31014" hidden="1"/>
    <cellStyle name="20% - Accent4 3 2 4 2" xfId="31329" hidden="1"/>
    <cellStyle name="20% - Accent4 3 2 4 2" xfId="31992" hidden="1"/>
    <cellStyle name="20% - Accent4 3 2 4 2" xfId="32625" hidden="1"/>
    <cellStyle name="20% - Accent4 3 2 4 2" xfId="32998" hidden="1"/>
    <cellStyle name="20% - Accent4 3 2 4 2" xfId="32746" hidden="1"/>
    <cellStyle name="20% - Accent4 3 2 4 2" xfId="31242" hidden="1"/>
    <cellStyle name="20% - Accent4 3 2 4 2" xfId="30918" hidden="1"/>
    <cellStyle name="20% - Accent4 3 2 4 2" xfId="30116" hidden="1"/>
    <cellStyle name="20% - Accent4 3 2 4 2" xfId="29800" hidden="1"/>
    <cellStyle name="20% - Accent4 3 2 4 2" xfId="28936" hidden="1"/>
    <cellStyle name="20% - Accent4 3 2 4 2" xfId="28220" hidden="1"/>
    <cellStyle name="20% - Accent4 3 3 3 2" xfId="467" hidden="1"/>
    <cellStyle name="20% - Accent4 3 3 3 2" xfId="636" hidden="1"/>
    <cellStyle name="20% - Accent4 3 3 3 2" xfId="1994" hidden="1"/>
    <cellStyle name="20% - Accent4 3 3 3 2" xfId="2310" hidden="1"/>
    <cellStyle name="20% - Accent4 3 3 3 2" xfId="3094" hidden="1"/>
    <cellStyle name="20% - Accent4 3 3 3 2" xfId="3409" hidden="1"/>
    <cellStyle name="20% - Accent4 3 3 3 2" xfId="4072" hidden="1"/>
    <cellStyle name="20% - Accent4 3 3 3 2" xfId="4705" hidden="1"/>
    <cellStyle name="20% - Accent4 3 3 3 2" xfId="5908" hidden="1"/>
    <cellStyle name="20% - Accent4 3 3 3 2" xfId="6077" hidden="1"/>
    <cellStyle name="20% - Accent4 3 3 3 2" xfId="7435" hidden="1"/>
    <cellStyle name="20% - Accent4 3 3 3 2" xfId="7751" hidden="1"/>
    <cellStyle name="20% - Accent4 3 3 3 2" xfId="8535" hidden="1"/>
    <cellStyle name="20% - Accent4 3 3 3 2" xfId="8850" hidden="1"/>
    <cellStyle name="20% - Accent4 3 3 3 2" xfId="9513" hidden="1"/>
    <cellStyle name="20% - Accent4 3 3 3 2" xfId="10146" hidden="1"/>
    <cellStyle name="20% - Accent4 3 3 3 2" xfId="10521" hidden="1"/>
    <cellStyle name="20% - Accent4 3 3 3 2" xfId="10269" hidden="1"/>
    <cellStyle name="20% - Accent4 3 3 3 2" xfId="8765" hidden="1"/>
    <cellStyle name="20% - Accent4 3 3 3 2" xfId="8441" hidden="1"/>
    <cellStyle name="20% - Accent4 3 3 3 2" xfId="7639" hidden="1"/>
    <cellStyle name="20% - Accent4 3 3 3 2" xfId="7323" hidden="1"/>
    <cellStyle name="20% - Accent4 3 3 3 2" xfId="6460" hidden="1"/>
    <cellStyle name="20% - Accent4 3 3 3 2" xfId="5743" hidden="1"/>
    <cellStyle name="20% - Accent4 3 3 3 2" xfId="5080" hidden="1"/>
    <cellStyle name="20% - Accent4 3 3 3 2" xfId="4828" hidden="1"/>
    <cellStyle name="20% - Accent4 3 3 3 2" xfId="3324" hidden="1"/>
    <cellStyle name="20% - Accent4 3 3 3 2" xfId="3000" hidden="1"/>
    <cellStyle name="20% - Accent4 3 3 3 2" xfId="2198" hidden="1"/>
    <cellStyle name="20% - Accent4 3 3 3 2" xfId="1882" hidden="1"/>
    <cellStyle name="20% - Accent4 3 3 3 2" xfId="1019" hidden="1"/>
    <cellStyle name="20% - Accent4 3 3 3 2" xfId="302" hidden="1"/>
    <cellStyle name="20% - Accent4 3 3 3 2" xfId="11636" hidden="1"/>
    <cellStyle name="20% - Accent4 3 3 3 2" xfId="11805" hidden="1"/>
    <cellStyle name="20% - Accent4 3 3 3 2" xfId="13163" hidden="1"/>
    <cellStyle name="20% - Accent4 3 3 3 2" xfId="13479" hidden="1"/>
    <cellStyle name="20% - Accent4 3 3 3 2" xfId="14263" hidden="1"/>
    <cellStyle name="20% - Accent4 3 3 3 2" xfId="14578" hidden="1"/>
    <cellStyle name="20% - Accent4 3 3 3 2" xfId="15241" hidden="1"/>
    <cellStyle name="20% - Accent4 3 3 3 2" xfId="15874" hidden="1"/>
    <cellStyle name="20% - Accent4 3 3 3 2" xfId="16249" hidden="1"/>
    <cellStyle name="20% - Accent4 3 3 3 2" xfId="15997" hidden="1"/>
    <cellStyle name="20% - Accent4 3 3 3 2" xfId="14493" hidden="1"/>
    <cellStyle name="20% - Accent4 3 3 3 2" xfId="14169" hidden="1"/>
    <cellStyle name="20% - Accent4 3 3 3 2" xfId="13367" hidden="1"/>
    <cellStyle name="20% - Accent4 3 3 3 2" xfId="13051" hidden="1"/>
    <cellStyle name="20% - Accent4 3 3 3 2" xfId="12188" hidden="1"/>
    <cellStyle name="20% - Accent4 3 3 3 2" xfId="11471" hidden="1"/>
    <cellStyle name="20% - Accent4 3 3 3 2" xfId="17217" hidden="1"/>
    <cellStyle name="20% - Accent4 3 3 3 2" xfId="17386" hidden="1"/>
    <cellStyle name="20% - Accent4 3 3 3 2" xfId="18744" hidden="1"/>
    <cellStyle name="20% - Accent4 3 3 3 2" xfId="19060" hidden="1"/>
    <cellStyle name="20% - Accent4 3 3 3 2" xfId="19844" hidden="1"/>
    <cellStyle name="20% - Accent4 3 3 3 2" xfId="20159" hidden="1"/>
    <cellStyle name="20% - Accent4 3 3 3 2" xfId="20822" hidden="1"/>
    <cellStyle name="20% - Accent4 3 3 3 2" xfId="21455" hidden="1"/>
    <cellStyle name="20% - Accent4 3 3 3 2" xfId="22658" hidden="1"/>
    <cellStyle name="20% - Accent4 3 3 3 2" xfId="22827" hidden="1"/>
    <cellStyle name="20% - Accent4 3 3 3 2" xfId="24185" hidden="1"/>
    <cellStyle name="20% - Accent4 3 3 3 2" xfId="24501" hidden="1"/>
    <cellStyle name="20% - Accent4 3 3 3 2" xfId="25285" hidden="1"/>
    <cellStyle name="20% - Accent4 3 3 3 2" xfId="25600" hidden="1"/>
    <cellStyle name="20% - Accent4 3 3 3 2" xfId="26263" hidden="1"/>
    <cellStyle name="20% - Accent4 3 3 3 2" xfId="26896" hidden="1"/>
    <cellStyle name="20% - Accent4 3 3 3 2" xfId="27271" hidden="1"/>
    <cellStyle name="20% - Accent4 3 3 3 2" xfId="27019" hidden="1"/>
    <cellStyle name="20% - Accent4 3 3 3 2" xfId="25515" hidden="1"/>
    <cellStyle name="20% - Accent4 3 3 3 2" xfId="25191" hidden="1"/>
    <cellStyle name="20% - Accent4 3 3 3 2" xfId="24389" hidden="1"/>
    <cellStyle name="20% - Accent4 3 3 3 2" xfId="24073" hidden="1"/>
    <cellStyle name="20% - Accent4 3 3 3 2" xfId="23210" hidden="1"/>
    <cellStyle name="20% - Accent4 3 3 3 2" xfId="22493" hidden="1"/>
    <cellStyle name="20% - Accent4 3 3 3 2" xfId="21830" hidden="1"/>
    <cellStyle name="20% - Accent4 3 3 3 2" xfId="21578" hidden="1"/>
    <cellStyle name="20% - Accent4 3 3 3 2" xfId="20074" hidden="1"/>
    <cellStyle name="20% - Accent4 3 3 3 2" xfId="19750" hidden="1"/>
    <cellStyle name="20% - Accent4 3 3 3 2" xfId="18948" hidden="1"/>
    <cellStyle name="20% - Accent4 3 3 3 2" xfId="18632" hidden="1"/>
    <cellStyle name="20% - Accent4 3 3 3 2" xfId="17769" hidden="1"/>
    <cellStyle name="20% - Accent4 3 3 3 2" xfId="17052" hidden="1"/>
    <cellStyle name="20% - Accent4 3 3 3 2" xfId="28386" hidden="1"/>
    <cellStyle name="20% - Accent4 3 3 3 2" xfId="28555" hidden="1"/>
    <cellStyle name="20% - Accent4 3 3 3 2" xfId="29913" hidden="1"/>
    <cellStyle name="20% - Accent4 3 3 3 2" xfId="30229" hidden="1"/>
    <cellStyle name="20% - Accent4 3 3 3 2" xfId="31013" hidden="1"/>
    <cellStyle name="20% - Accent4 3 3 3 2" xfId="31328" hidden="1"/>
    <cellStyle name="20% - Accent4 3 3 3 2" xfId="31991" hidden="1"/>
    <cellStyle name="20% - Accent4 3 3 3 2" xfId="32624" hidden="1"/>
    <cellStyle name="20% - Accent4 3 3 3 2" xfId="32999" hidden="1"/>
    <cellStyle name="20% - Accent4 3 3 3 2" xfId="32747" hidden="1"/>
    <cellStyle name="20% - Accent4 3 3 3 2" xfId="31243" hidden="1"/>
    <cellStyle name="20% - Accent4 3 3 3 2" xfId="30919" hidden="1"/>
    <cellStyle name="20% - Accent4 3 3 3 2" xfId="30117" hidden="1"/>
    <cellStyle name="20% - Accent4 3 3 3 2" xfId="29801" hidden="1"/>
    <cellStyle name="20% - Accent4 3 3 3 2" xfId="28938" hidden="1"/>
    <cellStyle name="20% - Accent4 3 3 3 2" xfId="28221" hidden="1"/>
    <cellStyle name="20% - Accent4 4 2 3 2" xfId="512" hidden="1"/>
    <cellStyle name="20% - Accent4 4 2 3 2" xfId="681" hidden="1"/>
    <cellStyle name="20% - Accent4 4 2 3 2" xfId="2039" hidden="1"/>
    <cellStyle name="20% - Accent4 4 2 3 2" xfId="2355" hidden="1"/>
    <cellStyle name="20% - Accent4 4 2 3 2" xfId="3139" hidden="1"/>
    <cellStyle name="20% - Accent4 4 2 3 2" xfId="3454" hidden="1"/>
    <cellStyle name="20% - Accent4 4 2 3 2" xfId="4117" hidden="1"/>
    <cellStyle name="20% - Accent4 4 2 3 2" xfId="4750" hidden="1"/>
    <cellStyle name="20% - Accent4 4 2 3 2" xfId="5953" hidden="1"/>
    <cellStyle name="20% - Accent4 4 2 3 2" xfId="6122" hidden="1"/>
    <cellStyle name="20% - Accent4 4 2 3 2" xfId="7480" hidden="1"/>
    <cellStyle name="20% - Accent4 4 2 3 2" xfId="7796" hidden="1"/>
    <cellStyle name="20% - Accent4 4 2 3 2" xfId="8580" hidden="1"/>
    <cellStyle name="20% - Accent4 4 2 3 2" xfId="8895" hidden="1"/>
    <cellStyle name="20% - Accent4 4 2 3 2" xfId="9558" hidden="1"/>
    <cellStyle name="20% - Accent4 4 2 3 2" xfId="10191" hidden="1"/>
    <cellStyle name="20% - Accent4 4 2 3 2" xfId="10475" hidden="1"/>
    <cellStyle name="20% - Accent4 4 2 3 2" xfId="10224" hidden="1"/>
    <cellStyle name="20% - Accent4 4 2 3 2" xfId="8720" hidden="1"/>
    <cellStyle name="20% - Accent4 4 2 3 2" xfId="8396" hidden="1"/>
    <cellStyle name="20% - Accent4 4 2 3 2" xfId="7592" hidden="1"/>
    <cellStyle name="20% - Accent4 4 2 3 2" xfId="7278" hidden="1"/>
    <cellStyle name="20% - Accent4 4 2 3 2" xfId="6409" hidden="1"/>
    <cellStyle name="20% - Accent4 4 2 3 2" xfId="5672" hidden="1"/>
    <cellStyle name="20% - Accent4 4 2 3 2" xfId="5034" hidden="1"/>
    <cellStyle name="20% - Accent4 4 2 3 2" xfId="4783" hidden="1"/>
    <cellStyle name="20% - Accent4 4 2 3 2" xfId="3279" hidden="1"/>
    <cellStyle name="20% - Accent4 4 2 3 2" xfId="2955" hidden="1"/>
    <cellStyle name="20% - Accent4 4 2 3 2" xfId="2151" hidden="1"/>
    <cellStyle name="20% - Accent4 4 2 3 2" xfId="1837" hidden="1"/>
    <cellStyle name="20% - Accent4 4 2 3 2" xfId="968" hidden="1"/>
    <cellStyle name="20% - Accent4 4 2 3 2" xfId="231" hidden="1"/>
    <cellStyle name="20% - Accent4 4 2 3 2" xfId="11681" hidden="1"/>
    <cellStyle name="20% - Accent4 4 2 3 2" xfId="11850" hidden="1"/>
    <cellStyle name="20% - Accent4 4 2 3 2" xfId="13208" hidden="1"/>
    <cellStyle name="20% - Accent4 4 2 3 2" xfId="13524" hidden="1"/>
    <cellStyle name="20% - Accent4 4 2 3 2" xfId="14308" hidden="1"/>
    <cellStyle name="20% - Accent4 4 2 3 2" xfId="14623" hidden="1"/>
    <cellStyle name="20% - Accent4 4 2 3 2" xfId="15286" hidden="1"/>
    <cellStyle name="20% - Accent4 4 2 3 2" xfId="15919" hidden="1"/>
    <cellStyle name="20% - Accent4 4 2 3 2" xfId="16203" hidden="1"/>
    <cellStyle name="20% - Accent4 4 2 3 2" xfId="15952" hidden="1"/>
    <cellStyle name="20% - Accent4 4 2 3 2" xfId="14448" hidden="1"/>
    <cellStyle name="20% - Accent4 4 2 3 2" xfId="14124" hidden="1"/>
    <cellStyle name="20% - Accent4 4 2 3 2" xfId="13320" hidden="1"/>
    <cellStyle name="20% - Accent4 4 2 3 2" xfId="13006" hidden="1"/>
    <cellStyle name="20% - Accent4 4 2 3 2" xfId="12137" hidden="1"/>
    <cellStyle name="20% - Accent4 4 2 3 2" xfId="11400" hidden="1"/>
    <cellStyle name="20% - Accent4 4 2 3 2" xfId="17262" hidden="1"/>
    <cellStyle name="20% - Accent4 4 2 3 2" xfId="17431" hidden="1"/>
    <cellStyle name="20% - Accent4 4 2 3 2" xfId="18789" hidden="1"/>
    <cellStyle name="20% - Accent4 4 2 3 2" xfId="19105" hidden="1"/>
    <cellStyle name="20% - Accent4 4 2 3 2" xfId="19889" hidden="1"/>
    <cellStyle name="20% - Accent4 4 2 3 2" xfId="20204" hidden="1"/>
    <cellStyle name="20% - Accent4 4 2 3 2" xfId="20867" hidden="1"/>
    <cellStyle name="20% - Accent4 4 2 3 2" xfId="21500" hidden="1"/>
    <cellStyle name="20% - Accent4 4 2 3 2" xfId="22703" hidden="1"/>
    <cellStyle name="20% - Accent4 4 2 3 2" xfId="22872" hidden="1"/>
    <cellStyle name="20% - Accent4 4 2 3 2" xfId="24230" hidden="1"/>
    <cellStyle name="20% - Accent4 4 2 3 2" xfId="24546" hidden="1"/>
    <cellStyle name="20% - Accent4 4 2 3 2" xfId="25330" hidden="1"/>
    <cellStyle name="20% - Accent4 4 2 3 2" xfId="25645" hidden="1"/>
    <cellStyle name="20% - Accent4 4 2 3 2" xfId="26308" hidden="1"/>
    <cellStyle name="20% - Accent4 4 2 3 2" xfId="26941" hidden="1"/>
    <cellStyle name="20% - Accent4 4 2 3 2" xfId="27225" hidden="1"/>
    <cellStyle name="20% - Accent4 4 2 3 2" xfId="26974" hidden="1"/>
    <cellStyle name="20% - Accent4 4 2 3 2" xfId="25470" hidden="1"/>
    <cellStyle name="20% - Accent4 4 2 3 2" xfId="25146" hidden="1"/>
    <cellStyle name="20% - Accent4 4 2 3 2" xfId="24342" hidden="1"/>
    <cellStyle name="20% - Accent4 4 2 3 2" xfId="24028" hidden="1"/>
    <cellStyle name="20% - Accent4 4 2 3 2" xfId="23159" hidden="1"/>
    <cellStyle name="20% - Accent4 4 2 3 2" xfId="22422" hidden="1"/>
    <cellStyle name="20% - Accent4 4 2 3 2" xfId="21784" hidden="1"/>
    <cellStyle name="20% - Accent4 4 2 3 2" xfId="21533" hidden="1"/>
    <cellStyle name="20% - Accent4 4 2 3 2" xfId="20029" hidden="1"/>
    <cellStyle name="20% - Accent4 4 2 3 2" xfId="19705" hidden="1"/>
    <cellStyle name="20% - Accent4 4 2 3 2" xfId="18901" hidden="1"/>
    <cellStyle name="20% - Accent4 4 2 3 2" xfId="18587" hidden="1"/>
    <cellStyle name="20% - Accent4 4 2 3 2" xfId="17718" hidden="1"/>
    <cellStyle name="20% - Accent4 4 2 3 2" xfId="16981" hidden="1"/>
    <cellStyle name="20% - Accent4 4 2 3 2" xfId="28431" hidden="1"/>
    <cellStyle name="20% - Accent4 4 2 3 2" xfId="28600" hidden="1"/>
    <cellStyle name="20% - Accent4 4 2 3 2" xfId="29958" hidden="1"/>
    <cellStyle name="20% - Accent4 4 2 3 2" xfId="30274" hidden="1"/>
    <cellStyle name="20% - Accent4 4 2 3 2" xfId="31058" hidden="1"/>
    <cellStyle name="20% - Accent4 4 2 3 2" xfId="31373" hidden="1"/>
    <cellStyle name="20% - Accent4 4 2 3 2" xfId="32036" hidden="1"/>
    <cellStyle name="20% - Accent4 4 2 3 2" xfId="32669" hidden="1"/>
    <cellStyle name="20% - Accent4 4 2 3 2" xfId="32953" hidden="1"/>
    <cellStyle name="20% - Accent4 4 2 3 2" xfId="32702" hidden="1"/>
    <cellStyle name="20% - Accent4 4 2 3 2" xfId="31198" hidden="1"/>
    <cellStyle name="20% - Accent4 4 2 3 2" xfId="30874" hidden="1"/>
    <cellStyle name="20% - Accent4 4 2 3 2" xfId="30070" hidden="1"/>
    <cellStyle name="20% - Accent4 4 2 3 2" xfId="29756" hidden="1"/>
    <cellStyle name="20% - Accent4 4 2 3 2" xfId="28887" hidden="1"/>
    <cellStyle name="20% - Accent4 4 2 3 2" xfId="28150" hidden="1"/>
    <cellStyle name="20% - Accent4 4 2 4 2" xfId="470" hidden="1"/>
    <cellStyle name="20% - Accent4 4 2 4 2" xfId="639" hidden="1"/>
    <cellStyle name="20% - Accent4 4 2 4 2" xfId="1997" hidden="1"/>
    <cellStyle name="20% - Accent4 4 2 4 2" xfId="2313" hidden="1"/>
    <cellStyle name="20% - Accent4 4 2 4 2" xfId="3097" hidden="1"/>
    <cellStyle name="20% - Accent4 4 2 4 2" xfId="3412" hidden="1"/>
    <cellStyle name="20% - Accent4 4 2 4 2" xfId="4075" hidden="1"/>
    <cellStyle name="20% - Accent4 4 2 4 2" xfId="4708" hidden="1"/>
    <cellStyle name="20% - Accent4 4 2 4 2" xfId="5911" hidden="1"/>
    <cellStyle name="20% - Accent4 4 2 4 2" xfId="6080" hidden="1"/>
    <cellStyle name="20% - Accent4 4 2 4 2" xfId="7438" hidden="1"/>
    <cellStyle name="20% - Accent4 4 2 4 2" xfId="7754" hidden="1"/>
    <cellStyle name="20% - Accent4 4 2 4 2" xfId="8538" hidden="1"/>
    <cellStyle name="20% - Accent4 4 2 4 2" xfId="8853" hidden="1"/>
    <cellStyle name="20% - Accent4 4 2 4 2" xfId="9516" hidden="1"/>
    <cellStyle name="20% - Accent4 4 2 4 2" xfId="10149" hidden="1"/>
    <cellStyle name="20% - Accent4 4 2 4 2" xfId="10518" hidden="1"/>
    <cellStyle name="20% - Accent4 4 2 4 2" xfId="10266" hidden="1"/>
    <cellStyle name="20% - Accent4 4 2 4 2" xfId="8762" hidden="1"/>
    <cellStyle name="20% - Accent4 4 2 4 2" xfId="8438" hidden="1"/>
    <cellStyle name="20% - Accent4 4 2 4 2" xfId="7636" hidden="1"/>
    <cellStyle name="20% - Accent4 4 2 4 2" xfId="7320" hidden="1"/>
    <cellStyle name="20% - Accent4 4 2 4 2" xfId="6456" hidden="1"/>
    <cellStyle name="20% - Accent4 4 2 4 2" xfId="5738" hidden="1"/>
    <cellStyle name="20% - Accent4 4 2 4 2" xfId="5077" hidden="1"/>
    <cellStyle name="20% - Accent4 4 2 4 2" xfId="4825" hidden="1"/>
    <cellStyle name="20% - Accent4 4 2 4 2" xfId="3321" hidden="1"/>
    <cellStyle name="20% - Accent4 4 2 4 2" xfId="2997" hidden="1"/>
    <cellStyle name="20% - Accent4 4 2 4 2" xfId="2195" hidden="1"/>
    <cellStyle name="20% - Accent4 4 2 4 2" xfId="1879" hidden="1"/>
    <cellStyle name="20% - Accent4 4 2 4 2" xfId="1015" hidden="1"/>
    <cellStyle name="20% - Accent4 4 2 4 2" xfId="297" hidden="1"/>
    <cellStyle name="20% - Accent4 4 2 4 2" xfId="11639" hidden="1"/>
    <cellStyle name="20% - Accent4 4 2 4 2" xfId="11808" hidden="1"/>
    <cellStyle name="20% - Accent4 4 2 4 2" xfId="13166" hidden="1"/>
    <cellStyle name="20% - Accent4 4 2 4 2" xfId="13482" hidden="1"/>
    <cellStyle name="20% - Accent4 4 2 4 2" xfId="14266" hidden="1"/>
    <cellStyle name="20% - Accent4 4 2 4 2" xfId="14581" hidden="1"/>
    <cellStyle name="20% - Accent4 4 2 4 2" xfId="15244" hidden="1"/>
    <cellStyle name="20% - Accent4 4 2 4 2" xfId="15877" hidden="1"/>
    <cellStyle name="20% - Accent4 4 2 4 2" xfId="16246" hidden="1"/>
    <cellStyle name="20% - Accent4 4 2 4 2" xfId="15994" hidden="1"/>
    <cellStyle name="20% - Accent4 4 2 4 2" xfId="14490" hidden="1"/>
    <cellStyle name="20% - Accent4 4 2 4 2" xfId="14166" hidden="1"/>
    <cellStyle name="20% - Accent4 4 2 4 2" xfId="13364" hidden="1"/>
    <cellStyle name="20% - Accent4 4 2 4 2" xfId="13048" hidden="1"/>
    <cellStyle name="20% - Accent4 4 2 4 2" xfId="12184" hidden="1"/>
    <cellStyle name="20% - Accent4 4 2 4 2" xfId="11466" hidden="1"/>
    <cellStyle name="20% - Accent4 4 2 4 2" xfId="17220" hidden="1"/>
    <cellStyle name="20% - Accent4 4 2 4 2" xfId="17389" hidden="1"/>
    <cellStyle name="20% - Accent4 4 2 4 2" xfId="18747" hidden="1"/>
    <cellStyle name="20% - Accent4 4 2 4 2" xfId="19063" hidden="1"/>
    <cellStyle name="20% - Accent4 4 2 4 2" xfId="19847" hidden="1"/>
    <cellStyle name="20% - Accent4 4 2 4 2" xfId="20162" hidden="1"/>
    <cellStyle name="20% - Accent4 4 2 4 2" xfId="20825" hidden="1"/>
    <cellStyle name="20% - Accent4 4 2 4 2" xfId="21458" hidden="1"/>
    <cellStyle name="20% - Accent4 4 2 4 2" xfId="22661" hidden="1"/>
    <cellStyle name="20% - Accent4 4 2 4 2" xfId="22830" hidden="1"/>
    <cellStyle name="20% - Accent4 4 2 4 2" xfId="24188" hidden="1"/>
    <cellStyle name="20% - Accent4 4 2 4 2" xfId="24504" hidden="1"/>
    <cellStyle name="20% - Accent4 4 2 4 2" xfId="25288" hidden="1"/>
    <cellStyle name="20% - Accent4 4 2 4 2" xfId="25603" hidden="1"/>
    <cellStyle name="20% - Accent4 4 2 4 2" xfId="26266" hidden="1"/>
    <cellStyle name="20% - Accent4 4 2 4 2" xfId="26899" hidden="1"/>
    <cellStyle name="20% - Accent4 4 2 4 2" xfId="27268" hidden="1"/>
    <cellStyle name="20% - Accent4 4 2 4 2" xfId="27016" hidden="1"/>
    <cellStyle name="20% - Accent4 4 2 4 2" xfId="25512" hidden="1"/>
    <cellStyle name="20% - Accent4 4 2 4 2" xfId="25188" hidden="1"/>
    <cellStyle name="20% - Accent4 4 2 4 2" xfId="24386" hidden="1"/>
    <cellStyle name="20% - Accent4 4 2 4 2" xfId="24070" hidden="1"/>
    <cellStyle name="20% - Accent4 4 2 4 2" xfId="23206" hidden="1"/>
    <cellStyle name="20% - Accent4 4 2 4 2" xfId="22488" hidden="1"/>
    <cellStyle name="20% - Accent4 4 2 4 2" xfId="21827" hidden="1"/>
    <cellStyle name="20% - Accent4 4 2 4 2" xfId="21575" hidden="1"/>
    <cellStyle name="20% - Accent4 4 2 4 2" xfId="20071" hidden="1"/>
    <cellStyle name="20% - Accent4 4 2 4 2" xfId="19747" hidden="1"/>
    <cellStyle name="20% - Accent4 4 2 4 2" xfId="18945" hidden="1"/>
    <cellStyle name="20% - Accent4 4 2 4 2" xfId="18629" hidden="1"/>
    <cellStyle name="20% - Accent4 4 2 4 2" xfId="17765" hidden="1"/>
    <cellStyle name="20% - Accent4 4 2 4 2" xfId="17047" hidden="1"/>
    <cellStyle name="20% - Accent4 4 2 4 2" xfId="28389" hidden="1"/>
    <cellStyle name="20% - Accent4 4 2 4 2" xfId="28558" hidden="1"/>
    <cellStyle name="20% - Accent4 4 2 4 2" xfId="29916" hidden="1"/>
    <cellStyle name="20% - Accent4 4 2 4 2" xfId="30232" hidden="1"/>
    <cellStyle name="20% - Accent4 4 2 4 2" xfId="31016" hidden="1"/>
    <cellStyle name="20% - Accent4 4 2 4 2" xfId="31331" hidden="1"/>
    <cellStyle name="20% - Accent4 4 2 4 2" xfId="31994" hidden="1"/>
    <cellStyle name="20% - Accent4 4 2 4 2" xfId="32627" hidden="1"/>
    <cellStyle name="20% - Accent4 4 2 4 2" xfId="32996" hidden="1"/>
    <cellStyle name="20% - Accent4 4 2 4 2" xfId="32744" hidden="1"/>
    <cellStyle name="20% - Accent4 4 2 4 2" xfId="31240" hidden="1"/>
    <cellStyle name="20% - Accent4 4 2 4 2" xfId="30916" hidden="1"/>
    <cellStyle name="20% - Accent4 4 2 4 2" xfId="30114" hidden="1"/>
    <cellStyle name="20% - Accent4 4 2 4 2" xfId="29798" hidden="1"/>
    <cellStyle name="20% - Accent4 4 2 4 2" xfId="28934" hidden="1"/>
    <cellStyle name="20% - Accent4 4 2 4 2" xfId="28216" hidden="1"/>
    <cellStyle name="20% - Accent4 4 3 3 2" xfId="469" hidden="1"/>
    <cellStyle name="20% - Accent4 4 3 3 2" xfId="638" hidden="1"/>
    <cellStyle name="20% - Accent4 4 3 3 2" xfId="1996" hidden="1"/>
    <cellStyle name="20% - Accent4 4 3 3 2" xfId="2312" hidden="1"/>
    <cellStyle name="20% - Accent4 4 3 3 2" xfId="3096" hidden="1"/>
    <cellStyle name="20% - Accent4 4 3 3 2" xfId="3411" hidden="1"/>
    <cellStyle name="20% - Accent4 4 3 3 2" xfId="4074" hidden="1"/>
    <cellStyle name="20% - Accent4 4 3 3 2" xfId="4707" hidden="1"/>
    <cellStyle name="20% - Accent4 4 3 3 2" xfId="5910" hidden="1"/>
    <cellStyle name="20% - Accent4 4 3 3 2" xfId="6079" hidden="1"/>
    <cellStyle name="20% - Accent4 4 3 3 2" xfId="7437" hidden="1"/>
    <cellStyle name="20% - Accent4 4 3 3 2" xfId="7753" hidden="1"/>
    <cellStyle name="20% - Accent4 4 3 3 2" xfId="8537" hidden="1"/>
    <cellStyle name="20% - Accent4 4 3 3 2" xfId="8852" hidden="1"/>
    <cellStyle name="20% - Accent4 4 3 3 2" xfId="9515" hidden="1"/>
    <cellStyle name="20% - Accent4 4 3 3 2" xfId="10148" hidden="1"/>
    <cellStyle name="20% - Accent4 4 3 3 2" xfId="10519" hidden="1"/>
    <cellStyle name="20% - Accent4 4 3 3 2" xfId="10267" hidden="1"/>
    <cellStyle name="20% - Accent4 4 3 3 2" xfId="8763" hidden="1"/>
    <cellStyle name="20% - Accent4 4 3 3 2" xfId="8439" hidden="1"/>
    <cellStyle name="20% - Accent4 4 3 3 2" xfId="7637" hidden="1"/>
    <cellStyle name="20% - Accent4 4 3 3 2" xfId="7321" hidden="1"/>
    <cellStyle name="20% - Accent4 4 3 3 2" xfId="6457" hidden="1"/>
    <cellStyle name="20% - Accent4 4 3 3 2" xfId="5739" hidden="1"/>
    <cellStyle name="20% - Accent4 4 3 3 2" xfId="5078" hidden="1"/>
    <cellStyle name="20% - Accent4 4 3 3 2" xfId="4826" hidden="1"/>
    <cellStyle name="20% - Accent4 4 3 3 2" xfId="3322" hidden="1"/>
    <cellStyle name="20% - Accent4 4 3 3 2" xfId="2998" hidden="1"/>
    <cellStyle name="20% - Accent4 4 3 3 2" xfId="2196" hidden="1"/>
    <cellStyle name="20% - Accent4 4 3 3 2" xfId="1880" hidden="1"/>
    <cellStyle name="20% - Accent4 4 3 3 2" xfId="1016" hidden="1"/>
    <cellStyle name="20% - Accent4 4 3 3 2" xfId="298" hidden="1"/>
    <cellStyle name="20% - Accent4 4 3 3 2" xfId="11638" hidden="1"/>
    <cellStyle name="20% - Accent4 4 3 3 2" xfId="11807" hidden="1"/>
    <cellStyle name="20% - Accent4 4 3 3 2" xfId="13165" hidden="1"/>
    <cellStyle name="20% - Accent4 4 3 3 2" xfId="13481" hidden="1"/>
    <cellStyle name="20% - Accent4 4 3 3 2" xfId="14265" hidden="1"/>
    <cellStyle name="20% - Accent4 4 3 3 2" xfId="14580" hidden="1"/>
    <cellStyle name="20% - Accent4 4 3 3 2" xfId="15243" hidden="1"/>
    <cellStyle name="20% - Accent4 4 3 3 2" xfId="15876" hidden="1"/>
    <cellStyle name="20% - Accent4 4 3 3 2" xfId="16247" hidden="1"/>
    <cellStyle name="20% - Accent4 4 3 3 2" xfId="15995" hidden="1"/>
    <cellStyle name="20% - Accent4 4 3 3 2" xfId="14491" hidden="1"/>
    <cellStyle name="20% - Accent4 4 3 3 2" xfId="14167" hidden="1"/>
    <cellStyle name="20% - Accent4 4 3 3 2" xfId="13365" hidden="1"/>
    <cellStyle name="20% - Accent4 4 3 3 2" xfId="13049" hidden="1"/>
    <cellStyle name="20% - Accent4 4 3 3 2" xfId="12185" hidden="1"/>
    <cellStyle name="20% - Accent4 4 3 3 2" xfId="11467" hidden="1"/>
    <cellStyle name="20% - Accent4 4 3 3 2" xfId="17219" hidden="1"/>
    <cellStyle name="20% - Accent4 4 3 3 2" xfId="17388" hidden="1"/>
    <cellStyle name="20% - Accent4 4 3 3 2" xfId="18746" hidden="1"/>
    <cellStyle name="20% - Accent4 4 3 3 2" xfId="19062" hidden="1"/>
    <cellStyle name="20% - Accent4 4 3 3 2" xfId="19846" hidden="1"/>
    <cellStyle name="20% - Accent4 4 3 3 2" xfId="20161" hidden="1"/>
    <cellStyle name="20% - Accent4 4 3 3 2" xfId="20824" hidden="1"/>
    <cellStyle name="20% - Accent4 4 3 3 2" xfId="21457" hidden="1"/>
    <cellStyle name="20% - Accent4 4 3 3 2" xfId="22660" hidden="1"/>
    <cellStyle name="20% - Accent4 4 3 3 2" xfId="22829" hidden="1"/>
    <cellStyle name="20% - Accent4 4 3 3 2" xfId="24187" hidden="1"/>
    <cellStyle name="20% - Accent4 4 3 3 2" xfId="24503" hidden="1"/>
    <cellStyle name="20% - Accent4 4 3 3 2" xfId="25287" hidden="1"/>
    <cellStyle name="20% - Accent4 4 3 3 2" xfId="25602" hidden="1"/>
    <cellStyle name="20% - Accent4 4 3 3 2" xfId="26265" hidden="1"/>
    <cellStyle name="20% - Accent4 4 3 3 2" xfId="26898" hidden="1"/>
    <cellStyle name="20% - Accent4 4 3 3 2" xfId="27269" hidden="1"/>
    <cellStyle name="20% - Accent4 4 3 3 2" xfId="27017" hidden="1"/>
    <cellStyle name="20% - Accent4 4 3 3 2" xfId="25513" hidden="1"/>
    <cellStyle name="20% - Accent4 4 3 3 2" xfId="25189" hidden="1"/>
    <cellStyle name="20% - Accent4 4 3 3 2" xfId="24387" hidden="1"/>
    <cellStyle name="20% - Accent4 4 3 3 2" xfId="24071" hidden="1"/>
    <cellStyle name="20% - Accent4 4 3 3 2" xfId="23207" hidden="1"/>
    <cellStyle name="20% - Accent4 4 3 3 2" xfId="22489" hidden="1"/>
    <cellStyle name="20% - Accent4 4 3 3 2" xfId="21828" hidden="1"/>
    <cellStyle name="20% - Accent4 4 3 3 2" xfId="21576" hidden="1"/>
    <cellStyle name="20% - Accent4 4 3 3 2" xfId="20072" hidden="1"/>
    <cellStyle name="20% - Accent4 4 3 3 2" xfId="19748" hidden="1"/>
    <cellStyle name="20% - Accent4 4 3 3 2" xfId="18946" hidden="1"/>
    <cellStyle name="20% - Accent4 4 3 3 2" xfId="18630" hidden="1"/>
    <cellStyle name="20% - Accent4 4 3 3 2" xfId="17766" hidden="1"/>
    <cellStyle name="20% - Accent4 4 3 3 2" xfId="17048" hidden="1"/>
    <cellStyle name="20% - Accent4 4 3 3 2" xfId="28388" hidden="1"/>
    <cellStyle name="20% - Accent4 4 3 3 2" xfId="28557" hidden="1"/>
    <cellStyle name="20% - Accent4 4 3 3 2" xfId="29915" hidden="1"/>
    <cellStyle name="20% - Accent4 4 3 3 2" xfId="30231" hidden="1"/>
    <cellStyle name="20% - Accent4 4 3 3 2" xfId="31015" hidden="1"/>
    <cellStyle name="20% - Accent4 4 3 3 2" xfId="31330" hidden="1"/>
    <cellStyle name="20% - Accent4 4 3 3 2" xfId="31993" hidden="1"/>
    <cellStyle name="20% - Accent4 4 3 3 2" xfId="32626" hidden="1"/>
    <cellStyle name="20% - Accent4 4 3 3 2" xfId="32997" hidden="1"/>
    <cellStyle name="20% - Accent4 4 3 3 2" xfId="32745" hidden="1"/>
    <cellStyle name="20% - Accent4 4 3 3 2" xfId="31241" hidden="1"/>
    <cellStyle name="20% - Accent4 4 3 3 2" xfId="30917" hidden="1"/>
    <cellStyle name="20% - Accent4 4 3 3 2" xfId="30115" hidden="1"/>
    <cellStyle name="20% - Accent4 4 3 3 2" xfId="29799" hidden="1"/>
    <cellStyle name="20% - Accent4 4 3 3 2" xfId="28935" hidden="1"/>
    <cellStyle name="20% - Accent4 4 3 3 2" xfId="28217" hidden="1"/>
    <cellStyle name="20% - Accent4 5 2" xfId="449" hidden="1"/>
    <cellStyle name="20% - Accent4 5 2" xfId="618" hidden="1"/>
    <cellStyle name="20% - Accent4 5 2" xfId="1976" hidden="1"/>
    <cellStyle name="20% - Accent4 5 2" xfId="2292" hidden="1"/>
    <cellStyle name="20% - Accent4 5 2" xfId="3076" hidden="1"/>
    <cellStyle name="20% - Accent4 5 2" xfId="3391" hidden="1"/>
    <cellStyle name="20% - Accent4 5 2" xfId="4054" hidden="1"/>
    <cellStyle name="20% - Accent4 5 2" xfId="4687" hidden="1"/>
    <cellStyle name="20% - Accent4 5 2" xfId="5890" hidden="1"/>
    <cellStyle name="20% - Accent4 5 2" xfId="6059" hidden="1"/>
    <cellStyle name="20% - Accent4 5 2" xfId="7417" hidden="1"/>
    <cellStyle name="20% - Accent4 5 2" xfId="7733" hidden="1"/>
    <cellStyle name="20% - Accent4 5 2" xfId="8517" hidden="1"/>
    <cellStyle name="20% - Accent4 5 2" xfId="8832" hidden="1"/>
    <cellStyle name="20% - Accent4 5 2" xfId="9495" hidden="1"/>
    <cellStyle name="20% - Accent4 5 2" xfId="10128" hidden="1"/>
    <cellStyle name="20% - Accent4 5 2" xfId="10539" hidden="1"/>
    <cellStyle name="20% - Accent4 5 2" xfId="10287" hidden="1"/>
    <cellStyle name="20% - Accent4 5 2" xfId="8784" hidden="1"/>
    <cellStyle name="20% - Accent4 5 2" xfId="8459" hidden="1"/>
    <cellStyle name="20% - Accent4 5 2" xfId="7659" hidden="1"/>
    <cellStyle name="20% - Accent4 5 2" xfId="7341" hidden="1"/>
    <cellStyle name="20% - Accent4 5 2" xfId="6483" hidden="1"/>
    <cellStyle name="20% - Accent4 5 2" xfId="5770" hidden="1"/>
    <cellStyle name="20% - Accent4 5 2" xfId="5098" hidden="1"/>
    <cellStyle name="20% - Accent4 5 2" xfId="4846" hidden="1"/>
    <cellStyle name="20% - Accent4 5 2" xfId="3343" hidden="1"/>
    <cellStyle name="20% - Accent4 5 2" xfId="3018" hidden="1"/>
    <cellStyle name="20% - Accent4 5 2" xfId="2218" hidden="1"/>
    <cellStyle name="20% - Accent4 5 2" xfId="1900" hidden="1"/>
    <cellStyle name="20% - Accent4 5 2" xfId="1042" hidden="1"/>
    <cellStyle name="20% - Accent4 5 2" xfId="329" hidden="1"/>
    <cellStyle name="20% - Accent4 5 2" xfId="11618" hidden="1"/>
    <cellStyle name="20% - Accent4 5 2" xfId="11787" hidden="1"/>
    <cellStyle name="20% - Accent4 5 2" xfId="13145" hidden="1"/>
    <cellStyle name="20% - Accent4 5 2" xfId="13461" hidden="1"/>
    <cellStyle name="20% - Accent4 5 2" xfId="14245" hidden="1"/>
    <cellStyle name="20% - Accent4 5 2" xfId="14560" hidden="1"/>
    <cellStyle name="20% - Accent4 5 2" xfId="15223" hidden="1"/>
    <cellStyle name="20% - Accent4 5 2" xfId="15856" hidden="1"/>
    <cellStyle name="20% - Accent4 5 2" xfId="16267" hidden="1"/>
    <cellStyle name="20% - Accent4 5 2" xfId="16015" hidden="1"/>
    <cellStyle name="20% - Accent4 5 2" xfId="14512" hidden="1"/>
    <cellStyle name="20% - Accent4 5 2" xfId="14187" hidden="1"/>
    <cellStyle name="20% - Accent4 5 2" xfId="13387" hidden="1"/>
    <cellStyle name="20% - Accent4 5 2" xfId="13069" hidden="1"/>
    <cellStyle name="20% - Accent4 5 2" xfId="12211" hidden="1"/>
    <cellStyle name="20% - Accent4 5 2" xfId="11498" hidden="1"/>
    <cellStyle name="20% - Accent4 5 2" xfId="17199" hidden="1"/>
    <cellStyle name="20% - Accent4 5 2" xfId="17368" hidden="1"/>
    <cellStyle name="20% - Accent4 5 2" xfId="18726" hidden="1"/>
    <cellStyle name="20% - Accent4 5 2" xfId="19042" hidden="1"/>
    <cellStyle name="20% - Accent4 5 2" xfId="19826" hidden="1"/>
    <cellStyle name="20% - Accent4 5 2" xfId="20141" hidden="1"/>
    <cellStyle name="20% - Accent4 5 2" xfId="20804" hidden="1"/>
    <cellStyle name="20% - Accent4 5 2" xfId="21437" hidden="1"/>
    <cellStyle name="20% - Accent4 5 2" xfId="22640" hidden="1"/>
    <cellStyle name="20% - Accent4 5 2" xfId="22809" hidden="1"/>
    <cellStyle name="20% - Accent4 5 2" xfId="24167" hidden="1"/>
    <cellStyle name="20% - Accent4 5 2" xfId="24483" hidden="1"/>
    <cellStyle name="20% - Accent4 5 2" xfId="25267" hidden="1"/>
    <cellStyle name="20% - Accent4 5 2" xfId="25582" hidden="1"/>
    <cellStyle name="20% - Accent4 5 2" xfId="26245" hidden="1"/>
    <cellStyle name="20% - Accent4 5 2" xfId="26878" hidden="1"/>
    <cellStyle name="20% - Accent4 5 2" xfId="27289" hidden="1"/>
    <cellStyle name="20% - Accent4 5 2" xfId="27037" hidden="1"/>
    <cellStyle name="20% - Accent4 5 2" xfId="25534" hidden="1"/>
    <cellStyle name="20% - Accent4 5 2" xfId="25209" hidden="1"/>
    <cellStyle name="20% - Accent4 5 2" xfId="24409" hidden="1"/>
    <cellStyle name="20% - Accent4 5 2" xfId="24091" hidden="1"/>
    <cellStyle name="20% - Accent4 5 2" xfId="23233" hidden="1"/>
    <cellStyle name="20% - Accent4 5 2" xfId="22520" hidden="1"/>
    <cellStyle name="20% - Accent4 5 2" xfId="21848" hidden="1"/>
    <cellStyle name="20% - Accent4 5 2" xfId="21596" hidden="1"/>
    <cellStyle name="20% - Accent4 5 2" xfId="20093" hidden="1"/>
    <cellStyle name="20% - Accent4 5 2" xfId="19768" hidden="1"/>
    <cellStyle name="20% - Accent4 5 2" xfId="18968" hidden="1"/>
    <cellStyle name="20% - Accent4 5 2" xfId="18650" hidden="1"/>
    <cellStyle name="20% - Accent4 5 2" xfId="17792" hidden="1"/>
    <cellStyle name="20% - Accent4 5 2" xfId="17079" hidden="1"/>
    <cellStyle name="20% - Accent4 5 2" xfId="28368" hidden="1"/>
    <cellStyle name="20% - Accent4 5 2" xfId="28537" hidden="1"/>
    <cellStyle name="20% - Accent4 5 2" xfId="29895" hidden="1"/>
    <cellStyle name="20% - Accent4 5 2" xfId="30211" hidden="1"/>
    <cellStyle name="20% - Accent4 5 2" xfId="30995" hidden="1"/>
    <cellStyle name="20% - Accent4 5 2" xfId="31310" hidden="1"/>
    <cellStyle name="20% - Accent4 5 2" xfId="31973" hidden="1"/>
    <cellStyle name="20% - Accent4 5 2" xfId="32606" hidden="1"/>
    <cellStyle name="20% - Accent4 5 2" xfId="33017" hidden="1"/>
    <cellStyle name="20% - Accent4 5 2" xfId="32765" hidden="1"/>
    <cellStyle name="20% - Accent4 5 2" xfId="31262" hidden="1"/>
    <cellStyle name="20% - Accent4 5 2" xfId="30937" hidden="1"/>
    <cellStyle name="20% - Accent4 5 2" xfId="30137" hidden="1"/>
    <cellStyle name="20% - Accent4 5 2" xfId="29819" hidden="1"/>
    <cellStyle name="20% - Accent4 5 2" xfId="28961" hidden="1"/>
    <cellStyle name="20% - Accent4 5 2" xfId="28248" hidden="1"/>
    <cellStyle name="20% - Accent4 7" xfId="22" hidden="1"/>
    <cellStyle name="20% - Accent4 7" xfId="120" hidden="1"/>
    <cellStyle name="20% - Accent4 7" xfId="197" hidden="1"/>
    <cellStyle name="20% - Accent4 7" xfId="375" hidden="1"/>
    <cellStyle name="20% - Accent4 7" xfId="1380" hidden="1"/>
    <cellStyle name="20% - Accent4 7" xfId="1522" hidden="1"/>
    <cellStyle name="20% - Accent4 7" xfId="1655" hidden="1"/>
    <cellStyle name="20% - Accent4 7" xfId="1788" hidden="1"/>
    <cellStyle name="20% - Accent4 7" xfId="1069" hidden="1"/>
    <cellStyle name="20% - Accent4 7" xfId="1258" hidden="1"/>
    <cellStyle name="20% - Accent4 7" xfId="2447" hidden="1"/>
    <cellStyle name="20% - Accent4 7" xfId="2583" hidden="1"/>
    <cellStyle name="20% - Accent4 7" xfId="2733" hidden="1"/>
    <cellStyle name="20% - Accent4 7" xfId="2899" hidden="1"/>
    <cellStyle name="20% - Accent4 7" xfId="934" hidden="1"/>
    <cellStyle name="20% - Accent4 7" xfId="1127" hidden="1"/>
    <cellStyle name="20% - Accent4 7" xfId="3500" hidden="1"/>
    <cellStyle name="20% - Accent4 7" xfId="3600" hidden="1"/>
    <cellStyle name="20% - Accent4 7" xfId="3692" hidden="1"/>
    <cellStyle name="20% - Accent4 7" xfId="4261" hidden="1"/>
    <cellStyle name="20% - Accent4 7" xfId="4375" hidden="1"/>
    <cellStyle name="20% - Accent4 7" xfId="4490" hidden="1"/>
    <cellStyle name="20% - Accent4 7" xfId="4874" hidden="1"/>
    <cellStyle name="20% - Accent4 7" xfId="4954" hidden="1"/>
    <cellStyle name="20% - Accent4 7" xfId="5463" hidden="1"/>
    <cellStyle name="20% - Accent4 7" xfId="5561" hidden="1"/>
    <cellStyle name="20% - Accent4 7" xfId="5638" hidden="1"/>
    <cellStyle name="20% - Accent4 7" xfId="5816" hidden="1"/>
    <cellStyle name="20% - Accent4 7" xfId="6821" hidden="1"/>
    <cellStyle name="20% - Accent4 7" xfId="6963" hidden="1"/>
    <cellStyle name="20% - Accent4 7" xfId="7096" hidden="1"/>
    <cellStyle name="20% - Accent4 7" xfId="7229" hidden="1"/>
    <cellStyle name="20% - Accent4 7" xfId="6510" hidden="1"/>
    <cellStyle name="20% - Accent4 7" xfId="6699" hidden="1"/>
    <cellStyle name="20% - Accent4 7" xfId="7888" hidden="1"/>
    <cellStyle name="20% - Accent4 7" xfId="8024" hidden="1"/>
    <cellStyle name="20% - Accent4 7" xfId="8174" hidden="1"/>
    <cellStyle name="20% - Accent4 7" xfId="8340" hidden="1"/>
    <cellStyle name="20% - Accent4 7" xfId="6375" hidden="1"/>
    <cellStyle name="20% - Accent4 7" xfId="6568" hidden="1"/>
    <cellStyle name="20% - Accent4 7" xfId="8941" hidden="1"/>
    <cellStyle name="20% - Accent4 7" xfId="9041" hidden="1"/>
    <cellStyle name="20% - Accent4 7" xfId="9133" hidden="1"/>
    <cellStyle name="20% - Accent4 7" xfId="9702" hidden="1"/>
    <cellStyle name="20% - Accent4 7" xfId="9816" hidden="1"/>
    <cellStyle name="20% - Accent4 7" xfId="9931" hidden="1"/>
    <cellStyle name="20% - Accent4 7" xfId="10315" hidden="1"/>
    <cellStyle name="20% - Accent4 7" xfId="10395" hidden="1"/>
    <cellStyle name="20% - Accent4 7" xfId="10873" hidden="1"/>
    <cellStyle name="20% - Accent4 7" xfId="10777" hidden="1"/>
    <cellStyle name="20% - Accent4 7" xfId="10699" hidden="1"/>
    <cellStyle name="20% - Accent4 7" xfId="10614" hidden="1"/>
    <cellStyle name="20% - Accent4 7" xfId="9448" hidden="1"/>
    <cellStyle name="20% - Accent4 7" xfId="9366" hidden="1"/>
    <cellStyle name="20% - Accent4 7" xfId="9281" hidden="1"/>
    <cellStyle name="20% - Accent4 7" xfId="9055" hidden="1"/>
    <cellStyle name="20% - Accent4 7" xfId="9990" hidden="1"/>
    <cellStyle name="20% - Accent4 7" xfId="9606" hidden="1"/>
    <cellStyle name="20% - Accent4 7" xfId="8322" hidden="1"/>
    <cellStyle name="20% - Accent4 7" xfId="8169" hidden="1"/>
    <cellStyle name="20% - Accent4 7" xfId="8004" hidden="1"/>
    <cellStyle name="20% - Accent4 7" xfId="7842" hidden="1"/>
    <cellStyle name="20% - Accent4 7" xfId="10034" hidden="1"/>
    <cellStyle name="20% - Accent4 7" xfId="9802" hidden="1"/>
    <cellStyle name="20% - Accent4 7" xfId="7161" hidden="1"/>
    <cellStyle name="20% - Accent4 7" xfId="6973" hidden="1"/>
    <cellStyle name="20% - Accent4 7" xfId="6801" hidden="1"/>
    <cellStyle name="20% - Accent4 7" xfId="6310" hidden="1"/>
    <cellStyle name="20% - Accent4 7" xfId="6234" hidden="1"/>
    <cellStyle name="20% - Accent4 7" xfId="6156" hidden="1"/>
    <cellStyle name="20% - Accent4 7" xfId="5447" hidden="1"/>
    <cellStyle name="20% - Accent4 7" xfId="10961" hidden="1"/>
    <cellStyle name="20% - Accent4 7" xfId="5432" hidden="1"/>
    <cellStyle name="20% - Accent4 7" xfId="5336" hidden="1"/>
    <cellStyle name="20% - Accent4 7" xfId="5258" hidden="1"/>
    <cellStyle name="20% - Accent4 7" xfId="5173" hidden="1"/>
    <cellStyle name="20% - Accent4 7" xfId="4007" hidden="1"/>
    <cellStyle name="20% - Accent4 7" xfId="3925" hidden="1"/>
    <cellStyle name="20% - Accent4 7" xfId="3840" hidden="1"/>
    <cellStyle name="20% - Accent4 7" xfId="3614" hidden="1"/>
    <cellStyle name="20% - Accent4 7" xfId="4549" hidden="1"/>
    <cellStyle name="20% - Accent4 7" xfId="4165" hidden="1"/>
    <cellStyle name="20% - Accent4 7" xfId="2881" hidden="1"/>
    <cellStyle name="20% - Accent4 7" xfId="2728" hidden="1"/>
    <cellStyle name="20% - Accent4 7" xfId="2563" hidden="1"/>
    <cellStyle name="20% - Accent4 7" xfId="2401" hidden="1"/>
    <cellStyle name="20% - Accent4 7" xfId="4593" hidden="1"/>
    <cellStyle name="20% - Accent4 7" xfId="4361" hidden="1"/>
    <cellStyle name="20% - Accent4 7" xfId="1720" hidden="1"/>
    <cellStyle name="20% - Accent4 7" xfId="1532" hidden="1"/>
    <cellStyle name="20% - Accent4 7" xfId="1360" hidden="1"/>
    <cellStyle name="20% - Accent4 7" xfId="869" hidden="1"/>
    <cellStyle name="20% - Accent4 7" xfId="793" hidden="1"/>
    <cellStyle name="20% - Accent4 7" xfId="715" hidden="1"/>
    <cellStyle name="20% - Accent4 7" xfId="11029" hidden="1"/>
    <cellStyle name="20% - Accent4 7" xfId="11105" hidden="1"/>
    <cellStyle name="20% - Accent4 7" xfId="11191" hidden="1"/>
    <cellStyle name="20% - Accent4 7" xfId="11289" hidden="1"/>
    <cellStyle name="20% - Accent4 7" xfId="11366" hidden="1"/>
    <cellStyle name="20% - Accent4 7" xfId="11544" hidden="1"/>
    <cellStyle name="20% - Accent4 7" xfId="12549" hidden="1"/>
    <cellStyle name="20% - Accent4 7" xfId="12691" hidden="1"/>
    <cellStyle name="20% - Accent4 7" xfId="12824" hidden="1"/>
    <cellStyle name="20% - Accent4 7" xfId="12957" hidden="1"/>
    <cellStyle name="20% - Accent4 7" xfId="12238" hidden="1"/>
    <cellStyle name="20% - Accent4 7" xfId="12427" hidden="1"/>
    <cellStyle name="20% - Accent4 7" xfId="13616" hidden="1"/>
    <cellStyle name="20% - Accent4 7" xfId="13752" hidden="1"/>
    <cellStyle name="20% - Accent4 7" xfId="13902" hidden="1"/>
    <cellStyle name="20% - Accent4 7" xfId="14068" hidden="1"/>
    <cellStyle name="20% - Accent4 7" xfId="12103" hidden="1"/>
    <cellStyle name="20% - Accent4 7" xfId="12296" hidden="1"/>
    <cellStyle name="20% - Accent4 7" xfId="14669" hidden="1"/>
    <cellStyle name="20% - Accent4 7" xfId="14769" hidden="1"/>
    <cellStyle name="20% - Accent4 7" xfId="14861" hidden="1"/>
    <cellStyle name="20% - Accent4 7" xfId="15430" hidden="1"/>
    <cellStyle name="20% - Accent4 7" xfId="15544" hidden="1"/>
    <cellStyle name="20% - Accent4 7" xfId="15659" hidden="1"/>
    <cellStyle name="20% - Accent4 7" xfId="16043" hidden="1"/>
    <cellStyle name="20% - Accent4 7" xfId="16123" hidden="1"/>
    <cellStyle name="20% - Accent4 7" xfId="16601" hidden="1"/>
    <cellStyle name="20% - Accent4 7" xfId="16505" hidden="1"/>
    <cellStyle name="20% - Accent4 7" xfId="16427" hidden="1"/>
    <cellStyle name="20% - Accent4 7" xfId="16342" hidden="1"/>
    <cellStyle name="20% - Accent4 7" xfId="15176" hidden="1"/>
    <cellStyle name="20% - Accent4 7" xfId="15094" hidden="1"/>
    <cellStyle name="20% - Accent4 7" xfId="15009" hidden="1"/>
    <cellStyle name="20% - Accent4 7" xfId="14783" hidden="1"/>
    <cellStyle name="20% - Accent4 7" xfId="15718" hidden="1"/>
    <cellStyle name="20% - Accent4 7" xfId="15334" hidden="1"/>
    <cellStyle name="20% - Accent4 7" xfId="14050" hidden="1"/>
    <cellStyle name="20% - Accent4 7" xfId="13897" hidden="1"/>
    <cellStyle name="20% - Accent4 7" xfId="13732" hidden="1"/>
    <cellStyle name="20% - Accent4 7" xfId="13570" hidden="1"/>
    <cellStyle name="20% - Accent4 7" xfId="15762" hidden="1"/>
    <cellStyle name="20% - Accent4 7" xfId="15530" hidden="1"/>
    <cellStyle name="20% - Accent4 7" xfId="12889" hidden="1"/>
    <cellStyle name="20% - Accent4 7" xfId="12701" hidden="1"/>
    <cellStyle name="20% - Accent4 7" xfId="12529" hidden="1"/>
    <cellStyle name="20% - Accent4 7" xfId="12038" hidden="1"/>
    <cellStyle name="20% - Accent4 7" xfId="11962" hidden="1"/>
    <cellStyle name="20% - Accent4 7" xfId="11884" hidden="1"/>
    <cellStyle name="20% - Accent4 7" xfId="11175" hidden="1"/>
    <cellStyle name="20% - Accent4 7" xfId="16689" hidden="1"/>
    <cellStyle name="20% - Accent4 7" xfId="16772" hidden="1"/>
    <cellStyle name="20% - Accent4 7" xfId="16870" hidden="1"/>
    <cellStyle name="20% - Accent4 7" xfId="16947" hidden="1"/>
    <cellStyle name="20% - Accent4 7" xfId="17125" hidden="1"/>
    <cellStyle name="20% - Accent4 7" xfId="18130" hidden="1"/>
    <cellStyle name="20% - Accent4 7" xfId="18272" hidden="1"/>
    <cellStyle name="20% - Accent4 7" xfId="18405" hidden="1"/>
    <cellStyle name="20% - Accent4 7" xfId="18538" hidden="1"/>
    <cellStyle name="20% - Accent4 7" xfId="17819" hidden="1"/>
    <cellStyle name="20% - Accent4 7" xfId="18008" hidden="1"/>
    <cellStyle name="20% - Accent4 7" xfId="19197" hidden="1"/>
    <cellStyle name="20% - Accent4 7" xfId="19333" hidden="1"/>
    <cellStyle name="20% - Accent4 7" xfId="19483" hidden="1"/>
    <cellStyle name="20% - Accent4 7" xfId="19649" hidden="1"/>
    <cellStyle name="20% - Accent4 7" xfId="17684" hidden="1"/>
    <cellStyle name="20% - Accent4 7" xfId="17877" hidden="1"/>
    <cellStyle name="20% - Accent4 7" xfId="20250" hidden="1"/>
    <cellStyle name="20% - Accent4 7" xfId="20350" hidden="1"/>
    <cellStyle name="20% - Accent4 7" xfId="20442" hidden="1"/>
    <cellStyle name="20% - Accent4 7" xfId="21011" hidden="1"/>
    <cellStyle name="20% - Accent4 7" xfId="21125" hidden="1"/>
    <cellStyle name="20% - Accent4 7" xfId="21240" hidden="1"/>
    <cellStyle name="20% - Accent4 7" xfId="21624" hidden="1"/>
    <cellStyle name="20% - Accent4 7" xfId="21704" hidden="1"/>
    <cellStyle name="20% - Accent4 7" xfId="22213" hidden="1"/>
    <cellStyle name="20% - Accent4 7" xfId="22311" hidden="1"/>
    <cellStyle name="20% - Accent4 7" xfId="22388" hidden="1"/>
    <cellStyle name="20% - Accent4 7" xfId="22566" hidden="1"/>
    <cellStyle name="20% - Accent4 7" xfId="23571" hidden="1"/>
    <cellStyle name="20% - Accent4 7" xfId="23713" hidden="1"/>
    <cellStyle name="20% - Accent4 7" xfId="23846" hidden="1"/>
    <cellStyle name="20% - Accent4 7" xfId="23979" hidden="1"/>
    <cellStyle name="20% - Accent4 7" xfId="23260" hidden="1"/>
    <cellStyle name="20% - Accent4 7" xfId="23449" hidden="1"/>
    <cellStyle name="20% - Accent4 7" xfId="24638" hidden="1"/>
    <cellStyle name="20% - Accent4 7" xfId="24774" hidden="1"/>
    <cellStyle name="20% - Accent4 7" xfId="24924" hidden="1"/>
    <cellStyle name="20% - Accent4 7" xfId="25090" hidden="1"/>
    <cellStyle name="20% - Accent4 7" xfId="23125" hidden="1"/>
    <cellStyle name="20% - Accent4 7" xfId="23318" hidden="1"/>
    <cellStyle name="20% - Accent4 7" xfId="25691" hidden="1"/>
    <cellStyle name="20% - Accent4 7" xfId="25791" hidden="1"/>
    <cellStyle name="20% - Accent4 7" xfId="25883" hidden="1"/>
    <cellStyle name="20% - Accent4 7" xfId="26452" hidden="1"/>
    <cellStyle name="20% - Accent4 7" xfId="26566" hidden="1"/>
    <cellStyle name="20% - Accent4 7" xfId="26681" hidden="1"/>
    <cellStyle name="20% - Accent4 7" xfId="27065" hidden="1"/>
    <cellStyle name="20% - Accent4 7" xfId="27145" hidden="1"/>
    <cellStyle name="20% - Accent4 7" xfId="27623" hidden="1"/>
    <cellStyle name="20% - Accent4 7" xfId="27527" hidden="1"/>
    <cellStyle name="20% - Accent4 7" xfId="27449" hidden="1"/>
    <cellStyle name="20% - Accent4 7" xfId="27364" hidden="1"/>
    <cellStyle name="20% - Accent4 7" xfId="26198" hidden="1"/>
    <cellStyle name="20% - Accent4 7" xfId="26116" hidden="1"/>
    <cellStyle name="20% - Accent4 7" xfId="26031" hidden="1"/>
    <cellStyle name="20% - Accent4 7" xfId="25805" hidden="1"/>
    <cellStyle name="20% - Accent4 7" xfId="26740" hidden="1"/>
    <cellStyle name="20% - Accent4 7" xfId="26356" hidden="1"/>
    <cellStyle name="20% - Accent4 7" xfId="25072" hidden="1"/>
    <cellStyle name="20% - Accent4 7" xfId="24919" hidden="1"/>
    <cellStyle name="20% - Accent4 7" xfId="24754" hidden="1"/>
    <cellStyle name="20% - Accent4 7" xfId="24592" hidden="1"/>
    <cellStyle name="20% - Accent4 7" xfId="26784" hidden="1"/>
    <cellStyle name="20% - Accent4 7" xfId="26552" hidden="1"/>
    <cellStyle name="20% - Accent4 7" xfId="23911" hidden="1"/>
    <cellStyle name="20% - Accent4 7" xfId="23723" hidden="1"/>
    <cellStyle name="20% - Accent4 7" xfId="23551" hidden="1"/>
    <cellStyle name="20% - Accent4 7" xfId="23060" hidden="1"/>
    <cellStyle name="20% - Accent4 7" xfId="22984" hidden="1"/>
    <cellStyle name="20% - Accent4 7" xfId="22906" hidden="1"/>
    <cellStyle name="20% - Accent4 7" xfId="22197" hidden="1"/>
    <cellStyle name="20% - Accent4 7" xfId="27711" hidden="1"/>
    <cellStyle name="20% - Accent4 7" xfId="22182" hidden="1"/>
    <cellStyle name="20% - Accent4 7" xfId="22086" hidden="1"/>
    <cellStyle name="20% - Accent4 7" xfId="22008" hidden="1"/>
    <cellStyle name="20% - Accent4 7" xfId="21923" hidden="1"/>
    <cellStyle name="20% - Accent4 7" xfId="20757" hidden="1"/>
    <cellStyle name="20% - Accent4 7" xfId="20675" hidden="1"/>
    <cellStyle name="20% - Accent4 7" xfId="20590" hidden="1"/>
    <cellStyle name="20% - Accent4 7" xfId="20364" hidden="1"/>
    <cellStyle name="20% - Accent4 7" xfId="21299" hidden="1"/>
    <cellStyle name="20% - Accent4 7" xfId="20915" hidden="1"/>
    <cellStyle name="20% - Accent4 7" xfId="19631" hidden="1"/>
    <cellStyle name="20% - Accent4 7" xfId="19478" hidden="1"/>
    <cellStyle name="20% - Accent4 7" xfId="19313" hidden="1"/>
    <cellStyle name="20% - Accent4 7" xfId="19151" hidden="1"/>
    <cellStyle name="20% - Accent4 7" xfId="21343" hidden="1"/>
    <cellStyle name="20% - Accent4 7" xfId="21111" hidden="1"/>
    <cellStyle name="20% - Accent4 7" xfId="18470" hidden="1"/>
    <cellStyle name="20% - Accent4 7" xfId="18282" hidden="1"/>
    <cellStyle name="20% - Accent4 7" xfId="18110" hidden="1"/>
    <cellStyle name="20% - Accent4 7" xfId="17619" hidden="1"/>
    <cellStyle name="20% - Accent4 7" xfId="17543" hidden="1"/>
    <cellStyle name="20% - Accent4 7" xfId="17465" hidden="1"/>
    <cellStyle name="20% - Accent4 7" xfId="27779" hidden="1"/>
    <cellStyle name="20% - Accent4 7" xfId="27855" hidden="1"/>
    <cellStyle name="20% - Accent4 7" xfId="27941" hidden="1"/>
    <cellStyle name="20% - Accent4 7" xfId="28039" hidden="1"/>
    <cellStyle name="20% - Accent4 7" xfId="28116" hidden="1"/>
    <cellStyle name="20% - Accent4 7" xfId="28294" hidden="1"/>
    <cellStyle name="20% - Accent4 7" xfId="29299" hidden="1"/>
    <cellStyle name="20% - Accent4 7" xfId="29441" hidden="1"/>
    <cellStyle name="20% - Accent4 7" xfId="29574" hidden="1"/>
    <cellStyle name="20% - Accent4 7" xfId="29707" hidden="1"/>
    <cellStyle name="20% - Accent4 7" xfId="28988" hidden="1"/>
    <cellStyle name="20% - Accent4 7" xfId="29177" hidden="1"/>
    <cellStyle name="20% - Accent4 7" xfId="30366" hidden="1"/>
    <cellStyle name="20% - Accent4 7" xfId="30502" hidden="1"/>
    <cellStyle name="20% - Accent4 7" xfId="30652" hidden="1"/>
    <cellStyle name="20% - Accent4 7" xfId="30818" hidden="1"/>
    <cellStyle name="20% - Accent4 7" xfId="28853" hidden="1"/>
    <cellStyle name="20% - Accent4 7" xfId="29046" hidden="1"/>
    <cellStyle name="20% - Accent4 7" xfId="31419" hidden="1"/>
    <cellStyle name="20% - Accent4 7" xfId="31519" hidden="1"/>
    <cellStyle name="20% - Accent4 7" xfId="31611" hidden="1"/>
    <cellStyle name="20% - Accent4 7" xfId="32180" hidden="1"/>
    <cellStyle name="20% - Accent4 7" xfId="32294" hidden="1"/>
    <cellStyle name="20% - Accent4 7" xfId="32409" hidden="1"/>
    <cellStyle name="20% - Accent4 7" xfId="32793" hidden="1"/>
    <cellStyle name="20% - Accent4 7" xfId="32873" hidden="1"/>
    <cellStyle name="20% - Accent4 7" xfId="33351" hidden="1"/>
    <cellStyle name="20% - Accent4 7" xfId="33255" hidden="1"/>
    <cellStyle name="20% - Accent4 7" xfId="33177" hidden="1"/>
    <cellStyle name="20% - Accent4 7" xfId="33092" hidden="1"/>
    <cellStyle name="20% - Accent4 7" xfId="31926" hidden="1"/>
    <cellStyle name="20% - Accent4 7" xfId="31844" hidden="1"/>
    <cellStyle name="20% - Accent4 7" xfId="31759" hidden="1"/>
    <cellStyle name="20% - Accent4 7" xfId="31533" hidden="1"/>
    <cellStyle name="20% - Accent4 7" xfId="32468" hidden="1"/>
    <cellStyle name="20% - Accent4 7" xfId="32084" hidden="1"/>
    <cellStyle name="20% - Accent4 7" xfId="30800" hidden="1"/>
    <cellStyle name="20% - Accent4 7" xfId="30647" hidden="1"/>
    <cellStyle name="20% - Accent4 7" xfId="30482" hidden="1"/>
    <cellStyle name="20% - Accent4 7" xfId="30320" hidden="1"/>
    <cellStyle name="20% - Accent4 7" xfId="32512" hidden="1"/>
    <cellStyle name="20% - Accent4 7" xfId="32280" hidden="1"/>
    <cellStyle name="20% - Accent4 7" xfId="29639" hidden="1"/>
    <cellStyle name="20% - Accent4 7" xfId="29451" hidden="1"/>
    <cellStyle name="20% - Accent4 7" xfId="29279" hidden="1"/>
    <cellStyle name="20% - Accent4 7" xfId="28788" hidden="1"/>
    <cellStyle name="20% - Accent4 7" xfId="28712" hidden="1"/>
    <cellStyle name="20% - Accent4 7" xfId="28634" hidden="1"/>
    <cellStyle name="20% - Accent4 7" xfId="27925" hidden="1"/>
    <cellStyle name="20% - Accent4 7" xfId="33439" hidden="1"/>
    <cellStyle name="20% - Accent4 8" xfId="38" hidden="1"/>
    <cellStyle name="20% - Accent4 8" xfId="111" hidden="1"/>
    <cellStyle name="20% - Accent4 8" xfId="189" hidden="1"/>
    <cellStyle name="20% - Accent4 8" xfId="367" hidden="1"/>
    <cellStyle name="20% - Accent4 8" xfId="1365" hidden="1"/>
    <cellStyle name="20% - Accent4 8" xfId="1492" hidden="1"/>
    <cellStyle name="20% - Accent4 8" xfId="1623" hidden="1"/>
    <cellStyle name="20% - Accent4 8" xfId="1792" hidden="1"/>
    <cellStyle name="20% - Accent4 8" xfId="1278" hidden="1"/>
    <cellStyle name="20% - Accent4 8" xfId="1158" hidden="1"/>
    <cellStyle name="20% - Accent4 8" xfId="1124" hidden="1"/>
    <cellStyle name="20% - Accent4 8" xfId="2570" hidden="1"/>
    <cellStyle name="20% - Accent4 8" xfId="2704" hidden="1"/>
    <cellStyle name="20% - Accent4 8" xfId="2903" hidden="1"/>
    <cellStyle name="20% - Accent4 8" xfId="1102" hidden="1"/>
    <cellStyle name="20% - Accent4 8" xfId="1194" hidden="1"/>
    <cellStyle name="20% - Accent4 8" xfId="1176" hidden="1"/>
    <cellStyle name="20% - Accent4 8" xfId="3584" hidden="1"/>
    <cellStyle name="20% - Accent4 8" xfId="3679" hidden="1"/>
    <cellStyle name="20% - Accent4 8" xfId="899" hidden="1"/>
    <cellStyle name="20% - Accent4 8" xfId="4354" hidden="1"/>
    <cellStyle name="20% - Accent4 8" xfId="4467" hidden="1"/>
    <cellStyle name="20% - Accent4 8" xfId="2897" hidden="1"/>
    <cellStyle name="20% - Accent4 8" xfId="4946" hidden="1"/>
    <cellStyle name="20% - Accent4 8" xfId="5479" hidden="1"/>
    <cellStyle name="20% - Accent4 8" xfId="5552" hidden="1"/>
    <cellStyle name="20% - Accent4 8" xfId="5630" hidden="1"/>
    <cellStyle name="20% - Accent4 8" xfId="5808" hidden="1"/>
    <cellStyle name="20% - Accent4 8" xfId="6806" hidden="1"/>
    <cellStyle name="20% - Accent4 8" xfId="6933" hidden="1"/>
    <cellStyle name="20% - Accent4 8" xfId="7064" hidden="1"/>
    <cellStyle name="20% - Accent4 8" xfId="7233" hidden="1"/>
    <cellStyle name="20% - Accent4 8" xfId="6719" hidden="1"/>
    <cellStyle name="20% - Accent4 8" xfId="6599" hidden="1"/>
    <cellStyle name="20% - Accent4 8" xfId="6565" hidden="1"/>
    <cellStyle name="20% - Accent4 8" xfId="8011" hidden="1"/>
    <cellStyle name="20% - Accent4 8" xfId="8145" hidden="1"/>
    <cellStyle name="20% - Accent4 8" xfId="8344" hidden="1"/>
    <cellStyle name="20% - Accent4 8" xfId="6543" hidden="1"/>
    <cellStyle name="20% - Accent4 8" xfId="6635" hidden="1"/>
    <cellStyle name="20% - Accent4 8" xfId="6617" hidden="1"/>
    <cellStyle name="20% - Accent4 8" xfId="9025" hidden="1"/>
    <cellStyle name="20% - Accent4 8" xfId="9120" hidden="1"/>
    <cellStyle name="20% - Accent4 8" xfId="6340" hidden="1"/>
    <cellStyle name="20% - Accent4 8" xfId="9795" hidden="1"/>
    <cellStyle name="20% - Accent4 8" xfId="9908" hidden="1"/>
    <cellStyle name="20% - Accent4 8" xfId="8338" hidden="1"/>
    <cellStyle name="20% - Accent4 8" xfId="10387" hidden="1"/>
    <cellStyle name="20% - Accent4 8" xfId="10857" hidden="1"/>
    <cellStyle name="20% - Accent4 8" xfId="10786" hidden="1"/>
    <cellStyle name="20% - Accent4 8" xfId="10707" hidden="1"/>
    <cellStyle name="20% - Accent4 8" xfId="10624" hidden="1"/>
    <cellStyle name="20% - Accent4 8" xfId="9457" hidden="1"/>
    <cellStyle name="20% - Accent4 8" xfId="9376" hidden="1"/>
    <cellStyle name="20% - Accent4 8" xfId="9291" hidden="1"/>
    <cellStyle name="20% - Accent4 8" xfId="9033" hidden="1"/>
    <cellStyle name="20% - Accent4 8" xfId="9587" hidden="1"/>
    <cellStyle name="20% - Accent4 8" xfId="9705" hidden="1"/>
    <cellStyle name="20% - Accent4 8" xfId="9805" hidden="1"/>
    <cellStyle name="20% - Accent4 8" xfId="8214" hidden="1"/>
    <cellStyle name="20% - Accent4 8" xfId="8021" hidden="1"/>
    <cellStyle name="20% - Accent4 8" xfId="7838" hidden="1"/>
    <cellStyle name="20% - Accent4 8" xfId="9891" hidden="1"/>
    <cellStyle name="20% - Accent4 8" xfId="9666" hidden="1"/>
    <cellStyle name="20% - Accent4 8" xfId="9684" hidden="1"/>
    <cellStyle name="20% - Accent4 8" xfId="7026" hidden="1"/>
    <cellStyle name="20% - Accent4 8" xfId="6817" hidden="1"/>
    <cellStyle name="20% - Accent4 8" xfId="10073" hidden="1"/>
    <cellStyle name="20% - Accent4 8" xfId="6242" hidden="1"/>
    <cellStyle name="20% - Accent4 8" xfId="6164" hidden="1"/>
    <cellStyle name="20% - Accent4 8" xfId="7844" hidden="1"/>
    <cellStyle name="20% - Accent4 8" xfId="10953" hidden="1"/>
    <cellStyle name="20% - Accent4 8" xfId="5416" hidden="1"/>
    <cellStyle name="20% - Accent4 8" xfId="5345" hidden="1"/>
    <cellStyle name="20% - Accent4 8" xfId="5266" hidden="1"/>
    <cellStyle name="20% - Accent4 8" xfId="5183" hidden="1"/>
    <cellStyle name="20% - Accent4 8" xfId="4016" hidden="1"/>
    <cellStyle name="20% - Accent4 8" xfId="3935" hidden="1"/>
    <cellStyle name="20% - Accent4 8" xfId="3850" hidden="1"/>
    <cellStyle name="20% - Accent4 8" xfId="3592" hidden="1"/>
    <cellStyle name="20% - Accent4 8" xfId="4146" hidden="1"/>
    <cellStyle name="20% - Accent4 8" xfId="4264" hidden="1"/>
    <cellStyle name="20% - Accent4 8" xfId="4364" hidden="1"/>
    <cellStyle name="20% - Accent4 8" xfId="2773" hidden="1"/>
    <cellStyle name="20% - Accent4 8" xfId="2580" hidden="1"/>
    <cellStyle name="20% - Accent4 8" xfId="2397" hidden="1"/>
    <cellStyle name="20% - Accent4 8" xfId="4450" hidden="1"/>
    <cellStyle name="20% - Accent4 8" xfId="4225" hidden="1"/>
    <cellStyle name="20% - Accent4 8" xfId="4243" hidden="1"/>
    <cellStyle name="20% - Accent4 8" xfId="1585" hidden="1"/>
    <cellStyle name="20% - Accent4 8" xfId="1376" hidden="1"/>
    <cellStyle name="20% - Accent4 8" xfId="4632" hidden="1"/>
    <cellStyle name="20% - Accent4 8" xfId="801" hidden="1"/>
    <cellStyle name="20% - Accent4 8" xfId="723" hidden="1"/>
    <cellStyle name="20% - Accent4 8" xfId="2403" hidden="1"/>
    <cellStyle name="20% - Accent4 8" xfId="11097" hidden="1"/>
    <cellStyle name="20% - Accent4 8" xfId="11207" hidden="1"/>
    <cellStyle name="20% - Accent4 8" xfId="11280" hidden="1"/>
    <cellStyle name="20% - Accent4 8" xfId="11358" hidden="1"/>
    <cellStyle name="20% - Accent4 8" xfId="11536" hidden="1"/>
    <cellStyle name="20% - Accent4 8" xfId="12534" hidden="1"/>
    <cellStyle name="20% - Accent4 8" xfId="12661" hidden="1"/>
    <cellStyle name="20% - Accent4 8" xfId="12792" hidden="1"/>
    <cellStyle name="20% - Accent4 8" xfId="12961" hidden="1"/>
    <cellStyle name="20% - Accent4 8" xfId="12447" hidden="1"/>
    <cellStyle name="20% - Accent4 8" xfId="12327" hidden="1"/>
    <cellStyle name="20% - Accent4 8" xfId="12293" hidden="1"/>
    <cellStyle name="20% - Accent4 8" xfId="13739" hidden="1"/>
    <cellStyle name="20% - Accent4 8" xfId="13873" hidden="1"/>
    <cellStyle name="20% - Accent4 8" xfId="14072" hidden="1"/>
    <cellStyle name="20% - Accent4 8" xfId="12271" hidden="1"/>
    <cellStyle name="20% - Accent4 8" xfId="12363" hidden="1"/>
    <cellStyle name="20% - Accent4 8" xfId="12345" hidden="1"/>
    <cellStyle name="20% - Accent4 8" xfId="14753" hidden="1"/>
    <cellStyle name="20% - Accent4 8" xfId="14848" hidden="1"/>
    <cellStyle name="20% - Accent4 8" xfId="12068" hidden="1"/>
    <cellStyle name="20% - Accent4 8" xfId="15523" hidden="1"/>
    <cellStyle name="20% - Accent4 8" xfId="15636" hidden="1"/>
    <cellStyle name="20% - Accent4 8" xfId="14066" hidden="1"/>
    <cellStyle name="20% - Accent4 8" xfId="16115" hidden="1"/>
    <cellStyle name="20% - Accent4 8" xfId="16585" hidden="1"/>
    <cellStyle name="20% - Accent4 8" xfId="16514" hidden="1"/>
    <cellStyle name="20% - Accent4 8" xfId="16435" hidden="1"/>
    <cellStyle name="20% - Accent4 8" xfId="16352" hidden="1"/>
    <cellStyle name="20% - Accent4 8" xfId="15185" hidden="1"/>
    <cellStyle name="20% - Accent4 8" xfId="15104" hidden="1"/>
    <cellStyle name="20% - Accent4 8" xfId="15019" hidden="1"/>
    <cellStyle name="20% - Accent4 8" xfId="14761" hidden="1"/>
    <cellStyle name="20% - Accent4 8" xfId="15315" hidden="1"/>
    <cellStyle name="20% - Accent4 8" xfId="15433" hidden="1"/>
    <cellStyle name="20% - Accent4 8" xfId="15533" hidden="1"/>
    <cellStyle name="20% - Accent4 8" xfId="13942" hidden="1"/>
    <cellStyle name="20% - Accent4 8" xfId="13749" hidden="1"/>
    <cellStyle name="20% - Accent4 8" xfId="13566" hidden="1"/>
    <cellStyle name="20% - Accent4 8" xfId="15619" hidden="1"/>
    <cellStyle name="20% - Accent4 8" xfId="15394" hidden="1"/>
    <cellStyle name="20% - Accent4 8" xfId="15412" hidden="1"/>
    <cellStyle name="20% - Accent4 8" xfId="12754" hidden="1"/>
    <cellStyle name="20% - Accent4 8" xfId="12545" hidden="1"/>
    <cellStyle name="20% - Accent4 8" xfId="15801" hidden="1"/>
    <cellStyle name="20% - Accent4 8" xfId="11970" hidden="1"/>
    <cellStyle name="20% - Accent4 8" xfId="11892" hidden="1"/>
    <cellStyle name="20% - Accent4 8" xfId="13572" hidden="1"/>
    <cellStyle name="20% - Accent4 8" xfId="16681" hidden="1"/>
    <cellStyle name="20% - Accent4 8" xfId="16788" hidden="1"/>
    <cellStyle name="20% - Accent4 8" xfId="16861" hidden="1"/>
    <cellStyle name="20% - Accent4 8" xfId="16939" hidden="1"/>
    <cellStyle name="20% - Accent4 8" xfId="17117" hidden="1"/>
    <cellStyle name="20% - Accent4 8" xfId="18115" hidden="1"/>
    <cellStyle name="20% - Accent4 8" xfId="18242" hidden="1"/>
    <cellStyle name="20% - Accent4 8" xfId="18373" hidden="1"/>
    <cellStyle name="20% - Accent4 8" xfId="18542" hidden="1"/>
    <cellStyle name="20% - Accent4 8" xfId="18028" hidden="1"/>
    <cellStyle name="20% - Accent4 8" xfId="17908" hidden="1"/>
    <cellStyle name="20% - Accent4 8" xfId="17874" hidden="1"/>
    <cellStyle name="20% - Accent4 8" xfId="19320" hidden="1"/>
    <cellStyle name="20% - Accent4 8" xfId="19454" hidden="1"/>
    <cellStyle name="20% - Accent4 8" xfId="19653" hidden="1"/>
    <cellStyle name="20% - Accent4 8" xfId="17852" hidden="1"/>
    <cellStyle name="20% - Accent4 8" xfId="17944" hidden="1"/>
    <cellStyle name="20% - Accent4 8" xfId="17926" hidden="1"/>
    <cellStyle name="20% - Accent4 8" xfId="20334" hidden="1"/>
    <cellStyle name="20% - Accent4 8" xfId="20429" hidden="1"/>
    <cellStyle name="20% - Accent4 8" xfId="17649" hidden="1"/>
    <cellStyle name="20% - Accent4 8" xfId="21104" hidden="1"/>
    <cellStyle name="20% - Accent4 8" xfId="21217" hidden="1"/>
    <cellStyle name="20% - Accent4 8" xfId="19647" hidden="1"/>
    <cellStyle name="20% - Accent4 8" xfId="21696" hidden="1"/>
    <cellStyle name="20% - Accent4 8" xfId="22229" hidden="1"/>
    <cellStyle name="20% - Accent4 8" xfId="22302" hidden="1"/>
    <cellStyle name="20% - Accent4 8" xfId="22380" hidden="1"/>
    <cellStyle name="20% - Accent4 8" xfId="22558" hidden="1"/>
    <cellStyle name="20% - Accent4 8" xfId="23556" hidden="1"/>
    <cellStyle name="20% - Accent4 8" xfId="23683" hidden="1"/>
    <cellStyle name="20% - Accent4 8" xfId="23814" hidden="1"/>
    <cellStyle name="20% - Accent4 8" xfId="23983" hidden="1"/>
    <cellStyle name="20% - Accent4 8" xfId="23469" hidden="1"/>
    <cellStyle name="20% - Accent4 8" xfId="23349" hidden="1"/>
    <cellStyle name="20% - Accent4 8" xfId="23315" hidden="1"/>
    <cellStyle name="20% - Accent4 8" xfId="24761" hidden="1"/>
    <cellStyle name="20% - Accent4 8" xfId="24895" hidden="1"/>
    <cellStyle name="20% - Accent4 8" xfId="25094" hidden="1"/>
    <cellStyle name="20% - Accent4 8" xfId="23293" hidden="1"/>
    <cellStyle name="20% - Accent4 8" xfId="23385" hidden="1"/>
    <cellStyle name="20% - Accent4 8" xfId="23367" hidden="1"/>
    <cellStyle name="20% - Accent4 8" xfId="25775" hidden="1"/>
    <cellStyle name="20% - Accent4 8" xfId="25870" hidden="1"/>
    <cellStyle name="20% - Accent4 8" xfId="23090" hidden="1"/>
    <cellStyle name="20% - Accent4 8" xfId="26545" hidden="1"/>
    <cellStyle name="20% - Accent4 8" xfId="26658" hidden="1"/>
    <cellStyle name="20% - Accent4 8" xfId="25088" hidden="1"/>
    <cellStyle name="20% - Accent4 8" xfId="27137" hidden="1"/>
    <cellStyle name="20% - Accent4 8" xfId="27607" hidden="1"/>
    <cellStyle name="20% - Accent4 8" xfId="27536" hidden="1"/>
    <cellStyle name="20% - Accent4 8" xfId="27457" hidden="1"/>
    <cellStyle name="20% - Accent4 8" xfId="27374" hidden="1"/>
    <cellStyle name="20% - Accent4 8" xfId="26207" hidden="1"/>
    <cellStyle name="20% - Accent4 8" xfId="26126" hidden="1"/>
    <cellStyle name="20% - Accent4 8" xfId="26041" hidden="1"/>
    <cellStyle name="20% - Accent4 8" xfId="25783" hidden="1"/>
    <cellStyle name="20% - Accent4 8" xfId="26337" hidden="1"/>
    <cellStyle name="20% - Accent4 8" xfId="26455" hidden="1"/>
    <cellStyle name="20% - Accent4 8" xfId="26555" hidden="1"/>
    <cellStyle name="20% - Accent4 8" xfId="24964" hidden="1"/>
    <cellStyle name="20% - Accent4 8" xfId="24771" hidden="1"/>
    <cellStyle name="20% - Accent4 8" xfId="24588" hidden="1"/>
    <cellStyle name="20% - Accent4 8" xfId="26641" hidden="1"/>
    <cellStyle name="20% - Accent4 8" xfId="26416" hidden="1"/>
    <cellStyle name="20% - Accent4 8" xfId="26434" hidden="1"/>
    <cellStyle name="20% - Accent4 8" xfId="23776" hidden="1"/>
    <cellStyle name="20% - Accent4 8" xfId="23567" hidden="1"/>
    <cellStyle name="20% - Accent4 8" xfId="26823" hidden="1"/>
    <cellStyle name="20% - Accent4 8" xfId="22992" hidden="1"/>
    <cellStyle name="20% - Accent4 8" xfId="22914" hidden="1"/>
    <cellStyle name="20% - Accent4 8" xfId="24594" hidden="1"/>
    <cellStyle name="20% - Accent4 8" xfId="27703" hidden="1"/>
    <cellStyle name="20% - Accent4 8" xfId="22166" hidden="1"/>
    <cellStyle name="20% - Accent4 8" xfId="22095" hidden="1"/>
    <cellStyle name="20% - Accent4 8" xfId="22016" hidden="1"/>
    <cellStyle name="20% - Accent4 8" xfId="21933" hidden="1"/>
    <cellStyle name="20% - Accent4 8" xfId="20766" hidden="1"/>
    <cellStyle name="20% - Accent4 8" xfId="20685" hidden="1"/>
    <cellStyle name="20% - Accent4 8" xfId="20600" hidden="1"/>
    <cellStyle name="20% - Accent4 8" xfId="20342" hidden="1"/>
    <cellStyle name="20% - Accent4 8" xfId="20896" hidden="1"/>
    <cellStyle name="20% - Accent4 8" xfId="21014" hidden="1"/>
    <cellStyle name="20% - Accent4 8" xfId="21114" hidden="1"/>
    <cellStyle name="20% - Accent4 8" xfId="19523" hidden="1"/>
    <cellStyle name="20% - Accent4 8" xfId="19330" hidden="1"/>
    <cellStyle name="20% - Accent4 8" xfId="19147" hidden="1"/>
    <cellStyle name="20% - Accent4 8" xfId="21200" hidden="1"/>
    <cellStyle name="20% - Accent4 8" xfId="20975" hidden="1"/>
    <cellStyle name="20% - Accent4 8" xfId="20993" hidden="1"/>
    <cellStyle name="20% - Accent4 8" xfId="18335" hidden="1"/>
    <cellStyle name="20% - Accent4 8" xfId="18126" hidden="1"/>
    <cellStyle name="20% - Accent4 8" xfId="21382" hidden="1"/>
    <cellStyle name="20% - Accent4 8" xfId="17551" hidden="1"/>
    <cellStyle name="20% - Accent4 8" xfId="17473" hidden="1"/>
    <cellStyle name="20% - Accent4 8" xfId="19153" hidden="1"/>
    <cellStyle name="20% - Accent4 8" xfId="27847" hidden="1"/>
    <cellStyle name="20% - Accent4 8" xfId="27957" hidden="1"/>
    <cellStyle name="20% - Accent4 8" xfId="28030" hidden="1"/>
    <cellStyle name="20% - Accent4 8" xfId="28108" hidden="1"/>
    <cellStyle name="20% - Accent4 8" xfId="28286" hidden="1"/>
    <cellStyle name="20% - Accent4 8" xfId="29284" hidden="1"/>
    <cellStyle name="20% - Accent4 8" xfId="29411" hidden="1"/>
    <cellStyle name="20% - Accent4 8" xfId="29542" hidden="1"/>
    <cellStyle name="20% - Accent4 8" xfId="29711" hidden="1"/>
    <cellStyle name="20% - Accent4 8" xfId="29197" hidden="1"/>
    <cellStyle name="20% - Accent4 8" xfId="29077" hidden="1"/>
    <cellStyle name="20% - Accent4 8" xfId="29043" hidden="1"/>
    <cellStyle name="20% - Accent4 8" xfId="30489" hidden="1"/>
    <cellStyle name="20% - Accent4 8" xfId="30623" hidden="1"/>
    <cellStyle name="20% - Accent4 8" xfId="30822" hidden="1"/>
    <cellStyle name="20% - Accent4 8" xfId="29021" hidden="1"/>
    <cellStyle name="20% - Accent4 8" xfId="29113" hidden="1"/>
    <cellStyle name="20% - Accent4 8" xfId="29095" hidden="1"/>
    <cellStyle name="20% - Accent4 8" xfId="31503" hidden="1"/>
    <cellStyle name="20% - Accent4 8" xfId="31598" hidden="1"/>
    <cellStyle name="20% - Accent4 8" xfId="28818" hidden="1"/>
    <cellStyle name="20% - Accent4 8" xfId="32273" hidden="1"/>
    <cellStyle name="20% - Accent4 8" xfId="32386" hidden="1"/>
    <cellStyle name="20% - Accent4 8" xfId="30816" hidden="1"/>
    <cellStyle name="20% - Accent4 8" xfId="32865" hidden="1"/>
    <cellStyle name="20% - Accent4 8" xfId="33335" hidden="1"/>
    <cellStyle name="20% - Accent4 8" xfId="33264" hidden="1"/>
    <cellStyle name="20% - Accent4 8" xfId="33185" hidden="1"/>
    <cellStyle name="20% - Accent4 8" xfId="33102" hidden="1"/>
    <cellStyle name="20% - Accent4 8" xfId="31935" hidden="1"/>
    <cellStyle name="20% - Accent4 8" xfId="31854" hidden="1"/>
    <cellStyle name="20% - Accent4 8" xfId="31769" hidden="1"/>
    <cellStyle name="20% - Accent4 8" xfId="31511" hidden="1"/>
    <cellStyle name="20% - Accent4 8" xfId="32065" hidden="1"/>
    <cellStyle name="20% - Accent4 8" xfId="32183" hidden="1"/>
    <cellStyle name="20% - Accent4 8" xfId="32283" hidden="1"/>
    <cellStyle name="20% - Accent4 8" xfId="30692" hidden="1"/>
    <cellStyle name="20% - Accent4 8" xfId="30499" hidden="1"/>
    <cellStyle name="20% - Accent4 8" xfId="30316" hidden="1"/>
    <cellStyle name="20% - Accent4 8" xfId="32369" hidden="1"/>
    <cellStyle name="20% - Accent4 8" xfId="32144" hidden="1"/>
    <cellStyle name="20% - Accent4 8" xfId="32162" hidden="1"/>
    <cellStyle name="20% - Accent4 8" xfId="29504" hidden="1"/>
    <cellStyle name="20% - Accent4 8" xfId="29295" hidden="1"/>
    <cellStyle name="20% - Accent4 8" xfId="32551" hidden="1"/>
    <cellStyle name="20% - Accent4 8" xfId="28720" hidden="1"/>
    <cellStyle name="20% - Accent4 8" xfId="28642" hidden="1"/>
    <cellStyle name="20% - Accent4 8" xfId="30322" hidden="1"/>
    <cellStyle name="20% - Accent4 8" xfId="33431" hidden="1"/>
    <cellStyle name="20% - Accent4 9" xfId="51" hidden="1"/>
    <cellStyle name="20% - Accent4 9" xfId="127" hidden="1"/>
    <cellStyle name="20% - Accent4 9" xfId="204" hidden="1"/>
    <cellStyle name="20% - Accent4 9" xfId="382" hidden="1"/>
    <cellStyle name="20% - Accent4 9" xfId="1387" hidden="1"/>
    <cellStyle name="20% - Accent4 9" xfId="1533" hidden="1"/>
    <cellStyle name="20% - Accent4 9" xfId="1664" hidden="1"/>
    <cellStyle name="20% - Accent4 9" xfId="2114" hidden="1"/>
    <cellStyle name="20% - Accent4 9" xfId="1205" hidden="1"/>
    <cellStyle name="20% - Accent4 9" xfId="1237" hidden="1"/>
    <cellStyle name="20% - Accent4 9" xfId="2454" hidden="1"/>
    <cellStyle name="20% - Accent4 9" xfId="2592" hidden="1"/>
    <cellStyle name="20% - Accent4 9" xfId="2740" hidden="1"/>
    <cellStyle name="20% - Accent4 9" xfId="3234" hidden="1"/>
    <cellStyle name="20% - Accent4 9" xfId="2129" hidden="1"/>
    <cellStyle name="20% - Accent4 9" xfId="2269" hidden="1"/>
    <cellStyle name="20% - Accent4 9" xfId="3508" hidden="1"/>
    <cellStyle name="20% - Accent4 9" xfId="3607" hidden="1"/>
    <cellStyle name="20% - Accent4 9" xfId="3700" hidden="1"/>
    <cellStyle name="20% - Accent4 9" xfId="4272" hidden="1"/>
    <cellStyle name="20% - Accent4 9" xfId="4383" hidden="1"/>
    <cellStyle name="20% - Accent4 9" xfId="4497" hidden="1"/>
    <cellStyle name="20% - Accent4 9" xfId="4881" hidden="1"/>
    <cellStyle name="20% - Accent4 9" xfId="4961" hidden="1"/>
    <cellStyle name="20% - Accent4 9" xfId="5492" hidden="1"/>
    <cellStyle name="20% - Accent4 9" xfId="5568" hidden="1"/>
    <cellStyle name="20% - Accent4 9" xfId="5645" hidden="1"/>
    <cellStyle name="20% - Accent4 9" xfId="5823" hidden="1"/>
    <cellStyle name="20% - Accent4 9" xfId="6828" hidden="1"/>
    <cellStyle name="20% - Accent4 9" xfId="6974" hidden="1"/>
    <cellStyle name="20% - Accent4 9" xfId="7105" hidden="1"/>
    <cellStyle name="20% - Accent4 9" xfId="7555" hidden="1"/>
    <cellStyle name="20% - Accent4 9" xfId="6646" hidden="1"/>
    <cellStyle name="20% - Accent4 9" xfId="6678" hidden="1"/>
    <cellStyle name="20% - Accent4 9" xfId="7895" hidden="1"/>
    <cellStyle name="20% - Accent4 9" xfId="8033" hidden="1"/>
    <cellStyle name="20% - Accent4 9" xfId="8181" hidden="1"/>
    <cellStyle name="20% - Accent4 9" xfId="8675" hidden="1"/>
    <cellStyle name="20% - Accent4 9" xfId="7570" hidden="1"/>
    <cellStyle name="20% - Accent4 9" xfId="7710" hidden="1"/>
    <cellStyle name="20% - Accent4 9" xfId="8949" hidden="1"/>
    <cellStyle name="20% - Accent4 9" xfId="9048" hidden="1"/>
    <cellStyle name="20% - Accent4 9" xfId="9141" hidden="1"/>
    <cellStyle name="20% - Accent4 9" xfId="9713" hidden="1"/>
    <cellStyle name="20% - Accent4 9" xfId="9824" hidden="1"/>
    <cellStyle name="20% - Accent4 9" xfId="9938" hidden="1"/>
    <cellStyle name="20% - Accent4 9" xfId="10322" hidden="1"/>
    <cellStyle name="20% - Accent4 9" xfId="10402" hidden="1"/>
    <cellStyle name="20% - Accent4 9" xfId="10844" hidden="1"/>
    <cellStyle name="20% - Accent4 9" xfId="10770" hidden="1"/>
    <cellStyle name="20% - Accent4 9" xfId="10691" hidden="1"/>
    <cellStyle name="20% - Accent4 9" xfId="10607" hidden="1"/>
    <cellStyle name="20% - Accent4 9" xfId="9440" hidden="1"/>
    <cellStyle name="20% - Accent4 9" xfId="9359" hidden="1"/>
    <cellStyle name="20% - Accent4 9" xfId="9274" hidden="1"/>
    <cellStyle name="20% - Accent4 9" xfId="8634" hidden="1"/>
    <cellStyle name="20% - Accent4 9" xfId="9656" hidden="1"/>
    <cellStyle name="20% - Accent4 9" xfId="9626" hidden="1"/>
    <cellStyle name="20% - Accent4 9" xfId="8314" hidden="1"/>
    <cellStyle name="20% - Accent4 9" xfId="8161" hidden="1"/>
    <cellStyle name="20% - Accent4 9" xfId="7997" hidden="1"/>
    <cellStyle name="20% - Accent4 9" xfId="7509" hidden="1"/>
    <cellStyle name="20% - Accent4 9" xfId="8619" hidden="1"/>
    <cellStyle name="20% - Accent4 9" xfId="8482" hidden="1"/>
    <cellStyle name="20% - Accent4 9" xfId="7147" hidden="1"/>
    <cellStyle name="20% - Accent4 9" xfId="6958" hidden="1"/>
    <cellStyle name="20% - Accent4 9" xfId="6792" hidden="1"/>
    <cellStyle name="20% - Accent4 9" xfId="6303" hidden="1"/>
    <cellStyle name="20% - Accent4 9" xfId="6227" hidden="1"/>
    <cellStyle name="20% - Accent4 9" xfId="6149" hidden="1"/>
    <cellStyle name="20% - Accent4 9" xfId="10892" hidden="1"/>
    <cellStyle name="20% - Accent4 9" xfId="10968" hidden="1"/>
    <cellStyle name="20% - Accent4 9" xfId="5403" hidden="1"/>
    <cellStyle name="20% - Accent4 9" xfId="5329" hidden="1"/>
    <cellStyle name="20% - Accent4 9" xfId="5250" hidden="1"/>
    <cellStyle name="20% - Accent4 9" xfId="5166" hidden="1"/>
    <cellStyle name="20% - Accent4 9" xfId="3999" hidden="1"/>
    <cellStyle name="20% - Accent4 9" xfId="3918" hidden="1"/>
    <cellStyle name="20% - Accent4 9" xfId="3833" hidden="1"/>
    <cellStyle name="20% - Accent4 9" xfId="3193" hidden="1"/>
    <cellStyle name="20% - Accent4 9" xfId="4215" hidden="1"/>
    <cellStyle name="20% - Accent4 9" xfId="4185" hidden="1"/>
    <cellStyle name="20% - Accent4 9" xfId="2873" hidden="1"/>
    <cellStyle name="20% - Accent4 9" xfId="2720" hidden="1"/>
    <cellStyle name="20% - Accent4 9" xfId="2556" hidden="1"/>
    <cellStyle name="20% - Accent4 9" xfId="2068" hidden="1"/>
    <cellStyle name="20% - Accent4 9" xfId="3178" hidden="1"/>
    <cellStyle name="20% - Accent4 9" xfId="3041" hidden="1"/>
    <cellStyle name="20% - Accent4 9" xfId="1706" hidden="1"/>
    <cellStyle name="20% - Accent4 9" xfId="1517" hidden="1"/>
    <cellStyle name="20% - Accent4 9" xfId="1351" hidden="1"/>
    <cellStyle name="20% - Accent4 9" xfId="862" hidden="1"/>
    <cellStyle name="20% - Accent4 9" xfId="786" hidden="1"/>
    <cellStyle name="20% - Accent4 9" xfId="708" hidden="1"/>
    <cellStyle name="20% - Accent4 9" xfId="11036" hidden="1"/>
    <cellStyle name="20% - Accent4 9" xfId="11112" hidden="1"/>
    <cellStyle name="20% - Accent4 9" xfId="11220" hidden="1"/>
    <cellStyle name="20% - Accent4 9" xfId="11296" hidden="1"/>
    <cellStyle name="20% - Accent4 9" xfId="11373" hidden="1"/>
    <cellStyle name="20% - Accent4 9" xfId="11551" hidden="1"/>
    <cellStyle name="20% - Accent4 9" xfId="12556" hidden="1"/>
    <cellStyle name="20% - Accent4 9" xfId="12702" hidden="1"/>
    <cellStyle name="20% - Accent4 9" xfId="12833" hidden="1"/>
    <cellStyle name="20% - Accent4 9" xfId="13283" hidden="1"/>
    <cellStyle name="20% - Accent4 9" xfId="12374" hidden="1"/>
    <cellStyle name="20% - Accent4 9" xfId="12406" hidden="1"/>
    <cellStyle name="20% - Accent4 9" xfId="13623" hidden="1"/>
    <cellStyle name="20% - Accent4 9" xfId="13761" hidden="1"/>
    <cellStyle name="20% - Accent4 9" xfId="13909" hidden="1"/>
    <cellStyle name="20% - Accent4 9" xfId="14403" hidden="1"/>
    <cellStyle name="20% - Accent4 9" xfId="13298" hidden="1"/>
    <cellStyle name="20% - Accent4 9" xfId="13438" hidden="1"/>
    <cellStyle name="20% - Accent4 9" xfId="14677" hidden="1"/>
    <cellStyle name="20% - Accent4 9" xfId="14776" hidden="1"/>
    <cellStyle name="20% - Accent4 9" xfId="14869" hidden="1"/>
    <cellStyle name="20% - Accent4 9" xfId="15441" hidden="1"/>
    <cellStyle name="20% - Accent4 9" xfId="15552" hidden="1"/>
    <cellStyle name="20% - Accent4 9" xfId="15666" hidden="1"/>
    <cellStyle name="20% - Accent4 9" xfId="16050" hidden="1"/>
    <cellStyle name="20% - Accent4 9" xfId="16130" hidden="1"/>
    <cellStyle name="20% - Accent4 9" xfId="16572" hidden="1"/>
    <cellStyle name="20% - Accent4 9" xfId="16498" hidden="1"/>
    <cellStyle name="20% - Accent4 9" xfId="16419" hidden="1"/>
    <cellStyle name="20% - Accent4 9" xfId="16335" hidden="1"/>
    <cellStyle name="20% - Accent4 9" xfId="15168" hidden="1"/>
    <cellStyle name="20% - Accent4 9" xfId="15087" hidden="1"/>
    <cellStyle name="20% - Accent4 9" xfId="15002" hidden="1"/>
    <cellStyle name="20% - Accent4 9" xfId="14362" hidden="1"/>
    <cellStyle name="20% - Accent4 9" xfId="15384" hidden="1"/>
    <cellStyle name="20% - Accent4 9" xfId="15354" hidden="1"/>
    <cellStyle name="20% - Accent4 9" xfId="14042" hidden="1"/>
    <cellStyle name="20% - Accent4 9" xfId="13889" hidden="1"/>
    <cellStyle name="20% - Accent4 9" xfId="13725" hidden="1"/>
    <cellStyle name="20% - Accent4 9" xfId="13237" hidden="1"/>
    <cellStyle name="20% - Accent4 9" xfId="14347" hidden="1"/>
    <cellStyle name="20% - Accent4 9" xfId="14210" hidden="1"/>
    <cellStyle name="20% - Accent4 9" xfId="12875" hidden="1"/>
    <cellStyle name="20% - Accent4 9" xfId="12686" hidden="1"/>
    <cellStyle name="20% - Accent4 9" xfId="12520" hidden="1"/>
    <cellStyle name="20% - Accent4 9" xfId="12031" hidden="1"/>
    <cellStyle name="20% - Accent4 9" xfId="11955" hidden="1"/>
    <cellStyle name="20% - Accent4 9" xfId="11877" hidden="1"/>
    <cellStyle name="20% - Accent4 9" xfId="16620" hidden="1"/>
    <cellStyle name="20% - Accent4 9" xfId="16696" hidden="1"/>
    <cellStyle name="20% - Accent4 9" xfId="16801" hidden="1"/>
    <cellStyle name="20% - Accent4 9" xfId="16877" hidden="1"/>
    <cellStyle name="20% - Accent4 9" xfId="16954" hidden="1"/>
    <cellStyle name="20% - Accent4 9" xfId="17132" hidden="1"/>
    <cellStyle name="20% - Accent4 9" xfId="18137" hidden="1"/>
    <cellStyle name="20% - Accent4 9" xfId="18283" hidden="1"/>
    <cellStyle name="20% - Accent4 9" xfId="18414" hidden="1"/>
    <cellStyle name="20% - Accent4 9" xfId="18864" hidden="1"/>
    <cellStyle name="20% - Accent4 9" xfId="17955" hidden="1"/>
    <cellStyle name="20% - Accent4 9" xfId="17987" hidden="1"/>
    <cellStyle name="20% - Accent4 9" xfId="19204" hidden="1"/>
    <cellStyle name="20% - Accent4 9" xfId="19342" hidden="1"/>
    <cellStyle name="20% - Accent4 9" xfId="19490" hidden="1"/>
    <cellStyle name="20% - Accent4 9" xfId="19984" hidden="1"/>
    <cellStyle name="20% - Accent4 9" xfId="18879" hidden="1"/>
    <cellStyle name="20% - Accent4 9" xfId="19019" hidden="1"/>
    <cellStyle name="20% - Accent4 9" xfId="20258" hidden="1"/>
    <cellStyle name="20% - Accent4 9" xfId="20357" hidden="1"/>
    <cellStyle name="20% - Accent4 9" xfId="20450" hidden="1"/>
    <cellStyle name="20% - Accent4 9" xfId="21022" hidden="1"/>
    <cellStyle name="20% - Accent4 9" xfId="21133" hidden="1"/>
    <cellStyle name="20% - Accent4 9" xfId="21247" hidden="1"/>
    <cellStyle name="20% - Accent4 9" xfId="21631" hidden="1"/>
    <cellStyle name="20% - Accent4 9" xfId="21711" hidden="1"/>
    <cellStyle name="20% - Accent4 9" xfId="22242" hidden="1"/>
    <cellStyle name="20% - Accent4 9" xfId="22318" hidden="1"/>
    <cellStyle name="20% - Accent4 9" xfId="22395" hidden="1"/>
    <cellStyle name="20% - Accent4 9" xfId="22573" hidden="1"/>
    <cellStyle name="20% - Accent4 9" xfId="23578" hidden="1"/>
    <cellStyle name="20% - Accent4 9" xfId="23724" hidden="1"/>
    <cellStyle name="20% - Accent4 9" xfId="23855" hidden="1"/>
    <cellStyle name="20% - Accent4 9" xfId="24305" hidden="1"/>
    <cellStyle name="20% - Accent4 9" xfId="23396" hidden="1"/>
    <cellStyle name="20% - Accent4 9" xfId="23428" hidden="1"/>
    <cellStyle name="20% - Accent4 9" xfId="24645" hidden="1"/>
    <cellStyle name="20% - Accent4 9" xfId="24783" hidden="1"/>
    <cellStyle name="20% - Accent4 9" xfId="24931" hidden="1"/>
    <cellStyle name="20% - Accent4 9" xfId="25425" hidden="1"/>
    <cellStyle name="20% - Accent4 9" xfId="24320" hidden="1"/>
    <cellStyle name="20% - Accent4 9" xfId="24460" hidden="1"/>
    <cellStyle name="20% - Accent4 9" xfId="25699" hidden="1"/>
    <cellStyle name="20% - Accent4 9" xfId="25798" hidden="1"/>
    <cellStyle name="20% - Accent4 9" xfId="25891" hidden="1"/>
    <cellStyle name="20% - Accent4 9" xfId="26463" hidden="1"/>
    <cellStyle name="20% - Accent4 9" xfId="26574" hidden="1"/>
    <cellStyle name="20% - Accent4 9" xfId="26688" hidden="1"/>
    <cellStyle name="20% - Accent4 9" xfId="27072" hidden="1"/>
    <cellStyle name="20% - Accent4 9" xfId="27152" hidden="1"/>
    <cellStyle name="20% - Accent4 9" xfId="27594" hidden="1"/>
    <cellStyle name="20% - Accent4 9" xfId="27520" hidden="1"/>
    <cellStyle name="20% - Accent4 9" xfId="27441" hidden="1"/>
    <cellStyle name="20% - Accent4 9" xfId="27357" hidden="1"/>
    <cellStyle name="20% - Accent4 9" xfId="26190" hidden="1"/>
    <cellStyle name="20% - Accent4 9" xfId="26109" hidden="1"/>
    <cellStyle name="20% - Accent4 9" xfId="26024" hidden="1"/>
    <cellStyle name="20% - Accent4 9" xfId="25384" hidden="1"/>
    <cellStyle name="20% - Accent4 9" xfId="26406" hidden="1"/>
    <cellStyle name="20% - Accent4 9" xfId="26376" hidden="1"/>
    <cellStyle name="20% - Accent4 9" xfId="25064" hidden="1"/>
    <cellStyle name="20% - Accent4 9" xfId="24911" hidden="1"/>
    <cellStyle name="20% - Accent4 9" xfId="24747" hidden="1"/>
    <cellStyle name="20% - Accent4 9" xfId="24259" hidden="1"/>
    <cellStyle name="20% - Accent4 9" xfId="25369" hidden="1"/>
    <cellStyle name="20% - Accent4 9" xfId="25232" hidden="1"/>
    <cellStyle name="20% - Accent4 9" xfId="23897" hidden="1"/>
    <cellStyle name="20% - Accent4 9" xfId="23708" hidden="1"/>
    <cellStyle name="20% - Accent4 9" xfId="23542" hidden="1"/>
    <cellStyle name="20% - Accent4 9" xfId="23053" hidden="1"/>
    <cellStyle name="20% - Accent4 9" xfId="22977" hidden="1"/>
    <cellStyle name="20% - Accent4 9" xfId="22899" hidden="1"/>
    <cellStyle name="20% - Accent4 9" xfId="27642" hidden="1"/>
    <cellStyle name="20% - Accent4 9" xfId="27718" hidden="1"/>
    <cellStyle name="20% - Accent4 9" xfId="22153" hidden="1"/>
    <cellStyle name="20% - Accent4 9" xfId="22079" hidden="1"/>
    <cellStyle name="20% - Accent4 9" xfId="22000" hidden="1"/>
    <cellStyle name="20% - Accent4 9" xfId="21916" hidden="1"/>
    <cellStyle name="20% - Accent4 9" xfId="20749" hidden="1"/>
    <cellStyle name="20% - Accent4 9" xfId="20668" hidden="1"/>
    <cellStyle name="20% - Accent4 9" xfId="20583" hidden="1"/>
    <cellStyle name="20% - Accent4 9" xfId="19943" hidden="1"/>
    <cellStyle name="20% - Accent4 9" xfId="20965" hidden="1"/>
    <cellStyle name="20% - Accent4 9" xfId="20935" hidden="1"/>
    <cellStyle name="20% - Accent4 9" xfId="19623" hidden="1"/>
    <cellStyle name="20% - Accent4 9" xfId="19470" hidden="1"/>
    <cellStyle name="20% - Accent4 9" xfId="19306" hidden="1"/>
    <cellStyle name="20% - Accent4 9" xfId="18818" hidden="1"/>
    <cellStyle name="20% - Accent4 9" xfId="19928" hidden="1"/>
    <cellStyle name="20% - Accent4 9" xfId="19791" hidden="1"/>
    <cellStyle name="20% - Accent4 9" xfId="18456" hidden="1"/>
    <cellStyle name="20% - Accent4 9" xfId="18267" hidden="1"/>
    <cellStyle name="20% - Accent4 9" xfId="18101" hidden="1"/>
    <cellStyle name="20% - Accent4 9" xfId="17612" hidden="1"/>
    <cellStyle name="20% - Accent4 9" xfId="17536" hidden="1"/>
    <cellStyle name="20% - Accent4 9" xfId="17458" hidden="1"/>
    <cellStyle name="20% - Accent4 9" xfId="27786" hidden="1"/>
    <cellStyle name="20% - Accent4 9" xfId="27862" hidden="1"/>
    <cellStyle name="20% - Accent4 9" xfId="27970" hidden="1"/>
    <cellStyle name="20% - Accent4 9" xfId="28046" hidden="1"/>
    <cellStyle name="20% - Accent4 9" xfId="28123" hidden="1"/>
    <cellStyle name="20% - Accent4 9" xfId="28301" hidden="1"/>
    <cellStyle name="20% - Accent4 9" xfId="29306" hidden="1"/>
    <cellStyle name="20% - Accent4 9" xfId="29452" hidden="1"/>
    <cellStyle name="20% - Accent4 9" xfId="29583" hidden="1"/>
    <cellStyle name="20% - Accent4 9" xfId="30033" hidden="1"/>
    <cellStyle name="20% - Accent4 9" xfId="29124" hidden="1"/>
    <cellStyle name="20% - Accent4 9" xfId="29156" hidden="1"/>
    <cellStyle name="20% - Accent4 9" xfId="30373" hidden="1"/>
    <cellStyle name="20% - Accent4 9" xfId="30511" hidden="1"/>
    <cellStyle name="20% - Accent4 9" xfId="30659" hidden="1"/>
    <cellStyle name="20% - Accent4 9" xfId="31153" hidden="1"/>
    <cellStyle name="20% - Accent4 9" xfId="30048" hidden="1"/>
    <cellStyle name="20% - Accent4 9" xfId="30188" hidden="1"/>
    <cellStyle name="20% - Accent4 9" xfId="31427" hidden="1"/>
    <cellStyle name="20% - Accent4 9" xfId="31526" hidden="1"/>
    <cellStyle name="20% - Accent4 9" xfId="31619" hidden="1"/>
    <cellStyle name="20% - Accent4 9" xfId="32191" hidden="1"/>
    <cellStyle name="20% - Accent4 9" xfId="32302" hidden="1"/>
    <cellStyle name="20% - Accent4 9" xfId="32416" hidden="1"/>
    <cellStyle name="20% - Accent4 9" xfId="32800" hidden="1"/>
    <cellStyle name="20% - Accent4 9" xfId="32880" hidden="1"/>
    <cellStyle name="20% - Accent4 9" xfId="33322" hidden="1"/>
    <cellStyle name="20% - Accent4 9" xfId="33248" hidden="1"/>
    <cellStyle name="20% - Accent4 9" xfId="33169" hidden="1"/>
    <cellStyle name="20% - Accent4 9" xfId="33085" hidden="1"/>
    <cellStyle name="20% - Accent4 9" xfId="31918" hidden="1"/>
    <cellStyle name="20% - Accent4 9" xfId="31837" hidden="1"/>
    <cellStyle name="20% - Accent4 9" xfId="31752" hidden="1"/>
    <cellStyle name="20% - Accent4 9" xfId="31112" hidden="1"/>
    <cellStyle name="20% - Accent4 9" xfId="32134" hidden="1"/>
    <cellStyle name="20% - Accent4 9" xfId="32104" hidden="1"/>
    <cellStyle name="20% - Accent4 9" xfId="30792" hidden="1"/>
    <cellStyle name="20% - Accent4 9" xfId="30639" hidden="1"/>
    <cellStyle name="20% - Accent4 9" xfId="30475" hidden="1"/>
    <cellStyle name="20% - Accent4 9" xfId="29987" hidden="1"/>
    <cellStyle name="20% - Accent4 9" xfId="31097" hidden="1"/>
    <cellStyle name="20% - Accent4 9" xfId="30960" hidden="1"/>
    <cellStyle name="20% - Accent4 9" xfId="29625" hidden="1"/>
    <cellStyle name="20% - Accent4 9" xfId="29436" hidden="1"/>
    <cellStyle name="20% - Accent4 9" xfId="29270" hidden="1"/>
    <cellStyle name="20% - Accent4 9" xfId="28781" hidden="1"/>
    <cellStyle name="20% - Accent4 9" xfId="28705" hidden="1"/>
    <cellStyle name="20% - Accent4 9" xfId="28627" hidden="1"/>
    <cellStyle name="20% - Accent4 9" xfId="33370" hidden="1"/>
    <cellStyle name="20% - Accent4 9" xfId="33446" hidden="1"/>
    <cellStyle name="20% - Accent5" xfId="33546" builtinId="46" hidden="1"/>
    <cellStyle name="20% - Accent5 10" xfId="79" hidden="1"/>
    <cellStyle name="20% - Accent5 10" xfId="155" hidden="1"/>
    <cellStyle name="20% - Accent5 10" xfId="273" hidden="1"/>
    <cellStyle name="20% - Accent5 10" xfId="411" hidden="1"/>
    <cellStyle name="20% - Accent5 10" xfId="1421" hidden="1"/>
    <cellStyle name="20% - Accent5 10" xfId="1566" hidden="1"/>
    <cellStyle name="20% - Accent5 10" xfId="1710" hidden="1"/>
    <cellStyle name="20% - Accent5 10" xfId="1755" hidden="1"/>
    <cellStyle name="20% - Accent5 10" xfId="1150" hidden="1"/>
    <cellStyle name="20% - Accent5 10" xfId="1155" hidden="1"/>
    <cellStyle name="20% - Accent5 10" xfId="2495" hidden="1"/>
    <cellStyle name="20% - Accent5 10" xfId="2625" hidden="1"/>
    <cellStyle name="20% - Accent5 10" xfId="2774" hidden="1"/>
    <cellStyle name="20% - Accent5 10" xfId="2844" hidden="1"/>
    <cellStyle name="20% - Accent5 10" xfId="999" hidden="1"/>
    <cellStyle name="20% - Accent5 10" xfId="935" hidden="1"/>
    <cellStyle name="20% - Accent5 10" xfId="3541" hidden="1"/>
    <cellStyle name="20% - Accent5 10" xfId="3639" hidden="1"/>
    <cellStyle name="20% - Accent5 10" xfId="3730" hidden="1"/>
    <cellStyle name="20% - Accent5 10" xfId="4306" hidden="1"/>
    <cellStyle name="20% - Accent5 10" xfId="4416" hidden="1"/>
    <cellStyle name="20% - Accent5 10" xfId="4530" hidden="1"/>
    <cellStyle name="20% - Accent5 10" xfId="4911" hidden="1"/>
    <cellStyle name="20% - Accent5 10" xfId="4991" hidden="1"/>
    <cellStyle name="20% - Accent5 10" xfId="5520" hidden="1"/>
    <cellStyle name="20% - Accent5 10" xfId="5596" hidden="1"/>
    <cellStyle name="20% - Accent5 10" xfId="5714" hidden="1"/>
    <cellStyle name="20% - Accent5 10" xfId="5852" hidden="1"/>
    <cellStyle name="20% - Accent5 10" xfId="6862" hidden="1"/>
    <cellStyle name="20% - Accent5 10" xfId="7007" hidden="1"/>
    <cellStyle name="20% - Accent5 10" xfId="7151" hidden="1"/>
    <cellStyle name="20% - Accent5 10" xfId="7196" hidden="1"/>
    <cellStyle name="20% - Accent5 10" xfId="6591" hidden="1"/>
    <cellStyle name="20% - Accent5 10" xfId="6596" hidden="1"/>
    <cellStyle name="20% - Accent5 10" xfId="7936" hidden="1"/>
    <cellStyle name="20% - Accent5 10" xfId="8066" hidden="1"/>
    <cellStyle name="20% - Accent5 10" xfId="8215" hidden="1"/>
    <cellStyle name="20% - Accent5 10" xfId="8285" hidden="1"/>
    <cellStyle name="20% - Accent5 10" xfId="6440" hidden="1"/>
    <cellStyle name="20% - Accent5 10" xfId="6376" hidden="1"/>
    <cellStyle name="20% - Accent5 10" xfId="8982" hidden="1"/>
    <cellStyle name="20% - Accent5 10" xfId="9080" hidden="1"/>
    <cellStyle name="20% - Accent5 10" xfId="9171" hidden="1"/>
    <cellStyle name="20% - Accent5 10" xfId="9747" hidden="1"/>
    <cellStyle name="20% - Accent5 10" xfId="9857" hidden="1"/>
    <cellStyle name="20% - Accent5 10" xfId="9971" hidden="1"/>
    <cellStyle name="20% - Accent5 10" xfId="10352" hidden="1"/>
    <cellStyle name="20% - Accent5 10" xfId="10432" hidden="1"/>
    <cellStyle name="20% - Accent5 10" xfId="10816" hidden="1"/>
    <cellStyle name="20% - Accent5 10" xfId="10742" hidden="1"/>
    <cellStyle name="20% - Accent5 10" xfId="10661" hidden="1"/>
    <cellStyle name="20% - Accent5 10" xfId="10578" hidden="1"/>
    <cellStyle name="20% - Accent5 10" xfId="9410" hidden="1"/>
    <cellStyle name="20% - Accent5 10" xfId="9330" hidden="1"/>
    <cellStyle name="20% - Accent5 10" xfId="9244" hidden="1"/>
    <cellStyle name="20% - Accent5 10" xfId="9204" hidden="1"/>
    <cellStyle name="20% - Accent5 10" xfId="9735" hidden="1"/>
    <cellStyle name="20% - Accent5 10" xfId="9712" hidden="1"/>
    <cellStyle name="20% - Accent5 10" xfId="8272" hidden="1"/>
    <cellStyle name="20% - Accent5 10" xfId="8125" hidden="1"/>
    <cellStyle name="20% - Accent5 10" xfId="7944" hidden="1"/>
    <cellStyle name="20% - Accent5 10" xfId="7871" hidden="1"/>
    <cellStyle name="20% - Accent5 10" xfId="10008" hidden="1"/>
    <cellStyle name="20% - Accent5 10" xfId="10032" hidden="1"/>
    <cellStyle name="20% - Accent5 10" xfId="7084" hidden="1"/>
    <cellStyle name="20% - Accent5 10" xfId="6923" hidden="1"/>
    <cellStyle name="20% - Accent5 10" xfId="6754" hidden="1"/>
    <cellStyle name="20% - Accent5 10" xfId="6275" hidden="1"/>
    <cellStyle name="20% - Accent5 10" xfId="6199" hidden="1"/>
    <cellStyle name="20% - Accent5 10" xfId="6022" hidden="1"/>
    <cellStyle name="20% - Accent5 10" xfId="10920" hidden="1"/>
    <cellStyle name="20% - Accent5 10" xfId="10996" hidden="1"/>
    <cellStyle name="20% - Accent5 10" xfId="5375" hidden="1"/>
    <cellStyle name="20% - Accent5 10" xfId="5301" hidden="1"/>
    <cellStyle name="20% - Accent5 10" xfId="5220" hidden="1"/>
    <cellStyle name="20% - Accent5 10" xfId="5137" hidden="1"/>
    <cellStyle name="20% - Accent5 10" xfId="3969" hidden="1"/>
    <cellStyle name="20% - Accent5 10" xfId="3889" hidden="1"/>
    <cellStyle name="20% - Accent5 10" xfId="3803" hidden="1"/>
    <cellStyle name="20% - Accent5 10" xfId="3763" hidden="1"/>
    <cellStyle name="20% - Accent5 10" xfId="4294" hidden="1"/>
    <cellStyle name="20% - Accent5 10" xfId="4271" hidden="1"/>
    <cellStyle name="20% - Accent5 10" xfId="2831" hidden="1"/>
    <cellStyle name="20% - Accent5 10" xfId="2684" hidden="1"/>
    <cellStyle name="20% - Accent5 10" xfId="2503" hidden="1"/>
    <cellStyle name="20% - Accent5 10" xfId="2430" hidden="1"/>
    <cellStyle name="20% - Accent5 10" xfId="4567" hidden="1"/>
    <cellStyle name="20% - Accent5 10" xfId="4591" hidden="1"/>
    <cellStyle name="20% - Accent5 10" xfId="1643" hidden="1"/>
    <cellStyle name="20% - Accent5 10" xfId="1482" hidden="1"/>
    <cellStyle name="20% - Accent5 10" xfId="1313" hidden="1"/>
    <cellStyle name="20% - Accent5 10" xfId="834" hidden="1"/>
    <cellStyle name="20% - Accent5 10" xfId="758" hidden="1"/>
    <cellStyle name="20% - Accent5 10" xfId="581" hidden="1"/>
    <cellStyle name="20% - Accent5 10" xfId="11064" hidden="1"/>
    <cellStyle name="20% - Accent5 10" xfId="11140" hidden="1"/>
    <cellStyle name="20% - Accent5 10" xfId="11248" hidden="1"/>
    <cellStyle name="20% - Accent5 10" xfId="11324" hidden="1"/>
    <cellStyle name="20% - Accent5 10" xfId="11442" hidden="1"/>
    <cellStyle name="20% - Accent5 10" xfId="11580" hidden="1"/>
    <cellStyle name="20% - Accent5 10" xfId="12590" hidden="1"/>
    <cellStyle name="20% - Accent5 10" xfId="12735" hidden="1"/>
    <cellStyle name="20% - Accent5 10" xfId="12879" hidden="1"/>
    <cellStyle name="20% - Accent5 10" xfId="12924" hidden="1"/>
    <cellStyle name="20% - Accent5 10" xfId="12319" hidden="1"/>
    <cellStyle name="20% - Accent5 10" xfId="12324" hidden="1"/>
    <cellStyle name="20% - Accent5 10" xfId="13664" hidden="1"/>
    <cellStyle name="20% - Accent5 10" xfId="13794" hidden="1"/>
    <cellStyle name="20% - Accent5 10" xfId="13943" hidden="1"/>
    <cellStyle name="20% - Accent5 10" xfId="14013" hidden="1"/>
    <cellStyle name="20% - Accent5 10" xfId="12168" hidden="1"/>
    <cellStyle name="20% - Accent5 10" xfId="12104" hidden="1"/>
    <cellStyle name="20% - Accent5 10" xfId="14710" hidden="1"/>
    <cellStyle name="20% - Accent5 10" xfId="14808" hidden="1"/>
    <cellStyle name="20% - Accent5 10" xfId="14899" hidden="1"/>
    <cellStyle name="20% - Accent5 10" xfId="15475" hidden="1"/>
    <cellStyle name="20% - Accent5 10" xfId="15585" hidden="1"/>
    <cellStyle name="20% - Accent5 10" xfId="15699" hidden="1"/>
    <cellStyle name="20% - Accent5 10" xfId="16080" hidden="1"/>
    <cellStyle name="20% - Accent5 10" xfId="16160" hidden="1"/>
    <cellStyle name="20% - Accent5 10" xfId="16544" hidden="1"/>
    <cellStyle name="20% - Accent5 10" xfId="16470" hidden="1"/>
    <cellStyle name="20% - Accent5 10" xfId="16389" hidden="1"/>
    <cellStyle name="20% - Accent5 10" xfId="16306" hidden="1"/>
    <cellStyle name="20% - Accent5 10" xfId="15138" hidden="1"/>
    <cellStyle name="20% - Accent5 10" xfId="15058" hidden="1"/>
    <cellStyle name="20% - Accent5 10" xfId="14972" hidden="1"/>
    <cellStyle name="20% - Accent5 10" xfId="14932" hidden="1"/>
    <cellStyle name="20% - Accent5 10" xfId="15463" hidden="1"/>
    <cellStyle name="20% - Accent5 10" xfId="15440" hidden="1"/>
    <cellStyle name="20% - Accent5 10" xfId="14000" hidden="1"/>
    <cellStyle name="20% - Accent5 10" xfId="13853" hidden="1"/>
    <cellStyle name="20% - Accent5 10" xfId="13672" hidden="1"/>
    <cellStyle name="20% - Accent5 10" xfId="13599" hidden="1"/>
    <cellStyle name="20% - Accent5 10" xfId="15736" hidden="1"/>
    <cellStyle name="20% - Accent5 10" xfId="15760" hidden="1"/>
    <cellStyle name="20% - Accent5 10" xfId="12812" hidden="1"/>
    <cellStyle name="20% - Accent5 10" xfId="12651" hidden="1"/>
    <cellStyle name="20% - Accent5 10" xfId="12482" hidden="1"/>
    <cellStyle name="20% - Accent5 10" xfId="12003" hidden="1"/>
    <cellStyle name="20% - Accent5 10" xfId="11927" hidden="1"/>
    <cellStyle name="20% - Accent5 10" xfId="11750" hidden="1"/>
    <cellStyle name="20% - Accent5 10" xfId="16648" hidden="1"/>
    <cellStyle name="20% - Accent5 10" xfId="16724" hidden="1"/>
    <cellStyle name="20% - Accent5 10" xfId="16829" hidden="1"/>
    <cellStyle name="20% - Accent5 10" xfId="16905" hidden="1"/>
    <cellStyle name="20% - Accent5 10" xfId="17023" hidden="1"/>
    <cellStyle name="20% - Accent5 10" xfId="17161" hidden="1"/>
    <cellStyle name="20% - Accent5 10" xfId="18171" hidden="1"/>
    <cellStyle name="20% - Accent5 10" xfId="18316" hidden="1"/>
    <cellStyle name="20% - Accent5 10" xfId="18460" hidden="1"/>
    <cellStyle name="20% - Accent5 10" xfId="18505" hidden="1"/>
    <cellStyle name="20% - Accent5 10" xfId="17900" hidden="1"/>
    <cellStyle name="20% - Accent5 10" xfId="17905" hidden="1"/>
    <cellStyle name="20% - Accent5 10" xfId="19245" hidden="1"/>
    <cellStyle name="20% - Accent5 10" xfId="19375" hidden="1"/>
    <cellStyle name="20% - Accent5 10" xfId="19524" hidden="1"/>
    <cellStyle name="20% - Accent5 10" xfId="19594" hidden="1"/>
    <cellStyle name="20% - Accent5 10" xfId="17749" hidden="1"/>
    <cellStyle name="20% - Accent5 10" xfId="17685" hidden="1"/>
    <cellStyle name="20% - Accent5 10" xfId="20291" hidden="1"/>
    <cellStyle name="20% - Accent5 10" xfId="20389" hidden="1"/>
    <cellStyle name="20% - Accent5 10" xfId="20480" hidden="1"/>
    <cellStyle name="20% - Accent5 10" xfId="21056" hidden="1"/>
    <cellStyle name="20% - Accent5 10" xfId="21166" hidden="1"/>
    <cellStyle name="20% - Accent5 10" xfId="21280" hidden="1"/>
    <cellStyle name="20% - Accent5 10" xfId="21661" hidden="1"/>
    <cellStyle name="20% - Accent5 10" xfId="21741" hidden="1"/>
    <cellStyle name="20% - Accent5 10" xfId="22270" hidden="1"/>
    <cellStyle name="20% - Accent5 10" xfId="22346" hidden="1"/>
    <cellStyle name="20% - Accent5 10" xfId="22464" hidden="1"/>
    <cellStyle name="20% - Accent5 10" xfId="22602" hidden="1"/>
    <cellStyle name="20% - Accent5 10" xfId="23612" hidden="1"/>
    <cellStyle name="20% - Accent5 10" xfId="23757" hidden="1"/>
    <cellStyle name="20% - Accent5 10" xfId="23901" hidden="1"/>
    <cellStyle name="20% - Accent5 10" xfId="23946" hidden="1"/>
    <cellStyle name="20% - Accent5 10" xfId="23341" hidden="1"/>
    <cellStyle name="20% - Accent5 10" xfId="23346" hidden="1"/>
    <cellStyle name="20% - Accent5 10" xfId="24686" hidden="1"/>
    <cellStyle name="20% - Accent5 10" xfId="24816" hidden="1"/>
    <cellStyle name="20% - Accent5 10" xfId="24965" hidden="1"/>
    <cellStyle name="20% - Accent5 10" xfId="25035" hidden="1"/>
    <cellStyle name="20% - Accent5 10" xfId="23190" hidden="1"/>
    <cellStyle name="20% - Accent5 10" xfId="23126" hidden="1"/>
    <cellStyle name="20% - Accent5 10" xfId="25732" hidden="1"/>
    <cellStyle name="20% - Accent5 10" xfId="25830" hidden="1"/>
    <cellStyle name="20% - Accent5 10" xfId="25921" hidden="1"/>
    <cellStyle name="20% - Accent5 10" xfId="26497" hidden="1"/>
    <cellStyle name="20% - Accent5 10" xfId="26607" hidden="1"/>
    <cellStyle name="20% - Accent5 10" xfId="26721" hidden="1"/>
    <cellStyle name="20% - Accent5 10" xfId="27102" hidden="1"/>
    <cellStyle name="20% - Accent5 10" xfId="27182" hidden="1"/>
    <cellStyle name="20% - Accent5 10" xfId="27566" hidden="1"/>
    <cellStyle name="20% - Accent5 10" xfId="27492" hidden="1"/>
    <cellStyle name="20% - Accent5 10" xfId="27411" hidden="1"/>
    <cellStyle name="20% - Accent5 10" xfId="27328" hidden="1"/>
    <cellStyle name="20% - Accent5 10" xfId="26160" hidden="1"/>
    <cellStyle name="20% - Accent5 10" xfId="26080" hidden="1"/>
    <cellStyle name="20% - Accent5 10" xfId="25994" hidden="1"/>
    <cellStyle name="20% - Accent5 10" xfId="25954" hidden="1"/>
    <cellStyle name="20% - Accent5 10" xfId="26485" hidden="1"/>
    <cellStyle name="20% - Accent5 10" xfId="26462" hidden="1"/>
    <cellStyle name="20% - Accent5 10" xfId="25022" hidden="1"/>
    <cellStyle name="20% - Accent5 10" xfId="24875" hidden="1"/>
    <cellStyle name="20% - Accent5 10" xfId="24694" hidden="1"/>
    <cellStyle name="20% - Accent5 10" xfId="24621" hidden="1"/>
    <cellStyle name="20% - Accent5 10" xfId="26758" hidden="1"/>
    <cellStyle name="20% - Accent5 10" xfId="26782" hidden="1"/>
    <cellStyle name="20% - Accent5 10" xfId="23834" hidden="1"/>
    <cellStyle name="20% - Accent5 10" xfId="23673" hidden="1"/>
    <cellStyle name="20% - Accent5 10" xfId="23504" hidden="1"/>
    <cellStyle name="20% - Accent5 10" xfId="23025" hidden="1"/>
    <cellStyle name="20% - Accent5 10" xfId="22949" hidden="1"/>
    <cellStyle name="20% - Accent5 10" xfId="22772" hidden="1"/>
    <cellStyle name="20% - Accent5 10" xfId="27670" hidden="1"/>
    <cellStyle name="20% - Accent5 10" xfId="27746" hidden="1"/>
    <cellStyle name="20% - Accent5 10" xfId="22125" hidden="1"/>
    <cellStyle name="20% - Accent5 10" xfId="22051" hidden="1"/>
    <cellStyle name="20% - Accent5 10" xfId="21970" hidden="1"/>
    <cellStyle name="20% - Accent5 10" xfId="21887" hidden="1"/>
    <cellStyle name="20% - Accent5 10" xfId="20719" hidden="1"/>
    <cellStyle name="20% - Accent5 10" xfId="20639" hidden="1"/>
    <cellStyle name="20% - Accent5 10" xfId="20553" hidden="1"/>
    <cellStyle name="20% - Accent5 10" xfId="20513" hidden="1"/>
    <cellStyle name="20% - Accent5 10" xfId="21044" hidden="1"/>
    <cellStyle name="20% - Accent5 10" xfId="21021" hidden="1"/>
    <cellStyle name="20% - Accent5 10" xfId="19581" hidden="1"/>
    <cellStyle name="20% - Accent5 10" xfId="19434" hidden="1"/>
    <cellStyle name="20% - Accent5 10" xfId="19253" hidden="1"/>
    <cellStyle name="20% - Accent5 10" xfId="19180" hidden="1"/>
    <cellStyle name="20% - Accent5 10" xfId="21317" hidden="1"/>
    <cellStyle name="20% - Accent5 10" xfId="21341" hidden="1"/>
    <cellStyle name="20% - Accent5 10" xfId="18393" hidden="1"/>
    <cellStyle name="20% - Accent5 10" xfId="18232" hidden="1"/>
    <cellStyle name="20% - Accent5 10" xfId="18063" hidden="1"/>
    <cellStyle name="20% - Accent5 10" xfId="17584" hidden="1"/>
    <cellStyle name="20% - Accent5 10" xfId="17508" hidden="1"/>
    <cellStyle name="20% - Accent5 10" xfId="17331" hidden="1"/>
    <cellStyle name="20% - Accent5 10" xfId="27814" hidden="1"/>
    <cellStyle name="20% - Accent5 10" xfId="27890" hidden="1"/>
    <cellStyle name="20% - Accent5 10" xfId="27998" hidden="1"/>
    <cellStyle name="20% - Accent5 10" xfId="28074" hidden="1"/>
    <cellStyle name="20% - Accent5 10" xfId="28192" hidden="1"/>
    <cellStyle name="20% - Accent5 10" xfId="28330" hidden="1"/>
    <cellStyle name="20% - Accent5 10" xfId="29340" hidden="1"/>
    <cellStyle name="20% - Accent5 10" xfId="29485" hidden="1"/>
    <cellStyle name="20% - Accent5 10" xfId="29629" hidden="1"/>
    <cellStyle name="20% - Accent5 10" xfId="29674" hidden="1"/>
    <cellStyle name="20% - Accent5 10" xfId="29069" hidden="1"/>
    <cellStyle name="20% - Accent5 10" xfId="29074" hidden="1"/>
    <cellStyle name="20% - Accent5 10" xfId="30414" hidden="1"/>
    <cellStyle name="20% - Accent5 10" xfId="30544" hidden="1"/>
    <cellStyle name="20% - Accent5 10" xfId="30693" hidden="1"/>
    <cellStyle name="20% - Accent5 10" xfId="30763" hidden="1"/>
    <cellStyle name="20% - Accent5 10" xfId="28918" hidden="1"/>
    <cellStyle name="20% - Accent5 10" xfId="28854" hidden="1"/>
    <cellStyle name="20% - Accent5 10" xfId="31460" hidden="1"/>
    <cellStyle name="20% - Accent5 10" xfId="31558" hidden="1"/>
    <cellStyle name="20% - Accent5 10" xfId="31649" hidden="1"/>
    <cellStyle name="20% - Accent5 10" xfId="32225" hidden="1"/>
    <cellStyle name="20% - Accent5 10" xfId="32335" hidden="1"/>
    <cellStyle name="20% - Accent5 10" xfId="32449" hidden="1"/>
    <cellStyle name="20% - Accent5 10" xfId="32830" hidden="1"/>
    <cellStyle name="20% - Accent5 10" xfId="32910" hidden="1"/>
    <cellStyle name="20% - Accent5 10" xfId="33294" hidden="1"/>
    <cellStyle name="20% - Accent5 10" xfId="33220" hidden="1"/>
    <cellStyle name="20% - Accent5 10" xfId="33139" hidden="1"/>
    <cellStyle name="20% - Accent5 10" xfId="33056" hidden="1"/>
    <cellStyle name="20% - Accent5 10" xfId="31888" hidden="1"/>
    <cellStyle name="20% - Accent5 10" xfId="31808" hidden="1"/>
    <cellStyle name="20% - Accent5 10" xfId="31722" hidden="1"/>
    <cellStyle name="20% - Accent5 10" xfId="31682" hidden="1"/>
    <cellStyle name="20% - Accent5 10" xfId="32213" hidden="1"/>
    <cellStyle name="20% - Accent5 10" xfId="32190" hidden="1"/>
    <cellStyle name="20% - Accent5 10" xfId="30750" hidden="1"/>
    <cellStyle name="20% - Accent5 10" xfId="30603" hidden="1"/>
    <cellStyle name="20% - Accent5 10" xfId="30422" hidden="1"/>
    <cellStyle name="20% - Accent5 10" xfId="30349" hidden="1"/>
    <cellStyle name="20% - Accent5 10" xfId="32486" hidden="1"/>
    <cellStyle name="20% - Accent5 10" xfId="32510" hidden="1"/>
    <cellStyle name="20% - Accent5 10" xfId="29562" hidden="1"/>
    <cellStyle name="20% - Accent5 10" xfId="29401" hidden="1"/>
    <cellStyle name="20% - Accent5 10" xfId="29232" hidden="1"/>
    <cellStyle name="20% - Accent5 10" xfId="28753" hidden="1"/>
    <cellStyle name="20% - Accent5 10" xfId="28677" hidden="1"/>
    <cellStyle name="20% - Accent5 10" xfId="28500" hidden="1"/>
    <cellStyle name="20% - Accent5 10" xfId="33398" hidden="1"/>
    <cellStyle name="20% - Accent5 10" xfId="33474" hidden="1"/>
    <cellStyle name="20% - Accent5 11" xfId="93" hidden="1"/>
    <cellStyle name="20% - Accent5 11" xfId="169" hidden="1"/>
    <cellStyle name="20% - Accent5 11" xfId="307" hidden="1"/>
    <cellStyle name="20% - Accent5 11" xfId="424" hidden="1"/>
    <cellStyle name="20% - Accent5 11" xfId="1437" hidden="1"/>
    <cellStyle name="20% - Accent5 11" xfId="1581" hidden="1"/>
    <cellStyle name="20% - Accent5 11" xfId="1731" hidden="1"/>
    <cellStyle name="20% - Accent5 11" xfId="1819" hidden="1"/>
    <cellStyle name="20% - Accent5 11" xfId="1096" hidden="1"/>
    <cellStyle name="20% - Accent5 11" xfId="1079" hidden="1"/>
    <cellStyle name="20% - Accent5 11" xfId="2520" hidden="1"/>
    <cellStyle name="20% - Accent5 11" xfId="2641" hidden="1"/>
    <cellStyle name="20% - Accent5 11" xfId="2787" hidden="1"/>
    <cellStyle name="20% - Accent5 11" xfId="2924" hidden="1"/>
    <cellStyle name="20% - Accent5 11" xfId="2054" hidden="1"/>
    <cellStyle name="20% - Accent5 11" xfId="1163" hidden="1"/>
    <cellStyle name="20% - Accent5 11" xfId="3556" hidden="1"/>
    <cellStyle name="20% - Accent5 11" xfId="3653" hidden="1"/>
    <cellStyle name="20% - Accent5 11" xfId="3745" hidden="1"/>
    <cellStyle name="20% - Accent5 11" xfId="4323" hidden="1"/>
    <cellStyle name="20% - Accent5 11" xfId="4430" hidden="1"/>
    <cellStyle name="20% - Accent5 11" xfId="4545" hidden="1"/>
    <cellStyle name="20% - Accent5 11" xfId="4925" hidden="1"/>
    <cellStyle name="20% - Accent5 11" xfId="5004" hidden="1"/>
    <cellStyle name="20% - Accent5 11" xfId="5534" hidden="1"/>
    <cellStyle name="20% - Accent5 11" xfId="5610" hidden="1"/>
    <cellStyle name="20% - Accent5 11" xfId="5748" hidden="1"/>
    <cellStyle name="20% - Accent5 11" xfId="5865" hidden="1"/>
    <cellStyle name="20% - Accent5 11" xfId="6878" hidden="1"/>
    <cellStyle name="20% - Accent5 11" xfId="7022" hidden="1"/>
    <cellStyle name="20% - Accent5 11" xfId="7172" hidden="1"/>
    <cellStyle name="20% - Accent5 11" xfId="7260" hidden="1"/>
    <cellStyle name="20% - Accent5 11" xfId="6537" hidden="1"/>
    <cellStyle name="20% - Accent5 11" xfId="6520" hidden="1"/>
    <cellStyle name="20% - Accent5 11" xfId="7961" hidden="1"/>
    <cellStyle name="20% - Accent5 11" xfId="8082" hidden="1"/>
    <cellStyle name="20% - Accent5 11" xfId="8228" hidden="1"/>
    <cellStyle name="20% - Accent5 11" xfId="8365" hidden="1"/>
    <cellStyle name="20% - Accent5 11" xfId="7495" hidden="1"/>
    <cellStyle name="20% - Accent5 11" xfId="6604" hidden="1"/>
    <cellStyle name="20% - Accent5 11" xfId="8997" hidden="1"/>
    <cellStyle name="20% - Accent5 11" xfId="9094" hidden="1"/>
    <cellStyle name="20% - Accent5 11" xfId="9186" hidden="1"/>
    <cellStyle name="20% - Accent5 11" xfId="9764" hidden="1"/>
    <cellStyle name="20% - Accent5 11" xfId="9871" hidden="1"/>
    <cellStyle name="20% - Accent5 11" xfId="9986" hidden="1"/>
    <cellStyle name="20% - Accent5 11" xfId="10366" hidden="1"/>
    <cellStyle name="20% - Accent5 11" xfId="10445" hidden="1"/>
    <cellStyle name="20% - Accent5 11" xfId="10803" hidden="1"/>
    <cellStyle name="20% - Accent5 11" xfId="10728" hidden="1"/>
    <cellStyle name="20% - Accent5 11" xfId="10648" hidden="1"/>
    <cellStyle name="20% - Accent5 11" xfId="10565" hidden="1"/>
    <cellStyle name="20% - Accent5 11" xfId="9396" hidden="1"/>
    <cellStyle name="20% - Accent5 11" xfId="9317" hidden="1"/>
    <cellStyle name="20% - Accent5 11" xfId="9230" hidden="1"/>
    <cellStyle name="20% - Accent5 11" xfId="8934" hidden="1"/>
    <cellStyle name="20% - Accent5 11" xfId="9903" hidden="1"/>
    <cellStyle name="20% - Accent5 11" xfId="9928" hidden="1"/>
    <cellStyle name="20% - Accent5 11" xfId="8252" hidden="1"/>
    <cellStyle name="20% - Accent5 11" xfId="8107" hidden="1"/>
    <cellStyle name="20% - Accent5 11" xfId="7909" hidden="1"/>
    <cellStyle name="20% - Accent5 11" xfId="7818" hidden="1"/>
    <cellStyle name="20% - Accent5 11" xfId="8705" hidden="1"/>
    <cellStyle name="20% - Accent5 11" xfId="9695" hidden="1"/>
    <cellStyle name="20% - Accent5 11" xfId="7065" hidden="1"/>
    <cellStyle name="20% - Accent5 11" xfId="6907" hidden="1"/>
    <cellStyle name="20% - Accent5 11" xfId="6741" hidden="1"/>
    <cellStyle name="20% - Accent5 11" xfId="6261" hidden="1"/>
    <cellStyle name="20% - Accent5 11" xfId="6186" hidden="1"/>
    <cellStyle name="20% - Accent5 11" xfId="6008" hidden="1"/>
    <cellStyle name="20% - Accent5 11" xfId="10934" hidden="1"/>
    <cellStyle name="20% - Accent5 11" xfId="11009" hidden="1"/>
    <cellStyle name="20% - Accent5 11" xfId="5362" hidden="1"/>
    <cellStyle name="20% - Accent5 11" xfId="5287" hidden="1"/>
    <cellStyle name="20% - Accent5 11" xfId="5207" hidden="1"/>
    <cellStyle name="20% - Accent5 11" xfId="5124" hidden="1"/>
    <cellStyle name="20% - Accent5 11" xfId="3955" hidden="1"/>
    <cellStyle name="20% - Accent5 11" xfId="3876" hidden="1"/>
    <cellStyle name="20% - Accent5 11" xfId="3789" hidden="1"/>
    <cellStyle name="20% - Accent5 11" xfId="3493" hidden="1"/>
    <cellStyle name="20% - Accent5 11" xfId="4462" hidden="1"/>
    <cellStyle name="20% - Accent5 11" xfId="4487" hidden="1"/>
    <cellStyle name="20% - Accent5 11" xfId="2811" hidden="1"/>
    <cellStyle name="20% - Accent5 11" xfId="2666" hidden="1"/>
    <cellStyle name="20% - Accent5 11" xfId="2468" hidden="1"/>
    <cellStyle name="20% - Accent5 11" xfId="2377" hidden="1"/>
    <cellStyle name="20% - Accent5 11" xfId="3264" hidden="1"/>
    <cellStyle name="20% - Accent5 11" xfId="4254" hidden="1"/>
    <cellStyle name="20% - Accent5 11" xfId="1624" hidden="1"/>
    <cellStyle name="20% - Accent5 11" xfId="1466" hidden="1"/>
    <cellStyle name="20% - Accent5 11" xfId="1300" hidden="1"/>
    <cellStyle name="20% - Accent5 11" xfId="820" hidden="1"/>
    <cellStyle name="20% - Accent5 11" xfId="745" hidden="1"/>
    <cellStyle name="20% - Accent5 11" xfId="567" hidden="1"/>
    <cellStyle name="20% - Accent5 11" xfId="11078" hidden="1"/>
    <cellStyle name="20% - Accent5 11" xfId="11153" hidden="1"/>
    <cellStyle name="20% - Accent5 11" xfId="11262" hidden="1"/>
    <cellStyle name="20% - Accent5 11" xfId="11338" hidden="1"/>
    <cellStyle name="20% - Accent5 11" xfId="11476" hidden="1"/>
    <cellStyle name="20% - Accent5 11" xfId="11593" hidden="1"/>
    <cellStyle name="20% - Accent5 11" xfId="12606" hidden="1"/>
    <cellStyle name="20% - Accent5 11" xfId="12750" hidden="1"/>
    <cellStyle name="20% - Accent5 11" xfId="12900" hidden="1"/>
    <cellStyle name="20% - Accent5 11" xfId="12988" hidden="1"/>
    <cellStyle name="20% - Accent5 11" xfId="12265" hidden="1"/>
    <cellStyle name="20% - Accent5 11" xfId="12248" hidden="1"/>
    <cellStyle name="20% - Accent5 11" xfId="13689" hidden="1"/>
    <cellStyle name="20% - Accent5 11" xfId="13810" hidden="1"/>
    <cellStyle name="20% - Accent5 11" xfId="13956" hidden="1"/>
    <cellStyle name="20% - Accent5 11" xfId="14093" hidden="1"/>
    <cellStyle name="20% - Accent5 11" xfId="13223" hidden="1"/>
    <cellStyle name="20% - Accent5 11" xfId="12332" hidden="1"/>
    <cellStyle name="20% - Accent5 11" xfId="14725" hidden="1"/>
    <cellStyle name="20% - Accent5 11" xfId="14822" hidden="1"/>
    <cellStyle name="20% - Accent5 11" xfId="14914" hidden="1"/>
    <cellStyle name="20% - Accent5 11" xfId="15492" hidden="1"/>
    <cellStyle name="20% - Accent5 11" xfId="15599" hidden="1"/>
    <cellStyle name="20% - Accent5 11" xfId="15714" hidden="1"/>
    <cellStyle name="20% - Accent5 11" xfId="16094" hidden="1"/>
    <cellStyle name="20% - Accent5 11" xfId="16173" hidden="1"/>
    <cellStyle name="20% - Accent5 11" xfId="16531" hidden="1"/>
    <cellStyle name="20% - Accent5 11" xfId="16456" hidden="1"/>
    <cellStyle name="20% - Accent5 11" xfId="16376" hidden="1"/>
    <cellStyle name="20% - Accent5 11" xfId="16293" hidden="1"/>
    <cellStyle name="20% - Accent5 11" xfId="15124" hidden="1"/>
    <cellStyle name="20% - Accent5 11" xfId="15045" hidden="1"/>
    <cellStyle name="20% - Accent5 11" xfId="14958" hidden="1"/>
    <cellStyle name="20% - Accent5 11" xfId="14662" hidden="1"/>
    <cellStyle name="20% - Accent5 11" xfId="15631" hidden="1"/>
    <cellStyle name="20% - Accent5 11" xfId="15656" hidden="1"/>
    <cellStyle name="20% - Accent5 11" xfId="13980" hidden="1"/>
    <cellStyle name="20% - Accent5 11" xfId="13835" hidden="1"/>
    <cellStyle name="20% - Accent5 11" xfId="13637" hidden="1"/>
    <cellStyle name="20% - Accent5 11" xfId="13546" hidden="1"/>
    <cellStyle name="20% - Accent5 11" xfId="14433" hidden="1"/>
    <cellStyle name="20% - Accent5 11" xfId="15423" hidden="1"/>
    <cellStyle name="20% - Accent5 11" xfId="12793" hidden="1"/>
    <cellStyle name="20% - Accent5 11" xfId="12635" hidden="1"/>
    <cellStyle name="20% - Accent5 11" xfId="12469" hidden="1"/>
    <cellStyle name="20% - Accent5 11" xfId="11989" hidden="1"/>
    <cellStyle name="20% - Accent5 11" xfId="11914" hidden="1"/>
    <cellStyle name="20% - Accent5 11" xfId="11736" hidden="1"/>
    <cellStyle name="20% - Accent5 11" xfId="16662" hidden="1"/>
    <cellStyle name="20% - Accent5 11" xfId="16737" hidden="1"/>
    <cellStyle name="20% - Accent5 11" xfId="16843" hidden="1"/>
    <cellStyle name="20% - Accent5 11" xfId="16919" hidden="1"/>
    <cellStyle name="20% - Accent5 11" xfId="17057" hidden="1"/>
    <cellStyle name="20% - Accent5 11" xfId="17174" hidden="1"/>
    <cellStyle name="20% - Accent5 11" xfId="18187" hidden="1"/>
    <cellStyle name="20% - Accent5 11" xfId="18331" hidden="1"/>
    <cellStyle name="20% - Accent5 11" xfId="18481" hidden="1"/>
    <cellStyle name="20% - Accent5 11" xfId="18569" hidden="1"/>
    <cellStyle name="20% - Accent5 11" xfId="17846" hidden="1"/>
    <cellStyle name="20% - Accent5 11" xfId="17829" hidden="1"/>
    <cellStyle name="20% - Accent5 11" xfId="19270" hidden="1"/>
    <cellStyle name="20% - Accent5 11" xfId="19391" hidden="1"/>
    <cellStyle name="20% - Accent5 11" xfId="19537" hidden="1"/>
    <cellStyle name="20% - Accent5 11" xfId="19674" hidden="1"/>
    <cellStyle name="20% - Accent5 11" xfId="18804" hidden="1"/>
    <cellStyle name="20% - Accent5 11" xfId="17913" hidden="1"/>
    <cellStyle name="20% - Accent5 11" xfId="20306" hidden="1"/>
    <cellStyle name="20% - Accent5 11" xfId="20403" hidden="1"/>
    <cellStyle name="20% - Accent5 11" xfId="20495" hidden="1"/>
    <cellStyle name="20% - Accent5 11" xfId="21073" hidden="1"/>
    <cellStyle name="20% - Accent5 11" xfId="21180" hidden="1"/>
    <cellStyle name="20% - Accent5 11" xfId="21295" hidden="1"/>
    <cellStyle name="20% - Accent5 11" xfId="21675" hidden="1"/>
    <cellStyle name="20% - Accent5 11" xfId="21754" hidden="1"/>
    <cellStyle name="20% - Accent5 11" xfId="22284" hidden="1"/>
    <cellStyle name="20% - Accent5 11" xfId="22360" hidden="1"/>
    <cellStyle name="20% - Accent5 11" xfId="22498" hidden="1"/>
    <cellStyle name="20% - Accent5 11" xfId="22615" hidden="1"/>
    <cellStyle name="20% - Accent5 11" xfId="23628" hidden="1"/>
    <cellStyle name="20% - Accent5 11" xfId="23772" hidden="1"/>
    <cellStyle name="20% - Accent5 11" xfId="23922" hidden="1"/>
    <cellStyle name="20% - Accent5 11" xfId="24010" hidden="1"/>
    <cellStyle name="20% - Accent5 11" xfId="23287" hidden="1"/>
    <cellStyle name="20% - Accent5 11" xfId="23270" hidden="1"/>
    <cellStyle name="20% - Accent5 11" xfId="24711" hidden="1"/>
    <cellStyle name="20% - Accent5 11" xfId="24832" hidden="1"/>
    <cellStyle name="20% - Accent5 11" xfId="24978" hidden="1"/>
    <cellStyle name="20% - Accent5 11" xfId="25115" hidden="1"/>
    <cellStyle name="20% - Accent5 11" xfId="24245" hidden="1"/>
    <cellStyle name="20% - Accent5 11" xfId="23354" hidden="1"/>
    <cellStyle name="20% - Accent5 11" xfId="25747" hidden="1"/>
    <cellStyle name="20% - Accent5 11" xfId="25844" hidden="1"/>
    <cellStyle name="20% - Accent5 11" xfId="25936" hidden="1"/>
    <cellStyle name="20% - Accent5 11" xfId="26514" hidden="1"/>
    <cellStyle name="20% - Accent5 11" xfId="26621" hidden="1"/>
    <cellStyle name="20% - Accent5 11" xfId="26736" hidden="1"/>
    <cellStyle name="20% - Accent5 11" xfId="27116" hidden="1"/>
    <cellStyle name="20% - Accent5 11" xfId="27195" hidden="1"/>
    <cellStyle name="20% - Accent5 11" xfId="27553" hidden="1"/>
    <cellStyle name="20% - Accent5 11" xfId="27478" hidden="1"/>
    <cellStyle name="20% - Accent5 11" xfId="27398" hidden="1"/>
    <cellStyle name="20% - Accent5 11" xfId="27315" hidden="1"/>
    <cellStyle name="20% - Accent5 11" xfId="26146" hidden="1"/>
    <cellStyle name="20% - Accent5 11" xfId="26067" hidden="1"/>
    <cellStyle name="20% - Accent5 11" xfId="25980" hidden="1"/>
    <cellStyle name="20% - Accent5 11" xfId="25684" hidden="1"/>
    <cellStyle name="20% - Accent5 11" xfId="26653" hidden="1"/>
    <cellStyle name="20% - Accent5 11" xfId="26678" hidden="1"/>
    <cellStyle name="20% - Accent5 11" xfId="25002" hidden="1"/>
    <cellStyle name="20% - Accent5 11" xfId="24857" hidden="1"/>
    <cellStyle name="20% - Accent5 11" xfId="24659" hidden="1"/>
    <cellStyle name="20% - Accent5 11" xfId="24568" hidden="1"/>
    <cellStyle name="20% - Accent5 11" xfId="25455" hidden="1"/>
    <cellStyle name="20% - Accent5 11" xfId="26445" hidden="1"/>
    <cellStyle name="20% - Accent5 11" xfId="23815" hidden="1"/>
    <cellStyle name="20% - Accent5 11" xfId="23657" hidden="1"/>
    <cellStyle name="20% - Accent5 11" xfId="23491" hidden="1"/>
    <cellStyle name="20% - Accent5 11" xfId="23011" hidden="1"/>
    <cellStyle name="20% - Accent5 11" xfId="22936" hidden="1"/>
    <cellStyle name="20% - Accent5 11" xfId="22758" hidden="1"/>
    <cellStyle name="20% - Accent5 11" xfId="27684" hidden="1"/>
    <cellStyle name="20% - Accent5 11" xfId="27759" hidden="1"/>
    <cellStyle name="20% - Accent5 11" xfId="22112" hidden="1"/>
    <cellStyle name="20% - Accent5 11" xfId="22037" hidden="1"/>
    <cellStyle name="20% - Accent5 11" xfId="21957" hidden="1"/>
    <cellStyle name="20% - Accent5 11" xfId="21874" hidden="1"/>
    <cellStyle name="20% - Accent5 11" xfId="20705" hidden="1"/>
    <cellStyle name="20% - Accent5 11" xfId="20626" hidden="1"/>
    <cellStyle name="20% - Accent5 11" xfId="20539" hidden="1"/>
    <cellStyle name="20% - Accent5 11" xfId="20243" hidden="1"/>
    <cellStyle name="20% - Accent5 11" xfId="21212" hidden="1"/>
    <cellStyle name="20% - Accent5 11" xfId="21237" hidden="1"/>
    <cellStyle name="20% - Accent5 11" xfId="19561" hidden="1"/>
    <cellStyle name="20% - Accent5 11" xfId="19416" hidden="1"/>
    <cellStyle name="20% - Accent5 11" xfId="19218" hidden="1"/>
    <cellStyle name="20% - Accent5 11" xfId="19127" hidden="1"/>
    <cellStyle name="20% - Accent5 11" xfId="20014" hidden="1"/>
    <cellStyle name="20% - Accent5 11" xfId="21004" hidden="1"/>
    <cellStyle name="20% - Accent5 11" xfId="18374" hidden="1"/>
    <cellStyle name="20% - Accent5 11" xfId="18216" hidden="1"/>
    <cellStyle name="20% - Accent5 11" xfId="18050" hidden="1"/>
    <cellStyle name="20% - Accent5 11" xfId="17570" hidden="1"/>
    <cellStyle name="20% - Accent5 11" xfId="17495" hidden="1"/>
    <cellStyle name="20% - Accent5 11" xfId="17317" hidden="1"/>
    <cellStyle name="20% - Accent5 11" xfId="27828" hidden="1"/>
    <cellStyle name="20% - Accent5 11" xfId="27903" hidden="1"/>
    <cellStyle name="20% - Accent5 11" xfId="28012" hidden="1"/>
    <cellStyle name="20% - Accent5 11" xfId="28088" hidden="1"/>
    <cellStyle name="20% - Accent5 11" xfId="28226" hidden="1"/>
    <cellStyle name="20% - Accent5 11" xfId="28343" hidden="1"/>
    <cellStyle name="20% - Accent5 11" xfId="29356" hidden="1"/>
    <cellStyle name="20% - Accent5 11" xfId="29500" hidden="1"/>
    <cellStyle name="20% - Accent5 11" xfId="29650" hidden="1"/>
    <cellStyle name="20% - Accent5 11" xfId="29738" hidden="1"/>
    <cellStyle name="20% - Accent5 11" xfId="29015" hidden="1"/>
    <cellStyle name="20% - Accent5 11" xfId="28998" hidden="1"/>
    <cellStyle name="20% - Accent5 11" xfId="30439" hidden="1"/>
    <cellStyle name="20% - Accent5 11" xfId="30560" hidden="1"/>
    <cellStyle name="20% - Accent5 11" xfId="30706" hidden="1"/>
    <cellStyle name="20% - Accent5 11" xfId="30843" hidden="1"/>
    <cellStyle name="20% - Accent5 11" xfId="29973" hidden="1"/>
    <cellStyle name="20% - Accent5 11" xfId="29082" hidden="1"/>
    <cellStyle name="20% - Accent5 11" xfId="31475" hidden="1"/>
    <cellStyle name="20% - Accent5 11" xfId="31572" hidden="1"/>
    <cellStyle name="20% - Accent5 11" xfId="31664" hidden="1"/>
    <cellStyle name="20% - Accent5 11" xfId="32242" hidden="1"/>
    <cellStyle name="20% - Accent5 11" xfId="32349" hidden="1"/>
    <cellStyle name="20% - Accent5 11" xfId="32464" hidden="1"/>
    <cellStyle name="20% - Accent5 11" xfId="32844" hidden="1"/>
    <cellStyle name="20% - Accent5 11" xfId="32923" hidden="1"/>
    <cellStyle name="20% - Accent5 11" xfId="33281" hidden="1"/>
    <cellStyle name="20% - Accent5 11" xfId="33206" hidden="1"/>
    <cellStyle name="20% - Accent5 11" xfId="33126" hidden="1"/>
    <cellStyle name="20% - Accent5 11" xfId="33043" hidden="1"/>
    <cellStyle name="20% - Accent5 11" xfId="31874" hidden="1"/>
    <cellStyle name="20% - Accent5 11" xfId="31795" hidden="1"/>
    <cellStyle name="20% - Accent5 11" xfId="31708" hidden="1"/>
    <cellStyle name="20% - Accent5 11" xfId="31412" hidden="1"/>
    <cellStyle name="20% - Accent5 11" xfId="32381" hidden="1"/>
    <cellStyle name="20% - Accent5 11" xfId="32406" hidden="1"/>
    <cellStyle name="20% - Accent5 11" xfId="30730" hidden="1"/>
    <cellStyle name="20% - Accent5 11" xfId="30585" hidden="1"/>
    <cellStyle name="20% - Accent5 11" xfId="30387" hidden="1"/>
    <cellStyle name="20% - Accent5 11" xfId="30296" hidden="1"/>
    <cellStyle name="20% - Accent5 11" xfId="31183" hidden="1"/>
    <cellStyle name="20% - Accent5 11" xfId="32173" hidden="1"/>
    <cellStyle name="20% - Accent5 11" xfId="29543" hidden="1"/>
    <cellStyle name="20% - Accent5 11" xfId="29385" hidden="1"/>
    <cellStyle name="20% - Accent5 11" xfId="29219" hidden="1"/>
    <cellStyle name="20% - Accent5 11" xfId="28739" hidden="1"/>
    <cellStyle name="20% - Accent5 11" xfId="28664" hidden="1"/>
    <cellStyle name="20% - Accent5 11" xfId="28486" hidden="1"/>
    <cellStyle name="20% - Accent5 11" xfId="33412" hidden="1"/>
    <cellStyle name="20% - Accent5 11" xfId="33487" hidden="1"/>
    <cellStyle name="20% - Accent5 12" xfId="437" hidden="1"/>
    <cellStyle name="20% - Accent5 12" xfId="604" hidden="1"/>
    <cellStyle name="20% - Accent5 12" xfId="1964" hidden="1"/>
    <cellStyle name="20% - Accent5 12" xfId="2280" hidden="1"/>
    <cellStyle name="20% - Accent5 12" xfId="3064" hidden="1"/>
    <cellStyle name="20% - Accent5 12" xfId="3379" hidden="1"/>
    <cellStyle name="20% - Accent5 12" xfId="4042" hidden="1"/>
    <cellStyle name="20% - Accent5 12" xfId="4675" hidden="1"/>
    <cellStyle name="20% - Accent5 12" xfId="5878" hidden="1"/>
    <cellStyle name="20% - Accent5 12" xfId="6045" hidden="1"/>
    <cellStyle name="20% - Accent5 12" xfId="7405" hidden="1"/>
    <cellStyle name="20% - Accent5 12" xfId="7721" hidden="1"/>
    <cellStyle name="20% - Accent5 12" xfId="8505" hidden="1"/>
    <cellStyle name="20% - Accent5 12" xfId="8820" hidden="1"/>
    <cellStyle name="20% - Accent5 12" xfId="9483" hidden="1"/>
    <cellStyle name="20% - Accent5 12" xfId="10116" hidden="1"/>
    <cellStyle name="20% - Accent5 12" xfId="10552" hidden="1"/>
    <cellStyle name="20% - Accent5 12" xfId="10299" hidden="1"/>
    <cellStyle name="20% - Accent5 12" xfId="8796" hidden="1"/>
    <cellStyle name="20% - Accent5 12" xfId="8471" hidden="1"/>
    <cellStyle name="20% - Accent5 12" xfId="7671" hidden="1"/>
    <cellStyle name="20% - Accent5 12" xfId="7354" hidden="1"/>
    <cellStyle name="20% - Accent5 12" xfId="6496" hidden="1"/>
    <cellStyle name="20% - Accent5 12" xfId="5785" hidden="1"/>
    <cellStyle name="20% - Accent5 12" xfId="5111" hidden="1"/>
    <cellStyle name="20% - Accent5 12" xfId="4858" hidden="1"/>
    <cellStyle name="20% - Accent5 12" xfId="3355" hidden="1"/>
    <cellStyle name="20% - Accent5 12" xfId="3030" hidden="1"/>
    <cellStyle name="20% - Accent5 12" xfId="2230" hidden="1"/>
    <cellStyle name="20% - Accent5 12" xfId="1913" hidden="1"/>
    <cellStyle name="20% - Accent5 12" xfId="1055" hidden="1"/>
    <cellStyle name="20% - Accent5 12" xfId="344" hidden="1"/>
    <cellStyle name="20% - Accent5 12" xfId="11606" hidden="1"/>
    <cellStyle name="20% - Accent5 12" xfId="11773" hidden="1"/>
    <cellStyle name="20% - Accent5 12" xfId="13133" hidden="1"/>
    <cellStyle name="20% - Accent5 12" xfId="13449" hidden="1"/>
    <cellStyle name="20% - Accent5 12" xfId="14233" hidden="1"/>
    <cellStyle name="20% - Accent5 12" xfId="14548" hidden="1"/>
    <cellStyle name="20% - Accent5 12" xfId="15211" hidden="1"/>
    <cellStyle name="20% - Accent5 12" xfId="15844" hidden="1"/>
    <cellStyle name="20% - Accent5 12" xfId="16280" hidden="1"/>
    <cellStyle name="20% - Accent5 12" xfId="16027" hidden="1"/>
    <cellStyle name="20% - Accent5 12" xfId="14524" hidden="1"/>
    <cellStyle name="20% - Accent5 12" xfId="14199" hidden="1"/>
    <cellStyle name="20% - Accent5 12" xfId="13399" hidden="1"/>
    <cellStyle name="20% - Accent5 12" xfId="13082" hidden="1"/>
    <cellStyle name="20% - Accent5 12" xfId="12224" hidden="1"/>
    <cellStyle name="20% - Accent5 12" xfId="11513" hidden="1"/>
    <cellStyle name="20% - Accent5 12" xfId="17187" hidden="1"/>
    <cellStyle name="20% - Accent5 12" xfId="17354" hidden="1"/>
    <cellStyle name="20% - Accent5 12" xfId="18714" hidden="1"/>
    <cellStyle name="20% - Accent5 12" xfId="19030" hidden="1"/>
    <cellStyle name="20% - Accent5 12" xfId="19814" hidden="1"/>
    <cellStyle name="20% - Accent5 12" xfId="20129" hidden="1"/>
    <cellStyle name="20% - Accent5 12" xfId="20792" hidden="1"/>
    <cellStyle name="20% - Accent5 12" xfId="21425" hidden="1"/>
    <cellStyle name="20% - Accent5 12" xfId="22628" hidden="1"/>
    <cellStyle name="20% - Accent5 12" xfId="22795" hidden="1"/>
    <cellStyle name="20% - Accent5 12" xfId="24155" hidden="1"/>
    <cellStyle name="20% - Accent5 12" xfId="24471" hidden="1"/>
    <cellStyle name="20% - Accent5 12" xfId="25255" hidden="1"/>
    <cellStyle name="20% - Accent5 12" xfId="25570" hidden="1"/>
    <cellStyle name="20% - Accent5 12" xfId="26233" hidden="1"/>
    <cellStyle name="20% - Accent5 12" xfId="26866" hidden="1"/>
    <cellStyle name="20% - Accent5 12" xfId="27302" hidden="1"/>
    <cellStyle name="20% - Accent5 12" xfId="27049" hidden="1"/>
    <cellStyle name="20% - Accent5 12" xfId="25546" hidden="1"/>
    <cellStyle name="20% - Accent5 12" xfId="25221" hidden="1"/>
    <cellStyle name="20% - Accent5 12" xfId="24421" hidden="1"/>
    <cellStyle name="20% - Accent5 12" xfId="24104" hidden="1"/>
    <cellStyle name="20% - Accent5 12" xfId="23246" hidden="1"/>
    <cellStyle name="20% - Accent5 12" xfId="22535" hidden="1"/>
    <cellStyle name="20% - Accent5 12" xfId="21861" hidden="1"/>
    <cellStyle name="20% - Accent5 12" xfId="21608" hidden="1"/>
    <cellStyle name="20% - Accent5 12" xfId="20105" hidden="1"/>
    <cellStyle name="20% - Accent5 12" xfId="19780" hidden="1"/>
    <cellStyle name="20% - Accent5 12" xfId="18980" hidden="1"/>
    <cellStyle name="20% - Accent5 12" xfId="18663" hidden="1"/>
    <cellStyle name="20% - Accent5 12" xfId="17805" hidden="1"/>
    <cellStyle name="20% - Accent5 12" xfId="17094" hidden="1"/>
    <cellStyle name="20% - Accent5 12" xfId="28356" hidden="1"/>
    <cellStyle name="20% - Accent5 12" xfId="28523" hidden="1"/>
    <cellStyle name="20% - Accent5 12" xfId="29883" hidden="1"/>
    <cellStyle name="20% - Accent5 12" xfId="30199" hidden="1"/>
    <cellStyle name="20% - Accent5 12" xfId="30983" hidden="1"/>
    <cellStyle name="20% - Accent5 12" xfId="31298" hidden="1"/>
    <cellStyle name="20% - Accent5 12" xfId="31961" hidden="1"/>
    <cellStyle name="20% - Accent5 12" xfId="32594" hidden="1"/>
    <cellStyle name="20% - Accent5 12" xfId="33030" hidden="1"/>
    <cellStyle name="20% - Accent5 12" xfId="32777" hidden="1"/>
    <cellStyle name="20% - Accent5 12" xfId="31274" hidden="1"/>
    <cellStyle name="20% - Accent5 12" xfId="30949" hidden="1"/>
    <cellStyle name="20% - Accent5 12" xfId="30149" hidden="1"/>
    <cellStyle name="20% - Accent5 12" xfId="29832" hidden="1"/>
    <cellStyle name="20% - Accent5 12" xfId="28974" hidden="1"/>
    <cellStyle name="20% - Accent5 12" xfId="28263" hidden="1"/>
    <cellStyle name="20% - Accent5 3 2 3 2" xfId="513" hidden="1"/>
    <cellStyle name="20% - Accent5 3 2 3 2" xfId="682" hidden="1"/>
    <cellStyle name="20% - Accent5 3 2 3 2" xfId="2040" hidden="1"/>
    <cellStyle name="20% - Accent5 3 2 3 2" xfId="2356" hidden="1"/>
    <cellStyle name="20% - Accent5 3 2 3 2" xfId="3140" hidden="1"/>
    <cellStyle name="20% - Accent5 3 2 3 2" xfId="3455" hidden="1"/>
    <cellStyle name="20% - Accent5 3 2 3 2" xfId="4118" hidden="1"/>
    <cellStyle name="20% - Accent5 3 2 3 2" xfId="4751" hidden="1"/>
    <cellStyle name="20% - Accent5 3 2 3 2" xfId="5954" hidden="1"/>
    <cellStyle name="20% - Accent5 3 2 3 2" xfId="6123" hidden="1"/>
    <cellStyle name="20% - Accent5 3 2 3 2" xfId="7481" hidden="1"/>
    <cellStyle name="20% - Accent5 3 2 3 2" xfId="7797" hidden="1"/>
    <cellStyle name="20% - Accent5 3 2 3 2" xfId="8581" hidden="1"/>
    <cellStyle name="20% - Accent5 3 2 3 2" xfId="8896" hidden="1"/>
    <cellStyle name="20% - Accent5 3 2 3 2" xfId="9559" hidden="1"/>
    <cellStyle name="20% - Accent5 3 2 3 2" xfId="10192" hidden="1"/>
    <cellStyle name="20% - Accent5 3 2 3 2" xfId="10474" hidden="1"/>
    <cellStyle name="20% - Accent5 3 2 3 2" xfId="10223" hidden="1"/>
    <cellStyle name="20% - Accent5 3 2 3 2" xfId="8719" hidden="1"/>
    <cellStyle name="20% - Accent5 3 2 3 2" xfId="8395" hidden="1"/>
    <cellStyle name="20% - Accent5 3 2 3 2" xfId="7591" hidden="1"/>
    <cellStyle name="20% - Accent5 3 2 3 2" xfId="7276" hidden="1"/>
    <cellStyle name="20% - Accent5 3 2 3 2" xfId="6408" hidden="1"/>
    <cellStyle name="20% - Accent5 3 2 3 2" xfId="5669" hidden="1"/>
    <cellStyle name="20% - Accent5 3 2 3 2" xfId="5033" hidden="1"/>
    <cellStyle name="20% - Accent5 3 2 3 2" xfId="4782" hidden="1"/>
    <cellStyle name="20% - Accent5 3 2 3 2" xfId="3278" hidden="1"/>
    <cellStyle name="20% - Accent5 3 2 3 2" xfId="2954" hidden="1"/>
    <cellStyle name="20% - Accent5 3 2 3 2" xfId="2150" hidden="1"/>
    <cellStyle name="20% - Accent5 3 2 3 2" xfId="1835" hidden="1"/>
    <cellStyle name="20% - Accent5 3 2 3 2" xfId="967" hidden="1"/>
    <cellStyle name="20% - Accent5 3 2 3 2" xfId="228" hidden="1"/>
    <cellStyle name="20% - Accent5 3 2 3 2" xfId="11682" hidden="1"/>
    <cellStyle name="20% - Accent5 3 2 3 2" xfId="11851" hidden="1"/>
    <cellStyle name="20% - Accent5 3 2 3 2" xfId="13209" hidden="1"/>
    <cellStyle name="20% - Accent5 3 2 3 2" xfId="13525" hidden="1"/>
    <cellStyle name="20% - Accent5 3 2 3 2" xfId="14309" hidden="1"/>
    <cellStyle name="20% - Accent5 3 2 3 2" xfId="14624" hidden="1"/>
    <cellStyle name="20% - Accent5 3 2 3 2" xfId="15287" hidden="1"/>
    <cellStyle name="20% - Accent5 3 2 3 2" xfId="15920" hidden="1"/>
    <cellStyle name="20% - Accent5 3 2 3 2" xfId="16202" hidden="1"/>
    <cellStyle name="20% - Accent5 3 2 3 2" xfId="15951" hidden="1"/>
    <cellStyle name="20% - Accent5 3 2 3 2" xfId="14447" hidden="1"/>
    <cellStyle name="20% - Accent5 3 2 3 2" xfId="14123" hidden="1"/>
    <cellStyle name="20% - Accent5 3 2 3 2" xfId="13319" hidden="1"/>
    <cellStyle name="20% - Accent5 3 2 3 2" xfId="13004" hidden="1"/>
    <cellStyle name="20% - Accent5 3 2 3 2" xfId="12136" hidden="1"/>
    <cellStyle name="20% - Accent5 3 2 3 2" xfId="11397" hidden="1"/>
    <cellStyle name="20% - Accent5 3 2 3 2" xfId="17263" hidden="1"/>
    <cellStyle name="20% - Accent5 3 2 3 2" xfId="17432" hidden="1"/>
    <cellStyle name="20% - Accent5 3 2 3 2" xfId="18790" hidden="1"/>
    <cellStyle name="20% - Accent5 3 2 3 2" xfId="19106" hidden="1"/>
    <cellStyle name="20% - Accent5 3 2 3 2" xfId="19890" hidden="1"/>
    <cellStyle name="20% - Accent5 3 2 3 2" xfId="20205" hidden="1"/>
    <cellStyle name="20% - Accent5 3 2 3 2" xfId="20868" hidden="1"/>
    <cellStyle name="20% - Accent5 3 2 3 2" xfId="21501" hidden="1"/>
    <cellStyle name="20% - Accent5 3 2 3 2" xfId="22704" hidden="1"/>
    <cellStyle name="20% - Accent5 3 2 3 2" xfId="22873" hidden="1"/>
    <cellStyle name="20% - Accent5 3 2 3 2" xfId="24231" hidden="1"/>
    <cellStyle name="20% - Accent5 3 2 3 2" xfId="24547" hidden="1"/>
    <cellStyle name="20% - Accent5 3 2 3 2" xfId="25331" hidden="1"/>
    <cellStyle name="20% - Accent5 3 2 3 2" xfId="25646" hidden="1"/>
    <cellStyle name="20% - Accent5 3 2 3 2" xfId="26309" hidden="1"/>
    <cellStyle name="20% - Accent5 3 2 3 2" xfId="26942" hidden="1"/>
    <cellStyle name="20% - Accent5 3 2 3 2" xfId="27224" hidden="1"/>
    <cellStyle name="20% - Accent5 3 2 3 2" xfId="26973" hidden="1"/>
    <cellStyle name="20% - Accent5 3 2 3 2" xfId="25469" hidden="1"/>
    <cellStyle name="20% - Accent5 3 2 3 2" xfId="25145" hidden="1"/>
    <cellStyle name="20% - Accent5 3 2 3 2" xfId="24341" hidden="1"/>
    <cellStyle name="20% - Accent5 3 2 3 2" xfId="24026" hidden="1"/>
    <cellStyle name="20% - Accent5 3 2 3 2" xfId="23158" hidden="1"/>
    <cellStyle name="20% - Accent5 3 2 3 2" xfId="22419" hidden="1"/>
    <cellStyle name="20% - Accent5 3 2 3 2" xfId="21783" hidden="1"/>
    <cellStyle name="20% - Accent5 3 2 3 2" xfId="21532" hidden="1"/>
    <cellStyle name="20% - Accent5 3 2 3 2" xfId="20028" hidden="1"/>
    <cellStyle name="20% - Accent5 3 2 3 2" xfId="19704" hidden="1"/>
    <cellStyle name="20% - Accent5 3 2 3 2" xfId="18900" hidden="1"/>
    <cellStyle name="20% - Accent5 3 2 3 2" xfId="18585" hidden="1"/>
    <cellStyle name="20% - Accent5 3 2 3 2" xfId="17717" hidden="1"/>
    <cellStyle name="20% - Accent5 3 2 3 2" xfId="16978" hidden="1"/>
    <cellStyle name="20% - Accent5 3 2 3 2" xfId="28432" hidden="1"/>
    <cellStyle name="20% - Accent5 3 2 3 2" xfId="28601" hidden="1"/>
    <cellStyle name="20% - Accent5 3 2 3 2" xfId="29959" hidden="1"/>
    <cellStyle name="20% - Accent5 3 2 3 2" xfId="30275" hidden="1"/>
    <cellStyle name="20% - Accent5 3 2 3 2" xfId="31059" hidden="1"/>
    <cellStyle name="20% - Accent5 3 2 3 2" xfId="31374" hidden="1"/>
    <cellStyle name="20% - Accent5 3 2 3 2" xfId="32037" hidden="1"/>
    <cellStyle name="20% - Accent5 3 2 3 2" xfId="32670" hidden="1"/>
    <cellStyle name="20% - Accent5 3 2 3 2" xfId="32952" hidden="1"/>
    <cellStyle name="20% - Accent5 3 2 3 2" xfId="32701" hidden="1"/>
    <cellStyle name="20% - Accent5 3 2 3 2" xfId="31197" hidden="1"/>
    <cellStyle name="20% - Accent5 3 2 3 2" xfId="30873" hidden="1"/>
    <cellStyle name="20% - Accent5 3 2 3 2" xfId="30069" hidden="1"/>
    <cellStyle name="20% - Accent5 3 2 3 2" xfId="29754" hidden="1"/>
    <cellStyle name="20% - Accent5 3 2 3 2" xfId="28886" hidden="1"/>
    <cellStyle name="20% - Accent5 3 2 3 2" xfId="28147" hidden="1"/>
    <cellStyle name="20% - Accent5 3 2 4 2" xfId="472" hidden="1"/>
    <cellStyle name="20% - Accent5 3 2 4 2" xfId="641" hidden="1"/>
    <cellStyle name="20% - Accent5 3 2 4 2" xfId="1999" hidden="1"/>
    <cellStyle name="20% - Accent5 3 2 4 2" xfId="2315" hidden="1"/>
    <cellStyle name="20% - Accent5 3 2 4 2" xfId="3099" hidden="1"/>
    <cellStyle name="20% - Accent5 3 2 4 2" xfId="3414" hidden="1"/>
    <cellStyle name="20% - Accent5 3 2 4 2" xfId="4077" hidden="1"/>
    <cellStyle name="20% - Accent5 3 2 4 2" xfId="4710" hidden="1"/>
    <cellStyle name="20% - Accent5 3 2 4 2" xfId="5913" hidden="1"/>
    <cellStyle name="20% - Accent5 3 2 4 2" xfId="6082" hidden="1"/>
    <cellStyle name="20% - Accent5 3 2 4 2" xfId="7440" hidden="1"/>
    <cellStyle name="20% - Accent5 3 2 4 2" xfId="7756" hidden="1"/>
    <cellStyle name="20% - Accent5 3 2 4 2" xfId="8540" hidden="1"/>
    <cellStyle name="20% - Accent5 3 2 4 2" xfId="8855" hidden="1"/>
    <cellStyle name="20% - Accent5 3 2 4 2" xfId="9518" hidden="1"/>
    <cellStyle name="20% - Accent5 3 2 4 2" xfId="10151" hidden="1"/>
    <cellStyle name="20% - Accent5 3 2 4 2" xfId="10516" hidden="1"/>
    <cellStyle name="20% - Accent5 3 2 4 2" xfId="10264" hidden="1"/>
    <cellStyle name="20% - Accent5 3 2 4 2" xfId="8760" hidden="1"/>
    <cellStyle name="20% - Accent5 3 2 4 2" xfId="8436" hidden="1"/>
    <cellStyle name="20% - Accent5 3 2 4 2" xfId="7634" hidden="1"/>
    <cellStyle name="20% - Accent5 3 2 4 2" xfId="7318" hidden="1"/>
    <cellStyle name="20% - Accent5 3 2 4 2" xfId="6454" hidden="1"/>
    <cellStyle name="20% - Accent5 3 2 4 2" xfId="5734" hidden="1"/>
    <cellStyle name="20% - Accent5 3 2 4 2" xfId="5075" hidden="1"/>
    <cellStyle name="20% - Accent5 3 2 4 2" xfId="4823" hidden="1"/>
    <cellStyle name="20% - Accent5 3 2 4 2" xfId="3319" hidden="1"/>
    <cellStyle name="20% - Accent5 3 2 4 2" xfId="2995" hidden="1"/>
    <cellStyle name="20% - Accent5 3 2 4 2" xfId="2193" hidden="1"/>
    <cellStyle name="20% - Accent5 3 2 4 2" xfId="1877" hidden="1"/>
    <cellStyle name="20% - Accent5 3 2 4 2" xfId="1013" hidden="1"/>
    <cellStyle name="20% - Accent5 3 2 4 2" xfId="293" hidden="1"/>
    <cellStyle name="20% - Accent5 3 2 4 2" xfId="11641" hidden="1"/>
    <cellStyle name="20% - Accent5 3 2 4 2" xfId="11810" hidden="1"/>
    <cellStyle name="20% - Accent5 3 2 4 2" xfId="13168" hidden="1"/>
    <cellStyle name="20% - Accent5 3 2 4 2" xfId="13484" hidden="1"/>
    <cellStyle name="20% - Accent5 3 2 4 2" xfId="14268" hidden="1"/>
    <cellStyle name="20% - Accent5 3 2 4 2" xfId="14583" hidden="1"/>
    <cellStyle name="20% - Accent5 3 2 4 2" xfId="15246" hidden="1"/>
    <cellStyle name="20% - Accent5 3 2 4 2" xfId="15879" hidden="1"/>
    <cellStyle name="20% - Accent5 3 2 4 2" xfId="16244" hidden="1"/>
    <cellStyle name="20% - Accent5 3 2 4 2" xfId="15992" hidden="1"/>
    <cellStyle name="20% - Accent5 3 2 4 2" xfId="14488" hidden="1"/>
    <cellStyle name="20% - Accent5 3 2 4 2" xfId="14164" hidden="1"/>
    <cellStyle name="20% - Accent5 3 2 4 2" xfId="13362" hidden="1"/>
    <cellStyle name="20% - Accent5 3 2 4 2" xfId="13046" hidden="1"/>
    <cellStyle name="20% - Accent5 3 2 4 2" xfId="12182" hidden="1"/>
    <cellStyle name="20% - Accent5 3 2 4 2" xfId="11462" hidden="1"/>
    <cellStyle name="20% - Accent5 3 2 4 2" xfId="17222" hidden="1"/>
    <cellStyle name="20% - Accent5 3 2 4 2" xfId="17391" hidden="1"/>
    <cellStyle name="20% - Accent5 3 2 4 2" xfId="18749" hidden="1"/>
    <cellStyle name="20% - Accent5 3 2 4 2" xfId="19065" hidden="1"/>
    <cellStyle name="20% - Accent5 3 2 4 2" xfId="19849" hidden="1"/>
    <cellStyle name="20% - Accent5 3 2 4 2" xfId="20164" hidden="1"/>
    <cellStyle name="20% - Accent5 3 2 4 2" xfId="20827" hidden="1"/>
    <cellStyle name="20% - Accent5 3 2 4 2" xfId="21460" hidden="1"/>
    <cellStyle name="20% - Accent5 3 2 4 2" xfId="22663" hidden="1"/>
    <cellStyle name="20% - Accent5 3 2 4 2" xfId="22832" hidden="1"/>
    <cellStyle name="20% - Accent5 3 2 4 2" xfId="24190" hidden="1"/>
    <cellStyle name="20% - Accent5 3 2 4 2" xfId="24506" hidden="1"/>
    <cellStyle name="20% - Accent5 3 2 4 2" xfId="25290" hidden="1"/>
    <cellStyle name="20% - Accent5 3 2 4 2" xfId="25605" hidden="1"/>
    <cellStyle name="20% - Accent5 3 2 4 2" xfId="26268" hidden="1"/>
    <cellStyle name="20% - Accent5 3 2 4 2" xfId="26901" hidden="1"/>
    <cellStyle name="20% - Accent5 3 2 4 2" xfId="27266" hidden="1"/>
    <cellStyle name="20% - Accent5 3 2 4 2" xfId="27014" hidden="1"/>
    <cellStyle name="20% - Accent5 3 2 4 2" xfId="25510" hidden="1"/>
    <cellStyle name="20% - Accent5 3 2 4 2" xfId="25186" hidden="1"/>
    <cellStyle name="20% - Accent5 3 2 4 2" xfId="24384" hidden="1"/>
    <cellStyle name="20% - Accent5 3 2 4 2" xfId="24068" hidden="1"/>
    <cellStyle name="20% - Accent5 3 2 4 2" xfId="23204" hidden="1"/>
    <cellStyle name="20% - Accent5 3 2 4 2" xfId="22484" hidden="1"/>
    <cellStyle name="20% - Accent5 3 2 4 2" xfId="21825" hidden="1"/>
    <cellStyle name="20% - Accent5 3 2 4 2" xfId="21573" hidden="1"/>
    <cellStyle name="20% - Accent5 3 2 4 2" xfId="20069" hidden="1"/>
    <cellStyle name="20% - Accent5 3 2 4 2" xfId="19745" hidden="1"/>
    <cellStyle name="20% - Accent5 3 2 4 2" xfId="18943" hidden="1"/>
    <cellStyle name="20% - Accent5 3 2 4 2" xfId="18627" hidden="1"/>
    <cellStyle name="20% - Accent5 3 2 4 2" xfId="17763" hidden="1"/>
    <cellStyle name="20% - Accent5 3 2 4 2" xfId="17043" hidden="1"/>
    <cellStyle name="20% - Accent5 3 2 4 2" xfId="28391" hidden="1"/>
    <cellStyle name="20% - Accent5 3 2 4 2" xfId="28560" hidden="1"/>
    <cellStyle name="20% - Accent5 3 2 4 2" xfId="29918" hidden="1"/>
    <cellStyle name="20% - Accent5 3 2 4 2" xfId="30234" hidden="1"/>
    <cellStyle name="20% - Accent5 3 2 4 2" xfId="31018" hidden="1"/>
    <cellStyle name="20% - Accent5 3 2 4 2" xfId="31333" hidden="1"/>
    <cellStyle name="20% - Accent5 3 2 4 2" xfId="31996" hidden="1"/>
    <cellStyle name="20% - Accent5 3 2 4 2" xfId="32629" hidden="1"/>
    <cellStyle name="20% - Accent5 3 2 4 2" xfId="32994" hidden="1"/>
    <cellStyle name="20% - Accent5 3 2 4 2" xfId="32742" hidden="1"/>
    <cellStyle name="20% - Accent5 3 2 4 2" xfId="31238" hidden="1"/>
    <cellStyle name="20% - Accent5 3 2 4 2" xfId="30914" hidden="1"/>
    <cellStyle name="20% - Accent5 3 2 4 2" xfId="30112" hidden="1"/>
    <cellStyle name="20% - Accent5 3 2 4 2" xfId="29796" hidden="1"/>
    <cellStyle name="20% - Accent5 3 2 4 2" xfId="28932" hidden="1"/>
    <cellStyle name="20% - Accent5 3 2 4 2" xfId="28212" hidden="1"/>
    <cellStyle name="20% - Accent5 3 3 3 2" xfId="471" hidden="1"/>
    <cellStyle name="20% - Accent5 3 3 3 2" xfId="640" hidden="1"/>
    <cellStyle name="20% - Accent5 3 3 3 2" xfId="1998" hidden="1"/>
    <cellStyle name="20% - Accent5 3 3 3 2" xfId="2314" hidden="1"/>
    <cellStyle name="20% - Accent5 3 3 3 2" xfId="3098" hidden="1"/>
    <cellStyle name="20% - Accent5 3 3 3 2" xfId="3413" hidden="1"/>
    <cellStyle name="20% - Accent5 3 3 3 2" xfId="4076" hidden="1"/>
    <cellStyle name="20% - Accent5 3 3 3 2" xfId="4709" hidden="1"/>
    <cellStyle name="20% - Accent5 3 3 3 2" xfId="5912" hidden="1"/>
    <cellStyle name="20% - Accent5 3 3 3 2" xfId="6081" hidden="1"/>
    <cellStyle name="20% - Accent5 3 3 3 2" xfId="7439" hidden="1"/>
    <cellStyle name="20% - Accent5 3 3 3 2" xfId="7755" hidden="1"/>
    <cellStyle name="20% - Accent5 3 3 3 2" xfId="8539" hidden="1"/>
    <cellStyle name="20% - Accent5 3 3 3 2" xfId="8854" hidden="1"/>
    <cellStyle name="20% - Accent5 3 3 3 2" xfId="9517" hidden="1"/>
    <cellStyle name="20% - Accent5 3 3 3 2" xfId="10150" hidden="1"/>
    <cellStyle name="20% - Accent5 3 3 3 2" xfId="10517" hidden="1"/>
    <cellStyle name="20% - Accent5 3 3 3 2" xfId="10265" hidden="1"/>
    <cellStyle name="20% - Accent5 3 3 3 2" xfId="8761" hidden="1"/>
    <cellStyle name="20% - Accent5 3 3 3 2" xfId="8437" hidden="1"/>
    <cellStyle name="20% - Accent5 3 3 3 2" xfId="7635" hidden="1"/>
    <cellStyle name="20% - Accent5 3 3 3 2" xfId="7319" hidden="1"/>
    <cellStyle name="20% - Accent5 3 3 3 2" xfId="6455" hidden="1"/>
    <cellStyle name="20% - Accent5 3 3 3 2" xfId="5735" hidden="1"/>
    <cellStyle name="20% - Accent5 3 3 3 2" xfId="5076" hidden="1"/>
    <cellStyle name="20% - Accent5 3 3 3 2" xfId="4824" hidden="1"/>
    <cellStyle name="20% - Accent5 3 3 3 2" xfId="3320" hidden="1"/>
    <cellStyle name="20% - Accent5 3 3 3 2" xfId="2996" hidden="1"/>
    <cellStyle name="20% - Accent5 3 3 3 2" xfId="2194" hidden="1"/>
    <cellStyle name="20% - Accent5 3 3 3 2" xfId="1878" hidden="1"/>
    <cellStyle name="20% - Accent5 3 3 3 2" xfId="1014" hidden="1"/>
    <cellStyle name="20% - Accent5 3 3 3 2" xfId="294" hidden="1"/>
    <cellStyle name="20% - Accent5 3 3 3 2" xfId="11640" hidden="1"/>
    <cellStyle name="20% - Accent5 3 3 3 2" xfId="11809" hidden="1"/>
    <cellStyle name="20% - Accent5 3 3 3 2" xfId="13167" hidden="1"/>
    <cellStyle name="20% - Accent5 3 3 3 2" xfId="13483" hidden="1"/>
    <cellStyle name="20% - Accent5 3 3 3 2" xfId="14267" hidden="1"/>
    <cellStyle name="20% - Accent5 3 3 3 2" xfId="14582" hidden="1"/>
    <cellStyle name="20% - Accent5 3 3 3 2" xfId="15245" hidden="1"/>
    <cellStyle name="20% - Accent5 3 3 3 2" xfId="15878" hidden="1"/>
    <cellStyle name="20% - Accent5 3 3 3 2" xfId="16245" hidden="1"/>
    <cellStyle name="20% - Accent5 3 3 3 2" xfId="15993" hidden="1"/>
    <cellStyle name="20% - Accent5 3 3 3 2" xfId="14489" hidden="1"/>
    <cellStyle name="20% - Accent5 3 3 3 2" xfId="14165" hidden="1"/>
    <cellStyle name="20% - Accent5 3 3 3 2" xfId="13363" hidden="1"/>
    <cellStyle name="20% - Accent5 3 3 3 2" xfId="13047" hidden="1"/>
    <cellStyle name="20% - Accent5 3 3 3 2" xfId="12183" hidden="1"/>
    <cellStyle name="20% - Accent5 3 3 3 2" xfId="11463" hidden="1"/>
    <cellStyle name="20% - Accent5 3 3 3 2" xfId="17221" hidden="1"/>
    <cellStyle name="20% - Accent5 3 3 3 2" xfId="17390" hidden="1"/>
    <cellStyle name="20% - Accent5 3 3 3 2" xfId="18748" hidden="1"/>
    <cellStyle name="20% - Accent5 3 3 3 2" xfId="19064" hidden="1"/>
    <cellStyle name="20% - Accent5 3 3 3 2" xfId="19848" hidden="1"/>
    <cellStyle name="20% - Accent5 3 3 3 2" xfId="20163" hidden="1"/>
    <cellStyle name="20% - Accent5 3 3 3 2" xfId="20826" hidden="1"/>
    <cellStyle name="20% - Accent5 3 3 3 2" xfId="21459" hidden="1"/>
    <cellStyle name="20% - Accent5 3 3 3 2" xfId="22662" hidden="1"/>
    <cellStyle name="20% - Accent5 3 3 3 2" xfId="22831" hidden="1"/>
    <cellStyle name="20% - Accent5 3 3 3 2" xfId="24189" hidden="1"/>
    <cellStyle name="20% - Accent5 3 3 3 2" xfId="24505" hidden="1"/>
    <cellStyle name="20% - Accent5 3 3 3 2" xfId="25289" hidden="1"/>
    <cellStyle name="20% - Accent5 3 3 3 2" xfId="25604" hidden="1"/>
    <cellStyle name="20% - Accent5 3 3 3 2" xfId="26267" hidden="1"/>
    <cellStyle name="20% - Accent5 3 3 3 2" xfId="26900" hidden="1"/>
    <cellStyle name="20% - Accent5 3 3 3 2" xfId="27267" hidden="1"/>
    <cellStyle name="20% - Accent5 3 3 3 2" xfId="27015" hidden="1"/>
    <cellStyle name="20% - Accent5 3 3 3 2" xfId="25511" hidden="1"/>
    <cellStyle name="20% - Accent5 3 3 3 2" xfId="25187" hidden="1"/>
    <cellStyle name="20% - Accent5 3 3 3 2" xfId="24385" hidden="1"/>
    <cellStyle name="20% - Accent5 3 3 3 2" xfId="24069" hidden="1"/>
    <cellStyle name="20% - Accent5 3 3 3 2" xfId="23205" hidden="1"/>
    <cellStyle name="20% - Accent5 3 3 3 2" xfId="22485" hidden="1"/>
    <cellStyle name="20% - Accent5 3 3 3 2" xfId="21826" hidden="1"/>
    <cellStyle name="20% - Accent5 3 3 3 2" xfId="21574" hidden="1"/>
    <cellStyle name="20% - Accent5 3 3 3 2" xfId="20070" hidden="1"/>
    <cellStyle name="20% - Accent5 3 3 3 2" xfId="19746" hidden="1"/>
    <cellStyle name="20% - Accent5 3 3 3 2" xfId="18944" hidden="1"/>
    <cellStyle name="20% - Accent5 3 3 3 2" xfId="18628" hidden="1"/>
    <cellStyle name="20% - Accent5 3 3 3 2" xfId="17764" hidden="1"/>
    <cellStyle name="20% - Accent5 3 3 3 2" xfId="17044" hidden="1"/>
    <cellStyle name="20% - Accent5 3 3 3 2" xfId="28390" hidden="1"/>
    <cellStyle name="20% - Accent5 3 3 3 2" xfId="28559" hidden="1"/>
    <cellStyle name="20% - Accent5 3 3 3 2" xfId="29917" hidden="1"/>
    <cellStyle name="20% - Accent5 3 3 3 2" xfId="30233" hidden="1"/>
    <cellStyle name="20% - Accent5 3 3 3 2" xfId="31017" hidden="1"/>
    <cellStyle name="20% - Accent5 3 3 3 2" xfId="31332" hidden="1"/>
    <cellStyle name="20% - Accent5 3 3 3 2" xfId="31995" hidden="1"/>
    <cellStyle name="20% - Accent5 3 3 3 2" xfId="32628" hidden="1"/>
    <cellStyle name="20% - Accent5 3 3 3 2" xfId="32995" hidden="1"/>
    <cellStyle name="20% - Accent5 3 3 3 2" xfId="32743" hidden="1"/>
    <cellStyle name="20% - Accent5 3 3 3 2" xfId="31239" hidden="1"/>
    <cellStyle name="20% - Accent5 3 3 3 2" xfId="30915" hidden="1"/>
    <cellStyle name="20% - Accent5 3 3 3 2" xfId="30113" hidden="1"/>
    <cellStyle name="20% - Accent5 3 3 3 2" xfId="29797" hidden="1"/>
    <cellStyle name="20% - Accent5 3 3 3 2" xfId="28933" hidden="1"/>
    <cellStyle name="20% - Accent5 3 3 3 2" xfId="28213" hidden="1"/>
    <cellStyle name="20% - Accent5 4 2 2" xfId="473" hidden="1"/>
    <cellStyle name="20% - Accent5 4 2 2" xfId="642" hidden="1"/>
    <cellStyle name="20% - Accent5 4 2 2" xfId="2000" hidden="1"/>
    <cellStyle name="20% - Accent5 4 2 2" xfId="2316" hidden="1"/>
    <cellStyle name="20% - Accent5 4 2 2" xfId="3100" hidden="1"/>
    <cellStyle name="20% - Accent5 4 2 2" xfId="3415" hidden="1"/>
    <cellStyle name="20% - Accent5 4 2 2" xfId="4078" hidden="1"/>
    <cellStyle name="20% - Accent5 4 2 2" xfId="4711" hidden="1"/>
    <cellStyle name="20% - Accent5 4 2 2" xfId="5914" hidden="1"/>
    <cellStyle name="20% - Accent5 4 2 2" xfId="6083" hidden="1"/>
    <cellStyle name="20% - Accent5 4 2 2" xfId="7441" hidden="1"/>
    <cellStyle name="20% - Accent5 4 2 2" xfId="7757" hidden="1"/>
    <cellStyle name="20% - Accent5 4 2 2" xfId="8541" hidden="1"/>
    <cellStyle name="20% - Accent5 4 2 2" xfId="8856" hidden="1"/>
    <cellStyle name="20% - Accent5 4 2 2" xfId="9519" hidden="1"/>
    <cellStyle name="20% - Accent5 4 2 2" xfId="10152" hidden="1"/>
    <cellStyle name="20% - Accent5 4 2 2" xfId="10515" hidden="1"/>
    <cellStyle name="20% - Accent5 4 2 2" xfId="10263" hidden="1"/>
    <cellStyle name="20% - Accent5 4 2 2" xfId="8759" hidden="1"/>
    <cellStyle name="20% - Accent5 4 2 2" xfId="8435" hidden="1"/>
    <cellStyle name="20% - Accent5 4 2 2" xfId="7633" hidden="1"/>
    <cellStyle name="20% - Accent5 4 2 2" xfId="7317" hidden="1"/>
    <cellStyle name="20% - Accent5 4 2 2" xfId="6453" hidden="1"/>
    <cellStyle name="20% - Accent5 4 2 2" xfId="5731" hidden="1"/>
    <cellStyle name="20% - Accent5 4 2 2" xfId="5074" hidden="1"/>
    <cellStyle name="20% - Accent5 4 2 2" xfId="4822" hidden="1"/>
    <cellStyle name="20% - Accent5 4 2 2" xfId="3318" hidden="1"/>
    <cellStyle name="20% - Accent5 4 2 2" xfId="2994" hidden="1"/>
    <cellStyle name="20% - Accent5 4 2 2" xfId="2192" hidden="1"/>
    <cellStyle name="20% - Accent5 4 2 2" xfId="1876" hidden="1"/>
    <cellStyle name="20% - Accent5 4 2 2" xfId="1012" hidden="1"/>
    <cellStyle name="20% - Accent5 4 2 2" xfId="290" hidden="1"/>
    <cellStyle name="20% - Accent5 4 2 2" xfId="11642" hidden="1"/>
    <cellStyle name="20% - Accent5 4 2 2" xfId="11811" hidden="1"/>
    <cellStyle name="20% - Accent5 4 2 2" xfId="13169" hidden="1"/>
    <cellStyle name="20% - Accent5 4 2 2" xfId="13485" hidden="1"/>
    <cellStyle name="20% - Accent5 4 2 2" xfId="14269" hidden="1"/>
    <cellStyle name="20% - Accent5 4 2 2" xfId="14584" hidden="1"/>
    <cellStyle name="20% - Accent5 4 2 2" xfId="15247" hidden="1"/>
    <cellStyle name="20% - Accent5 4 2 2" xfId="15880" hidden="1"/>
    <cellStyle name="20% - Accent5 4 2 2" xfId="16243" hidden="1"/>
    <cellStyle name="20% - Accent5 4 2 2" xfId="15991" hidden="1"/>
    <cellStyle name="20% - Accent5 4 2 2" xfId="14487" hidden="1"/>
    <cellStyle name="20% - Accent5 4 2 2" xfId="14163" hidden="1"/>
    <cellStyle name="20% - Accent5 4 2 2" xfId="13361" hidden="1"/>
    <cellStyle name="20% - Accent5 4 2 2" xfId="13045" hidden="1"/>
    <cellStyle name="20% - Accent5 4 2 2" xfId="12181" hidden="1"/>
    <cellStyle name="20% - Accent5 4 2 2" xfId="11459" hidden="1"/>
    <cellStyle name="20% - Accent5 4 2 2" xfId="17223" hidden="1"/>
    <cellStyle name="20% - Accent5 4 2 2" xfId="17392" hidden="1"/>
    <cellStyle name="20% - Accent5 4 2 2" xfId="18750" hidden="1"/>
    <cellStyle name="20% - Accent5 4 2 2" xfId="19066" hidden="1"/>
    <cellStyle name="20% - Accent5 4 2 2" xfId="19850" hidden="1"/>
    <cellStyle name="20% - Accent5 4 2 2" xfId="20165" hidden="1"/>
    <cellStyle name="20% - Accent5 4 2 2" xfId="20828" hidden="1"/>
    <cellStyle name="20% - Accent5 4 2 2" xfId="21461" hidden="1"/>
    <cellStyle name="20% - Accent5 4 2 2" xfId="22664" hidden="1"/>
    <cellStyle name="20% - Accent5 4 2 2" xfId="22833" hidden="1"/>
    <cellStyle name="20% - Accent5 4 2 2" xfId="24191" hidden="1"/>
    <cellStyle name="20% - Accent5 4 2 2" xfId="24507" hidden="1"/>
    <cellStyle name="20% - Accent5 4 2 2" xfId="25291" hidden="1"/>
    <cellStyle name="20% - Accent5 4 2 2" xfId="25606" hidden="1"/>
    <cellStyle name="20% - Accent5 4 2 2" xfId="26269" hidden="1"/>
    <cellStyle name="20% - Accent5 4 2 2" xfId="26902" hidden="1"/>
    <cellStyle name="20% - Accent5 4 2 2" xfId="27265" hidden="1"/>
    <cellStyle name="20% - Accent5 4 2 2" xfId="27013" hidden="1"/>
    <cellStyle name="20% - Accent5 4 2 2" xfId="25509" hidden="1"/>
    <cellStyle name="20% - Accent5 4 2 2" xfId="25185" hidden="1"/>
    <cellStyle name="20% - Accent5 4 2 2" xfId="24383" hidden="1"/>
    <cellStyle name="20% - Accent5 4 2 2" xfId="24067" hidden="1"/>
    <cellStyle name="20% - Accent5 4 2 2" xfId="23203" hidden="1"/>
    <cellStyle name="20% - Accent5 4 2 2" xfId="22481" hidden="1"/>
    <cellStyle name="20% - Accent5 4 2 2" xfId="21824" hidden="1"/>
    <cellStyle name="20% - Accent5 4 2 2" xfId="21572" hidden="1"/>
    <cellStyle name="20% - Accent5 4 2 2" xfId="20068" hidden="1"/>
    <cellStyle name="20% - Accent5 4 2 2" xfId="19744" hidden="1"/>
    <cellStyle name="20% - Accent5 4 2 2" xfId="18942" hidden="1"/>
    <cellStyle name="20% - Accent5 4 2 2" xfId="18626" hidden="1"/>
    <cellStyle name="20% - Accent5 4 2 2" xfId="17762" hidden="1"/>
    <cellStyle name="20% - Accent5 4 2 2" xfId="17040" hidden="1"/>
    <cellStyle name="20% - Accent5 4 2 2" xfId="28392" hidden="1"/>
    <cellStyle name="20% - Accent5 4 2 2" xfId="28561" hidden="1"/>
    <cellStyle name="20% - Accent5 4 2 2" xfId="29919" hidden="1"/>
    <cellStyle name="20% - Accent5 4 2 2" xfId="30235" hidden="1"/>
    <cellStyle name="20% - Accent5 4 2 2" xfId="31019" hidden="1"/>
    <cellStyle name="20% - Accent5 4 2 2" xfId="31334" hidden="1"/>
    <cellStyle name="20% - Accent5 4 2 2" xfId="31997" hidden="1"/>
    <cellStyle name="20% - Accent5 4 2 2" xfId="32630" hidden="1"/>
    <cellStyle name="20% - Accent5 4 2 2" xfId="32993" hidden="1"/>
    <cellStyle name="20% - Accent5 4 2 2" xfId="32741" hidden="1"/>
    <cellStyle name="20% - Accent5 4 2 2" xfId="31237" hidden="1"/>
    <cellStyle name="20% - Accent5 4 2 2" xfId="30913" hidden="1"/>
    <cellStyle name="20% - Accent5 4 2 2" xfId="30111" hidden="1"/>
    <cellStyle name="20% - Accent5 4 2 2" xfId="29795" hidden="1"/>
    <cellStyle name="20% - Accent5 4 2 2" xfId="28931" hidden="1"/>
    <cellStyle name="20% - Accent5 4 2 2" xfId="28209" hidden="1"/>
    <cellStyle name="20% - Accent5 4 3" xfId="451" hidden="1"/>
    <cellStyle name="20% - Accent5 4 3" xfId="620" hidden="1"/>
    <cellStyle name="20% - Accent5 4 3" xfId="1978" hidden="1"/>
    <cellStyle name="20% - Accent5 4 3" xfId="2294" hidden="1"/>
    <cellStyle name="20% - Accent5 4 3" xfId="3078" hidden="1"/>
    <cellStyle name="20% - Accent5 4 3" xfId="3393" hidden="1"/>
    <cellStyle name="20% - Accent5 4 3" xfId="4056" hidden="1"/>
    <cellStyle name="20% - Accent5 4 3" xfId="4689" hidden="1"/>
    <cellStyle name="20% - Accent5 4 3" xfId="5892" hidden="1"/>
    <cellStyle name="20% - Accent5 4 3" xfId="6061" hidden="1"/>
    <cellStyle name="20% - Accent5 4 3" xfId="7419" hidden="1"/>
    <cellStyle name="20% - Accent5 4 3" xfId="7735" hidden="1"/>
    <cellStyle name="20% - Accent5 4 3" xfId="8519" hidden="1"/>
    <cellStyle name="20% - Accent5 4 3" xfId="8834" hidden="1"/>
    <cellStyle name="20% - Accent5 4 3" xfId="9497" hidden="1"/>
    <cellStyle name="20% - Accent5 4 3" xfId="10130" hidden="1"/>
    <cellStyle name="20% - Accent5 4 3" xfId="10537" hidden="1"/>
    <cellStyle name="20% - Accent5 4 3" xfId="10285" hidden="1"/>
    <cellStyle name="20% - Accent5 4 3" xfId="8782" hidden="1"/>
    <cellStyle name="20% - Accent5 4 3" xfId="8457" hidden="1"/>
    <cellStyle name="20% - Accent5 4 3" xfId="7657" hidden="1"/>
    <cellStyle name="20% - Accent5 4 3" xfId="7339" hidden="1"/>
    <cellStyle name="20% - Accent5 4 3" xfId="6480" hidden="1"/>
    <cellStyle name="20% - Accent5 4 3" xfId="5768" hidden="1"/>
    <cellStyle name="20% - Accent5 4 3" xfId="5096" hidden="1"/>
    <cellStyle name="20% - Accent5 4 3" xfId="4844" hidden="1"/>
    <cellStyle name="20% - Accent5 4 3" xfId="3341" hidden="1"/>
    <cellStyle name="20% - Accent5 4 3" xfId="3016" hidden="1"/>
    <cellStyle name="20% - Accent5 4 3" xfId="2216" hidden="1"/>
    <cellStyle name="20% - Accent5 4 3" xfId="1898" hidden="1"/>
    <cellStyle name="20% - Accent5 4 3" xfId="1039" hidden="1"/>
    <cellStyle name="20% - Accent5 4 3" xfId="327" hidden="1"/>
    <cellStyle name="20% - Accent5 4 3" xfId="11620" hidden="1"/>
    <cellStyle name="20% - Accent5 4 3" xfId="11789" hidden="1"/>
    <cellStyle name="20% - Accent5 4 3" xfId="13147" hidden="1"/>
    <cellStyle name="20% - Accent5 4 3" xfId="13463" hidden="1"/>
    <cellStyle name="20% - Accent5 4 3" xfId="14247" hidden="1"/>
    <cellStyle name="20% - Accent5 4 3" xfId="14562" hidden="1"/>
    <cellStyle name="20% - Accent5 4 3" xfId="15225" hidden="1"/>
    <cellStyle name="20% - Accent5 4 3" xfId="15858" hidden="1"/>
    <cellStyle name="20% - Accent5 4 3" xfId="16265" hidden="1"/>
    <cellStyle name="20% - Accent5 4 3" xfId="16013" hidden="1"/>
    <cellStyle name="20% - Accent5 4 3" xfId="14510" hidden="1"/>
    <cellStyle name="20% - Accent5 4 3" xfId="14185" hidden="1"/>
    <cellStyle name="20% - Accent5 4 3" xfId="13385" hidden="1"/>
    <cellStyle name="20% - Accent5 4 3" xfId="13067" hidden="1"/>
    <cellStyle name="20% - Accent5 4 3" xfId="12208" hidden="1"/>
    <cellStyle name="20% - Accent5 4 3" xfId="11496" hidden="1"/>
    <cellStyle name="20% - Accent5 4 3" xfId="17201" hidden="1"/>
    <cellStyle name="20% - Accent5 4 3" xfId="17370" hidden="1"/>
    <cellStyle name="20% - Accent5 4 3" xfId="18728" hidden="1"/>
    <cellStyle name="20% - Accent5 4 3" xfId="19044" hidden="1"/>
    <cellStyle name="20% - Accent5 4 3" xfId="19828" hidden="1"/>
    <cellStyle name="20% - Accent5 4 3" xfId="20143" hidden="1"/>
    <cellStyle name="20% - Accent5 4 3" xfId="20806" hidden="1"/>
    <cellStyle name="20% - Accent5 4 3" xfId="21439" hidden="1"/>
    <cellStyle name="20% - Accent5 4 3" xfId="22642" hidden="1"/>
    <cellStyle name="20% - Accent5 4 3" xfId="22811" hidden="1"/>
    <cellStyle name="20% - Accent5 4 3" xfId="24169" hidden="1"/>
    <cellStyle name="20% - Accent5 4 3" xfId="24485" hidden="1"/>
    <cellStyle name="20% - Accent5 4 3" xfId="25269" hidden="1"/>
    <cellStyle name="20% - Accent5 4 3" xfId="25584" hidden="1"/>
    <cellStyle name="20% - Accent5 4 3" xfId="26247" hidden="1"/>
    <cellStyle name="20% - Accent5 4 3" xfId="26880" hidden="1"/>
    <cellStyle name="20% - Accent5 4 3" xfId="27287" hidden="1"/>
    <cellStyle name="20% - Accent5 4 3" xfId="27035" hidden="1"/>
    <cellStyle name="20% - Accent5 4 3" xfId="25532" hidden="1"/>
    <cellStyle name="20% - Accent5 4 3" xfId="25207" hidden="1"/>
    <cellStyle name="20% - Accent5 4 3" xfId="24407" hidden="1"/>
    <cellStyle name="20% - Accent5 4 3" xfId="24089" hidden="1"/>
    <cellStyle name="20% - Accent5 4 3" xfId="23230" hidden="1"/>
    <cellStyle name="20% - Accent5 4 3" xfId="22518" hidden="1"/>
    <cellStyle name="20% - Accent5 4 3" xfId="21846" hidden="1"/>
    <cellStyle name="20% - Accent5 4 3" xfId="21594" hidden="1"/>
    <cellStyle name="20% - Accent5 4 3" xfId="20091" hidden="1"/>
    <cellStyle name="20% - Accent5 4 3" xfId="19766" hidden="1"/>
    <cellStyle name="20% - Accent5 4 3" xfId="18966" hidden="1"/>
    <cellStyle name="20% - Accent5 4 3" xfId="18648" hidden="1"/>
    <cellStyle name="20% - Accent5 4 3" xfId="17789" hidden="1"/>
    <cellStyle name="20% - Accent5 4 3" xfId="17077" hidden="1"/>
    <cellStyle name="20% - Accent5 4 3" xfId="28370" hidden="1"/>
    <cellStyle name="20% - Accent5 4 3" xfId="28539" hidden="1"/>
    <cellStyle name="20% - Accent5 4 3" xfId="29897" hidden="1"/>
    <cellStyle name="20% - Accent5 4 3" xfId="30213" hidden="1"/>
    <cellStyle name="20% - Accent5 4 3" xfId="30997" hidden="1"/>
    <cellStyle name="20% - Accent5 4 3" xfId="31312" hidden="1"/>
    <cellStyle name="20% - Accent5 4 3" xfId="31975" hidden="1"/>
    <cellStyle name="20% - Accent5 4 3" xfId="32608" hidden="1"/>
    <cellStyle name="20% - Accent5 4 3" xfId="33015" hidden="1"/>
    <cellStyle name="20% - Accent5 4 3" xfId="32763" hidden="1"/>
    <cellStyle name="20% - Accent5 4 3" xfId="31260" hidden="1"/>
    <cellStyle name="20% - Accent5 4 3" xfId="30935" hidden="1"/>
    <cellStyle name="20% - Accent5 4 3" xfId="30135" hidden="1"/>
    <cellStyle name="20% - Accent5 4 3" xfId="29817" hidden="1"/>
    <cellStyle name="20% - Accent5 4 3" xfId="28958" hidden="1"/>
    <cellStyle name="20% - Accent5 4 3" xfId="28246" hidden="1"/>
    <cellStyle name="20% - Accent5 6" xfId="24" hidden="1"/>
    <cellStyle name="20% - Accent5 6" xfId="105" hidden="1"/>
    <cellStyle name="20% - Accent5 6" xfId="185" hidden="1"/>
    <cellStyle name="20% - Accent5 6" xfId="362" hidden="1"/>
    <cellStyle name="20% - Accent5 6" xfId="1340" hidden="1"/>
    <cellStyle name="20% - Accent5 6" xfId="1464" hidden="1"/>
    <cellStyle name="20% - Accent5 6" xfId="1606" hidden="1"/>
    <cellStyle name="20% - Accent5 6" xfId="1231" hidden="1"/>
    <cellStyle name="20% - Accent5 6" xfId="1756" hidden="1"/>
    <cellStyle name="20% - Accent5 6" xfId="1141" hidden="1"/>
    <cellStyle name="20% - Accent5 6" xfId="2242" hidden="1"/>
    <cellStyle name="20% - Accent5 6" xfId="2552" hidden="1"/>
    <cellStyle name="20% - Accent5 6" xfId="2680" hidden="1"/>
    <cellStyle name="20% - Accent5 6" xfId="2207" hidden="1"/>
    <cellStyle name="20% - Accent5 6" xfId="2846" hidden="1"/>
    <cellStyle name="20% - Accent5 6" xfId="1077" hidden="1"/>
    <cellStyle name="20% - Accent5 6" xfId="3253" hidden="1"/>
    <cellStyle name="20% - Accent5 6" xfId="3575" hidden="1"/>
    <cellStyle name="20% - Accent5 6" xfId="3673" hidden="1"/>
    <cellStyle name="20% - Accent5 6" xfId="3869" hidden="1"/>
    <cellStyle name="20% - Accent5 6" xfId="4347" hidden="1"/>
    <cellStyle name="20% - Accent5 6" xfId="4457" hidden="1"/>
    <cellStyle name="20% - Accent5 6" xfId="4629" hidden="1"/>
    <cellStyle name="20% - Accent5 6" xfId="4941" hidden="1"/>
    <cellStyle name="20% - Accent5 6" xfId="5465" hidden="1"/>
    <cellStyle name="20% - Accent5 6" xfId="5546" hidden="1"/>
    <cellStyle name="20% - Accent5 6" xfId="5626" hidden="1"/>
    <cellStyle name="20% - Accent5 6" xfId="5803" hidden="1"/>
    <cellStyle name="20% - Accent5 6" xfId="6781" hidden="1"/>
    <cellStyle name="20% - Accent5 6" xfId="6905" hidden="1"/>
    <cellStyle name="20% - Accent5 6" xfId="7047" hidden="1"/>
    <cellStyle name="20% - Accent5 6" xfId="6672" hidden="1"/>
    <cellStyle name="20% - Accent5 6" xfId="7197" hidden="1"/>
    <cellStyle name="20% - Accent5 6" xfId="6582" hidden="1"/>
    <cellStyle name="20% - Accent5 6" xfId="7683" hidden="1"/>
    <cellStyle name="20% - Accent5 6" xfId="7993" hidden="1"/>
    <cellStyle name="20% - Accent5 6" xfId="8121" hidden="1"/>
    <cellStyle name="20% - Accent5 6" xfId="7648" hidden="1"/>
    <cellStyle name="20% - Accent5 6" xfId="8287" hidden="1"/>
    <cellStyle name="20% - Accent5 6" xfId="6518" hidden="1"/>
    <cellStyle name="20% - Accent5 6" xfId="8694" hidden="1"/>
    <cellStyle name="20% - Accent5 6" xfId="9016" hidden="1"/>
    <cellStyle name="20% - Accent5 6" xfId="9114" hidden="1"/>
    <cellStyle name="20% - Accent5 6" xfId="9310" hidden="1"/>
    <cellStyle name="20% - Accent5 6" xfId="9788" hidden="1"/>
    <cellStyle name="20% - Accent5 6" xfId="9898" hidden="1"/>
    <cellStyle name="20% - Accent5 6" xfId="10070" hidden="1"/>
    <cellStyle name="20% - Accent5 6" xfId="10382" hidden="1"/>
    <cellStyle name="20% - Accent5 6" xfId="10871" hidden="1"/>
    <cellStyle name="20% - Accent5 6" xfId="10791" hidden="1"/>
    <cellStyle name="20% - Accent5 6" xfId="10712" hidden="1"/>
    <cellStyle name="20% - Accent5 6" xfId="10629" hidden="1"/>
    <cellStyle name="20% - Accent5 6" xfId="9464" hidden="1"/>
    <cellStyle name="20% - Accent5 6" xfId="9380" hidden="1"/>
    <cellStyle name="20% - Accent5 6" xfId="9296" hidden="1"/>
    <cellStyle name="20% - Accent5 6" xfId="9633" hidden="1"/>
    <cellStyle name="20% - Accent5 6" xfId="9203" hidden="1"/>
    <cellStyle name="20% - Accent5 6" xfId="9777" hidden="1"/>
    <cellStyle name="20% - Accent5 6" xfId="8604" hidden="1"/>
    <cellStyle name="20% - Accent5 6" xfId="8235" hidden="1"/>
    <cellStyle name="20% - Accent5 6" xfId="8053" hidden="1"/>
    <cellStyle name="20% - Accent5 6" xfId="8607" hidden="1"/>
    <cellStyle name="20% - Accent5 6" xfId="7870" hidden="1"/>
    <cellStyle name="20% - Accent5 6" xfId="9949" hidden="1"/>
    <cellStyle name="20% - Accent5 6" xfId="7390" hidden="1"/>
    <cellStyle name="20% - Accent5 6" xfId="7043" hidden="1"/>
    <cellStyle name="20% - Accent5 6" xfId="6850" hidden="1"/>
    <cellStyle name="20% - Accent5 6" xfId="6633" hidden="1"/>
    <cellStyle name="20% - Accent5 6" xfId="6246" hidden="1"/>
    <cellStyle name="20% - Accent5 6" xfId="6168" hidden="1"/>
    <cellStyle name="20% - Accent5 6" xfId="5982" hidden="1"/>
    <cellStyle name="20% - Accent5 6" xfId="10949" hidden="1"/>
    <cellStyle name="20% - Accent5 6" xfId="5430" hidden="1"/>
    <cellStyle name="20% - Accent5 6" xfId="5350" hidden="1"/>
    <cellStyle name="20% - Accent5 6" xfId="5271" hidden="1"/>
    <cellStyle name="20% - Accent5 6" xfId="5188" hidden="1"/>
    <cellStyle name="20% - Accent5 6" xfId="4023" hidden="1"/>
    <cellStyle name="20% - Accent5 6" xfId="3939" hidden="1"/>
    <cellStyle name="20% - Accent5 6" xfId="3855" hidden="1"/>
    <cellStyle name="20% - Accent5 6" xfId="4192" hidden="1"/>
    <cellStyle name="20% - Accent5 6" xfId="3762" hidden="1"/>
    <cellStyle name="20% - Accent5 6" xfId="4336" hidden="1"/>
    <cellStyle name="20% - Accent5 6" xfId="3163" hidden="1"/>
    <cellStyle name="20% - Accent5 6" xfId="2794" hidden="1"/>
    <cellStyle name="20% - Accent5 6" xfId="2612" hidden="1"/>
    <cellStyle name="20% - Accent5 6" xfId="3166" hidden="1"/>
    <cellStyle name="20% - Accent5 6" xfId="2429" hidden="1"/>
    <cellStyle name="20% - Accent5 6" xfId="4508" hidden="1"/>
    <cellStyle name="20% - Accent5 6" xfId="1949" hidden="1"/>
    <cellStyle name="20% - Accent5 6" xfId="1602" hidden="1"/>
    <cellStyle name="20% - Accent5 6" xfId="1409" hidden="1"/>
    <cellStyle name="20% - Accent5 6" xfId="1192" hidden="1"/>
    <cellStyle name="20% - Accent5 6" xfId="805" hidden="1"/>
    <cellStyle name="20% - Accent5 6" xfId="727" hidden="1"/>
    <cellStyle name="20% - Accent5 6" xfId="541" hidden="1"/>
    <cellStyle name="20% - Accent5 6" xfId="11093" hidden="1"/>
    <cellStyle name="20% - Accent5 6" xfId="11193" hidden="1"/>
    <cellStyle name="20% - Accent5 6" xfId="11274" hidden="1"/>
    <cellStyle name="20% - Accent5 6" xfId="11354" hidden="1"/>
    <cellStyle name="20% - Accent5 6" xfId="11531" hidden="1"/>
    <cellStyle name="20% - Accent5 6" xfId="12509" hidden="1"/>
    <cellStyle name="20% - Accent5 6" xfId="12633" hidden="1"/>
    <cellStyle name="20% - Accent5 6" xfId="12775" hidden="1"/>
    <cellStyle name="20% - Accent5 6" xfId="12400" hidden="1"/>
    <cellStyle name="20% - Accent5 6" xfId="12925" hidden="1"/>
    <cellStyle name="20% - Accent5 6" xfId="12310" hidden="1"/>
    <cellStyle name="20% - Accent5 6" xfId="13411" hidden="1"/>
    <cellStyle name="20% - Accent5 6" xfId="13721" hidden="1"/>
    <cellStyle name="20% - Accent5 6" xfId="13849" hidden="1"/>
    <cellStyle name="20% - Accent5 6" xfId="13376" hidden="1"/>
    <cellStyle name="20% - Accent5 6" xfId="14015" hidden="1"/>
    <cellStyle name="20% - Accent5 6" xfId="12246" hidden="1"/>
    <cellStyle name="20% - Accent5 6" xfId="14422" hidden="1"/>
    <cellStyle name="20% - Accent5 6" xfId="14744" hidden="1"/>
    <cellStyle name="20% - Accent5 6" xfId="14842" hidden="1"/>
    <cellStyle name="20% - Accent5 6" xfId="15038" hidden="1"/>
    <cellStyle name="20% - Accent5 6" xfId="15516" hidden="1"/>
    <cellStyle name="20% - Accent5 6" xfId="15626" hidden="1"/>
    <cellStyle name="20% - Accent5 6" xfId="15798" hidden="1"/>
    <cellStyle name="20% - Accent5 6" xfId="16110" hidden="1"/>
    <cellStyle name="20% - Accent5 6" xfId="16599" hidden="1"/>
    <cellStyle name="20% - Accent5 6" xfId="16519" hidden="1"/>
    <cellStyle name="20% - Accent5 6" xfId="16440" hidden="1"/>
    <cellStyle name="20% - Accent5 6" xfId="16357" hidden="1"/>
    <cellStyle name="20% - Accent5 6" xfId="15192" hidden="1"/>
    <cellStyle name="20% - Accent5 6" xfId="15108" hidden="1"/>
    <cellStyle name="20% - Accent5 6" xfId="15024" hidden="1"/>
    <cellStyle name="20% - Accent5 6" xfId="15361" hidden="1"/>
    <cellStyle name="20% - Accent5 6" xfId="14931" hidden="1"/>
    <cellStyle name="20% - Accent5 6" xfId="15505" hidden="1"/>
    <cellStyle name="20% - Accent5 6" xfId="14332" hidden="1"/>
    <cellStyle name="20% - Accent5 6" xfId="13963" hidden="1"/>
    <cellStyle name="20% - Accent5 6" xfId="13781" hidden="1"/>
    <cellStyle name="20% - Accent5 6" xfId="14335" hidden="1"/>
    <cellStyle name="20% - Accent5 6" xfId="13598" hidden="1"/>
    <cellStyle name="20% - Accent5 6" xfId="15677" hidden="1"/>
    <cellStyle name="20% - Accent5 6" xfId="13118" hidden="1"/>
    <cellStyle name="20% - Accent5 6" xfId="12771" hidden="1"/>
    <cellStyle name="20% - Accent5 6" xfId="12578" hidden="1"/>
    <cellStyle name="20% - Accent5 6" xfId="12361" hidden="1"/>
    <cellStyle name="20% - Accent5 6" xfId="11974" hidden="1"/>
    <cellStyle name="20% - Accent5 6" xfId="11896" hidden="1"/>
    <cellStyle name="20% - Accent5 6" xfId="11710" hidden="1"/>
    <cellStyle name="20% - Accent5 6" xfId="16677" hidden="1"/>
    <cellStyle name="20% - Accent5 6" xfId="16774" hidden="1"/>
    <cellStyle name="20% - Accent5 6" xfId="16855" hidden="1"/>
    <cellStyle name="20% - Accent5 6" xfId="16935" hidden="1"/>
    <cellStyle name="20% - Accent5 6" xfId="17112" hidden="1"/>
    <cellStyle name="20% - Accent5 6" xfId="18090" hidden="1"/>
    <cellStyle name="20% - Accent5 6" xfId="18214" hidden="1"/>
    <cellStyle name="20% - Accent5 6" xfId="18356" hidden="1"/>
    <cellStyle name="20% - Accent5 6" xfId="17981" hidden="1"/>
    <cellStyle name="20% - Accent5 6" xfId="18506" hidden="1"/>
    <cellStyle name="20% - Accent5 6" xfId="17891" hidden="1"/>
    <cellStyle name="20% - Accent5 6" xfId="18992" hidden="1"/>
    <cellStyle name="20% - Accent5 6" xfId="19302" hidden="1"/>
    <cellStyle name="20% - Accent5 6" xfId="19430" hidden="1"/>
    <cellStyle name="20% - Accent5 6" xfId="18957" hidden="1"/>
    <cellStyle name="20% - Accent5 6" xfId="19596" hidden="1"/>
    <cellStyle name="20% - Accent5 6" xfId="17827" hidden="1"/>
    <cellStyle name="20% - Accent5 6" xfId="20003" hidden="1"/>
    <cellStyle name="20% - Accent5 6" xfId="20325" hidden="1"/>
    <cellStyle name="20% - Accent5 6" xfId="20423" hidden="1"/>
    <cellStyle name="20% - Accent5 6" xfId="20619" hidden="1"/>
    <cellStyle name="20% - Accent5 6" xfId="21097" hidden="1"/>
    <cellStyle name="20% - Accent5 6" xfId="21207" hidden="1"/>
    <cellStyle name="20% - Accent5 6" xfId="21379" hidden="1"/>
    <cellStyle name="20% - Accent5 6" xfId="21691" hidden="1"/>
    <cellStyle name="20% - Accent5 6" xfId="22215" hidden="1"/>
    <cellStyle name="20% - Accent5 6" xfId="22296" hidden="1"/>
    <cellStyle name="20% - Accent5 6" xfId="22376" hidden="1"/>
    <cellStyle name="20% - Accent5 6" xfId="22553" hidden="1"/>
    <cellStyle name="20% - Accent5 6" xfId="23531" hidden="1"/>
    <cellStyle name="20% - Accent5 6" xfId="23655" hidden="1"/>
    <cellStyle name="20% - Accent5 6" xfId="23797" hidden="1"/>
    <cellStyle name="20% - Accent5 6" xfId="23422" hidden="1"/>
    <cellStyle name="20% - Accent5 6" xfId="23947" hidden="1"/>
    <cellStyle name="20% - Accent5 6" xfId="23332" hidden="1"/>
    <cellStyle name="20% - Accent5 6" xfId="24433" hidden="1"/>
    <cellStyle name="20% - Accent5 6" xfId="24743" hidden="1"/>
    <cellStyle name="20% - Accent5 6" xfId="24871" hidden="1"/>
    <cellStyle name="20% - Accent5 6" xfId="24398" hidden="1"/>
    <cellStyle name="20% - Accent5 6" xfId="25037" hidden="1"/>
    <cellStyle name="20% - Accent5 6" xfId="23268" hidden="1"/>
    <cellStyle name="20% - Accent5 6" xfId="25444" hidden="1"/>
    <cellStyle name="20% - Accent5 6" xfId="25766" hidden="1"/>
    <cellStyle name="20% - Accent5 6" xfId="25864" hidden="1"/>
    <cellStyle name="20% - Accent5 6" xfId="26060" hidden="1"/>
    <cellStyle name="20% - Accent5 6" xfId="26538" hidden="1"/>
    <cellStyle name="20% - Accent5 6" xfId="26648" hidden="1"/>
    <cellStyle name="20% - Accent5 6" xfId="26820" hidden="1"/>
    <cellStyle name="20% - Accent5 6" xfId="27132" hidden="1"/>
    <cellStyle name="20% - Accent5 6" xfId="27621" hidden="1"/>
    <cellStyle name="20% - Accent5 6" xfId="27541" hidden="1"/>
    <cellStyle name="20% - Accent5 6" xfId="27462" hidden="1"/>
    <cellStyle name="20% - Accent5 6" xfId="27379" hidden="1"/>
    <cellStyle name="20% - Accent5 6" xfId="26214" hidden="1"/>
    <cellStyle name="20% - Accent5 6" xfId="26130" hidden="1"/>
    <cellStyle name="20% - Accent5 6" xfId="26046" hidden="1"/>
    <cellStyle name="20% - Accent5 6" xfId="26383" hidden="1"/>
    <cellStyle name="20% - Accent5 6" xfId="25953" hidden="1"/>
    <cellStyle name="20% - Accent5 6" xfId="26527" hidden="1"/>
    <cellStyle name="20% - Accent5 6" xfId="25354" hidden="1"/>
    <cellStyle name="20% - Accent5 6" xfId="24985" hidden="1"/>
    <cellStyle name="20% - Accent5 6" xfId="24803" hidden="1"/>
    <cellStyle name="20% - Accent5 6" xfId="25357" hidden="1"/>
    <cellStyle name="20% - Accent5 6" xfId="24620" hidden="1"/>
    <cellStyle name="20% - Accent5 6" xfId="26699" hidden="1"/>
    <cellStyle name="20% - Accent5 6" xfId="24140" hidden="1"/>
    <cellStyle name="20% - Accent5 6" xfId="23793" hidden="1"/>
    <cellStyle name="20% - Accent5 6" xfId="23600" hidden="1"/>
    <cellStyle name="20% - Accent5 6" xfId="23383" hidden="1"/>
    <cellStyle name="20% - Accent5 6" xfId="22996" hidden="1"/>
    <cellStyle name="20% - Accent5 6" xfId="22918" hidden="1"/>
    <cellStyle name="20% - Accent5 6" xfId="22732" hidden="1"/>
    <cellStyle name="20% - Accent5 6" xfId="27699" hidden="1"/>
    <cellStyle name="20% - Accent5 6" xfId="22180" hidden="1"/>
    <cellStyle name="20% - Accent5 6" xfId="22100" hidden="1"/>
    <cellStyle name="20% - Accent5 6" xfId="22021" hidden="1"/>
    <cellStyle name="20% - Accent5 6" xfId="21938" hidden="1"/>
    <cellStyle name="20% - Accent5 6" xfId="20773" hidden="1"/>
    <cellStyle name="20% - Accent5 6" xfId="20689" hidden="1"/>
    <cellStyle name="20% - Accent5 6" xfId="20605" hidden="1"/>
    <cellStyle name="20% - Accent5 6" xfId="20942" hidden="1"/>
    <cellStyle name="20% - Accent5 6" xfId="20512" hidden="1"/>
    <cellStyle name="20% - Accent5 6" xfId="21086" hidden="1"/>
    <cellStyle name="20% - Accent5 6" xfId="19913" hidden="1"/>
    <cellStyle name="20% - Accent5 6" xfId="19544" hidden="1"/>
    <cellStyle name="20% - Accent5 6" xfId="19362" hidden="1"/>
    <cellStyle name="20% - Accent5 6" xfId="19916" hidden="1"/>
    <cellStyle name="20% - Accent5 6" xfId="19179" hidden="1"/>
    <cellStyle name="20% - Accent5 6" xfId="21258" hidden="1"/>
    <cellStyle name="20% - Accent5 6" xfId="18699" hidden="1"/>
    <cellStyle name="20% - Accent5 6" xfId="18352" hidden="1"/>
    <cellStyle name="20% - Accent5 6" xfId="18159" hidden="1"/>
    <cellStyle name="20% - Accent5 6" xfId="17942" hidden="1"/>
    <cellStyle name="20% - Accent5 6" xfId="17555" hidden="1"/>
    <cellStyle name="20% - Accent5 6" xfId="17477" hidden="1"/>
    <cellStyle name="20% - Accent5 6" xfId="17291" hidden="1"/>
    <cellStyle name="20% - Accent5 6" xfId="27843" hidden="1"/>
    <cellStyle name="20% - Accent5 6" xfId="27943" hidden="1"/>
    <cellStyle name="20% - Accent5 6" xfId="28024" hidden="1"/>
    <cellStyle name="20% - Accent5 6" xfId="28104" hidden="1"/>
    <cellStyle name="20% - Accent5 6" xfId="28281" hidden="1"/>
    <cellStyle name="20% - Accent5 6" xfId="29259" hidden="1"/>
    <cellStyle name="20% - Accent5 6" xfId="29383" hidden="1"/>
    <cellStyle name="20% - Accent5 6" xfId="29525" hidden="1"/>
    <cellStyle name="20% - Accent5 6" xfId="29150" hidden="1"/>
    <cellStyle name="20% - Accent5 6" xfId="29675" hidden="1"/>
    <cellStyle name="20% - Accent5 6" xfId="29060" hidden="1"/>
    <cellStyle name="20% - Accent5 6" xfId="30161" hidden="1"/>
    <cellStyle name="20% - Accent5 6" xfId="30471" hidden="1"/>
    <cellStyle name="20% - Accent5 6" xfId="30599" hidden="1"/>
    <cellStyle name="20% - Accent5 6" xfId="30126" hidden="1"/>
    <cellStyle name="20% - Accent5 6" xfId="30765" hidden="1"/>
    <cellStyle name="20% - Accent5 6" xfId="28996" hidden="1"/>
    <cellStyle name="20% - Accent5 6" xfId="31172" hidden="1"/>
    <cellStyle name="20% - Accent5 6" xfId="31494" hidden="1"/>
    <cellStyle name="20% - Accent5 6" xfId="31592" hidden="1"/>
    <cellStyle name="20% - Accent5 6" xfId="31788" hidden="1"/>
    <cellStyle name="20% - Accent5 6" xfId="32266" hidden="1"/>
    <cellStyle name="20% - Accent5 6" xfId="32376" hidden="1"/>
    <cellStyle name="20% - Accent5 6" xfId="32548" hidden="1"/>
    <cellStyle name="20% - Accent5 6" xfId="32860" hidden="1"/>
    <cellStyle name="20% - Accent5 6" xfId="33349" hidden="1"/>
    <cellStyle name="20% - Accent5 6" xfId="33269" hidden="1"/>
    <cellStyle name="20% - Accent5 6" xfId="33190" hidden="1"/>
    <cellStyle name="20% - Accent5 6" xfId="33107" hidden="1"/>
    <cellStyle name="20% - Accent5 6" xfId="31942" hidden="1"/>
    <cellStyle name="20% - Accent5 6" xfId="31858" hidden="1"/>
    <cellStyle name="20% - Accent5 6" xfId="31774" hidden="1"/>
    <cellStyle name="20% - Accent5 6" xfId="32111" hidden="1"/>
    <cellStyle name="20% - Accent5 6" xfId="31681" hidden="1"/>
    <cellStyle name="20% - Accent5 6" xfId="32255" hidden="1"/>
    <cellStyle name="20% - Accent5 6" xfId="31082" hidden="1"/>
    <cellStyle name="20% - Accent5 6" xfId="30713" hidden="1"/>
    <cellStyle name="20% - Accent5 6" xfId="30531" hidden="1"/>
    <cellStyle name="20% - Accent5 6" xfId="31085" hidden="1"/>
    <cellStyle name="20% - Accent5 6" xfId="30348" hidden="1"/>
    <cellStyle name="20% - Accent5 6" xfId="32427" hidden="1"/>
    <cellStyle name="20% - Accent5 6" xfId="29868" hidden="1"/>
    <cellStyle name="20% - Accent5 6" xfId="29521" hidden="1"/>
    <cellStyle name="20% - Accent5 6" xfId="29328" hidden="1"/>
    <cellStyle name="20% - Accent5 6" xfId="29111" hidden="1"/>
    <cellStyle name="20% - Accent5 6" xfId="28724" hidden="1"/>
    <cellStyle name="20% - Accent5 6" xfId="28646" hidden="1"/>
    <cellStyle name="20% - Accent5 6" xfId="28460" hidden="1"/>
    <cellStyle name="20% - Accent5 6" xfId="33427" hidden="1"/>
    <cellStyle name="20% - Accent5 7" xfId="40" hidden="1"/>
    <cellStyle name="20% - Accent5 7" xfId="117" hidden="1"/>
    <cellStyle name="20% - Accent5 7" xfId="195" hidden="1"/>
    <cellStyle name="20% - Accent5 7" xfId="373" hidden="1"/>
    <cellStyle name="20% - Accent5 7" xfId="1377" hidden="1"/>
    <cellStyle name="20% - Accent5 7" xfId="1515" hidden="1"/>
    <cellStyle name="20% - Accent5 7" xfId="1652" hidden="1"/>
    <cellStyle name="20% - Accent5 7" xfId="1773" hidden="1"/>
    <cellStyle name="20% - Accent5 7" xfId="1072" hidden="1"/>
    <cellStyle name="20% - Accent5 7" xfId="1083" hidden="1"/>
    <cellStyle name="20% - Accent5 7" xfId="2110" hidden="1"/>
    <cellStyle name="20% - Accent5 7" xfId="2581" hidden="1"/>
    <cellStyle name="20% - Accent5 7" xfId="2730" hidden="1"/>
    <cellStyle name="20% - Accent5 7" xfId="2888" hidden="1"/>
    <cellStyle name="20% - Accent5 7" xfId="1125" hidden="1"/>
    <cellStyle name="20% - Accent5 7" xfId="1777" hidden="1"/>
    <cellStyle name="20% - Accent5 7" xfId="3230" hidden="1"/>
    <cellStyle name="20% - Accent5 7" xfId="3598" hidden="1"/>
    <cellStyle name="20% - Accent5 7" xfId="3688" hidden="1"/>
    <cellStyle name="20% - Accent5 7" xfId="883" hidden="1"/>
    <cellStyle name="20% - Accent5 7" xfId="4371" hidden="1"/>
    <cellStyle name="20% - Accent5 7" xfId="4485" hidden="1"/>
    <cellStyle name="20% - Accent5 7" xfId="3231" hidden="1"/>
    <cellStyle name="20% - Accent5 7" xfId="4952" hidden="1"/>
    <cellStyle name="20% - Accent5 7" xfId="5481" hidden="1"/>
    <cellStyle name="20% - Accent5 7" xfId="5558" hidden="1"/>
    <cellStyle name="20% - Accent5 7" xfId="5636" hidden="1"/>
    <cellStyle name="20% - Accent5 7" xfId="5814" hidden="1"/>
    <cellStyle name="20% - Accent5 7" xfId="6818" hidden="1"/>
    <cellStyle name="20% - Accent5 7" xfId="6956" hidden="1"/>
    <cellStyle name="20% - Accent5 7" xfId="7093" hidden="1"/>
    <cellStyle name="20% - Accent5 7" xfId="7214" hidden="1"/>
    <cellStyle name="20% - Accent5 7" xfId="6513" hidden="1"/>
    <cellStyle name="20% - Accent5 7" xfId="6524" hidden="1"/>
    <cellStyle name="20% - Accent5 7" xfId="7551" hidden="1"/>
    <cellStyle name="20% - Accent5 7" xfId="8022" hidden="1"/>
    <cellStyle name="20% - Accent5 7" xfId="8171" hidden="1"/>
    <cellStyle name="20% - Accent5 7" xfId="8329" hidden="1"/>
    <cellStyle name="20% - Accent5 7" xfId="6566" hidden="1"/>
    <cellStyle name="20% - Accent5 7" xfId="7218" hidden="1"/>
    <cellStyle name="20% - Accent5 7" xfId="8671" hidden="1"/>
    <cellStyle name="20% - Accent5 7" xfId="9039" hidden="1"/>
    <cellStyle name="20% - Accent5 7" xfId="9129" hidden="1"/>
    <cellStyle name="20% - Accent5 7" xfId="6324" hidden="1"/>
    <cellStyle name="20% - Accent5 7" xfId="9812" hidden="1"/>
    <cellStyle name="20% - Accent5 7" xfId="9926" hidden="1"/>
    <cellStyle name="20% - Accent5 7" xfId="8672" hidden="1"/>
    <cellStyle name="20% - Accent5 7" xfId="10393" hidden="1"/>
    <cellStyle name="20% - Accent5 7" xfId="10855" hidden="1"/>
    <cellStyle name="20% - Accent5 7" xfId="10780" hidden="1"/>
    <cellStyle name="20% - Accent5 7" xfId="10701" hidden="1"/>
    <cellStyle name="20% - Accent5 7" xfId="10616" hidden="1"/>
    <cellStyle name="20% - Accent5 7" xfId="9451" hidden="1"/>
    <cellStyle name="20% - Accent5 7" xfId="9368" hidden="1"/>
    <cellStyle name="20% - Accent5 7" xfId="9283" hidden="1"/>
    <cellStyle name="20% - Accent5 7" xfId="9132" hidden="1"/>
    <cellStyle name="20% - Accent5 7" xfId="9966" hidden="1"/>
    <cellStyle name="20% - Accent5 7" xfId="9923" hidden="1"/>
    <cellStyle name="20% - Accent5 7" xfId="8638" hidden="1"/>
    <cellStyle name="20% - Accent5 7" xfId="8172" hidden="1"/>
    <cellStyle name="20% - Accent5 7" xfId="8009" hidden="1"/>
    <cellStyle name="20% - Accent5 7" xfId="7854" hidden="1"/>
    <cellStyle name="20% - Accent5 7" xfId="9804" hidden="1"/>
    <cellStyle name="20% - Accent5 7" xfId="9124" hidden="1"/>
    <cellStyle name="20% - Accent5 7" xfId="7513" hidden="1"/>
    <cellStyle name="20% - Accent5 7" xfId="6981" hidden="1"/>
    <cellStyle name="20% - Accent5 7" xfId="6804" hidden="1"/>
    <cellStyle name="20% - Accent5 7" xfId="10091" hidden="1"/>
    <cellStyle name="20% - Accent5 7" xfId="6236" hidden="1"/>
    <cellStyle name="20% - Accent5 7" xfId="6158" hidden="1"/>
    <cellStyle name="20% - Accent5 7" xfId="7512" hidden="1"/>
    <cellStyle name="20% - Accent5 7" xfId="10959" hidden="1"/>
    <cellStyle name="20% - Accent5 7" xfId="5414" hidden="1"/>
    <cellStyle name="20% - Accent5 7" xfId="5339" hidden="1"/>
    <cellStyle name="20% - Accent5 7" xfId="5260" hidden="1"/>
    <cellStyle name="20% - Accent5 7" xfId="5175" hidden="1"/>
    <cellStyle name="20% - Accent5 7" xfId="4010" hidden="1"/>
    <cellStyle name="20% - Accent5 7" xfId="3927" hidden="1"/>
    <cellStyle name="20% - Accent5 7" xfId="3842" hidden="1"/>
    <cellStyle name="20% - Accent5 7" xfId="3691" hidden="1"/>
    <cellStyle name="20% - Accent5 7" xfId="4525" hidden="1"/>
    <cellStyle name="20% - Accent5 7" xfId="4482" hidden="1"/>
    <cellStyle name="20% - Accent5 7" xfId="3197" hidden="1"/>
    <cellStyle name="20% - Accent5 7" xfId="2731" hidden="1"/>
    <cellStyle name="20% - Accent5 7" xfId="2568" hidden="1"/>
    <cellStyle name="20% - Accent5 7" xfId="2413" hidden="1"/>
    <cellStyle name="20% - Accent5 7" xfId="4363" hidden="1"/>
    <cellStyle name="20% - Accent5 7" xfId="3683" hidden="1"/>
    <cellStyle name="20% - Accent5 7" xfId="2072" hidden="1"/>
    <cellStyle name="20% - Accent5 7" xfId="1540" hidden="1"/>
    <cellStyle name="20% - Accent5 7" xfId="1363" hidden="1"/>
    <cellStyle name="20% - Accent5 7" xfId="4650" hidden="1"/>
    <cellStyle name="20% - Accent5 7" xfId="795" hidden="1"/>
    <cellStyle name="20% - Accent5 7" xfId="717" hidden="1"/>
    <cellStyle name="20% - Accent5 7" xfId="2071" hidden="1"/>
    <cellStyle name="20% - Accent5 7" xfId="11103" hidden="1"/>
    <cellStyle name="20% - Accent5 7" xfId="11209" hidden="1"/>
    <cellStyle name="20% - Accent5 7" xfId="11286" hidden="1"/>
    <cellStyle name="20% - Accent5 7" xfId="11364" hidden="1"/>
    <cellStyle name="20% - Accent5 7" xfId="11542" hidden="1"/>
    <cellStyle name="20% - Accent5 7" xfId="12546" hidden="1"/>
    <cellStyle name="20% - Accent5 7" xfId="12684" hidden="1"/>
    <cellStyle name="20% - Accent5 7" xfId="12821" hidden="1"/>
    <cellStyle name="20% - Accent5 7" xfId="12942" hidden="1"/>
    <cellStyle name="20% - Accent5 7" xfId="12241" hidden="1"/>
    <cellStyle name="20% - Accent5 7" xfId="12252" hidden="1"/>
    <cellStyle name="20% - Accent5 7" xfId="13279" hidden="1"/>
    <cellStyle name="20% - Accent5 7" xfId="13750" hidden="1"/>
    <cellStyle name="20% - Accent5 7" xfId="13899" hidden="1"/>
    <cellStyle name="20% - Accent5 7" xfId="14057" hidden="1"/>
    <cellStyle name="20% - Accent5 7" xfId="12294" hidden="1"/>
    <cellStyle name="20% - Accent5 7" xfId="12946" hidden="1"/>
    <cellStyle name="20% - Accent5 7" xfId="14399" hidden="1"/>
    <cellStyle name="20% - Accent5 7" xfId="14767" hidden="1"/>
    <cellStyle name="20% - Accent5 7" xfId="14857" hidden="1"/>
    <cellStyle name="20% - Accent5 7" xfId="12052" hidden="1"/>
    <cellStyle name="20% - Accent5 7" xfId="15540" hidden="1"/>
    <cellStyle name="20% - Accent5 7" xfId="15654" hidden="1"/>
    <cellStyle name="20% - Accent5 7" xfId="14400" hidden="1"/>
    <cellStyle name="20% - Accent5 7" xfId="16121" hidden="1"/>
    <cellStyle name="20% - Accent5 7" xfId="16583" hidden="1"/>
    <cellStyle name="20% - Accent5 7" xfId="16508" hidden="1"/>
    <cellStyle name="20% - Accent5 7" xfId="16429" hidden="1"/>
    <cellStyle name="20% - Accent5 7" xfId="16344" hidden="1"/>
    <cellStyle name="20% - Accent5 7" xfId="15179" hidden="1"/>
    <cellStyle name="20% - Accent5 7" xfId="15096" hidden="1"/>
    <cellStyle name="20% - Accent5 7" xfId="15011" hidden="1"/>
    <cellStyle name="20% - Accent5 7" xfId="14860" hidden="1"/>
    <cellStyle name="20% - Accent5 7" xfId="15694" hidden="1"/>
    <cellStyle name="20% - Accent5 7" xfId="15651" hidden="1"/>
    <cellStyle name="20% - Accent5 7" xfId="14366" hidden="1"/>
    <cellStyle name="20% - Accent5 7" xfId="13900" hidden="1"/>
    <cellStyle name="20% - Accent5 7" xfId="13737" hidden="1"/>
    <cellStyle name="20% - Accent5 7" xfId="13582" hidden="1"/>
    <cellStyle name="20% - Accent5 7" xfId="15532" hidden="1"/>
    <cellStyle name="20% - Accent5 7" xfId="14852" hidden="1"/>
    <cellStyle name="20% - Accent5 7" xfId="13241" hidden="1"/>
    <cellStyle name="20% - Accent5 7" xfId="12709" hidden="1"/>
    <cellStyle name="20% - Accent5 7" xfId="12532" hidden="1"/>
    <cellStyle name="20% - Accent5 7" xfId="15819" hidden="1"/>
    <cellStyle name="20% - Accent5 7" xfId="11964" hidden="1"/>
    <cellStyle name="20% - Accent5 7" xfId="11886" hidden="1"/>
    <cellStyle name="20% - Accent5 7" xfId="13240" hidden="1"/>
    <cellStyle name="20% - Accent5 7" xfId="16687" hidden="1"/>
    <cellStyle name="20% - Accent5 7" xfId="16790" hidden="1"/>
    <cellStyle name="20% - Accent5 7" xfId="16867" hidden="1"/>
    <cellStyle name="20% - Accent5 7" xfId="16945" hidden="1"/>
    <cellStyle name="20% - Accent5 7" xfId="17123" hidden="1"/>
    <cellStyle name="20% - Accent5 7" xfId="18127" hidden="1"/>
    <cellStyle name="20% - Accent5 7" xfId="18265" hidden="1"/>
    <cellStyle name="20% - Accent5 7" xfId="18402" hidden="1"/>
    <cellStyle name="20% - Accent5 7" xfId="18523" hidden="1"/>
    <cellStyle name="20% - Accent5 7" xfId="17822" hidden="1"/>
    <cellStyle name="20% - Accent5 7" xfId="17833" hidden="1"/>
    <cellStyle name="20% - Accent5 7" xfId="18860" hidden="1"/>
    <cellStyle name="20% - Accent5 7" xfId="19331" hidden="1"/>
    <cellStyle name="20% - Accent5 7" xfId="19480" hidden="1"/>
    <cellStyle name="20% - Accent5 7" xfId="19638" hidden="1"/>
    <cellStyle name="20% - Accent5 7" xfId="17875" hidden="1"/>
    <cellStyle name="20% - Accent5 7" xfId="18527" hidden="1"/>
    <cellStyle name="20% - Accent5 7" xfId="19980" hidden="1"/>
    <cellStyle name="20% - Accent5 7" xfId="20348" hidden="1"/>
    <cellStyle name="20% - Accent5 7" xfId="20438" hidden="1"/>
    <cellStyle name="20% - Accent5 7" xfId="17633" hidden="1"/>
    <cellStyle name="20% - Accent5 7" xfId="21121" hidden="1"/>
    <cellStyle name="20% - Accent5 7" xfId="21235" hidden="1"/>
    <cellStyle name="20% - Accent5 7" xfId="19981" hidden="1"/>
    <cellStyle name="20% - Accent5 7" xfId="21702" hidden="1"/>
    <cellStyle name="20% - Accent5 7" xfId="22231" hidden="1"/>
    <cellStyle name="20% - Accent5 7" xfId="22308" hidden="1"/>
    <cellStyle name="20% - Accent5 7" xfId="22386" hidden="1"/>
    <cellStyle name="20% - Accent5 7" xfId="22564" hidden="1"/>
    <cellStyle name="20% - Accent5 7" xfId="23568" hidden="1"/>
    <cellStyle name="20% - Accent5 7" xfId="23706" hidden="1"/>
    <cellStyle name="20% - Accent5 7" xfId="23843" hidden="1"/>
    <cellStyle name="20% - Accent5 7" xfId="23964" hidden="1"/>
    <cellStyle name="20% - Accent5 7" xfId="23263" hidden="1"/>
    <cellStyle name="20% - Accent5 7" xfId="23274" hidden="1"/>
    <cellStyle name="20% - Accent5 7" xfId="24301" hidden="1"/>
    <cellStyle name="20% - Accent5 7" xfId="24772" hidden="1"/>
    <cellStyle name="20% - Accent5 7" xfId="24921" hidden="1"/>
    <cellStyle name="20% - Accent5 7" xfId="25079" hidden="1"/>
    <cellStyle name="20% - Accent5 7" xfId="23316" hidden="1"/>
    <cellStyle name="20% - Accent5 7" xfId="23968" hidden="1"/>
    <cellStyle name="20% - Accent5 7" xfId="25421" hidden="1"/>
    <cellStyle name="20% - Accent5 7" xfId="25789" hidden="1"/>
    <cellStyle name="20% - Accent5 7" xfId="25879" hidden="1"/>
    <cellStyle name="20% - Accent5 7" xfId="23074" hidden="1"/>
    <cellStyle name="20% - Accent5 7" xfId="26562" hidden="1"/>
    <cellStyle name="20% - Accent5 7" xfId="26676" hidden="1"/>
    <cellStyle name="20% - Accent5 7" xfId="25422" hidden="1"/>
    <cellStyle name="20% - Accent5 7" xfId="27143" hidden="1"/>
    <cellStyle name="20% - Accent5 7" xfId="27605" hidden="1"/>
    <cellStyle name="20% - Accent5 7" xfId="27530" hidden="1"/>
    <cellStyle name="20% - Accent5 7" xfId="27451" hidden="1"/>
    <cellStyle name="20% - Accent5 7" xfId="27366" hidden="1"/>
    <cellStyle name="20% - Accent5 7" xfId="26201" hidden="1"/>
    <cellStyle name="20% - Accent5 7" xfId="26118" hidden="1"/>
    <cellStyle name="20% - Accent5 7" xfId="26033" hidden="1"/>
    <cellStyle name="20% - Accent5 7" xfId="25882" hidden="1"/>
    <cellStyle name="20% - Accent5 7" xfId="26716" hidden="1"/>
    <cellStyle name="20% - Accent5 7" xfId="26673" hidden="1"/>
    <cellStyle name="20% - Accent5 7" xfId="25388" hidden="1"/>
    <cellStyle name="20% - Accent5 7" xfId="24922" hidden="1"/>
    <cellStyle name="20% - Accent5 7" xfId="24759" hidden="1"/>
    <cellStyle name="20% - Accent5 7" xfId="24604" hidden="1"/>
    <cellStyle name="20% - Accent5 7" xfId="26554" hidden="1"/>
    <cellStyle name="20% - Accent5 7" xfId="25874" hidden="1"/>
    <cellStyle name="20% - Accent5 7" xfId="24263" hidden="1"/>
    <cellStyle name="20% - Accent5 7" xfId="23731" hidden="1"/>
    <cellStyle name="20% - Accent5 7" xfId="23554" hidden="1"/>
    <cellStyle name="20% - Accent5 7" xfId="26841" hidden="1"/>
    <cellStyle name="20% - Accent5 7" xfId="22986" hidden="1"/>
    <cellStyle name="20% - Accent5 7" xfId="22908" hidden="1"/>
    <cellStyle name="20% - Accent5 7" xfId="24262" hidden="1"/>
    <cellStyle name="20% - Accent5 7" xfId="27709" hidden="1"/>
    <cellStyle name="20% - Accent5 7" xfId="22164" hidden="1"/>
    <cellStyle name="20% - Accent5 7" xfId="22089" hidden="1"/>
    <cellStyle name="20% - Accent5 7" xfId="22010" hidden="1"/>
    <cellStyle name="20% - Accent5 7" xfId="21925" hidden="1"/>
    <cellStyle name="20% - Accent5 7" xfId="20760" hidden="1"/>
    <cellStyle name="20% - Accent5 7" xfId="20677" hidden="1"/>
    <cellStyle name="20% - Accent5 7" xfId="20592" hidden="1"/>
    <cellStyle name="20% - Accent5 7" xfId="20441" hidden="1"/>
    <cellStyle name="20% - Accent5 7" xfId="21275" hidden="1"/>
    <cellStyle name="20% - Accent5 7" xfId="21232" hidden="1"/>
    <cellStyle name="20% - Accent5 7" xfId="19947" hidden="1"/>
    <cellStyle name="20% - Accent5 7" xfId="19481" hidden="1"/>
    <cellStyle name="20% - Accent5 7" xfId="19318" hidden="1"/>
    <cellStyle name="20% - Accent5 7" xfId="19163" hidden="1"/>
    <cellStyle name="20% - Accent5 7" xfId="21113" hidden="1"/>
    <cellStyle name="20% - Accent5 7" xfId="20433" hidden="1"/>
    <cellStyle name="20% - Accent5 7" xfId="18822" hidden="1"/>
    <cellStyle name="20% - Accent5 7" xfId="18290" hidden="1"/>
    <cellStyle name="20% - Accent5 7" xfId="18113" hidden="1"/>
    <cellStyle name="20% - Accent5 7" xfId="21400" hidden="1"/>
    <cellStyle name="20% - Accent5 7" xfId="17545" hidden="1"/>
    <cellStyle name="20% - Accent5 7" xfId="17467" hidden="1"/>
    <cellStyle name="20% - Accent5 7" xfId="18821" hidden="1"/>
    <cellStyle name="20% - Accent5 7" xfId="27853" hidden="1"/>
    <cellStyle name="20% - Accent5 7" xfId="27959" hidden="1"/>
    <cellStyle name="20% - Accent5 7" xfId="28036" hidden="1"/>
    <cellStyle name="20% - Accent5 7" xfId="28114" hidden="1"/>
    <cellStyle name="20% - Accent5 7" xfId="28292" hidden="1"/>
    <cellStyle name="20% - Accent5 7" xfId="29296" hidden="1"/>
    <cellStyle name="20% - Accent5 7" xfId="29434" hidden="1"/>
    <cellStyle name="20% - Accent5 7" xfId="29571" hidden="1"/>
    <cellStyle name="20% - Accent5 7" xfId="29692" hidden="1"/>
    <cellStyle name="20% - Accent5 7" xfId="28991" hidden="1"/>
    <cellStyle name="20% - Accent5 7" xfId="29002" hidden="1"/>
    <cellStyle name="20% - Accent5 7" xfId="30029" hidden="1"/>
    <cellStyle name="20% - Accent5 7" xfId="30500" hidden="1"/>
    <cellStyle name="20% - Accent5 7" xfId="30649" hidden="1"/>
    <cellStyle name="20% - Accent5 7" xfId="30807" hidden="1"/>
    <cellStyle name="20% - Accent5 7" xfId="29044" hidden="1"/>
    <cellStyle name="20% - Accent5 7" xfId="29696" hidden="1"/>
    <cellStyle name="20% - Accent5 7" xfId="31149" hidden="1"/>
    <cellStyle name="20% - Accent5 7" xfId="31517" hidden="1"/>
    <cellStyle name="20% - Accent5 7" xfId="31607" hidden="1"/>
    <cellStyle name="20% - Accent5 7" xfId="28802" hidden="1"/>
    <cellStyle name="20% - Accent5 7" xfId="32290" hidden="1"/>
    <cellStyle name="20% - Accent5 7" xfId="32404" hidden="1"/>
    <cellStyle name="20% - Accent5 7" xfId="31150" hidden="1"/>
    <cellStyle name="20% - Accent5 7" xfId="32871" hidden="1"/>
    <cellStyle name="20% - Accent5 7" xfId="33333" hidden="1"/>
    <cellStyle name="20% - Accent5 7" xfId="33258" hidden="1"/>
    <cellStyle name="20% - Accent5 7" xfId="33179" hidden="1"/>
    <cellStyle name="20% - Accent5 7" xfId="33094" hidden="1"/>
    <cellStyle name="20% - Accent5 7" xfId="31929" hidden="1"/>
    <cellStyle name="20% - Accent5 7" xfId="31846" hidden="1"/>
    <cellStyle name="20% - Accent5 7" xfId="31761" hidden="1"/>
    <cellStyle name="20% - Accent5 7" xfId="31610" hidden="1"/>
    <cellStyle name="20% - Accent5 7" xfId="32444" hidden="1"/>
    <cellStyle name="20% - Accent5 7" xfId="32401" hidden="1"/>
    <cellStyle name="20% - Accent5 7" xfId="31116" hidden="1"/>
    <cellStyle name="20% - Accent5 7" xfId="30650" hidden="1"/>
    <cellStyle name="20% - Accent5 7" xfId="30487" hidden="1"/>
    <cellStyle name="20% - Accent5 7" xfId="30332" hidden="1"/>
    <cellStyle name="20% - Accent5 7" xfId="32282" hidden="1"/>
    <cellStyle name="20% - Accent5 7" xfId="31602" hidden="1"/>
    <cellStyle name="20% - Accent5 7" xfId="29991" hidden="1"/>
    <cellStyle name="20% - Accent5 7" xfId="29459" hidden="1"/>
    <cellStyle name="20% - Accent5 7" xfId="29282" hidden="1"/>
    <cellStyle name="20% - Accent5 7" xfId="32569" hidden="1"/>
    <cellStyle name="20% - Accent5 7" xfId="28714" hidden="1"/>
    <cellStyle name="20% - Accent5 7" xfId="28636" hidden="1"/>
    <cellStyle name="20% - Accent5 7" xfId="29990" hidden="1"/>
    <cellStyle name="20% - Accent5 7" xfId="33437" hidden="1"/>
    <cellStyle name="20% - Accent5 8" xfId="53" hidden="1"/>
    <cellStyle name="20% - Accent5 8" xfId="129" hidden="1"/>
    <cellStyle name="20% - Accent5 8" xfId="206" hidden="1"/>
    <cellStyle name="20% - Accent5 8" xfId="384" hidden="1"/>
    <cellStyle name="20% - Accent5 8" xfId="1389" hidden="1"/>
    <cellStyle name="20% - Accent5 8" xfId="1535" hidden="1"/>
    <cellStyle name="20% - Accent5 8" xfId="1668" hidden="1"/>
    <cellStyle name="20% - Accent5 8" xfId="1789" hidden="1"/>
    <cellStyle name="20% - Accent5 8" xfId="1193" hidden="1"/>
    <cellStyle name="20% - Accent5 8" xfId="1226" hidden="1"/>
    <cellStyle name="20% - Accent5 8" xfId="2456" hidden="1"/>
    <cellStyle name="20% - Accent5 8" xfId="2594" hidden="1"/>
    <cellStyle name="20% - Accent5 8" xfId="2742" hidden="1"/>
    <cellStyle name="20% - Accent5 8" xfId="2900" hidden="1"/>
    <cellStyle name="20% - Accent5 8" xfId="1093" hidden="1"/>
    <cellStyle name="20% - Accent5 8" xfId="2249" hidden="1"/>
    <cellStyle name="20% - Accent5 8" xfId="3510" hidden="1"/>
    <cellStyle name="20% - Accent5 8" xfId="3609" hidden="1"/>
    <cellStyle name="20% - Accent5 8" xfId="3702" hidden="1"/>
    <cellStyle name="20% - Accent5 8" xfId="4274" hidden="1"/>
    <cellStyle name="20% - Accent5 8" xfId="4386" hidden="1"/>
    <cellStyle name="20% - Accent5 8" xfId="4499" hidden="1"/>
    <cellStyle name="20% - Accent5 8" xfId="4883" hidden="1"/>
    <cellStyle name="20% - Accent5 8" xfId="4963" hidden="1"/>
    <cellStyle name="20% - Accent5 8" xfId="5494" hidden="1"/>
    <cellStyle name="20% - Accent5 8" xfId="5570" hidden="1"/>
    <cellStyle name="20% - Accent5 8" xfId="5647" hidden="1"/>
    <cellStyle name="20% - Accent5 8" xfId="5825" hidden="1"/>
    <cellStyle name="20% - Accent5 8" xfId="6830" hidden="1"/>
    <cellStyle name="20% - Accent5 8" xfId="6976" hidden="1"/>
    <cellStyle name="20% - Accent5 8" xfId="7109" hidden="1"/>
    <cellStyle name="20% - Accent5 8" xfId="7230" hidden="1"/>
    <cellStyle name="20% - Accent5 8" xfId="6634" hidden="1"/>
    <cellStyle name="20% - Accent5 8" xfId="6667" hidden="1"/>
    <cellStyle name="20% - Accent5 8" xfId="7897" hidden="1"/>
    <cellStyle name="20% - Accent5 8" xfId="8035" hidden="1"/>
    <cellStyle name="20% - Accent5 8" xfId="8183" hidden="1"/>
    <cellStyle name="20% - Accent5 8" xfId="8341" hidden="1"/>
    <cellStyle name="20% - Accent5 8" xfId="6534" hidden="1"/>
    <cellStyle name="20% - Accent5 8" xfId="7690" hidden="1"/>
    <cellStyle name="20% - Accent5 8" xfId="8951" hidden="1"/>
    <cellStyle name="20% - Accent5 8" xfId="9050" hidden="1"/>
    <cellStyle name="20% - Accent5 8" xfId="9143" hidden="1"/>
    <cellStyle name="20% - Accent5 8" xfId="9715" hidden="1"/>
    <cellStyle name="20% - Accent5 8" xfId="9827" hidden="1"/>
    <cellStyle name="20% - Accent5 8" xfId="9940" hidden="1"/>
    <cellStyle name="20% - Accent5 8" xfId="10324" hidden="1"/>
    <cellStyle name="20% - Accent5 8" xfId="10404" hidden="1"/>
    <cellStyle name="20% - Accent5 8" xfId="10842" hidden="1"/>
    <cellStyle name="20% - Accent5 8" xfId="10768" hidden="1"/>
    <cellStyle name="20% - Accent5 8" xfId="10689" hidden="1"/>
    <cellStyle name="20% - Accent5 8" xfId="10605" hidden="1"/>
    <cellStyle name="20% - Accent5 8" xfId="9438" hidden="1"/>
    <cellStyle name="20% - Accent5 8" xfId="9357" hidden="1"/>
    <cellStyle name="20% - Accent5 8" xfId="9272" hidden="1"/>
    <cellStyle name="20% - Accent5 8" xfId="9054" hidden="1"/>
    <cellStyle name="20% - Accent5 8" xfId="9667" hidden="1"/>
    <cellStyle name="20% - Accent5 8" xfId="9638" hidden="1"/>
    <cellStyle name="20% - Accent5 8" xfId="8312" hidden="1"/>
    <cellStyle name="20% - Accent5 8" xfId="8158" hidden="1"/>
    <cellStyle name="20% - Accent5 8" xfId="7995" hidden="1"/>
    <cellStyle name="20% - Accent5 8" xfId="7841" hidden="1"/>
    <cellStyle name="20% - Accent5 8" xfId="9907" hidden="1"/>
    <cellStyle name="20% - Accent5 8" xfId="8598" hidden="1"/>
    <cellStyle name="20% - Accent5 8" xfId="7141" hidden="1"/>
    <cellStyle name="20% - Accent5 8" xfId="6955" hidden="1"/>
    <cellStyle name="20% - Accent5 8" xfId="6789" hidden="1"/>
    <cellStyle name="20% - Accent5 8" xfId="6301" hidden="1"/>
    <cellStyle name="20% - Accent5 8" xfId="6225" hidden="1"/>
    <cellStyle name="20% - Accent5 8" xfId="6147" hidden="1"/>
    <cellStyle name="20% - Accent5 8" xfId="10894" hidden="1"/>
    <cellStyle name="20% - Accent5 8" xfId="10970" hidden="1"/>
    <cellStyle name="20% - Accent5 8" xfId="5401" hidden="1"/>
    <cellStyle name="20% - Accent5 8" xfId="5327" hidden="1"/>
    <cellStyle name="20% - Accent5 8" xfId="5248" hidden="1"/>
    <cellStyle name="20% - Accent5 8" xfId="5164" hidden="1"/>
    <cellStyle name="20% - Accent5 8" xfId="3997" hidden="1"/>
    <cellStyle name="20% - Accent5 8" xfId="3916" hidden="1"/>
    <cellStyle name="20% - Accent5 8" xfId="3831" hidden="1"/>
    <cellStyle name="20% - Accent5 8" xfId="3613" hidden="1"/>
    <cellStyle name="20% - Accent5 8" xfId="4226" hidden="1"/>
    <cellStyle name="20% - Accent5 8" xfId="4197" hidden="1"/>
    <cellStyle name="20% - Accent5 8" xfId="2871" hidden="1"/>
    <cellStyle name="20% - Accent5 8" xfId="2717" hidden="1"/>
    <cellStyle name="20% - Accent5 8" xfId="2554" hidden="1"/>
    <cellStyle name="20% - Accent5 8" xfId="2400" hidden="1"/>
    <cellStyle name="20% - Accent5 8" xfId="4466" hidden="1"/>
    <cellStyle name="20% - Accent5 8" xfId="3157" hidden="1"/>
    <cellStyle name="20% - Accent5 8" xfId="1700" hidden="1"/>
    <cellStyle name="20% - Accent5 8" xfId="1514" hidden="1"/>
    <cellStyle name="20% - Accent5 8" xfId="1348" hidden="1"/>
    <cellStyle name="20% - Accent5 8" xfId="860" hidden="1"/>
    <cellStyle name="20% - Accent5 8" xfId="784" hidden="1"/>
    <cellStyle name="20% - Accent5 8" xfId="706" hidden="1"/>
    <cellStyle name="20% - Accent5 8" xfId="11038" hidden="1"/>
    <cellStyle name="20% - Accent5 8" xfId="11114" hidden="1"/>
    <cellStyle name="20% - Accent5 8" xfId="11222" hidden="1"/>
    <cellStyle name="20% - Accent5 8" xfId="11298" hidden="1"/>
    <cellStyle name="20% - Accent5 8" xfId="11375" hidden="1"/>
    <cellStyle name="20% - Accent5 8" xfId="11553" hidden="1"/>
    <cellStyle name="20% - Accent5 8" xfId="12558" hidden="1"/>
    <cellStyle name="20% - Accent5 8" xfId="12704" hidden="1"/>
    <cellStyle name="20% - Accent5 8" xfId="12837" hidden="1"/>
    <cellStyle name="20% - Accent5 8" xfId="12958" hidden="1"/>
    <cellStyle name="20% - Accent5 8" xfId="12362" hidden="1"/>
    <cellStyle name="20% - Accent5 8" xfId="12395" hidden="1"/>
    <cellStyle name="20% - Accent5 8" xfId="13625" hidden="1"/>
    <cellStyle name="20% - Accent5 8" xfId="13763" hidden="1"/>
    <cellStyle name="20% - Accent5 8" xfId="13911" hidden="1"/>
    <cellStyle name="20% - Accent5 8" xfId="14069" hidden="1"/>
    <cellStyle name="20% - Accent5 8" xfId="12262" hidden="1"/>
    <cellStyle name="20% - Accent5 8" xfId="13418" hidden="1"/>
    <cellStyle name="20% - Accent5 8" xfId="14679" hidden="1"/>
    <cellStyle name="20% - Accent5 8" xfId="14778" hidden="1"/>
    <cellStyle name="20% - Accent5 8" xfId="14871" hidden="1"/>
    <cellStyle name="20% - Accent5 8" xfId="15443" hidden="1"/>
    <cellStyle name="20% - Accent5 8" xfId="15555" hidden="1"/>
    <cellStyle name="20% - Accent5 8" xfId="15668" hidden="1"/>
    <cellStyle name="20% - Accent5 8" xfId="16052" hidden="1"/>
    <cellStyle name="20% - Accent5 8" xfId="16132" hidden="1"/>
    <cellStyle name="20% - Accent5 8" xfId="16570" hidden="1"/>
    <cellStyle name="20% - Accent5 8" xfId="16496" hidden="1"/>
    <cellStyle name="20% - Accent5 8" xfId="16417" hidden="1"/>
    <cellStyle name="20% - Accent5 8" xfId="16333" hidden="1"/>
    <cellStyle name="20% - Accent5 8" xfId="15166" hidden="1"/>
    <cellStyle name="20% - Accent5 8" xfId="15085" hidden="1"/>
    <cellStyle name="20% - Accent5 8" xfId="15000" hidden="1"/>
    <cellStyle name="20% - Accent5 8" xfId="14782" hidden="1"/>
    <cellStyle name="20% - Accent5 8" xfId="15395" hidden="1"/>
    <cellStyle name="20% - Accent5 8" xfId="15366" hidden="1"/>
    <cellStyle name="20% - Accent5 8" xfId="14040" hidden="1"/>
    <cellStyle name="20% - Accent5 8" xfId="13886" hidden="1"/>
    <cellStyle name="20% - Accent5 8" xfId="13723" hidden="1"/>
    <cellStyle name="20% - Accent5 8" xfId="13569" hidden="1"/>
    <cellStyle name="20% - Accent5 8" xfId="15635" hidden="1"/>
    <cellStyle name="20% - Accent5 8" xfId="14326" hidden="1"/>
    <cellStyle name="20% - Accent5 8" xfId="12869" hidden="1"/>
    <cellStyle name="20% - Accent5 8" xfId="12683" hidden="1"/>
    <cellStyle name="20% - Accent5 8" xfId="12517" hidden="1"/>
    <cellStyle name="20% - Accent5 8" xfId="12029" hidden="1"/>
    <cellStyle name="20% - Accent5 8" xfId="11953" hidden="1"/>
    <cellStyle name="20% - Accent5 8" xfId="11875" hidden="1"/>
    <cellStyle name="20% - Accent5 8" xfId="16622" hidden="1"/>
    <cellStyle name="20% - Accent5 8" xfId="16698" hidden="1"/>
    <cellStyle name="20% - Accent5 8" xfId="16803" hidden="1"/>
    <cellStyle name="20% - Accent5 8" xfId="16879" hidden="1"/>
    <cellStyle name="20% - Accent5 8" xfId="16956" hidden="1"/>
    <cellStyle name="20% - Accent5 8" xfId="17134" hidden="1"/>
    <cellStyle name="20% - Accent5 8" xfId="18139" hidden="1"/>
    <cellStyle name="20% - Accent5 8" xfId="18285" hidden="1"/>
    <cellStyle name="20% - Accent5 8" xfId="18418" hidden="1"/>
    <cellStyle name="20% - Accent5 8" xfId="18539" hidden="1"/>
    <cellStyle name="20% - Accent5 8" xfId="17943" hidden="1"/>
    <cellStyle name="20% - Accent5 8" xfId="17976" hidden="1"/>
    <cellStyle name="20% - Accent5 8" xfId="19206" hidden="1"/>
    <cellStyle name="20% - Accent5 8" xfId="19344" hidden="1"/>
    <cellStyle name="20% - Accent5 8" xfId="19492" hidden="1"/>
    <cellStyle name="20% - Accent5 8" xfId="19650" hidden="1"/>
    <cellStyle name="20% - Accent5 8" xfId="17843" hidden="1"/>
    <cellStyle name="20% - Accent5 8" xfId="18999" hidden="1"/>
    <cellStyle name="20% - Accent5 8" xfId="20260" hidden="1"/>
    <cellStyle name="20% - Accent5 8" xfId="20359" hidden="1"/>
    <cellStyle name="20% - Accent5 8" xfId="20452" hidden="1"/>
    <cellStyle name="20% - Accent5 8" xfId="21024" hidden="1"/>
    <cellStyle name="20% - Accent5 8" xfId="21136" hidden="1"/>
    <cellStyle name="20% - Accent5 8" xfId="21249" hidden="1"/>
    <cellStyle name="20% - Accent5 8" xfId="21633" hidden="1"/>
    <cellStyle name="20% - Accent5 8" xfId="21713" hidden="1"/>
    <cellStyle name="20% - Accent5 8" xfId="22244" hidden="1"/>
    <cellStyle name="20% - Accent5 8" xfId="22320" hidden="1"/>
    <cellStyle name="20% - Accent5 8" xfId="22397" hidden="1"/>
    <cellStyle name="20% - Accent5 8" xfId="22575" hidden="1"/>
    <cellStyle name="20% - Accent5 8" xfId="23580" hidden="1"/>
    <cellStyle name="20% - Accent5 8" xfId="23726" hidden="1"/>
    <cellStyle name="20% - Accent5 8" xfId="23859" hidden="1"/>
    <cellStyle name="20% - Accent5 8" xfId="23980" hidden="1"/>
    <cellStyle name="20% - Accent5 8" xfId="23384" hidden="1"/>
    <cellStyle name="20% - Accent5 8" xfId="23417" hidden="1"/>
    <cellStyle name="20% - Accent5 8" xfId="24647" hidden="1"/>
    <cellStyle name="20% - Accent5 8" xfId="24785" hidden="1"/>
    <cellStyle name="20% - Accent5 8" xfId="24933" hidden="1"/>
    <cellStyle name="20% - Accent5 8" xfId="25091" hidden="1"/>
    <cellStyle name="20% - Accent5 8" xfId="23284" hidden="1"/>
    <cellStyle name="20% - Accent5 8" xfId="24440" hidden="1"/>
    <cellStyle name="20% - Accent5 8" xfId="25701" hidden="1"/>
    <cellStyle name="20% - Accent5 8" xfId="25800" hidden="1"/>
    <cellStyle name="20% - Accent5 8" xfId="25893" hidden="1"/>
    <cellStyle name="20% - Accent5 8" xfId="26465" hidden="1"/>
    <cellStyle name="20% - Accent5 8" xfId="26577" hidden="1"/>
    <cellStyle name="20% - Accent5 8" xfId="26690" hidden="1"/>
    <cellStyle name="20% - Accent5 8" xfId="27074" hidden="1"/>
    <cellStyle name="20% - Accent5 8" xfId="27154" hidden="1"/>
    <cellStyle name="20% - Accent5 8" xfId="27592" hidden="1"/>
    <cellStyle name="20% - Accent5 8" xfId="27518" hidden="1"/>
    <cellStyle name="20% - Accent5 8" xfId="27439" hidden="1"/>
    <cellStyle name="20% - Accent5 8" xfId="27355" hidden="1"/>
    <cellStyle name="20% - Accent5 8" xfId="26188" hidden="1"/>
    <cellStyle name="20% - Accent5 8" xfId="26107" hidden="1"/>
    <cellStyle name="20% - Accent5 8" xfId="26022" hidden="1"/>
    <cellStyle name="20% - Accent5 8" xfId="25804" hidden="1"/>
    <cellStyle name="20% - Accent5 8" xfId="26417" hidden="1"/>
    <cellStyle name="20% - Accent5 8" xfId="26388" hidden="1"/>
    <cellStyle name="20% - Accent5 8" xfId="25062" hidden="1"/>
    <cellStyle name="20% - Accent5 8" xfId="24908" hidden="1"/>
    <cellStyle name="20% - Accent5 8" xfId="24745" hidden="1"/>
    <cellStyle name="20% - Accent5 8" xfId="24591" hidden="1"/>
    <cellStyle name="20% - Accent5 8" xfId="26657" hidden="1"/>
    <cellStyle name="20% - Accent5 8" xfId="25348" hidden="1"/>
    <cellStyle name="20% - Accent5 8" xfId="23891" hidden="1"/>
    <cellStyle name="20% - Accent5 8" xfId="23705" hidden="1"/>
    <cellStyle name="20% - Accent5 8" xfId="23539" hidden="1"/>
    <cellStyle name="20% - Accent5 8" xfId="23051" hidden="1"/>
    <cellStyle name="20% - Accent5 8" xfId="22975" hidden="1"/>
    <cellStyle name="20% - Accent5 8" xfId="22897" hidden="1"/>
    <cellStyle name="20% - Accent5 8" xfId="27644" hidden="1"/>
    <cellStyle name="20% - Accent5 8" xfId="27720" hidden="1"/>
    <cellStyle name="20% - Accent5 8" xfId="22151" hidden="1"/>
    <cellStyle name="20% - Accent5 8" xfId="22077" hidden="1"/>
    <cellStyle name="20% - Accent5 8" xfId="21998" hidden="1"/>
    <cellStyle name="20% - Accent5 8" xfId="21914" hidden="1"/>
    <cellStyle name="20% - Accent5 8" xfId="20747" hidden="1"/>
    <cellStyle name="20% - Accent5 8" xfId="20666" hidden="1"/>
    <cellStyle name="20% - Accent5 8" xfId="20581" hidden="1"/>
    <cellStyle name="20% - Accent5 8" xfId="20363" hidden="1"/>
    <cellStyle name="20% - Accent5 8" xfId="20976" hidden="1"/>
    <cellStyle name="20% - Accent5 8" xfId="20947" hidden="1"/>
    <cellStyle name="20% - Accent5 8" xfId="19621" hidden="1"/>
    <cellStyle name="20% - Accent5 8" xfId="19467" hidden="1"/>
    <cellStyle name="20% - Accent5 8" xfId="19304" hidden="1"/>
    <cellStyle name="20% - Accent5 8" xfId="19150" hidden="1"/>
    <cellStyle name="20% - Accent5 8" xfId="21216" hidden="1"/>
    <cellStyle name="20% - Accent5 8" xfId="19907" hidden="1"/>
    <cellStyle name="20% - Accent5 8" xfId="18450" hidden="1"/>
    <cellStyle name="20% - Accent5 8" xfId="18264" hidden="1"/>
    <cellStyle name="20% - Accent5 8" xfId="18098" hidden="1"/>
    <cellStyle name="20% - Accent5 8" xfId="17610" hidden="1"/>
    <cellStyle name="20% - Accent5 8" xfId="17534" hidden="1"/>
    <cellStyle name="20% - Accent5 8" xfId="17456" hidden="1"/>
    <cellStyle name="20% - Accent5 8" xfId="27788" hidden="1"/>
    <cellStyle name="20% - Accent5 8" xfId="27864" hidden="1"/>
    <cellStyle name="20% - Accent5 8" xfId="27972" hidden="1"/>
    <cellStyle name="20% - Accent5 8" xfId="28048" hidden="1"/>
    <cellStyle name="20% - Accent5 8" xfId="28125" hidden="1"/>
    <cellStyle name="20% - Accent5 8" xfId="28303" hidden="1"/>
    <cellStyle name="20% - Accent5 8" xfId="29308" hidden="1"/>
    <cellStyle name="20% - Accent5 8" xfId="29454" hidden="1"/>
    <cellStyle name="20% - Accent5 8" xfId="29587" hidden="1"/>
    <cellStyle name="20% - Accent5 8" xfId="29708" hidden="1"/>
    <cellStyle name="20% - Accent5 8" xfId="29112" hidden="1"/>
    <cellStyle name="20% - Accent5 8" xfId="29145" hidden="1"/>
    <cellStyle name="20% - Accent5 8" xfId="30375" hidden="1"/>
    <cellStyle name="20% - Accent5 8" xfId="30513" hidden="1"/>
    <cellStyle name="20% - Accent5 8" xfId="30661" hidden="1"/>
    <cellStyle name="20% - Accent5 8" xfId="30819" hidden="1"/>
    <cellStyle name="20% - Accent5 8" xfId="29012" hidden="1"/>
    <cellStyle name="20% - Accent5 8" xfId="30168" hidden="1"/>
    <cellStyle name="20% - Accent5 8" xfId="31429" hidden="1"/>
    <cellStyle name="20% - Accent5 8" xfId="31528" hidden="1"/>
    <cellStyle name="20% - Accent5 8" xfId="31621" hidden="1"/>
    <cellStyle name="20% - Accent5 8" xfId="32193" hidden="1"/>
    <cellStyle name="20% - Accent5 8" xfId="32305" hidden="1"/>
    <cellStyle name="20% - Accent5 8" xfId="32418" hidden="1"/>
    <cellStyle name="20% - Accent5 8" xfId="32802" hidden="1"/>
    <cellStyle name="20% - Accent5 8" xfId="32882" hidden="1"/>
    <cellStyle name="20% - Accent5 8" xfId="33320" hidden="1"/>
    <cellStyle name="20% - Accent5 8" xfId="33246" hidden="1"/>
    <cellStyle name="20% - Accent5 8" xfId="33167" hidden="1"/>
    <cellStyle name="20% - Accent5 8" xfId="33083" hidden="1"/>
    <cellStyle name="20% - Accent5 8" xfId="31916" hidden="1"/>
    <cellStyle name="20% - Accent5 8" xfId="31835" hidden="1"/>
    <cellStyle name="20% - Accent5 8" xfId="31750" hidden="1"/>
    <cellStyle name="20% - Accent5 8" xfId="31532" hidden="1"/>
    <cellStyle name="20% - Accent5 8" xfId="32145" hidden="1"/>
    <cellStyle name="20% - Accent5 8" xfId="32116" hidden="1"/>
    <cellStyle name="20% - Accent5 8" xfId="30790" hidden="1"/>
    <cellStyle name="20% - Accent5 8" xfId="30636" hidden="1"/>
    <cellStyle name="20% - Accent5 8" xfId="30473" hidden="1"/>
    <cellStyle name="20% - Accent5 8" xfId="30319" hidden="1"/>
    <cellStyle name="20% - Accent5 8" xfId="32385" hidden="1"/>
    <cellStyle name="20% - Accent5 8" xfId="31076" hidden="1"/>
    <cellStyle name="20% - Accent5 8" xfId="29619" hidden="1"/>
    <cellStyle name="20% - Accent5 8" xfId="29433" hidden="1"/>
    <cellStyle name="20% - Accent5 8" xfId="29267" hidden="1"/>
    <cellStyle name="20% - Accent5 8" xfId="28779" hidden="1"/>
    <cellStyle name="20% - Accent5 8" xfId="28703" hidden="1"/>
    <cellStyle name="20% - Accent5 8" xfId="28625" hidden="1"/>
    <cellStyle name="20% - Accent5 8" xfId="33372" hidden="1"/>
    <cellStyle name="20% - Accent5 8" xfId="33448" hidden="1"/>
    <cellStyle name="20% - Accent5 9" xfId="66" hidden="1"/>
    <cellStyle name="20% - Accent5 9" xfId="142" hidden="1"/>
    <cellStyle name="20% - Accent5 9" xfId="237" hidden="1"/>
    <cellStyle name="20% - Accent5 9" xfId="398" hidden="1"/>
    <cellStyle name="20% - Accent5 9" xfId="1405" hidden="1"/>
    <cellStyle name="20% - Accent5 9" xfId="1550" hidden="1"/>
    <cellStyle name="20% - Accent5 9" xfId="1690" hidden="1"/>
    <cellStyle name="20% - Accent5 9" xfId="1818" hidden="1"/>
    <cellStyle name="20% - Accent5 9" xfId="1167" hidden="1"/>
    <cellStyle name="20% - Accent5 9" xfId="1257" hidden="1"/>
    <cellStyle name="20% - Accent5 9" xfId="2475" hidden="1"/>
    <cellStyle name="20% - Accent5 9" xfId="2608" hidden="1"/>
    <cellStyle name="20% - Accent5 9" xfId="2758" hidden="1"/>
    <cellStyle name="20% - Accent5 9" xfId="2923" hidden="1"/>
    <cellStyle name="20% - Accent5 9" xfId="918" hidden="1"/>
    <cellStyle name="20% - Accent5 9" xfId="1216" hidden="1"/>
    <cellStyle name="20% - Accent5 9" xfId="3528" hidden="1"/>
    <cellStyle name="20% - Accent5 9" xfId="3626" hidden="1"/>
    <cellStyle name="20% - Accent5 9" xfId="3717" hidden="1"/>
    <cellStyle name="20% - Accent5 9" xfId="4290" hidden="1"/>
    <cellStyle name="20% - Accent5 9" xfId="4401" hidden="1"/>
    <cellStyle name="20% - Accent5 9" xfId="4513" hidden="1"/>
    <cellStyle name="20% - Accent5 9" xfId="4898" hidden="1"/>
    <cellStyle name="20% - Accent5 9" xfId="4977" hidden="1"/>
    <cellStyle name="20% - Accent5 9" xfId="5507" hidden="1"/>
    <cellStyle name="20% - Accent5 9" xfId="5583" hidden="1"/>
    <cellStyle name="20% - Accent5 9" xfId="5678" hidden="1"/>
    <cellStyle name="20% - Accent5 9" xfId="5839" hidden="1"/>
    <cellStyle name="20% - Accent5 9" xfId="6846" hidden="1"/>
    <cellStyle name="20% - Accent5 9" xfId="6991" hidden="1"/>
    <cellStyle name="20% - Accent5 9" xfId="7131" hidden="1"/>
    <cellStyle name="20% - Accent5 9" xfId="7259" hidden="1"/>
    <cellStyle name="20% - Accent5 9" xfId="6608" hidden="1"/>
    <cellStyle name="20% - Accent5 9" xfId="6698" hidden="1"/>
    <cellStyle name="20% - Accent5 9" xfId="7916" hidden="1"/>
    <cellStyle name="20% - Accent5 9" xfId="8049" hidden="1"/>
    <cellStyle name="20% - Accent5 9" xfId="8199" hidden="1"/>
    <cellStyle name="20% - Accent5 9" xfId="8364" hidden="1"/>
    <cellStyle name="20% - Accent5 9" xfId="6359" hidden="1"/>
    <cellStyle name="20% - Accent5 9" xfId="6657" hidden="1"/>
    <cellStyle name="20% - Accent5 9" xfId="8969" hidden="1"/>
    <cellStyle name="20% - Accent5 9" xfId="9067" hidden="1"/>
    <cellStyle name="20% - Accent5 9" xfId="9158" hidden="1"/>
    <cellStyle name="20% - Accent5 9" xfId="9731" hidden="1"/>
    <cellStyle name="20% - Accent5 9" xfId="9842" hidden="1"/>
    <cellStyle name="20% - Accent5 9" xfId="9954" hidden="1"/>
    <cellStyle name="20% - Accent5 9" xfId="10339" hidden="1"/>
    <cellStyle name="20% - Accent5 9" xfId="10418" hidden="1"/>
    <cellStyle name="20% - Accent5 9" xfId="10829" hidden="1"/>
    <cellStyle name="20% - Accent5 9" xfId="10755" hidden="1"/>
    <cellStyle name="20% - Accent5 9" xfId="10675" hidden="1"/>
    <cellStyle name="20% - Accent5 9" xfId="10592" hidden="1"/>
    <cellStyle name="20% - Accent5 9" xfId="9424" hidden="1"/>
    <cellStyle name="20% - Accent5 9" xfId="9343" hidden="1"/>
    <cellStyle name="20% - Accent5 9" xfId="9257" hidden="1"/>
    <cellStyle name="20% - Accent5 9" xfId="8935" hidden="1"/>
    <cellStyle name="20% - Accent5 9" xfId="9692" hidden="1"/>
    <cellStyle name="20% - Accent5 9" xfId="9607" hidden="1"/>
    <cellStyle name="20% - Accent5 9" xfId="8292" hidden="1"/>
    <cellStyle name="20% - Accent5 9" xfId="8141" hidden="1"/>
    <cellStyle name="20% - Accent5 9" xfId="7977" hidden="1"/>
    <cellStyle name="20% - Accent5 9" xfId="7819" hidden="1"/>
    <cellStyle name="20% - Accent5 9" xfId="10051" hidden="1"/>
    <cellStyle name="20% - Accent5 9" xfId="9646" hidden="1"/>
    <cellStyle name="20% - Accent5 9" xfId="7108" hidden="1"/>
    <cellStyle name="20% - Accent5 9" xfId="6939" hidden="1"/>
    <cellStyle name="20% - Accent5 9" xfId="6773" hidden="1"/>
    <cellStyle name="20% - Accent5 9" xfId="6288" hidden="1"/>
    <cellStyle name="20% - Accent5 9" xfId="6212" hidden="1"/>
    <cellStyle name="20% - Accent5 9" xfId="6042" hidden="1"/>
    <cellStyle name="20% - Accent5 9" xfId="10907" hidden="1"/>
    <cellStyle name="20% - Accent5 9" xfId="10983" hidden="1"/>
    <cellStyle name="20% - Accent5 9" xfId="5388" hidden="1"/>
    <cellStyle name="20% - Accent5 9" xfId="5314" hidden="1"/>
    <cellStyle name="20% - Accent5 9" xfId="5234" hidden="1"/>
    <cellStyle name="20% - Accent5 9" xfId="5151" hidden="1"/>
    <cellStyle name="20% - Accent5 9" xfId="3983" hidden="1"/>
    <cellStyle name="20% - Accent5 9" xfId="3902" hidden="1"/>
    <cellStyle name="20% - Accent5 9" xfId="3816" hidden="1"/>
    <cellStyle name="20% - Accent5 9" xfId="3494" hidden="1"/>
    <cellStyle name="20% - Accent5 9" xfId="4251" hidden="1"/>
    <cellStyle name="20% - Accent5 9" xfId="4166" hidden="1"/>
    <cellStyle name="20% - Accent5 9" xfId="2851" hidden="1"/>
    <cellStyle name="20% - Accent5 9" xfId="2700" hidden="1"/>
    <cellStyle name="20% - Accent5 9" xfId="2536" hidden="1"/>
    <cellStyle name="20% - Accent5 9" xfId="2378" hidden="1"/>
    <cellStyle name="20% - Accent5 9" xfId="4610" hidden="1"/>
    <cellStyle name="20% - Accent5 9" xfId="4205" hidden="1"/>
    <cellStyle name="20% - Accent5 9" xfId="1667" hidden="1"/>
    <cellStyle name="20% - Accent5 9" xfId="1498" hidden="1"/>
    <cellStyle name="20% - Accent5 9" xfId="1332" hidden="1"/>
    <cellStyle name="20% - Accent5 9" xfId="847" hidden="1"/>
    <cellStyle name="20% - Accent5 9" xfId="771" hidden="1"/>
    <cellStyle name="20% - Accent5 9" xfId="601" hidden="1"/>
    <cellStyle name="20% - Accent5 9" xfId="11051" hidden="1"/>
    <cellStyle name="20% - Accent5 9" xfId="11127" hidden="1"/>
    <cellStyle name="20% - Accent5 9" xfId="11235" hidden="1"/>
    <cellStyle name="20% - Accent5 9" xfId="11311" hidden="1"/>
    <cellStyle name="20% - Accent5 9" xfId="11406" hidden="1"/>
    <cellStyle name="20% - Accent5 9" xfId="11567" hidden="1"/>
    <cellStyle name="20% - Accent5 9" xfId="12574" hidden="1"/>
    <cellStyle name="20% - Accent5 9" xfId="12719" hidden="1"/>
    <cellStyle name="20% - Accent5 9" xfId="12859" hidden="1"/>
    <cellStyle name="20% - Accent5 9" xfId="12987" hidden="1"/>
    <cellStyle name="20% - Accent5 9" xfId="12336" hidden="1"/>
    <cellStyle name="20% - Accent5 9" xfId="12426" hidden="1"/>
    <cellStyle name="20% - Accent5 9" xfId="13644" hidden="1"/>
    <cellStyle name="20% - Accent5 9" xfId="13777" hidden="1"/>
    <cellStyle name="20% - Accent5 9" xfId="13927" hidden="1"/>
    <cellStyle name="20% - Accent5 9" xfId="14092" hidden="1"/>
    <cellStyle name="20% - Accent5 9" xfId="12087" hidden="1"/>
    <cellStyle name="20% - Accent5 9" xfId="12385" hidden="1"/>
    <cellStyle name="20% - Accent5 9" xfId="14697" hidden="1"/>
    <cellStyle name="20% - Accent5 9" xfId="14795" hidden="1"/>
    <cellStyle name="20% - Accent5 9" xfId="14886" hidden="1"/>
    <cellStyle name="20% - Accent5 9" xfId="15459" hidden="1"/>
    <cellStyle name="20% - Accent5 9" xfId="15570" hidden="1"/>
    <cellStyle name="20% - Accent5 9" xfId="15682" hidden="1"/>
    <cellStyle name="20% - Accent5 9" xfId="16067" hidden="1"/>
    <cellStyle name="20% - Accent5 9" xfId="16146" hidden="1"/>
    <cellStyle name="20% - Accent5 9" xfId="16557" hidden="1"/>
    <cellStyle name="20% - Accent5 9" xfId="16483" hidden="1"/>
    <cellStyle name="20% - Accent5 9" xfId="16403" hidden="1"/>
    <cellStyle name="20% - Accent5 9" xfId="16320" hidden="1"/>
    <cellStyle name="20% - Accent5 9" xfId="15152" hidden="1"/>
    <cellStyle name="20% - Accent5 9" xfId="15071" hidden="1"/>
    <cellStyle name="20% - Accent5 9" xfId="14985" hidden="1"/>
    <cellStyle name="20% - Accent5 9" xfId="14663" hidden="1"/>
    <cellStyle name="20% - Accent5 9" xfId="15420" hidden="1"/>
    <cellStyle name="20% - Accent5 9" xfId="15335" hidden="1"/>
    <cellStyle name="20% - Accent5 9" xfId="14020" hidden="1"/>
    <cellStyle name="20% - Accent5 9" xfId="13869" hidden="1"/>
    <cellStyle name="20% - Accent5 9" xfId="13705" hidden="1"/>
    <cellStyle name="20% - Accent5 9" xfId="13547" hidden="1"/>
    <cellStyle name="20% - Accent5 9" xfId="15779" hidden="1"/>
    <cellStyle name="20% - Accent5 9" xfId="15374" hidden="1"/>
    <cellStyle name="20% - Accent5 9" xfId="12836" hidden="1"/>
    <cellStyle name="20% - Accent5 9" xfId="12667" hidden="1"/>
    <cellStyle name="20% - Accent5 9" xfId="12501" hidden="1"/>
    <cellStyle name="20% - Accent5 9" xfId="12016" hidden="1"/>
    <cellStyle name="20% - Accent5 9" xfId="11940" hidden="1"/>
    <cellStyle name="20% - Accent5 9" xfId="11770" hidden="1"/>
    <cellStyle name="20% - Accent5 9" xfId="16635" hidden="1"/>
    <cellStyle name="20% - Accent5 9" xfId="16711" hidden="1"/>
    <cellStyle name="20% - Accent5 9" xfId="16816" hidden="1"/>
    <cellStyle name="20% - Accent5 9" xfId="16892" hidden="1"/>
    <cellStyle name="20% - Accent5 9" xfId="16987" hidden="1"/>
    <cellStyle name="20% - Accent5 9" xfId="17148" hidden="1"/>
    <cellStyle name="20% - Accent5 9" xfId="18155" hidden="1"/>
    <cellStyle name="20% - Accent5 9" xfId="18300" hidden="1"/>
    <cellStyle name="20% - Accent5 9" xfId="18440" hidden="1"/>
    <cellStyle name="20% - Accent5 9" xfId="18568" hidden="1"/>
    <cellStyle name="20% - Accent5 9" xfId="17917" hidden="1"/>
    <cellStyle name="20% - Accent5 9" xfId="18007" hidden="1"/>
    <cellStyle name="20% - Accent5 9" xfId="19225" hidden="1"/>
    <cellStyle name="20% - Accent5 9" xfId="19358" hidden="1"/>
    <cellStyle name="20% - Accent5 9" xfId="19508" hidden="1"/>
    <cellStyle name="20% - Accent5 9" xfId="19673" hidden="1"/>
    <cellStyle name="20% - Accent5 9" xfId="17668" hidden="1"/>
    <cellStyle name="20% - Accent5 9" xfId="17966" hidden="1"/>
    <cellStyle name="20% - Accent5 9" xfId="20278" hidden="1"/>
    <cellStyle name="20% - Accent5 9" xfId="20376" hidden="1"/>
    <cellStyle name="20% - Accent5 9" xfId="20467" hidden="1"/>
    <cellStyle name="20% - Accent5 9" xfId="21040" hidden="1"/>
    <cellStyle name="20% - Accent5 9" xfId="21151" hidden="1"/>
    <cellStyle name="20% - Accent5 9" xfId="21263" hidden="1"/>
    <cellStyle name="20% - Accent5 9" xfId="21648" hidden="1"/>
    <cellStyle name="20% - Accent5 9" xfId="21727" hidden="1"/>
    <cellStyle name="20% - Accent5 9" xfId="22257" hidden="1"/>
    <cellStyle name="20% - Accent5 9" xfId="22333" hidden="1"/>
    <cellStyle name="20% - Accent5 9" xfId="22428" hidden="1"/>
    <cellStyle name="20% - Accent5 9" xfId="22589" hidden="1"/>
    <cellStyle name="20% - Accent5 9" xfId="23596" hidden="1"/>
    <cellStyle name="20% - Accent5 9" xfId="23741" hidden="1"/>
    <cellStyle name="20% - Accent5 9" xfId="23881" hidden="1"/>
    <cellStyle name="20% - Accent5 9" xfId="24009" hidden="1"/>
    <cellStyle name="20% - Accent5 9" xfId="23358" hidden="1"/>
    <cellStyle name="20% - Accent5 9" xfId="23448" hidden="1"/>
    <cellStyle name="20% - Accent5 9" xfId="24666" hidden="1"/>
    <cellStyle name="20% - Accent5 9" xfId="24799" hidden="1"/>
    <cellStyle name="20% - Accent5 9" xfId="24949" hidden="1"/>
    <cellStyle name="20% - Accent5 9" xfId="25114" hidden="1"/>
    <cellStyle name="20% - Accent5 9" xfId="23109" hidden="1"/>
    <cellStyle name="20% - Accent5 9" xfId="23407" hidden="1"/>
    <cellStyle name="20% - Accent5 9" xfId="25719" hidden="1"/>
    <cellStyle name="20% - Accent5 9" xfId="25817" hidden="1"/>
    <cellStyle name="20% - Accent5 9" xfId="25908" hidden="1"/>
    <cellStyle name="20% - Accent5 9" xfId="26481" hidden="1"/>
    <cellStyle name="20% - Accent5 9" xfId="26592" hidden="1"/>
    <cellStyle name="20% - Accent5 9" xfId="26704" hidden="1"/>
    <cellStyle name="20% - Accent5 9" xfId="27089" hidden="1"/>
    <cellStyle name="20% - Accent5 9" xfId="27168" hidden="1"/>
    <cellStyle name="20% - Accent5 9" xfId="27579" hidden="1"/>
    <cellStyle name="20% - Accent5 9" xfId="27505" hidden="1"/>
    <cellStyle name="20% - Accent5 9" xfId="27425" hidden="1"/>
    <cellStyle name="20% - Accent5 9" xfId="27342" hidden="1"/>
    <cellStyle name="20% - Accent5 9" xfId="26174" hidden="1"/>
    <cellStyle name="20% - Accent5 9" xfId="26093" hidden="1"/>
    <cellStyle name="20% - Accent5 9" xfId="26007" hidden="1"/>
    <cellStyle name="20% - Accent5 9" xfId="25685" hidden="1"/>
    <cellStyle name="20% - Accent5 9" xfId="26442" hidden="1"/>
    <cellStyle name="20% - Accent5 9" xfId="26357" hidden="1"/>
    <cellStyle name="20% - Accent5 9" xfId="25042" hidden="1"/>
    <cellStyle name="20% - Accent5 9" xfId="24891" hidden="1"/>
    <cellStyle name="20% - Accent5 9" xfId="24727" hidden="1"/>
    <cellStyle name="20% - Accent5 9" xfId="24569" hidden="1"/>
    <cellStyle name="20% - Accent5 9" xfId="26801" hidden="1"/>
    <cellStyle name="20% - Accent5 9" xfId="26396" hidden="1"/>
    <cellStyle name="20% - Accent5 9" xfId="23858" hidden="1"/>
    <cellStyle name="20% - Accent5 9" xfId="23689" hidden="1"/>
    <cellStyle name="20% - Accent5 9" xfId="23523" hidden="1"/>
    <cellStyle name="20% - Accent5 9" xfId="23038" hidden="1"/>
    <cellStyle name="20% - Accent5 9" xfId="22962" hidden="1"/>
    <cellStyle name="20% - Accent5 9" xfId="22792" hidden="1"/>
    <cellStyle name="20% - Accent5 9" xfId="27657" hidden="1"/>
    <cellStyle name="20% - Accent5 9" xfId="27733" hidden="1"/>
    <cellStyle name="20% - Accent5 9" xfId="22138" hidden="1"/>
    <cellStyle name="20% - Accent5 9" xfId="22064" hidden="1"/>
    <cellStyle name="20% - Accent5 9" xfId="21984" hidden="1"/>
    <cellStyle name="20% - Accent5 9" xfId="21901" hidden="1"/>
    <cellStyle name="20% - Accent5 9" xfId="20733" hidden="1"/>
    <cellStyle name="20% - Accent5 9" xfId="20652" hidden="1"/>
    <cellStyle name="20% - Accent5 9" xfId="20566" hidden="1"/>
    <cellStyle name="20% - Accent5 9" xfId="20244" hidden="1"/>
    <cellStyle name="20% - Accent5 9" xfId="21001" hidden="1"/>
    <cellStyle name="20% - Accent5 9" xfId="20916" hidden="1"/>
    <cellStyle name="20% - Accent5 9" xfId="19601" hidden="1"/>
    <cellStyle name="20% - Accent5 9" xfId="19450" hidden="1"/>
    <cellStyle name="20% - Accent5 9" xfId="19286" hidden="1"/>
    <cellStyle name="20% - Accent5 9" xfId="19128" hidden="1"/>
    <cellStyle name="20% - Accent5 9" xfId="21360" hidden="1"/>
    <cellStyle name="20% - Accent5 9" xfId="20955" hidden="1"/>
    <cellStyle name="20% - Accent5 9" xfId="18417" hidden="1"/>
    <cellStyle name="20% - Accent5 9" xfId="18248" hidden="1"/>
    <cellStyle name="20% - Accent5 9" xfId="18082" hidden="1"/>
    <cellStyle name="20% - Accent5 9" xfId="17597" hidden="1"/>
    <cellStyle name="20% - Accent5 9" xfId="17521" hidden="1"/>
    <cellStyle name="20% - Accent5 9" xfId="17351" hidden="1"/>
    <cellStyle name="20% - Accent5 9" xfId="27801" hidden="1"/>
    <cellStyle name="20% - Accent5 9" xfId="27877" hidden="1"/>
    <cellStyle name="20% - Accent5 9" xfId="27985" hidden="1"/>
    <cellStyle name="20% - Accent5 9" xfId="28061" hidden="1"/>
    <cellStyle name="20% - Accent5 9" xfId="28156" hidden="1"/>
    <cellStyle name="20% - Accent5 9" xfId="28317" hidden="1"/>
    <cellStyle name="20% - Accent5 9" xfId="29324" hidden="1"/>
    <cellStyle name="20% - Accent5 9" xfId="29469" hidden="1"/>
    <cellStyle name="20% - Accent5 9" xfId="29609" hidden="1"/>
    <cellStyle name="20% - Accent5 9" xfId="29737" hidden="1"/>
    <cellStyle name="20% - Accent5 9" xfId="29086" hidden="1"/>
    <cellStyle name="20% - Accent5 9" xfId="29176" hidden="1"/>
    <cellStyle name="20% - Accent5 9" xfId="30394" hidden="1"/>
    <cellStyle name="20% - Accent5 9" xfId="30527" hidden="1"/>
    <cellStyle name="20% - Accent5 9" xfId="30677" hidden="1"/>
    <cellStyle name="20% - Accent5 9" xfId="30842" hidden="1"/>
    <cellStyle name="20% - Accent5 9" xfId="28837" hidden="1"/>
    <cellStyle name="20% - Accent5 9" xfId="29135" hidden="1"/>
    <cellStyle name="20% - Accent5 9" xfId="31447" hidden="1"/>
    <cellStyle name="20% - Accent5 9" xfId="31545" hidden="1"/>
    <cellStyle name="20% - Accent5 9" xfId="31636" hidden="1"/>
    <cellStyle name="20% - Accent5 9" xfId="32209" hidden="1"/>
    <cellStyle name="20% - Accent5 9" xfId="32320" hidden="1"/>
    <cellStyle name="20% - Accent5 9" xfId="32432" hidden="1"/>
    <cellStyle name="20% - Accent5 9" xfId="32817" hidden="1"/>
    <cellStyle name="20% - Accent5 9" xfId="32896" hidden="1"/>
    <cellStyle name="20% - Accent5 9" xfId="33307" hidden="1"/>
    <cellStyle name="20% - Accent5 9" xfId="33233" hidden="1"/>
    <cellStyle name="20% - Accent5 9" xfId="33153" hidden="1"/>
    <cellStyle name="20% - Accent5 9" xfId="33070" hidden="1"/>
    <cellStyle name="20% - Accent5 9" xfId="31902" hidden="1"/>
    <cellStyle name="20% - Accent5 9" xfId="31821" hidden="1"/>
    <cellStyle name="20% - Accent5 9" xfId="31735" hidden="1"/>
    <cellStyle name="20% - Accent5 9" xfId="31413" hidden="1"/>
    <cellStyle name="20% - Accent5 9" xfId="32170" hidden="1"/>
    <cellStyle name="20% - Accent5 9" xfId="32085" hidden="1"/>
    <cellStyle name="20% - Accent5 9" xfId="30770" hidden="1"/>
    <cellStyle name="20% - Accent5 9" xfId="30619" hidden="1"/>
    <cellStyle name="20% - Accent5 9" xfId="30455" hidden="1"/>
    <cellStyle name="20% - Accent5 9" xfId="30297" hidden="1"/>
    <cellStyle name="20% - Accent5 9" xfId="32529" hidden="1"/>
    <cellStyle name="20% - Accent5 9" xfId="32124" hidden="1"/>
    <cellStyle name="20% - Accent5 9" xfId="29586" hidden="1"/>
    <cellStyle name="20% - Accent5 9" xfId="29417" hidden="1"/>
    <cellStyle name="20% - Accent5 9" xfId="29251" hidden="1"/>
    <cellStyle name="20% - Accent5 9" xfId="28766" hidden="1"/>
    <cellStyle name="20% - Accent5 9" xfId="28690" hidden="1"/>
    <cellStyle name="20% - Accent5 9" xfId="28520" hidden="1"/>
    <cellStyle name="20% - Accent5 9" xfId="33385" hidden="1"/>
    <cellStyle name="20% - Accent5 9" xfId="33461" hidden="1"/>
    <cellStyle name="20% - Accent6" xfId="33550" builtinId="50" hidden="1"/>
    <cellStyle name="20% - Accent6 10" xfId="68" hidden="1"/>
    <cellStyle name="20% - Accent6 10" xfId="144" hidden="1"/>
    <cellStyle name="20% - Accent6 10" xfId="241" hidden="1"/>
    <cellStyle name="20% - Accent6 10" xfId="400" hidden="1"/>
    <cellStyle name="20% - Accent6 10" xfId="1407" hidden="1"/>
    <cellStyle name="20% - Accent6 10" xfId="1552" hidden="1"/>
    <cellStyle name="20% - Accent6 10" xfId="1692" hidden="1"/>
    <cellStyle name="20% - Accent6 10" xfId="1815" hidden="1"/>
    <cellStyle name="20% - Accent6 10" xfId="1143" hidden="1"/>
    <cellStyle name="20% - Accent6 10" xfId="1250" hidden="1"/>
    <cellStyle name="20% - Accent6 10" xfId="2478" hidden="1"/>
    <cellStyle name="20% - Accent6 10" xfId="2610" hidden="1"/>
    <cellStyle name="20% - Accent6 10" xfId="2760" hidden="1"/>
    <cellStyle name="20% - Accent6 10" xfId="2919" hidden="1"/>
    <cellStyle name="20% - Accent6 10" xfId="1803" hidden="1"/>
    <cellStyle name="20% - Accent6 10" xfId="940" hidden="1"/>
    <cellStyle name="20% - Accent6 10" xfId="3530" hidden="1"/>
    <cellStyle name="20% - Accent6 10" xfId="3628" hidden="1"/>
    <cellStyle name="20% - Accent6 10" xfId="3719" hidden="1"/>
    <cellStyle name="20% - Accent6 10" xfId="4292" hidden="1"/>
    <cellStyle name="20% - Accent6 10" xfId="4404" hidden="1"/>
    <cellStyle name="20% - Accent6 10" xfId="4516" hidden="1"/>
    <cellStyle name="20% - Accent6 10" xfId="4900" hidden="1"/>
    <cellStyle name="20% - Accent6 10" xfId="4979" hidden="1"/>
    <cellStyle name="20% - Accent6 10" xfId="5509" hidden="1"/>
    <cellStyle name="20% - Accent6 10" xfId="5585" hidden="1"/>
    <cellStyle name="20% - Accent6 10" xfId="5682" hidden="1"/>
    <cellStyle name="20% - Accent6 10" xfId="5841" hidden="1"/>
    <cellStyle name="20% - Accent6 10" xfId="6848" hidden="1"/>
    <cellStyle name="20% - Accent6 10" xfId="6993" hidden="1"/>
    <cellStyle name="20% - Accent6 10" xfId="7133" hidden="1"/>
    <cellStyle name="20% - Accent6 10" xfId="7256" hidden="1"/>
    <cellStyle name="20% - Accent6 10" xfId="6584" hidden="1"/>
    <cellStyle name="20% - Accent6 10" xfId="6691" hidden="1"/>
    <cellStyle name="20% - Accent6 10" xfId="7919" hidden="1"/>
    <cellStyle name="20% - Accent6 10" xfId="8051" hidden="1"/>
    <cellStyle name="20% - Accent6 10" xfId="8201" hidden="1"/>
    <cellStyle name="20% - Accent6 10" xfId="8360" hidden="1"/>
    <cellStyle name="20% - Accent6 10" xfId="7244" hidden="1"/>
    <cellStyle name="20% - Accent6 10" xfId="6381" hidden="1"/>
    <cellStyle name="20% - Accent6 10" xfId="8971" hidden="1"/>
    <cellStyle name="20% - Accent6 10" xfId="9069" hidden="1"/>
    <cellStyle name="20% - Accent6 10" xfId="9160" hidden="1"/>
    <cellStyle name="20% - Accent6 10" xfId="9733" hidden="1"/>
    <cellStyle name="20% - Accent6 10" xfId="9845" hidden="1"/>
    <cellStyle name="20% - Accent6 10" xfId="9957" hidden="1"/>
    <cellStyle name="20% - Accent6 10" xfId="10341" hidden="1"/>
    <cellStyle name="20% - Accent6 10" xfId="10420" hidden="1"/>
    <cellStyle name="20% - Accent6 10" xfId="10827" hidden="1"/>
    <cellStyle name="20% - Accent6 10" xfId="10753" hidden="1"/>
    <cellStyle name="20% - Accent6 10" xfId="10673" hidden="1"/>
    <cellStyle name="20% - Accent6 10" xfId="10590" hidden="1"/>
    <cellStyle name="20% - Accent6 10" xfId="9422" hidden="1"/>
    <cellStyle name="20% - Accent6 10" xfId="9341" hidden="1"/>
    <cellStyle name="20% - Accent6 10" xfId="9255" hidden="1"/>
    <cellStyle name="20% - Accent6 10" xfId="8940" hidden="1"/>
    <cellStyle name="20% - Accent6 10" xfId="9771" hidden="1"/>
    <cellStyle name="20% - Accent6 10" xfId="9614" hidden="1"/>
    <cellStyle name="20% - Accent6 10" xfId="8289" hidden="1"/>
    <cellStyle name="20% - Accent6 10" xfId="8139" hidden="1"/>
    <cellStyle name="20% - Accent6 10" xfId="7972" hidden="1"/>
    <cellStyle name="20% - Accent6 10" xfId="7822" hidden="1"/>
    <cellStyle name="20% - Accent6 10" xfId="9014" hidden="1"/>
    <cellStyle name="20% - Accent6 10" xfId="10026" hidden="1"/>
    <cellStyle name="20% - Accent6 10" xfId="7102" hidden="1"/>
    <cellStyle name="20% - Accent6 10" xfId="6937" hidden="1"/>
    <cellStyle name="20% - Accent6 10" xfId="6771" hidden="1"/>
    <cellStyle name="20% - Accent6 10" xfId="6286" hidden="1"/>
    <cellStyle name="20% - Accent6 10" xfId="6210" hidden="1"/>
    <cellStyle name="20% - Accent6 10" xfId="6036" hidden="1"/>
    <cellStyle name="20% - Accent6 10" xfId="10909" hidden="1"/>
    <cellStyle name="20% - Accent6 10" xfId="10985" hidden="1"/>
    <cellStyle name="20% - Accent6 10" xfId="5386" hidden="1"/>
    <cellStyle name="20% - Accent6 10" xfId="5312" hidden="1"/>
    <cellStyle name="20% - Accent6 10" xfId="5232" hidden="1"/>
    <cellStyle name="20% - Accent6 10" xfId="5149" hidden="1"/>
    <cellStyle name="20% - Accent6 10" xfId="3981" hidden="1"/>
    <cellStyle name="20% - Accent6 10" xfId="3900" hidden="1"/>
    <cellStyle name="20% - Accent6 10" xfId="3814" hidden="1"/>
    <cellStyle name="20% - Accent6 10" xfId="3499" hidden="1"/>
    <cellStyle name="20% - Accent6 10" xfId="4330" hidden="1"/>
    <cellStyle name="20% - Accent6 10" xfId="4173" hidden="1"/>
    <cellStyle name="20% - Accent6 10" xfId="2848" hidden="1"/>
    <cellStyle name="20% - Accent6 10" xfId="2698" hidden="1"/>
    <cellStyle name="20% - Accent6 10" xfId="2531" hidden="1"/>
    <cellStyle name="20% - Accent6 10" xfId="2381" hidden="1"/>
    <cellStyle name="20% - Accent6 10" xfId="3573" hidden="1"/>
    <cellStyle name="20% - Accent6 10" xfId="4585" hidden="1"/>
    <cellStyle name="20% - Accent6 10" xfId="1661" hidden="1"/>
    <cellStyle name="20% - Accent6 10" xfId="1496" hidden="1"/>
    <cellStyle name="20% - Accent6 10" xfId="1330" hidden="1"/>
    <cellStyle name="20% - Accent6 10" xfId="845" hidden="1"/>
    <cellStyle name="20% - Accent6 10" xfId="769" hidden="1"/>
    <cellStyle name="20% - Accent6 10" xfId="595" hidden="1"/>
    <cellStyle name="20% - Accent6 10" xfId="11053" hidden="1"/>
    <cellStyle name="20% - Accent6 10" xfId="11129" hidden="1"/>
    <cellStyle name="20% - Accent6 10" xfId="11237" hidden="1"/>
    <cellStyle name="20% - Accent6 10" xfId="11313" hidden="1"/>
    <cellStyle name="20% - Accent6 10" xfId="11410" hidden="1"/>
    <cellStyle name="20% - Accent6 10" xfId="11569" hidden="1"/>
    <cellStyle name="20% - Accent6 10" xfId="12576" hidden="1"/>
    <cellStyle name="20% - Accent6 10" xfId="12721" hidden="1"/>
    <cellStyle name="20% - Accent6 10" xfId="12861" hidden="1"/>
    <cellStyle name="20% - Accent6 10" xfId="12984" hidden="1"/>
    <cellStyle name="20% - Accent6 10" xfId="12312" hidden="1"/>
    <cellStyle name="20% - Accent6 10" xfId="12419" hidden="1"/>
    <cellStyle name="20% - Accent6 10" xfId="13647" hidden="1"/>
    <cellStyle name="20% - Accent6 10" xfId="13779" hidden="1"/>
    <cellStyle name="20% - Accent6 10" xfId="13929" hidden="1"/>
    <cellStyle name="20% - Accent6 10" xfId="14088" hidden="1"/>
    <cellStyle name="20% - Accent6 10" xfId="12972" hidden="1"/>
    <cellStyle name="20% - Accent6 10" xfId="12109" hidden="1"/>
    <cellStyle name="20% - Accent6 10" xfId="14699" hidden="1"/>
    <cellStyle name="20% - Accent6 10" xfId="14797" hidden="1"/>
    <cellStyle name="20% - Accent6 10" xfId="14888" hidden="1"/>
    <cellStyle name="20% - Accent6 10" xfId="15461" hidden="1"/>
    <cellStyle name="20% - Accent6 10" xfId="15573" hidden="1"/>
    <cellStyle name="20% - Accent6 10" xfId="15685" hidden="1"/>
    <cellStyle name="20% - Accent6 10" xfId="16069" hidden="1"/>
    <cellStyle name="20% - Accent6 10" xfId="16148" hidden="1"/>
    <cellStyle name="20% - Accent6 10" xfId="16555" hidden="1"/>
    <cellStyle name="20% - Accent6 10" xfId="16481" hidden="1"/>
    <cellStyle name="20% - Accent6 10" xfId="16401" hidden="1"/>
    <cellStyle name="20% - Accent6 10" xfId="16318" hidden="1"/>
    <cellStyle name="20% - Accent6 10" xfId="15150" hidden="1"/>
    <cellStyle name="20% - Accent6 10" xfId="15069" hidden="1"/>
    <cellStyle name="20% - Accent6 10" xfId="14983" hidden="1"/>
    <cellStyle name="20% - Accent6 10" xfId="14668" hidden="1"/>
    <cellStyle name="20% - Accent6 10" xfId="15499" hidden="1"/>
    <cellStyle name="20% - Accent6 10" xfId="15342" hidden="1"/>
    <cellStyle name="20% - Accent6 10" xfId="14017" hidden="1"/>
    <cellStyle name="20% - Accent6 10" xfId="13867" hidden="1"/>
    <cellStyle name="20% - Accent6 10" xfId="13700" hidden="1"/>
    <cellStyle name="20% - Accent6 10" xfId="13550" hidden="1"/>
    <cellStyle name="20% - Accent6 10" xfId="14742" hidden="1"/>
    <cellStyle name="20% - Accent6 10" xfId="15754" hidden="1"/>
    <cellStyle name="20% - Accent6 10" xfId="12830" hidden="1"/>
    <cellStyle name="20% - Accent6 10" xfId="12665" hidden="1"/>
    <cellStyle name="20% - Accent6 10" xfId="12499" hidden="1"/>
    <cellStyle name="20% - Accent6 10" xfId="12014" hidden="1"/>
    <cellStyle name="20% - Accent6 10" xfId="11938" hidden="1"/>
    <cellStyle name="20% - Accent6 10" xfId="11764" hidden="1"/>
    <cellStyle name="20% - Accent6 10" xfId="16637" hidden="1"/>
    <cellStyle name="20% - Accent6 10" xfId="16713" hidden="1"/>
    <cellStyle name="20% - Accent6 10" xfId="16818" hidden="1"/>
    <cellStyle name="20% - Accent6 10" xfId="16894" hidden="1"/>
    <cellStyle name="20% - Accent6 10" xfId="16991" hidden="1"/>
    <cellStyle name="20% - Accent6 10" xfId="17150" hidden="1"/>
    <cellStyle name="20% - Accent6 10" xfId="18157" hidden="1"/>
    <cellStyle name="20% - Accent6 10" xfId="18302" hidden="1"/>
    <cellStyle name="20% - Accent6 10" xfId="18442" hidden="1"/>
    <cellStyle name="20% - Accent6 10" xfId="18565" hidden="1"/>
    <cellStyle name="20% - Accent6 10" xfId="17893" hidden="1"/>
    <cellStyle name="20% - Accent6 10" xfId="18000" hidden="1"/>
    <cellStyle name="20% - Accent6 10" xfId="19228" hidden="1"/>
    <cellStyle name="20% - Accent6 10" xfId="19360" hidden="1"/>
    <cellStyle name="20% - Accent6 10" xfId="19510" hidden="1"/>
    <cellStyle name="20% - Accent6 10" xfId="19669" hidden="1"/>
    <cellStyle name="20% - Accent6 10" xfId="18553" hidden="1"/>
    <cellStyle name="20% - Accent6 10" xfId="17690" hidden="1"/>
    <cellStyle name="20% - Accent6 10" xfId="20280" hidden="1"/>
    <cellStyle name="20% - Accent6 10" xfId="20378" hidden="1"/>
    <cellStyle name="20% - Accent6 10" xfId="20469" hidden="1"/>
    <cellStyle name="20% - Accent6 10" xfId="21042" hidden="1"/>
    <cellStyle name="20% - Accent6 10" xfId="21154" hidden="1"/>
    <cellStyle name="20% - Accent6 10" xfId="21266" hidden="1"/>
    <cellStyle name="20% - Accent6 10" xfId="21650" hidden="1"/>
    <cellStyle name="20% - Accent6 10" xfId="21729" hidden="1"/>
    <cellStyle name="20% - Accent6 10" xfId="22259" hidden="1"/>
    <cellStyle name="20% - Accent6 10" xfId="22335" hidden="1"/>
    <cellStyle name="20% - Accent6 10" xfId="22432" hidden="1"/>
    <cellStyle name="20% - Accent6 10" xfId="22591" hidden="1"/>
    <cellStyle name="20% - Accent6 10" xfId="23598" hidden="1"/>
    <cellStyle name="20% - Accent6 10" xfId="23743" hidden="1"/>
    <cellStyle name="20% - Accent6 10" xfId="23883" hidden="1"/>
    <cellStyle name="20% - Accent6 10" xfId="24006" hidden="1"/>
    <cellStyle name="20% - Accent6 10" xfId="23334" hidden="1"/>
    <cellStyle name="20% - Accent6 10" xfId="23441" hidden="1"/>
    <cellStyle name="20% - Accent6 10" xfId="24669" hidden="1"/>
    <cellStyle name="20% - Accent6 10" xfId="24801" hidden="1"/>
    <cellStyle name="20% - Accent6 10" xfId="24951" hidden="1"/>
    <cellStyle name="20% - Accent6 10" xfId="25110" hidden="1"/>
    <cellStyle name="20% - Accent6 10" xfId="23994" hidden="1"/>
    <cellStyle name="20% - Accent6 10" xfId="23131" hidden="1"/>
    <cellStyle name="20% - Accent6 10" xfId="25721" hidden="1"/>
    <cellStyle name="20% - Accent6 10" xfId="25819" hidden="1"/>
    <cellStyle name="20% - Accent6 10" xfId="25910" hidden="1"/>
    <cellStyle name="20% - Accent6 10" xfId="26483" hidden="1"/>
    <cellStyle name="20% - Accent6 10" xfId="26595" hidden="1"/>
    <cellStyle name="20% - Accent6 10" xfId="26707" hidden="1"/>
    <cellStyle name="20% - Accent6 10" xfId="27091" hidden="1"/>
    <cellStyle name="20% - Accent6 10" xfId="27170" hidden="1"/>
    <cellStyle name="20% - Accent6 10" xfId="27577" hidden="1"/>
    <cellStyle name="20% - Accent6 10" xfId="27503" hidden="1"/>
    <cellStyle name="20% - Accent6 10" xfId="27423" hidden="1"/>
    <cellStyle name="20% - Accent6 10" xfId="27340" hidden="1"/>
    <cellStyle name="20% - Accent6 10" xfId="26172" hidden="1"/>
    <cellStyle name="20% - Accent6 10" xfId="26091" hidden="1"/>
    <cellStyle name="20% - Accent6 10" xfId="26005" hidden="1"/>
    <cellStyle name="20% - Accent6 10" xfId="25690" hidden="1"/>
    <cellStyle name="20% - Accent6 10" xfId="26521" hidden="1"/>
    <cellStyle name="20% - Accent6 10" xfId="26364" hidden="1"/>
    <cellStyle name="20% - Accent6 10" xfId="25039" hidden="1"/>
    <cellStyle name="20% - Accent6 10" xfId="24889" hidden="1"/>
    <cellStyle name="20% - Accent6 10" xfId="24722" hidden="1"/>
    <cellStyle name="20% - Accent6 10" xfId="24572" hidden="1"/>
    <cellStyle name="20% - Accent6 10" xfId="25764" hidden="1"/>
    <cellStyle name="20% - Accent6 10" xfId="26776" hidden="1"/>
    <cellStyle name="20% - Accent6 10" xfId="23852" hidden="1"/>
    <cellStyle name="20% - Accent6 10" xfId="23687" hidden="1"/>
    <cellStyle name="20% - Accent6 10" xfId="23521" hidden="1"/>
    <cellStyle name="20% - Accent6 10" xfId="23036" hidden="1"/>
    <cellStyle name="20% - Accent6 10" xfId="22960" hidden="1"/>
    <cellStyle name="20% - Accent6 10" xfId="22786" hidden="1"/>
    <cellStyle name="20% - Accent6 10" xfId="27659" hidden="1"/>
    <cellStyle name="20% - Accent6 10" xfId="27735" hidden="1"/>
    <cellStyle name="20% - Accent6 10" xfId="22136" hidden="1"/>
    <cellStyle name="20% - Accent6 10" xfId="22062" hidden="1"/>
    <cellStyle name="20% - Accent6 10" xfId="21982" hidden="1"/>
    <cellStyle name="20% - Accent6 10" xfId="21899" hidden="1"/>
    <cellStyle name="20% - Accent6 10" xfId="20731" hidden="1"/>
    <cellStyle name="20% - Accent6 10" xfId="20650" hidden="1"/>
    <cellStyle name="20% - Accent6 10" xfId="20564" hidden="1"/>
    <cellStyle name="20% - Accent6 10" xfId="20249" hidden="1"/>
    <cellStyle name="20% - Accent6 10" xfId="21080" hidden="1"/>
    <cellStyle name="20% - Accent6 10" xfId="20923" hidden="1"/>
    <cellStyle name="20% - Accent6 10" xfId="19598" hidden="1"/>
    <cellStyle name="20% - Accent6 10" xfId="19448" hidden="1"/>
    <cellStyle name="20% - Accent6 10" xfId="19281" hidden="1"/>
    <cellStyle name="20% - Accent6 10" xfId="19131" hidden="1"/>
    <cellStyle name="20% - Accent6 10" xfId="20323" hidden="1"/>
    <cellStyle name="20% - Accent6 10" xfId="21335" hidden="1"/>
    <cellStyle name="20% - Accent6 10" xfId="18411" hidden="1"/>
    <cellStyle name="20% - Accent6 10" xfId="18246" hidden="1"/>
    <cellStyle name="20% - Accent6 10" xfId="18080" hidden="1"/>
    <cellStyle name="20% - Accent6 10" xfId="17595" hidden="1"/>
    <cellStyle name="20% - Accent6 10" xfId="17519" hidden="1"/>
    <cellStyle name="20% - Accent6 10" xfId="17345" hidden="1"/>
    <cellStyle name="20% - Accent6 10" xfId="27803" hidden="1"/>
    <cellStyle name="20% - Accent6 10" xfId="27879" hidden="1"/>
    <cellStyle name="20% - Accent6 10" xfId="27987" hidden="1"/>
    <cellStyle name="20% - Accent6 10" xfId="28063" hidden="1"/>
    <cellStyle name="20% - Accent6 10" xfId="28160" hidden="1"/>
    <cellStyle name="20% - Accent6 10" xfId="28319" hidden="1"/>
    <cellStyle name="20% - Accent6 10" xfId="29326" hidden="1"/>
    <cellStyle name="20% - Accent6 10" xfId="29471" hidden="1"/>
    <cellStyle name="20% - Accent6 10" xfId="29611" hidden="1"/>
    <cellStyle name="20% - Accent6 10" xfId="29734" hidden="1"/>
    <cellStyle name="20% - Accent6 10" xfId="29062" hidden="1"/>
    <cellStyle name="20% - Accent6 10" xfId="29169" hidden="1"/>
    <cellStyle name="20% - Accent6 10" xfId="30397" hidden="1"/>
    <cellStyle name="20% - Accent6 10" xfId="30529" hidden="1"/>
    <cellStyle name="20% - Accent6 10" xfId="30679" hidden="1"/>
    <cellStyle name="20% - Accent6 10" xfId="30838" hidden="1"/>
    <cellStyle name="20% - Accent6 10" xfId="29722" hidden="1"/>
    <cellStyle name="20% - Accent6 10" xfId="28859" hidden="1"/>
    <cellStyle name="20% - Accent6 10" xfId="31449" hidden="1"/>
    <cellStyle name="20% - Accent6 10" xfId="31547" hidden="1"/>
    <cellStyle name="20% - Accent6 10" xfId="31638" hidden="1"/>
    <cellStyle name="20% - Accent6 10" xfId="32211" hidden="1"/>
    <cellStyle name="20% - Accent6 10" xfId="32323" hidden="1"/>
    <cellStyle name="20% - Accent6 10" xfId="32435" hidden="1"/>
    <cellStyle name="20% - Accent6 10" xfId="32819" hidden="1"/>
    <cellStyle name="20% - Accent6 10" xfId="32898" hidden="1"/>
    <cellStyle name="20% - Accent6 10" xfId="33305" hidden="1"/>
    <cellStyle name="20% - Accent6 10" xfId="33231" hidden="1"/>
    <cellStyle name="20% - Accent6 10" xfId="33151" hidden="1"/>
    <cellStyle name="20% - Accent6 10" xfId="33068" hidden="1"/>
    <cellStyle name="20% - Accent6 10" xfId="31900" hidden="1"/>
    <cellStyle name="20% - Accent6 10" xfId="31819" hidden="1"/>
    <cellStyle name="20% - Accent6 10" xfId="31733" hidden="1"/>
    <cellStyle name="20% - Accent6 10" xfId="31418" hidden="1"/>
    <cellStyle name="20% - Accent6 10" xfId="32249" hidden="1"/>
    <cellStyle name="20% - Accent6 10" xfId="32092" hidden="1"/>
    <cellStyle name="20% - Accent6 10" xfId="30767" hidden="1"/>
    <cellStyle name="20% - Accent6 10" xfId="30617" hidden="1"/>
    <cellStyle name="20% - Accent6 10" xfId="30450" hidden="1"/>
    <cellStyle name="20% - Accent6 10" xfId="30300" hidden="1"/>
    <cellStyle name="20% - Accent6 10" xfId="31492" hidden="1"/>
    <cellStyle name="20% - Accent6 10" xfId="32504" hidden="1"/>
    <cellStyle name="20% - Accent6 10" xfId="29580" hidden="1"/>
    <cellStyle name="20% - Accent6 10" xfId="29415" hidden="1"/>
    <cellStyle name="20% - Accent6 10" xfId="29249" hidden="1"/>
    <cellStyle name="20% - Accent6 10" xfId="28764" hidden="1"/>
    <cellStyle name="20% - Accent6 10" xfId="28688" hidden="1"/>
    <cellStyle name="20% - Accent6 10" xfId="28514" hidden="1"/>
    <cellStyle name="20% - Accent6 10" xfId="33387" hidden="1"/>
    <cellStyle name="20% - Accent6 10" xfId="33463" hidden="1"/>
    <cellStyle name="20% - Accent6 11" xfId="81" hidden="1"/>
    <cellStyle name="20% - Accent6 11" xfId="157" hidden="1"/>
    <cellStyle name="20% - Accent6 11" xfId="277" hidden="1"/>
    <cellStyle name="20% - Accent6 11" xfId="413" hidden="1"/>
    <cellStyle name="20% - Accent6 11" xfId="1423" hidden="1"/>
    <cellStyle name="20% - Accent6 11" xfId="1568" hidden="1"/>
    <cellStyle name="20% - Accent6 11" xfId="1713" hidden="1"/>
    <cellStyle name="20% - Accent6 11" xfId="1765" hidden="1"/>
    <cellStyle name="20% - Accent6 11" xfId="875" hidden="1"/>
    <cellStyle name="20% - Accent6 11" xfId="1255" hidden="1"/>
    <cellStyle name="20% - Accent6 11" xfId="2499" hidden="1"/>
    <cellStyle name="20% - Accent6 11" xfId="2627" hidden="1"/>
    <cellStyle name="20% - Accent6 11" xfId="2776" hidden="1"/>
    <cellStyle name="20% - Accent6 11" xfId="2880" hidden="1"/>
    <cellStyle name="20% - Accent6 11" xfId="1103" hidden="1"/>
    <cellStyle name="20% - Accent6 11" xfId="2104" hidden="1"/>
    <cellStyle name="20% - Accent6 11" xfId="3543" hidden="1"/>
    <cellStyle name="20% - Accent6 11" xfId="3641" hidden="1"/>
    <cellStyle name="20% - Accent6 11" xfId="3732" hidden="1"/>
    <cellStyle name="20% - Accent6 11" xfId="4308" hidden="1"/>
    <cellStyle name="20% - Accent6 11" xfId="4418" hidden="1"/>
    <cellStyle name="20% - Accent6 11" xfId="4532" hidden="1"/>
    <cellStyle name="20% - Accent6 11" xfId="4913" hidden="1"/>
    <cellStyle name="20% - Accent6 11" xfId="4993" hidden="1"/>
    <cellStyle name="20% - Accent6 11" xfId="5522" hidden="1"/>
    <cellStyle name="20% - Accent6 11" xfId="5598" hidden="1"/>
    <cellStyle name="20% - Accent6 11" xfId="5718" hidden="1"/>
    <cellStyle name="20% - Accent6 11" xfId="5854" hidden="1"/>
    <cellStyle name="20% - Accent6 11" xfId="6864" hidden="1"/>
    <cellStyle name="20% - Accent6 11" xfId="7009" hidden="1"/>
    <cellStyle name="20% - Accent6 11" xfId="7154" hidden="1"/>
    <cellStyle name="20% - Accent6 11" xfId="7206" hidden="1"/>
    <cellStyle name="20% - Accent6 11" xfId="6316" hidden="1"/>
    <cellStyle name="20% - Accent6 11" xfId="6696" hidden="1"/>
    <cellStyle name="20% - Accent6 11" xfId="7940" hidden="1"/>
    <cellStyle name="20% - Accent6 11" xfId="8068" hidden="1"/>
    <cellStyle name="20% - Accent6 11" xfId="8217" hidden="1"/>
    <cellStyle name="20% - Accent6 11" xfId="8321" hidden="1"/>
    <cellStyle name="20% - Accent6 11" xfId="6544" hidden="1"/>
    <cellStyle name="20% - Accent6 11" xfId="7545" hidden="1"/>
    <cellStyle name="20% - Accent6 11" xfId="8984" hidden="1"/>
    <cellStyle name="20% - Accent6 11" xfId="9082" hidden="1"/>
    <cellStyle name="20% - Accent6 11" xfId="9173" hidden="1"/>
    <cellStyle name="20% - Accent6 11" xfId="9749" hidden="1"/>
    <cellStyle name="20% - Accent6 11" xfId="9859" hidden="1"/>
    <cellStyle name="20% - Accent6 11" xfId="9973" hidden="1"/>
    <cellStyle name="20% - Accent6 11" xfId="10354" hidden="1"/>
    <cellStyle name="20% - Accent6 11" xfId="10434" hidden="1"/>
    <cellStyle name="20% - Accent6 11" xfId="10814" hidden="1"/>
    <cellStyle name="20% - Accent6 11" xfId="10740" hidden="1"/>
    <cellStyle name="20% - Accent6 11" xfId="10659" hidden="1"/>
    <cellStyle name="20% - Accent6 11" xfId="10576" hidden="1"/>
    <cellStyle name="20% - Accent6 11" xfId="9408" hidden="1"/>
    <cellStyle name="20% - Accent6 11" xfId="9328" hidden="1"/>
    <cellStyle name="20% - Accent6 11" xfId="9242" hidden="1"/>
    <cellStyle name="20% - Accent6 11" xfId="9191" hidden="1"/>
    <cellStyle name="20% - Accent6 11" xfId="10101" hidden="1"/>
    <cellStyle name="20% - Accent6 11" xfId="9609" hidden="1"/>
    <cellStyle name="20% - Accent6 11" xfId="8270" hidden="1"/>
    <cellStyle name="20% - Accent6 11" xfId="8123" hidden="1"/>
    <cellStyle name="20% - Accent6 11" xfId="7939" hidden="1"/>
    <cellStyle name="20% - Accent6 11" xfId="7860" hidden="1"/>
    <cellStyle name="20% - Accent6 11" xfId="9885" hidden="1"/>
    <cellStyle name="20% - Accent6 11" xfId="8644" hidden="1"/>
    <cellStyle name="20% - Accent6 11" xfId="7081" hidden="1"/>
    <cellStyle name="20% - Accent6 11" xfId="6921" hidden="1"/>
    <cellStyle name="20% - Accent6 11" xfId="6752" hidden="1"/>
    <cellStyle name="20% - Accent6 11" xfId="6273" hidden="1"/>
    <cellStyle name="20% - Accent6 11" xfId="6197" hidden="1"/>
    <cellStyle name="20% - Accent6 11" xfId="6020" hidden="1"/>
    <cellStyle name="20% - Accent6 11" xfId="10922" hidden="1"/>
    <cellStyle name="20% - Accent6 11" xfId="10998" hidden="1"/>
    <cellStyle name="20% - Accent6 11" xfId="5373" hidden="1"/>
    <cellStyle name="20% - Accent6 11" xfId="5299" hidden="1"/>
    <cellStyle name="20% - Accent6 11" xfId="5218" hidden="1"/>
    <cellStyle name="20% - Accent6 11" xfId="5135" hidden="1"/>
    <cellStyle name="20% - Accent6 11" xfId="3967" hidden="1"/>
    <cellStyle name="20% - Accent6 11" xfId="3887" hidden="1"/>
    <cellStyle name="20% - Accent6 11" xfId="3801" hidden="1"/>
    <cellStyle name="20% - Accent6 11" xfId="3750" hidden="1"/>
    <cellStyle name="20% - Accent6 11" xfId="4660" hidden="1"/>
    <cellStyle name="20% - Accent6 11" xfId="4168" hidden="1"/>
    <cellStyle name="20% - Accent6 11" xfId="2829" hidden="1"/>
    <cellStyle name="20% - Accent6 11" xfId="2682" hidden="1"/>
    <cellStyle name="20% - Accent6 11" xfId="2498" hidden="1"/>
    <cellStyle name="20% - Accent6 11" xfId="2419" hidden="1"/>
    <cellStyle name="20% - Accent6 11" xfId="4444" hidden="1"/>
    <cellStyle name="20% - Accent6 11" xfId="3203" hidden="1"/>
    <cellStyle name="20% - Accent6 11" xfId="1640" hidden="1"/>
    <cellStyle name="20% - Accent6 11" xfId="1480" hidden="1"/>
    <cellStyle name="20% - Accent6 11" xfId="1311" hidden="1"/>
    <cellStyle name="20% - Accent6 11" xfId="832" hidden="1"/>
    <cellStyle name="20% - Accent6 11" xfId="756" hidden="1"/>
    <cellStyle name="20% - Accent6 11" xfId="579" hidden="1"/>
    <cellStyle name="20% - Accent6 11" xfId="11066" hidden="1"/>
    <cellStyle name="20% - Accent6 11" xfId="11142" hidden="1"/>
    <cellStyle name="20% - Accent6 11" xfId="11250" hidden="1"/>
    <cellStyle name="20% - Accent6 11" xfId="11326" hidden="1"/>
    <cellStyle name="20% - Accent6 11" xfId="11446" hidden="1"/>
    <cellStyle name="20% - Accent6 11" xfId="11582" hidden="1"/>
    <cellStyle name="20% - Accent6 11" xfId="12592" hidden="1"/>
    <cellStyle name="20% - Accent6 11" xfId="12737" hidden="1"/>
    <cellStyle name="20% - Accent6 11" xfId="12882" hidden="1"/>
    <cellStyle name="20% - Accent6 11" xfId="12934" hidden="1"/>
    <cellStyle name="20% - Accent6 11" xfId="12044" hidden="1"/>
    <cellStyle name="20% - Accent6 11" xfId="12424" hidden="1"/>
    <cellStyle name="20% - Accent6 11" xfId="13668" hidden="1"/>
    <cellStyle name="20% - Accent6 11" xfId="13796" hidden="1"/>
    <cellStyle name="20% - Accent6 11" xfId="13945" hidden="1"/>
    <cellStyle name="20% - Accent6 11" xfId="14049" hidden="1"/>
    <cellStyle name="20% - Accent6 11" xfId="12272" hidden="1"/>
    <cellStyle name="20% - Accent6 11" xfId="13273" hidden="1"/>
    <cellStyle name="20% - Accent6 11" xfId="14712" hidden="1"/>
    <cellStyle name="20% - Accent6 11" xfId="14810" hidden="1"/>
    <cellStyle name="20% - Accent6 11" xfId="14901" hidden="1"/>
    <cellStyle name="20% - Accent6 11" xfId="15477" hidden="1"/>
    <cellStyle name="20% - Accent6 11" xfId="15587" hidden="1"/>
    <cellStyle name="20% - Accent6 11" xfId="15701" hidden="1"/>
    <cellStyle name="20% - Accent6 11" xfId="16082" hidden="1"/>
    <cellStyle name="20% - Accent6 11" xfId="16162" hidden="1"/>
    <cellStyle name="20% - Accent6 11" xfId="16542" hidden="1"/>
    <cellStyle name="20% - Accent6 11" xfId="16468" hidden="1"/>
    <cellStyle name="20% - Accent6 11" xfId="16387" hidden="1"/>
    <cellStyle name="20% - Accent6 11" xfId="16304" hidden="1"/>
    <cellStyle name="20% - Accent6 11" xfId="15136" hidden="1"/>
    <cellStyle name="20% - Accent6 11" xfId="15056" hidden="1"/>
    <cellStyle name="20% - Accent6 11" xfId="14970" hidden="1"/>
    <cellStyle name="20% - Accent6 11" xfId="14919" hidden="1"/>
    <cellStyle name="20% - Accent6 11" xfId="15829" hidden="1"/>
    <cellStyle name="20% - Accent6 11" xfId="15337" hidden="1"/>
    <cellStyle name="20% - Accent6 11" xfId="13998" hidden="1"/>
    <cellStyle name="20% - Accent6 11" xfId="13851" hidden="1"/>
    <cellStyle name="20% - Accent6 11" xfId="13667" hidden="1"/>
    <cellStyle name="20% - Accent6 11" xfId="13588" hidden="1"/>
    <cellStyle name="20% - Accent6 11" xfId="15613" hidden="1"/>
    <cellStyle name="20% - Accent6 11" xfId="14372" hidden="1"/>
    <cellStyle name="20% - Accent6 11" xfId="12809" hidden="1"/>
    <cellStyle name="20% - Accent6 11" xfId="12649" hidden="1"/>
    <cellStyle name="20% - Accent6 11" xfId="12480" hidden="1"/>
    <cellStyle name="20% - Accent6 11" xfId="12001" hidden="1"/>
    <cellStyle name="20% - Accent6 11" xfId="11925" hidden="1"/>
    <cellStyle name="20% - Accent6 11" xfId="11748" hidden="1"/>
    <cellStyle name="20% - Accent6 11" xfId="16650" hidden="1"/>
    <cellStyle name="20% - Accent6 11" xfId="16726" hidden="1"/>
    <cellStyle name="20% - Accent6 11" xfId="16831" hidden="1"/>
    <cellStyle name="20% - Accent6 11" xfId="16907" hidden="1"/>
    <cellStyle name="20% - Accent6 11" xfId="17027" hidden="1"/>
    <cellStyle name="20% - Accent6 11" xfId="17163" hidden="1"/>
    <cellStyle name="20% - Accent6 11" xfId="18173" hidden="1"/>
    <cellStyle name="20% - Accent6 11" xfId="18318" hidden="1"/>
    <cellStyle name="20% - Accent6 11" xfId="18463" hidden="1"/>
    <cellStyle name="20% - Accent6 11" xfId="18515" hidden="1"/>
    <cellStyle name="20% - Accent6 11" xfId="17625" hidden="1"/>
    <cellStyle name="20% - Accent6 11" xfId="18005" hidden="1"/>
    <cellStyle name="20% - Accent6 11" xfId="19249" hidden="1"/>
    <cellStyle name="20% - Accent6 11" xfId="19377" hidden="1"/>
    <cellStyle name="20% - Accent6 11" xfId="19526" hidden="1"/>
    <cellStyle name="20% - Accent6 11" xfId="19630" hidden="1"/>
    <cellStyle name="20% - Accent6 11" xfId="17853" hidden="1"/>
    <cellStyle name="20% - Accent6 11" xfId="18854" hidden="1"/>
    <cellStyle name="20% - Accent6 11" xfId="20293" hidden="1"/>
    <cellStyle name="20% - Accent6 11" xfId="20391" hidden="1"/>
    <cellStyle name="20% - Accent6 11" xfId="20482" hidden="1"/>
    <cellStyle name="20% - Accent6 11" xfId="21058" hidden="1"/>
    <cellStyle name="20% - Accent6 11" xfId="21168" hidden="1"/>
    <cellStyle name="20% - Accent6 11" xfId="21282" hidden="1"/>
    <cellStyle name="20% - Accent6 11" xfId="21663" hidden="1"/>
    <cellStyle name="20% - Accent6 11" xfId="21743" hidden="1"/>
    <cellStyle name="20% - Accent6 11" xfId="22272" hidden="1"/>
    <cellStyle name="20% - Accent6 11" xfId="22348" hidden="1"/>
    <cellStyle name="20% - Accent6 11" xfId="22468" hidden="1"/>
    <cellStyle name="20% - Accent6 11" xfId="22604" hidden="1"/>
    <cellStyle name="20% - Accent6 11" xfId="23614" hidden="1"/>
    <cellStyle name="20% - Accent6 11" xfId="23759" hidden="1"/>
    <cellStyle name="20% - Accent6 11" xfId="23904" hidden="1"/>
    <cellStyle name="20% - Accent6 11" xfId="23956" hidden="1"/>
    <cellStyle name="20% - Accent6 11" xfId="23066" hidden="1"/>
    <cellStyle name="20% - Accent6 11" xfId="23446" hidden="1"/>
    <cellStyle name="20% - Accent6 11" xfId="24690" hidden="1"/>
    <cellStyle name="20% - Accent6 11" xfId="24818" hidden="1"/>
    <cellStyle name="20% - Accent6 11" xfId="24967" hidden="1"/>
    <cellStyle name="20% - Accent6 11" xfId="25071" hidden="1"/>
    <cellStyle name="20% - Accent6 11" xfId="23294" hidden="1"/>
    <cellStyle name="20% - Accent6 11" xfId="24295" hidden="1"/>
    <cellStyle name="20% - Accent6 11" xfId="25734" hidden="1"/>
    <cellStyle name="20% - Accent6 11" xfId="25832" hidden="1"/>
    <cellStyle name="20% - Accent6 11" xfId="25923" hidden="1"/>
    <cellStyle name="20% - Accent6 11" xfId="26499" hidden="1"/>
    <cellStyle name="20% - Accent6 11" xfId="26609" hidden="1"/>
    <cellStyle name="20% - Accent6 11" xfId="26723" hidden="1"/>
    <cellStyle name="20% - Accent6 11" xfId="27104" hidden="1"/>
    <cellStyle name="20% - Accent6 11" xfId="27184" hidden="1"/>
    <cellStyle name="20% - Accent6 11" xfId="27564" hidden="1"/>
    <cellStyle name="20% - Accent6 11" xfId="27490" hidden="1"/>
    <cellStyle name="20% - Accent6 11" xfId="27409" hidden="1"/>
    <cellStyle name="20% - Accent6 11" xfId="27326" hidden="1"/>
    <cellStyle name="20% - Accent6 11" xfId="26158" hidden="1"/>
    <cellStyle name="20% - Accent6 11" xfId="26078" hidden="1"/>
    <cellStyle name="20% - Accent6 11" xfId="25992" hidden="1"/>
    <cellStyle name="20% - Accent6 11" xfId="25941" hidden="1"/>
    <cellStyle name="20% - Accent6 11" xfId="26851" hidden="1"/>
    <cellStyle name="20% - Accent6 11" xfId="26359" hidden="1"/>
    <cellStyle name="20% - Accent6 11" xfId="25020" hidden="1"/>
    <cellStyle name="20% - Accent6 11" xfId="24873" hidden="1"/>
    <cellStyle name="20% - Accent6 11" xfId="24689" hidden="1"/>
    <cellStyle name="20% - Accent6 11" xfId="24610" hidden="1"/>
    <cellStyle name="20% - Accent6 11" xfId="26635" hidden="1"/>
    <cellStyle name="20% - Accent6 11" xfId="25394" hidden="1"/>
    <cellStyle name="20% - Accent6 11" xfId="23831" hidden="1"/>
    <cellStyle name="20% - Accent6 11" xfId="23671" hidden="1"/>
    <cellStyle name="20% - Accent6 11" xfId="23502" hidden="1"/>
    <cellStyle name="20% - Accent6 11" xfId="23023" hidden="1"/>
    <cellStyle name="20% - Accent6 11" xfId="22947" hidden="1"/>
    <cellStyle name="20% - Accent6 11" xfId="22770" hidden="1"/>
    <cellStyle name="20% - Accent6 11" xfId="27672" hidden="1"/>
    <cellStyle name="20% - Accent6 11" xfId="27748" hidden="1"/>
    <cellStyle name="20% - Accent6 11" xfId="22123" hidden="1"/>
    <cellStyle name="20% - Accent6 11" xfId="22049" hidden="1"/>
    <cellStyle name="20% - Accent6 11" xfId="21968" hidden="1"/>
    <cellStyle name="20% - Accent6 11" xfId="21885" hidden="1"/>
    <cellStyle name="20% - Accent6 11" xfId="20717" hidden="1"/>
    <cellStyle name="20% - Accent6 11" xfId="20637" hidden="1"/>
    <cellStyle name="20% - Accent6 11" xfId="20551" hidden="1"/>
    <cellStyle name="20% - Accent6 11" xfId="20500" hidden="1"/>
    <cellStyle name="20% - Accent6 11" xfId="21410" hidden="1"/>
    <cellStyle name="20% - Accent6 11" xfId="20918" hidden="1"/>
    <cellStyle name="20% - Accent6 11" xfId="19579" hidden="1"/>
    <cellStyle name="20% - Accent6 11" xfId="19432" hidden="1"/>
    <cellStyle name="20% - Accent6 11" xfId="19248" hidden="1"/>
    <cellStyle name="20% - Accent6 11" xfId="19169" hidden="1"/>
    <cellStyle name="20% - Accent6 11" xfId="21194" hidden="1"/>
    <cellStyle name="20% - Accent6 11" xfId="19953" hidden="1"/>
    <cellStyle name="20% - Accent6 11" xfId="18390" hidden="1"/>
    <cellStyle name="20% - Accent6 11" xfId="18230" hidden="1"/>
    <cellStyle name="20% - Accent6 11" xfId="18061" hidden="1"/>
    <cellStyle name="20% - Accent6 11" xfId="17582" hidden="1"/>
    <cellStyle name="20% - Accent6 11" xfId="17506" hidden="1"/>
    <cellStyle name="20% - Accent6 11" xfId="17329" hidden="1"/>
    <cellStyle name="20% - Accent6 11" xfId="27816" hidden="1"/>
    <cellStyle name="20% - Accent6 11" xfId="27892" hidden="1"/>
    <cellStyle name="20% - Accent6 11" xfId="28000" hidden="1"/>
    <cellStyle name="20% - Accent6 11" xfId="28076" hidden="1"/>
    <cellStyle name="20% - Accent6 11" xfId="28196" hidden="1"/>
    <cellStyle name="20% - Accent6 11" xfId="28332" hidden="1"/>
    <cellStyle name="20% - Accent6 11" xfId="29342" hidden="1"/>
    <cellStyle name="20% - Accent6 11" xfId="29487" hidden="1"/>
    <cellStyle name="20% - Accent6 11" xfId="29632" hidden="1"/>
    <cellStyle name="20% - Accent6 11" xfId="29684" hidden="1"/>
    <cellStyle name="20% - Accent6 11" xfId="28794" hidden="1"/>
    <cellStyle name="20% - Accent6 11" xfId="29174" hidden="1"/>
    <cellStyle name="20% - Accent6 11" xfId="30418" hidden="1"/>
    <cellStyle name="20% - Accent6 11" xfId="30546" hidden="1"/>
    <cellStyle name="20% - Accent6 11" xfId="30695" hidden="1"/>
    <cellStyle name="20% - Accent6 11" xfId="30799" hidden="1"/>
    <cellStyle name="20% - Accent6 11" xfId="29022" hidden="1"/>
    <cellStyle name="20% - Accent6 11" xfId="30023" hidden="1"/>
    <cellStyle name="20% - Accent6 11" xfId="31462" hidden="1"/>
    <cellStyle name="20% - Accent6 11" xfId="31560" hidden="1"/>
    <cellStyle name="20% - Accent6 11" xfId="31651" hidden="1"/>
    <cellStyle name="20% - Accent6 11" xfId="32227" hidden="1"/>
    <cellStyle name="20% - Accent6 11" xfId="32337" hidden="1"/>
    <cellStyle name="20% - Accent6 11" xfId="32451" hidden="1"/>
    <cellStyle name="20% - Accent6 11" xfId="32832" hidden="1"/>
    <cellStyle name="20% - Accent6 11" xfId="32912" hidden="1"/>
    <cellStyle name="20% - Accent6 11" xfId="33292" hidden="1"/>
    <cellStyle name="20% - Accent6 11" xfId="33218" hidden="1"/>
    <cellStyle name="20% - Accent6 11" xfId="33137" hidden="1"/>
    <cellStyle name="20% - Accent6 11" xfId="33054" hidden="1"/>
    <cellStyle name="20% - Accent6 11" xfId="31886" hidden="1"/>
    <cellStyle name="20% - Accent6 11" xfId="31806" hidden="1"/>
    <cellStyle name="20% - Accent6 11" xfId="31720" hidden="1"/>
    <cellStyle name="20% - Accent6 11" xfId="31669" hidden="1"/>
    <cellStyle name="20% - Accent6 11" xfId="32579" hidden="1"/>
    <cellStyle name="20% - Accent6 11" xfId="32087" hidden="1"/>
    <cellStyle name="20% - Accent6 11" xfId="30748" hidden="1"/>
    <cellStyle name="20% - Accent6 11" xfId="30601" hidden="1"/>
    <cellStyle name="20% - Accent6 11" xfId="30417" hidden="1"/>
    <cellStyle name="20% - Accent6 11" xfId="30338" hidden="1"/>
    <cellStyle name="20% - Accent6 11" xfId="32363" hidden="1"/>
    <cellStyle name="20% - Accent6 11" xfId="31122" hidden="1"/>
    <cellStyle name="20% - Accent6 11" xfId="29559" hidden="1"/>
    <cellStyle name="20% - Accent6 11" xfId="29399" hidden="1"/>
    <cellStyle name="20% - Accent6 11" xfId="29230" hidden="1"/>
    <cellStyle name="20% - Accent6 11" xfId="28751" hidden="1"/>
    <cellStyle name="20% - Accent6 11" xfId="28675" hidden="1"/>
    <cellStyle name="20% - Accent6 11" xfId="28498" hidden="1"/>
    <cellStyle name="20% - Accent6 11" xfId="33400" hidden="1"/>
    <cellStyle name="20% - Accent6 11" xfId="33476" hidden="1"/>
    <cellStyle name="20% - Accent6 12" xfId="95" hidden="1"/>
    <cellStyle name="20% - Accent6 12" xfId="171" hidden="1"/>
    <cellStyle name="20% - Accent6 12" xfId="311" hidden="1"/>
    <cellStyle name="20% - Accent6 12" xfId="426" hidden="1"/>
    <cellStyle name="20% - Accent6 12" xfId="1439" hidden="1"/>
    <cellStyle name="20% - Accent6 12" xfId="1583" hidden="1"/>
    <cellStyle name="20% - Accent6 12" xfId="1733" hidden="1"/>
    <cellStyle name="20% - Accent6 12" xfId="1808" hidden="1"/>
    <cellStyle name="20% - Accent6 12" xfId="882" hidden="1"/>
    <cellStyle name="20% - Accent6 12" xfId="1168" hidden="1"/>
    <cellStyle name="20% - Accent6 12" xfId="2523" hidden="1"/>
    <cellStyle name="20% - Accent6 12" xfId="2644" hidden="1"/>
    <cellStyle name="20% - Accent6 12" xfId="2789" hidden="1"/>
    <cellStyle name="20% - Accent6 12" xfId="2916" hidden="1"/>
    <cellStyle name="20% - Accent6 12" xfId="1279" hidden="1"/>
    <cellStyle name="20% - Accent6 12" xfId="930" hidden="1"/>
    <cellStyle name="20% - Accent6 12" xfId="3558" hidden="1"/>
    <cellStyle name="20% - Accent6 12" xfId="3656" hidden="1"/>
    <cellStyle name="20% - Accent6 12" xfId="3747" hidden="1"/>
    <cellStyle name="20% - Accent6 12" xfId="4325" hidden="1"/>
    <cellStyle name="20% - Accent6 12" xfId="4432" hidden="1"/>
    <cellStyle name="20% - Accent6 12" xfId="4547" hidden="1"/>
    <cellStyle name="20% - Accent6 12" xfId="4927" hidden="1"/>
    <cellStyle name="20% - Accent6 12" xfId="5006" hidden="1"/>
    <cellStyle name="20% - Accent6 12" xfId="5536" hidden="1"/>
    <cellStyle name="20% - Accent6 12" xfId="5612" hidden="1"/>
    <cellStyle name="20% - Accent6 12" xfId="5752" hidden="1"/>
    <cellStyle name="20% - Accent6 12" xfId="5867" hidden="1"/>
    <cellStyle name="20% - Accent6 12" xfId="6880" hidden="1"/>
    <cellStyle name="20% - Accent6 12" xfId="7024" hidden="1"/>
    <cellStyle name="20% - Accent6 12" xfId="7174" hidden="1"/>
    <cellStyle name="20% - Accent6 12" xfId="7249" hidden="1"/>
    <cellStyle name="20% - Accent6 12" xfId="6323" hidden="1"/>
    <cellStyle name="20% - Accent6 12" xfId="6609" hidden="1"/>
    <cellStyle name="20% - Accent6 12" xfId="7964" hidden="1"/>
    <cellStyle name="20% - Accent6 12" xfId="8085" hidden="1"/>
    <cellStyle name="20% - Accent6 12" xfId="8230" hidden="1"/>
    <cellStyle name="20% - Accent6 12" xfId="8357" hidden="1"/>
    <cellStyle name="20% - Accent6 12" xfId="6720" hidden="1"/>
    <cellStyle name="20% - Accent6 12" xfId="6371" hidden="1"/>
    <cellStyle name="20% - Accent6 12" xfId="8999" hidden="1"/>
    <cellStyle name="20% - Accent6 12" xfId="9097" hidden="1"/>
    <cellStyle name="20% - Accent6 12" xfId="9188" hidden="1"/>
    <cellStyle name="20% - Accent6 12" xfId="9766" hidden="1"/>
    <cellStyle name="20% - Accent6 12" xfId="9873" hidden="1"/>
    <cellStyle name="20% - Accent6 12" xfId="9988" hidden="1"/>
    <cellStyle name="20% - Accent6 12" xfId="10368" hidden="1"/>
    <cellStyle name="20% - Accent6 12" xfId="10447" hidden="1"/>
    <cellStyle name="20% - Accent6 12" xfId="10801" hidden="1"/>
    <cellStyle name="20% - Accent6 12" xfId="10726" hidden="1"/>
    <cellStyle name="20% - Accent6 12" xfId="10646" hidden="1"/>
    <cellStyle name="20% - Accent6 12" xfId="10563" hidden="1"/>
    <cellStyle name="20% - Accent6 12" xfId="9394" hidden="1"/>
    <cellStyle name="20% - Accent6 12" xfId="9315" hidden="1"/>
    <cellStyle name="20% - Accent6 12" xfId="9228" hidden="1"/>
    <cellStyle name="20% - Accent6 12" xfId="8968" hidden="1"/>
    <cellStyle name="20% - Accent6 12" xfId="10093" hidden="1"/>
    <cellStyle name="20% - Accent6 12" xfId="9691" hidden="1"/>
    <cellStyle name="20% - Accent6 12" xfId="8250" hidden="1"/>
    <cellStyle name="20% - Accent6 12" xfId="8105" hidden="1"/>
    <cellStyle name="20% - Accent6 12" xfId="7903" hidden="1"/>
    <cellStyle name="20% - Accent6 12" xfId="7825" hidden="1"/>
    <cellStyle name="20% - Accent6 12" xfId="9586" hidden="1"/>
    <cellStyle name="20% - Accent6 12" xfId="10037" hidden="1"/>
    <cellStyle name="20% - Accent6 12" xfId="7062" hidden="1"/>
    <cellStyle name="20% - Accent6 12" xfId="6904" hidden="1"/>
    <cellStyle name="20% - Accent6 12" xfId="6739" hidden="1"/>
    <cellStyle name="20% - Accent6 12" xfId="6259" hidden="1"/>
    <cellStyle name="20% - Accent6 12" xfId="6184" hidden="1"/>
    <cellStyle name="20% - Accent6 12" xfId="6006" hidden="1"/>
    <cellStyle name="20% - Accent6 12" xfId="10936" hidden="1"/>
    <cellStyle name="20% - Accent6 12" xfId="11011" hidden="1"/>
    <cellStyle name="20% - Accent6 12" xfId="5360" hidden="1"/>
    <cellStyle name="20% - Accent6 12" xfId="5285" hidden="1"/>
    <cellStyle name="20% - Accent6 12" xfId="5205" hidden="1"/>
    <cellStyle name="20% - Accent6 12" xfId="5122" hidden="1"/>
    <cellStyle name="20% - Accent6 12" xfId="3953" hidden="1"/>
    <cellStyle name="20% - Accent6 12" xfId="3874" hidden="1"/>
    <cellStyle name="20% - Accent6 12" xfId="3787" hidden="1"/>
    <cellStyle name="20% - Accent6 12" xfId="3527" hidden="1"/>
    <cellStyle name="20% - Accent6 12" xfId="4652" hidden="1"/>
    <cellStyle name="20% - Accent6 12" xfId="4250" hidden="1"/>
    <cellStyle name="20% - Accent6 12" xfId="2809" hidden="1"/>
    <cellStyle name="20% - Accent6 12" xfId="2664" hidden="1"/>
    <cellStyle name="20% - Accent6 12" xfId="2462" hidden="1"/>
    <cellStyle name="20% - Accent6 12" xfId="2384" hidden="1"/>
    <cellStyle name="20% - Accent6 12" xfId="4145" hidden="1"/>
    <cellStyle name="20% - Accent6 12" xfId="4596" hidden="1"/>
    <cellStyle name="20% - Accent6 12" xfId="1621" hidden="1"/>
    <cellStyle name="20% - Accent6 12" xfId="1463" hidden="1"/>
    <cellStyle name="20% - Accent6 12" xfId="1298" hidden="1"/>
    <cellStyle name="20% - Accent6 12" xfId="818" hidden="1"/>
    <cellStyle name="20% - Accent6 12" xfId="743" hidden="1"/>
    <cellStyle name="20% - Accent6 12" xfId="565" hidden="1"/>
    <cellStyle name="20% - Accent6 12" xfId="11080" hidden="1"/>
    <cellStyle name="20% - Accent6 12" xfId="11155" hidden="1"/>
    <cellStyle name="20% - Accent6 12" xfId="11264" hidden="1"/>
    <cellStyle name="20% - Accent6 12" xfId="11340" hidden="1"/>
    <cellStyle name="20% - Accent6 12" xfId="11480" hidden="1"/>
    <cellStyle name="20% - Accent6 12" xfId="11595" hidden="1"/>
    <cellStyle name="20% - Accent6 12" xfId="12608" hidden="1"/>
    <cellStyle name="20% - Accent6 12" xfId="12752" hidden="1"/>
    <cellStyle name="20% - Accent6 12" xfId="12902" hidden="1"/>
    <cellStyle name="20% - Accent6 12" xfId="12977" hidden="1"/>
    <cellStyle name="20% - Accent6 12" xfId="12051" hidden="1"/>
    <cellStyle name="20% - Accent6 12" xfId="12337" hidden="1"/>
    <cellStyle name="20% - Accent6 12" xfId="13692" hidden="1"/>
    <cellStyle name="20% - Accent6 12" xfId="13813" hidden="1"/>
    <cellStyle name="20% - Accent6 12" xfId="13958" hidden="1"/>
    <cellStyle name="20% - Accent6 12" xfId="14085" hidden="1"/>
    <cellStyle name="20% - Accent6 12" xfId="12448" hidden="1"/>
    <cellStyle name="20% - Accent6 12" xfId="12099" hidden="1"/>
    <cellStyle name="20% - Accent6 12" xfId="14727" hidden="1"/>
    <cellStyle name="20% - Accent6 12" xfId="14825" hidden="1"/>
    <cellStyle name="20% - Accent6 12" xfId="14916" hidden="1"/>
    <cellStyle name="20% - Accent6 12" xfId="15494" hidden="1"/>
    <cellStyle name="20% - Accent6 12" xfId="15601" hidden="1"/>
    <cellStyle name="20% - Accent6 12" xfId="15716" hidden="1"/>
    <cellStyle name="20% - Accent6 12" xfId="16096" hidden="1"/>
    <cellStyle name="20% - Accent6 12" xfId="16175" hidden="1"/>
    <cellStyle name="20% - Accent6 12" xfId="16529" hidden="1"/>
    <cellStyle name="20% - Accent6 12" xfId="16454" hidden="1"/>
    <cellStyle name="20% - Accent6 12" xfId="16374" hidden="1"/>
    <cellStyle name="20% - Accent6 12" xfId="16291" hidden="1"/>
    <cellStyle name="20% - Accent6 12" xfId="15122" hidden="1"/>
    <cellStyle name="20% - Accent6 12" xfId="15043" hidden="1"/>
    <cellStyle name="20% - Accent6 12" xfId="14956" hidden="1"/>
    <cellStyle name="20% - Accent6 12" xfId="14696" hidden="1"/>
    <cellStyle name="20% - Accent6 12" xfId="15821" hidden="1"/>
    <cellStyle name="20% - Accent6 12" xfId="15419" hidden="1"/>
    <cellStyle name="20% - Accent6 12" xfId="13978" hidden="1"/>
    <cellStyle name="20% - Accent6 12" xfId="13833" hidden="1"/>
    <cellStyle name="20% - Accent6 12" xfId="13631" hidden="1"/>
    <cellStyle name="20% - Accent6 12" xfId="13553" hidden="1"/>
    <cellStyle name="20% - Accent6 12" xfId="15314" hidden="1"/>
    <cellStyle name="20% - Accent6 12" xfId="15765" hidden="1"/>
    <cellStyle name="20% - Accent6 12" xfId="12790" hidden="1"/>
    <cellStyle name="20% - Accent6 12" xfId="12632" hidden="1"/>
    <cellStyle name="20% - Accent6 12" xfId="12467" hidden="1"/>
    <cellStyle name="20% - Accent6 12" xfId="11987" hidden="1"/>
    <cellStyle name="20% - Accent6 12" xfId="11912" hidden="1"/>
    <cellStyle name="20% - Accent6 12" xfId="11734" hidden="1"/>
    <cellStyle name="20% - Accent6 12" xfId="16664" hidden="1"/>
    <cellStyle name="20% - Accent6 12" xfId="16739" hidden="1"/>
    <cellStyle name="20% - Accent6 12" xfId="16845" hidden="1"/>
    <cellStyle name="20% - Accent6 12" xfId="16921" hidden="1"/>
    <cellStyle name="20% - Accent6 12" xfId="17061" hidden="1"/>
    <cellStyle name="20% - Accent6 12" xfId="17176" hidden="1"/>
    <cellStyle name="20% - Accent6 12" xfId="18189" hidden="1"/>
    <cellStyle name="20% - Accent6 12" xfId="18333" hidden="1"/>
    <cellStyle name="20% - Accent6 12" xfId="18483" hidden="1"/>
    <cellStyle name="20% - Accent6 12" xfId="18558" hidden="1"/>
    <cellStyle name="20% - Accent6 12" xfId="17632" hidden="1"/>
    <cellStyle name="20% - Accent6 12" xfId="17918" hidden="1"/>
    <cellStyle name="20% - Accent6 12" xfId="19273" hidden="1"/>
    <cellStyle name="20% - Accent6 12" xfId="19394" hidden="1"/>
    <cellStyle name="20% - Accent6 12" xfId="19539" hidden="1"/>
    <cellStyle name="20% - Accent6 12" xfId="19666" hidden="1"/>
    <cellStyle name="20% - Accent6 12" xfId="18029" hidden="1"/>
    <cellStyle name="20% - Accent6 12" xfId="17680" hidden="1"/>
    <cellStyle name="20% - Accent6 12" xfId="20308" hidden="1"/>
    <cellStyle name="20% - Accent6 12" xfId="20406" hidden="1"/>
    <cellStyle name="20% - Accent6 12" xfId="20497" hidden="1"/>
    <cellStyle name="20% - Accent6 12" xfId="21075" hidden="1"/>
    <cellStyle name="20% - Accent6 12" xfId="21182" hidden="1"/>
    <cellStyle name="20% - Accent6 12" xfId="21297" hidden="1"/>
    <cellStyle name="20% - Accent6 12" xfId="21677" hidden="1"/>
    <cellStyle name="20% - Accent6 12" xfId="21756" hidden="1"/>
    <cellStyle name="20% - Accent6 12" xfId="22286" hidden="1"/>
    <cellStyle name="20% - Accent6 12" xfId="22362" hidden="1"/>
    <cellStyle name="20% - Accent6 12" xfId="22502" hidden="1"/>
    <cellStyle name="20% - Accent6 12" xfId="22617" hidden="1"/>
    <cellStyle name="20% - Accent6 12" xfId="23630" hidden="1"/>
    <cellStyle name="20% - Accent6 12" xfId="23774" hidden="1"/>
    <cellStyle name="20% - Accent6 12" xfId="23924" hidden="1"/>
    <cellStyle name="20% - Accent6 12" xfId="23999" hidden="1"/>
    <cellStyle name="20% - Accent6 12" xfId="23073" hidden="1"/>
    <cellStyle name="20% - Accent6 12" xfId="23359" hidden="1"/>
    <cellStyle name="20% - Accent6 12" xfId="24714" hidden="1"/>
    <cellStyle name="20% - Accent6 12" xfId="24835" hidden="1"/>
    <cellStyle name="20% - Accent6 12" xfId="24980" hidden="1"/>
    <cellStyle name="20% - Accent6 12" xfId="25107" hidden="1"/>
    <cellStyle name="20% - Accent6 12" xfId="23470" hidden="1"/>
    <cellStyle name="20% - Accent6 12" xfId="23121" hidden="1"/>
    <cellStyle name="20% - Accent6 12" xfId="25749" hidden="1"/>
    <cellStyle name="20% - Accent6 12" xfId="25847" hidden="1"/>
    <cellStyle name="20% - Accent6 12" xfId="25938" hidden="1"/>
    <cellStyle name="20% - Accent6 12" xfId="26516" hidden="1"/>
    <cellStyle name="20% - Accent6 12" xfId="26623" hidden="1"/>
    <cellStyle name="20% - Accent6 12" xfId="26738" hidden="1"/>
    <cellStyle name="20% - Accent6 12" xfId="27118" hidden="1"/>
    <cellStyle name="20% - Accent6 12" xfId="27197" hidden="1"/>
    <cellStyle name="20% - Accent6 12" xfId="27551" hidden="1"/>
    <cellStyle name="20% - Accent6 12" xfId="27476" hidden="1"/>
    <cellStyle name="20% - Accent6 12" xfId="27396" hidden="1"/>
    <cellStyle name="20% - Accent6 12" xfId="27313" hidden="1"/>
    <cellStyle name="20% - Accent6 12" xfId="26144" hidden="1"/>
    <cellStyle name="20% - Accent6 12" xfId="26065" hidden="1"/>
    <cellStyle name="20% - Accent6 12" xfId="25978" hidden="1"/>
    <cellStyle name="20% - Accent6 12" xfId="25718" hidden="1"/>
    <cellStyle name="20% - Accent6 12" xfId="26843" hidden="1"/>
    <cellStyle name="20% - Accent6 12" xfId="26441" hidden="1"/>
    <cellStyle name="20% - Accent6 12" xfId="25000" hidden="1"/>
    <cellStyle name="20% - Accent6 12" xfId="24855" hidden="1"/>
    <cellStyle name="20% - Accent6 12" xfId="24653" hidden="1"/>
    <cellStyle name="20% - Accent6 12" xfId="24575" hidden="1"/>
    <cellStyle name="20% - Accent6 12" xfId="26336" hidden="1"/>
    <cellStyle name="20% - Accent6 12" xfId="26787" hidden="1"/>
    <cellStyle name="20% - Accent6 12" xfId="23812" hidden="1"/>
    <cellStyle name="20% - Accent6 12" xfId="23654" hidden="1"/>
    <cellStyle name="20% - Accent6 12" xfId="23489" hidden="1"/>
    <cellStyle name="20% - Accent6 12" xfId="23009" hidden="1"/>
    <cellStyle name="20% - Accent6 12" xfId="22934" hidden="1"/>
    <cellStyle name="20% - Accent6 12" xfId="22756" hidden="1"/>
    <cellStyle name="20% - Accent6 12" xfId="27686" hidden="1"/>
    <cellStyle name="20% - Accent6 12" xfId="27761" hidden="1"/>
    <cellStyle name="20% - Accent6 12" xfId="22110" hidden="1"/>
    <cellStyle name="20% - Accent6 12" xfId="22035" hidden="1"/>
    <cellStyle name="20% - Accent6 12" xfId="21955" hidden="1"/>
    <cellStyle name="20% - Accent6 12" xfId="21872" hidden="1"/>
    <cellStyle name="20% - Accent6 12" xfId="20703" hidden="1"/>
    <cellStyle name="20% - Accent6 12" xfId="20624" hidden="1"/>
    <cellStyle name="20% - Accent6 12" xfId="20537" hidden="1"/>
    <cellStyle name="20% - Accent6 12" xfId="20277" hidden="1"/>
    <cellStyle name="20% - Accent6 12" xfId="21402" hidden="1"/>
    <cellStyle name="20% - Accent6 12" xfId="21000" hidden="1"/>
    <cellStyle name="20% - Accent6 12" xfId="19559" hidden="1"/>
    <cellStyle name="20% - Accent6 12" xfId="19414" hidden="1"/>
    <cellStyle name="20% - Accent6 12" xfId="19212" hidden="1"/>
    <cellStyle name="20% - Accent6 12" xfId="19134" hidden="1"/>
    <cellStyle name="20% - Accent6 12" xfId="20895" hidden="1"/>
    <cellStyle name="20% - Accent6 12" xfId="21346" hidden="1"/>
    <cellStyle name="20% - Accent6 12" xfId="18371" hidden="1"/>
    <cellStyle name="20% - Accent6 12" xfId="18213" hidden="1"/>
    <cellStyle name="20% - Accent6 12" xfId="18048" hidden="1"/>
    <cellStyle name="20% - Accent6 12" xfId="17568" hidden="1"/>
    <cellStyle name="20% - Accent6 12" xfId="17493" hidden="1"/>
    <cellStyle name="20% - Accent6 12" xfId="17315" hidden="1"/>
    <cellStyle name="20% - Accent6 12" xfId="27830" hidden="1"/>
    <cellStyle name="20% - Accent6 12" xfId="27905" hidden="1"/>
    <cellStyle name="20% - Accent6 12" xfId="28014" hidden="1"/>
    <cellStyle name="20% - Accent6 12" xfId="28090" hidden="1"/>
    <cellStyle name="20% - Accent6 12" xfId="28230" hidden="1"/>
    <cellStyle name="20% - Accent6 12" xfId="28345" hidden="1"/>
    <cellStyle name="20% - Accent6 12" xfId="29358" hidden="1"/>
    <cellStyle name="20% - Accent6 12" xfId="29502" hidden="1"/>
    <cellStyle name="20% - Accent6 12" xfId="29652" hidden="1"/>
    <cellStyle name="20% - Accent6 12" xfId="29727" hidden="1"/>
    <cellStyle name="20% - Accent6 12" xfId="28801" hidden="1"/>
    <cellStyle name="20% - Accent6 12" xfId="29087" hidden="1"/>
    <cellStyle name="20% - Accent6 12" xfId="30442" hidden="1"/>
    <cellStyle name="20% - Accent6 12" xfId="30563" hidden="1"/>
    <cellStyle name="20% - Accent6 12" xfId="30708" hidden="1"/>
    <cellStyle name="20% - Accent6 12" xfId="30835" hidden="1"/>
    <cellStyle name="20% - Accent6 12" xfId="29198" hidden="1"/>
    <cellStyle name="20% - Accent6 12" xfId="28849" hidden="1"/>
    <cellStyle name="20% - Accent6 12" xfId="31477" hidden="1"/>
    <cellStyle name="20% - Accent6 12" xfId="31575" hidden="1"/>
    <cellStyle name="20% - Accent6 12" xfId="31666" hidden="1"/>
    <cellStyle name="20% - Accent6 12" xfId="32244" hidden="1"/>
    <cellStyle name="20% - Accent6 12" xfId="32351" hidden="1"/>
    <cellStyle name="20% - Accent6 12" xfId="32466" hidden="1"/>
    <cellStyle name="20% - Accent6 12" xfId="32846" hidden="1"/>
    <cellStyle name="20% - Accent6 12" xfId="32925" hidden="1"/>
    <cellStyle name="20% - Accent6 12" xfId="33279" hidden="1"/>
    <cellStyle name="20% - Accent6 12" xfId="33204" hidden="1"/>
    <cellStyle name="20% - Accent6 12" xfId="33124" hidden="1"/>
    <cellStyle name="20% - Accent6 12" xfId="33041" hidden="1"/>
    <cellStyle name="20% - Accent6 12" xfId="31872" hidden="1"/>
    <cellStyle name="20% - Accent6 12" xfId="31793" hidden="1"/>
    <cellStyle name="20% - Accent6 12" xfId="31706" hidden="1"/>
    <cellStyle name="20% - Accent6 12" xfId="31446" hidden="1"/>
    <cellStyle name="20% - Accent6 12" xfId="32571" hidden="1"/>
    <cellStyle name="20% - Accent6 12" xfId="32169" hidden="1"/>
    <cellStyle name="20% - Accent6 12" xfId="30728" hidden="1"/>
    <cellStyle name="20% - Accent6 12" xfId="30583" hidden="1"/>
    <cellStyle name="20% - Accent6 12" xfId="30381" hidden="1"/>
    <cellStyle name="20% - Accent6 12" xfId="30303" hidden="1"/>
    <cellStyle name="20% - Accent6 12" xfId="32064" hidden="1"/>
    <cellStyle name="20% - Accent6 12" xfId="32515" hidden="1"/>
    <cellStyle name="20% - Accent6 12" xfId="29540" hidden="1"/>
    <cellStyle name="20% - Accent6 12" xfId="29382" hidden="1"/>
    <cellStyle name="20% - Accent6 12" xfId="29217" hidden="1"/>
    <cellStyle name="20% - Accent6 12" xfId="28737" hidden="1"/>
    <cellStyle name="20% - Accent6 12" xfId="28662" hidden="1"/>
    <cellStyle name="20% - Accent6 12" xfId="28484" hidden="1"/>
    <cellStyle name="20% - Accent6 12" xfId="33414" hidden="1"/>
    <cellStyle name="20% - Accent6 12" xfId="33489" hidden="1"/>
    <cellStyle name="20% - Accent6 13" xfId="439" hidden="1"/>
    <cellStyle name="20% - Accent6 13" xfId="608" hidden="1"/>
    <cellStyle name="20% - Accent6 13" xfId="1966" hidden="1"/>
    <cellStyle name="20% - Accent6 13" xfId="2282" hidden="1"/>
    <cellStyle name="20% - Accent6 13" xfId="3066" hidden="1"/>
    <cellStyle name="20% - Accent6 13" xfId="3381" hidden="1"/>
    <cellStyle name="20% - Accent6 13" xfId="4044" hidden="1"/>
    <cellStyle name="20% - Accent6 13" xfId="4677" hidden="1"/>
    <cellStyle name="20% - Accent6 13" xfId="5880" hidden="1"/>
    <cellStyle name="20% - Accent6 13" xfId="6049" hidden="1"/>
    <cellStyle name="20% - Accent6 13" xfId="7407" hidden="1"/>
    <cellStyle name="20% - Accent6 13" xfId="7723" hidden="1"/>
    <cellStyle name="20% - Accent6 13" xfId="8507" hidden="1"/>
    <cellStyle name="20% - Accent6 13" xfId="8822" hidden="1"/>
    <cellStyle name="20% - Accent6 13" xfId="9485" hidden="1"/>
    <cellStyle name="20% - Accent6 13" xfId="10118" hidden="1"/>
    <cellStyle name="20% - Accent6 13" xfId="10550" hidden="1"/>
    <cellStyle name="20% - Accent6 13" xfId="10297" hidden="1"/>
    <cellStyle name="20% - Accent6 13" xfId="8794" hidden="1"/>
    <cellStyle name="20% - Accent6 13" xfId="8469" hidden="1"/>
    <cellStyle name="20% - Accent6 13" xfId="7669" hidden="1"/>
    <cellStyle name="20% - Accent6 13" xfId="7351" hidden="1"/>
    <cellStyle name="20% - Accent6 13" xfId="6493" hidden="1"/>
    <cellStyle name="20% - Accent6 13" xfId="5782" hidden="1"/>
    <cellStyle name="20% - Accent6 13" xfId="5109" hidden="1"/>
    <cellStyle name="20% - Accent6 13" xfId="4856" hidden="1"/>
    <cellStyle name="20% - Accent6 13" xfId="3353" hidden="1"/>
    <cellStyle name="20% - Accent6 13" xfId="3028" hidden="1"/>
    <cellStyle name="20% - Accent6 13" xfId="2228" hidden="1"/>
    <cellStyle name="20% - Accent6 13" xfId="1910" hidden="1"/>
    <cellStyle name="20% - Accent6 13" xfId="1052" hidden="1"/>
    <cellStyle name="20% - Accent6 13" xfId="341" hidden="1"/>
    <cellStyle name="20% - Accent6 13" xfId="11608" hidden="1"/>
    <cellStyle name="20% - Accent6 13" xfId="11777" hidden="1"/>
    <cellStyle name="20% - Accent6 13" xfId="13135" hidden="1"/>
    <cellStyle name="20% - Accent6 13" xfId="13451" hidden="1"/>
    <cellStyle name="20% - Accent6 13" xfId="14235" hidden="1"/>
    <cellStyle name="20% - Accent6 13" xfId="14550" hidden="1"/>
    <cellStyle name="20% - Accent6 13" xfId="15213" hidden="1"/>
    <cellStyle name="20% - Accent6 13" xfId="15846" hidden="1"/>
    <cellStyle name="20% - Accent6 13" xfId="16278" hidden="1"/>
    <cellStyle name="20% - Accent6 13" xfId="16025" hidden="1"/>
    <cellStyle name="20% - Accent6 13" xfId="14522" hidden="1"/>
    <cellStyle name="20% - Accent6 13" xfId="14197" hidden="1"/>
    <cellStyle name="20% - Accent6 13" xfId="13397" hidden="1"/>
    <cellStyle name="20% - Accent6 13" xfId="13079" hidden="1"/>
    <cellStyle name="20% - Accent6 13" xfId="12221" hidden="1"/>
    <cellStyle name="20% - Accent6 13" xfId="11510" hidden="1"/>
    <cellStyle name="20% - Accent6 13" xfId="17189" hidden="1"/>
    <cellStyle name="20% - Accent6 13" xfId="17358" hidden="1"/>
    <cellStyle name="20% - Accent6 13" xfId="18716" hidden="1"/>
    <cellStyle name="20% - Accent6 13" xfId="19032" hidden="1"/>
    <cellStyle name="20% - Accent6 13" xfId="19816" hidden="1"/>
    <cellStyle name="20% - Accent6 13" xfId="20131" hidden="1"/>
    <cellStyle name="20% - Accent6 13" xfId="20794" hidden="1"/>
    <cellStyle name="20% - Accent6 13" xfId="21427" hidden="1"/>
    <cellStyle name="20% - Accent6 13" xfId="22630" hidden="1"/>
    <cellStyle name="20% - Accent6 13" xfId="22799" hidden="1"/>
    <cellStyle name="20% - Accent6 13" xfId="24157" hidden="1"/>
    <cellStyle name="20% - Accent6 13" xfId="24473" hidden="1"/>
    <cellStyle name="20% - Accent6 13" xfId="25257" hidden="1"/>
    <cellStyle name="20% - Accent6 13" xfId="25572" hidden="1"/>
    <cellStyle name="20% - Accent6 13" xfId="26235" hidden="1"/>
    <cellStyle name="20% - Accent6 13" xfId="26868" hidden="1"/>
    <cellStyle name="20% - Accent6 13" xfId="27300" hidden="1"/>
    <cellStyle name="20% - Accent6 13" xfId="27047" hidden="1"/>
    <cellStyle name="20% - Accent6 13" xfId="25544" hidden="1"/>
    <cellStyle name="20% - Accent6 13" xfId="25219" hidden="1"/>
    <cellStyle name="20% - Accent6 13" xfId="24419" hidden="1"/>
    <cellStyle name="20% - Accent6 13" xfId="24101" hidden="1"/>
    <cellStyle name="20% - Accent6 13" xfId="23243" hidden="1"/>
    <cellStyle name="20% - Accent6 13" xfId="22532" hidden="1"/>
    <cellStyle name="20% - Accent6 13" xfId="21859" hidden="1"/>
    <cellStyle name="20% - Accent6 13" xfId="21606" hidden="1"/>
    <cellStyle name="20% - Accent6 13" xfId="20103" hidden="1"/>
    <cellStyle name="20% - Accent6 13" xfId="19778" hidden="1"/>
    <cellStyle name="20% - Accent6 13" xfId="18978" hidden="1"/>
    <cellStyle name="20% - Accent6 13" xfId="18660" hidden="1"/>
    <cellStyle name="20% - Accent6 13" xfId="17802" hidden="1"/>
    <cellStyle name="20% - Accent6 13" xfId="17091" hidden="1"/>
    <cellStyle name="20% - Accent6 13" xfId="28358" hidden="1"/>
    <cellStyle name="20% - Accent6 13" xfId="28527" hidden="1"/>
    <cellStyle name="20% - Accent6 13" xfId="29885" hidden="1"/>
    <cellStyle name="20% - Accent6 13" xfId="30201" hidden="1"/>
    <cellStyle name="20% - Accent6 13" xfId="30985" hidden="1"/>
    <cellStyle name="20% - Accent6 13" xfId="31300" hidden="1"/>
    <cellStyle name="20% - Accent6 13" xfId="31963" hidden="1"/>
    <cellStyle name="20% - Accent6 13" xfId="32596" hidden="1"/>
    <cellStyle name="20% - Accent6 13" xfId="33028" hidden="1"/>
    <cellStyle name="20% - Accent6 13" xfId="32775" hidden="1"/>
    <cellStyle name="20% - Accent6 13" xfId="31272" hidden="1"/>
    <cellStyle name="20% - Accent6 13" xfId="30947" hidden="1"/>
    <cellStyle name="20% - Accent6 13" xfId="30147" hidden="1"/>
    <cellStyle name="20% - Accent6 13" xfId="29829" hidden="1"/>
    <cellStyle name="20% - Accent6 13" xfId="28971" hidden="1"/>
    <cellStyle name="20% - Accent6 13" xfId="28260" hidden="1"/>
    <cellStyle name="20% - Accent6 3 2 3 2" xfId="514" hidden="1"/>
    <cellStyle name="20% - Accent6 3 2 3 2" xfId="683" hidden="1"/>
    <cellStyle name="20% - Accent6 3 2 3 2" xfId="2041" hidden="1"/>
    <cellStyle name="20% - Accent6 3 2 3 2" xfId="2357" hidden="1"/>
    <cellStyle name="20% - Accent6 3 2 3 2" xfId="3141" hidden="1"/>
    <cellStyle name="20% - Accent6 3 2 3 2" xfId="3456" hidden="1"/>
    <cellStyle name="20% - Accent6 3 2 3 2" xfId="4119" hidden="1"/>
    <cellStyle name="20% - Accent6 3 2 3 2" xfId="4752" hidden="1"/>
    <cellStyle name="20% - Accent6 3 2 3 2" xfId="5955" hidden="1"/>
    <cellStyle name="20% - Accent6 3 2 3 2" xfId="6124" hidden="1"/>
    <cellStyle name="20% - Accent6 3 2 3 2" xfId="7482" hidden="1"/>
    <cellStyle name="20% - Accent6 3 2 3 2" xfId="7798" hidden="1"/>
    <cellStyle name="20% - Accent6 3 2 3 2" xfId="8582" hidden="1"/>
    <cellStyle name="20% - Accent6 3 2 3 2" xfId="8897" hidden="1"/>
    <cellStyle name="20% - Accent6 3 2 3 2" xfId="9560" hidden="1"/>
    <cellStyle name="20% - Accent6 3 2 3 2" xfId="10193" hidden="1"/>
    <cellStyle name="20% - Accent6 3 2 3 2" xfId="10473" hidden="1"/>
    <cellStyle name="20% - Accent6 3 2 3 2" xfId="10222" hidden="1"/>
    <cellStyle name="20% - Accent6 3 2 3 2" xfId="8718" hidden="1"/>
    <cellStyle name="20% - Accent6 3 2 3 2" xfId="8394" hidden="1"/>
    <cellStyle name="20% - Accent6 3 2 3 2" xfId="7590" hidden="1"/>
    <cellStyle name="20% - Accent6 3 2 3 2" xfId="7275" hidden="1"/>
    <cellStyle name="20% - Accent6 3 2 3 2" xfId="6407" hidden="1"/>
    <cellStyle name="20% - Accent6 3 2 3 2" xfId="5668" hidden="1"/>
    <cellStyle name="20% - Accent6 3 2 3 2" xfId="5032" hidden="1"/>
    <cellStyle name="20% - Accent6 3 2 3 2" xfId="4781" hidden="1"/>
    <cellStyle name="20% - Accent6 3 2 3 2" xfId="3277" hidden="1"/>
    <cellStyle name="20% - Accent6 3 2 3 2" xfId="2953" hidden="1"/>
    <cellStyle name="20% - Accent6 3 2 3 2" xfId="2149" hidden="1"/>
    <cellStyle name="20% - Accent6 3 2 3 2" xfId="1834" hidden="1"/>
    <cellStyle name="20% - Accent6 3 2 3 2" xfId="966" hidden="1"/>
    <cellStyle name="20% - Accent6 3 2 3 2" xfId="227" hidden="1"/>
    <cellStyle name="20% - Accent6 3 2 3 2" xfId="11683" hidden="1"/>
    <cellStyle name="20% - Accent6 3 2 3 2" xfId="11852" hidden="1"/>
    <cellStyle name="20% - Accent6 3 2 3 2" xfId="13210" hidden="1"/>
    <cellStyle name="20% - Accent6 3 2 3 2" xfId="13526" hidden="1"/>
    <cellStyle name="20% - Accent6 3 2 3 2" xfId="14310" hidden="1"/>
    <cellStyle name="20% - Accent6 3 2 3 2" xfId="14625" hidden="1"/>
    <cellStyle name="20% - Accent6 3 2 3 2" xfId="15288" hidden="1"/>
    <cellStyle name="20% - Accent6 3 2 3 2" xfId="15921" hidden="1"/>
    <cellStyle name="20% - Accent6 3 2 3 2" xfId="16201" hidden="1"/>
    <cellStyle name="20% - Accent6 3 2 3 2" xfId="15950" hidden="1"/>
    <cellStyle name="20% - Accent6 3 2 3 2" xfId="14446" hidden="1"/>
    <cellStyle name="20% - Accent6 3 2 3 2" xfId="14122" hidden="1"/>
    <cellStyle name="20% - Accent6 3 2 3 2" xfId="13318" hidden="1"/>
    <cellStyle name="20% - Accent6 3 2 3 2" xfId="13003" hidden="1"/>
    <cellStyle name="20% - Accent6 3 2 3 2" xfId="12135" hidden="1"/>
    <cellStyle name="20% - Accent6 3 2 3 2" xfId="11396" hidden="1"/>
    <cellStyle name="20% - Accent6 3 2 3 2" xfId="17264" hidden="1"/>
    <cellStyle name="20% - Accent6 3 2 3 2" xfId="17433" hidden="1"/>
    <cellStyle name="20% - Accent6 3 2 3 2" xfId="18791" hidden="1"/>
    <cellStyle name="20% - Accent6 3 2 3 2" xfId="19107" hidden="1"/>
    <cellStyle name="20% - Accent6 3 2 3 2" xfId="19891" hidden="1"/>
    <cellStyle name="20% - Accent6 3 2 3 2" xfId="20206" hidden="1"/>
    <cellStyle name="20% - Accent6 3 2 3 2" xfId="20869" hidden="1"/>
    <cellStyle name="20% - Accent6 3 2 3 2" xfId="21502" hidden="1"/>
    <cellStyle name="20% - Accent6 3 2 3 2" xfId="22705" hidden="1"/>
    <cellStyle name="20% - Accent6 3 2 3 2" xfId="22874" hidden="1"/>
    <cellStyle name="20% - Accent6 3 2 3 2" xfId="24232" hidden="1"/>
    <cellStyle name="20% - Accent6 3 2 3 2" xfId="24548" hidden="1"/>
    <cellStyle name="20% - Accent6 3 2 3 2" xfId="25332" hidden="1"/>
    <cellStyle name="20% - Accent6 3 2 3 2" xfId="25647" hidden="1"/>
    <cellStyle name="20% - Accent6 3 2 3 2" xfId="26310" hidden="1"/>
    <cellStyle name="20% - Accent6 3 2 3 2" xfId="26943" hidden="1"/>
    <cellStyle name="20% - Accent6 3 2 3 2" xfId="27223" hidden="1"/>
    <cellStyle name="20% - Accent6 3 2 3 2" xfId="26972" hidden="1"/>
    <cellStyle name="20% - Accent6 3 2 3 2" xfId="25468" hidden="1"/>
    <cellStyle name="20% - Accent6 3 2 3 2" xfId="25144" hidden="1"/>
    <cellStyle name="20% - Accent6 3 2 3 2" xfId="24340" hidden="1"/>
    <cellStyle name="20% - Accent6 3 2 3 2" xfId="24025" hidden="1"/>
    <cellStyle name="20% - Accent6 3 2 3 2" xfId="23157" hidden="1"/>
    <cellStyle name="20% - Accent6 3 2 3 2" xfId="22418" hidden="1"/>
    <cellStyle name="20% - Accent6 3 2 3 2" xfId="21782" hidden="1"/>
    <cellStyle name="20% - Accent6 3 2 3 2" xfId="21531" hidden="1"/>
    <cellStyle name="20% - Accent6 3 2 3 2" xfId="20027" hidden="1"/>
    <cellStyle name="20% - Accent6 3 2 3 2" xfId="19703" hidden="1"/>
    <cellStyle name="20% - Accent6 3 2 3 2" xfId="18899" hidden="1"/>
    <cellStyle name="20% - Accent6 3 2 3 2" xfId="18584" hidden="1"/>
    <cellStyle name="20% - Accent6 3 2 3 2" xfId="17716" hidden="1"/>
    <cellStyle name="20% - Accent6 3 2 3 2" xfId="16977" hidden="1"/>
    <cellStyle name="20% - Accent6 3 2 3 2" xfId="28433" hidden="1"/>
    <cellStyle name="20% - Accent6 3 2 3 2" xfId="28602" hidden="1"/>
    <cellStyle name="20% - Accent6 3 2 3 2" xfId="29960" hidden="1"/>
    <cellStyle name="20% - Accent6 3 2 3 2" xfId="30276" hidden="1"/>
    <cellStyle name="20% - Accent6 3 2 3 2" xfId="31060" hidden="1"/>
    <cellStyle name="20% - Accent6 3 2 3 2" xfId="31375" hidden="1"/>
    <cellStyle name="20% - Accent6 3 2 3 2" xfId="32038" hidden="1"/>
    <cellStyle name="20% - Accent6 3 2 3 2" xfId="32671" hidden="1"/>
    <cellStyle name="20% - Accent6 3 2 3 2" xfId="32951" hidden="1"/>
    <cellStyle name="20% - Accent6 3 2 3 2" xfId="32700" hidden="1"/>
    <cellStyle name="20% - Accent6 3 2 3 2" xfId="31196" hidden="1"/>
    <cellStyle name="20% - Accent6 3 2 3 2" xfId="30872" hidden="1"/>
    <cellStyle name="20% - Accent6 3 2 3 2" xfId="30068" hidden="1"/>
    <cellStyle name="20% - Accent6 3 2 3 2" xfId="29753" hidden="1"/>
    <cellStyle name="20% - Accent6 3 2 3 2" xfId="28885" hidden="1"/>
    <cellStyle name="20% - Accent6 3 2 3 2" xfId="28146" hidden="1"/>
    <cellStyle name="20% - Accent6 3 2 4 2" xfId="475" hidden="1"/>
    <cellStyle name="20% - Accent6 3 2 4 2" xfId="644" hidden="1"/>
    <cellStyle name="20% - Accent6 3 2 4 2" xfId="2002" hidden="1"/>
    <cellStyle name="20% - Accent6 3 2 4 2" xfId="2318" hidden="1"/>
    <cellStyle name="20% - Accent6 3 2 4 2" xfId="3102" hidden="1"/>
    <cellStyle name="20% - Accent6 3 2 4 2" xfId="3417" hidden="1"/>
    <cellStyle name="20% - Accent6 3 2 4 2" xfId="4080" hidden="1"/>
    <cellStyle name="20% - Accent6 3 2 4 2" xfId="4713" hidden="1"/>
    <cellStyle name="20% - Accent6 3 2 4 2" xfId="5916" hidden="1"/>
    <cellStyle name="20% - Accent6 3 2 4 2" xfId="6085" hidden="1"/>
    <cellStyle name="20% - Accent6 3 2 4 2" xfId="7443" hidden="1"/>
    <cellStyle name="20% - Accent6 3 2 4 2" xfId="7759" hidden="1"/>
    <cellStyle name="20% - Accent6 3 2 4 2" xfId="8543" hidden="1"/>
    <cellStyle name="20% - Accent6 3 2 4 2" xfId="8858" hidden="1"/>
    <cellStyle name="20% - Accent6 3 2 4 2" xfId="9521" hidden="1"/>
    <cellStyle name="20% - Accent6 3 2 4 2" xfId="10154" hidden="1"/>
    <cellStyle name="20% - Accent6 3 2 4 2" xfId="10513" hidden="1"/>
    <cellStyle name="20% - Accent6 3 2 4 2" xfId="10261" hidden="1"/>
    <cellStyle name="20% - Accent6 3 2 4 2" xfId="8757" hidden="1"/>
    <cellStyle name="20% - Accent6 3 2 4 2" xfId="8433" hidden="1"/>
    <cellStyle name="20% - Accent6 3 2 4 2" xfId="7631" hidden="1"/>
    <cellStyle name="20% - Accent6 3 2 4 2" xfId="7315" hidden="1"/>
    <cellStyle name="20% - Accent6 3 2 4 2" xfId="6451" hidden="1"/>
    <cellStyle name="20% - Accent6 3 2 4 2" xfId="5728" hidden="1"/>
    <cellStyle name="20% - Accent6 3 2 4 2" xfId="5072" hidden="1"/>
    <cellStyle name="20% - Accent6 3 2 4 2" xfId="4820" hidden="1"/>
    <cellStyle name="20% - Accent6 3 2 4 2" xfId="3316" hidden="1"/>
    <cellStyle name="20% - Accent6 3 2 4 2" xfId="2992" hidden="1"/>
    <cellStyle name="20% - Accent6 3 2 4 2" xfId="2190" hidden="1"/>
    <cellStyle name="20% - Accent6 3 2 4 2" xfId="1874" hidden="1"/>
    <cellStyle name="20% - Accent6 3 2 4 2" xfId="1010" hidden="1"/>
    <cellStyle name="20% - Accent6 3 2 4 2" xfId="287" hidden="1"/>
    <cellStyle name="20% - Accent6 3 2 4 2" xfId="11644" hidden="1"/>
    <cellStyle name="20% - Accent6 3 2 4 2" xfId="11813" hidden="1"/>
    <cellStyle name="20% - Accent6 3 2 4 2" xfId="13171" hidden="1"/>
    <cellStyle name="20% - Accent6 3 2 4 2" xfId="13487" hidden="1"/>
    <cellStyle name="20% - Accent6 3 2 4 2" xfId="14271" hidden="1"/>
    <cellStyle name="20% - Accent6 3 2 4 2" xfId="14586" hidden="1"/>
    <cellStyle name="20% - Accent6 3 2 4 2" xfId="15249" hidden="1"/>
    <cellStyle name="20% - Accent6 3 2 4 2" xfId="15882" hidden="1"/>
    <cellStyle name="20% - Accent6 3 2 4 2" xfId="16241" hidden="1"/>
    <cellStyle name="20% - Accent6 3 2 4 2" xfId="15989" hidden="1"/>
    <cellStyle name="20% - Accent6 3 2 4 2" xfId="14485" hidden="1"/>
    <cellStyle name="20% - Accent6 3 2 4 2" xfId="14161" hidden="1"/>
    <cellStyle name="20% - Accent6 3 2 4 2" xfId="13359" hidden="1"/>
    <cellStyle name="20% - Accent6 3 2 4 2" xfId="13043" hidden="1"/>
    <cellStyle name="20% - Accent6 3 2 4 2" xfId="12179" hidden="1"/>
    <cellStyle name="20% - Accent6 3 2 4 2" xfId="11456" hidden="1"/>
    <cellStyle name="20% - Accent6 3 2 4 2" xfId="17225" hidden="1"/>
    <cellStyle name="20% - Accent6 3 2 4 2" xfId="17394" hidden="1"/>
    <cellStyle name="20% - Accent6 3 2 4 2" xfId="18752" hidden="1"/>
    <cellStyle name="20% - Accent6 3 2 4 2" xfId="19068" hidden="1"/>
    <cellStyle name="20% - Accent6 3 2 4 2" xfId="19852" hidden="1"/>
    <cellStyle name="20% - Accent6 3 2 4 2" xfId="20167" hidden="1"/>
    <cellStyle name="20% - Accent6 3 2 4 2" xfId="20830" hidden="1"/>
    <cellStyle name="20% - Accent6 3 2 4 2" xfId="21463" hidden="1"/>
    <cellStyle name="20% - Accent6 3 2 4 2" xfId="22666" hidden="1"/>
    <cellStyle name="20% - Accent6 3 2 4 2" xfId="22835" hidden="1"/>
    <cellStyle name="20% - Accent6 3 2 4 2" xfId="24193" hidden="1"/>
    <cellStyle name="20% - Accent6 3 2 4 2" xfId="24509" hidden="1"/>
    <cellStyle name="20% - Accent6 3 2 4 2" xfId="25293" hidden="1"/>
    <cellStyle name="20% - Accent6 3 2 4 2" xfId="25608" hidden="1"/>
    <cellStyle name="20% - Accent6 3 2 4 2" xfId="26271" hidden="1"/>
    <cellStyle name="20% - Accent6 3 2 4 2" xfId="26904" hidden="1"/>
    <cellStyle name="20% - Accent6 3 2 4 2" xfId="27263" hidden="1"/>
    <cellStyle name="20% - Accent6 3 2 4 2" xfId="27011" hidden="1"/>
    <cellStyle name="20% - Accent6 3 2 4 2" xfId="25507" hidden="1"/>
    <cellStyle name="20% - Accent6 3 2 4 2" xfId="25183" hidden="1"/>
    <cellStyle name="20% - Accent6 3 2 4 2" xfId="24381" hidden="1"/>
    <cellStyle name="20% - Accent6 3 2 4 2" xfId="24065" hidden="1"/>
    <cellStyle name="20% - Accent6 3 2 4 2" xfId="23201" hidden="1"/>
    <cellStyle name="20% - Accent6 3 2 4 2" xfId="22478" hidden="1"/>
    <cellStyle name="20% - Accent6 3 2 4 2" xfId="21822" hidden="1"/>
    <cellStyle name="20% - Accent6 3 2 4 2" xfId="21570" hidden="1"/>
    <cellStyle name="20% - Accent6 3 2 4 2" xfId="20066" hidden="1"/>
    <cellStyle name="20% - Accent6 3 2 4 2" xfId="19742" hidden="1"/>
    <cellStyle name="20% - Accent6 3 2 4 2" xfId="18940" hidden="1"/>
    <cellStyle name="20% - Accent6 3 2 4 2" xfId="18624" hidden="1"/>
    <cellStyle name="20% - Accent6 3 2 4 2" xfId="17760" hidden="1"/>
    <cellStyle name="20% - Accent6 3 2 4 2" xfId="17037" hidden="1"/>
    <cellStyle name="20% - Accent6 3 2 4 2" xfId="28394" hidden="1"/>
    <cellStyle name="20% - Accent6 3 2 4 2" xfId="28563" hidden="1"/>
    <cellStyle name="20% - Accent6 3 2 4 2" xfId="29921" hidden="1"/>
    <cellStyle name="20% - Accent6 3 2 4 2" xfId="30237" hidden="1"/>
    <cellStyle name="20% - Accent6 3 2 4 2" xfId="31021" hidden="1"/>
    <cellStyle name="20% - Accent6 3 2 4 2" xfId="31336" hidden="1"/>
    <cellStyle name="20% - Accent6 3 2 4 2" xfId="31999" hidden="1"/>
    <cellStyle name="20% - Accent6 3 2 4 2" xfId="32632" hidden="1"/>
    <cellStyle name="20% - Accent6 3 2 4 2" xfId="32991" hidden="1"/>
    <cellStyle name="20% - Accent6 3 2 4 2" xfId="32739" hidden="1"/>
    <cellStyle name="20% - Accent6 3 2 4 2" xfId="31235" hidden="1"/>
    <cellStyle name="20% - Accent6 3 2 4 2" xfId="30911" hidden="1"/>
    <cellStyle name="20% - Accent6 3 2 4 2" xfId="30109" hidden="1"/>
    <cellStyle name="20% - Accent6 3 2 4 2" xfId="29793" hidden="1"/>
    <cellStyle name="20% - Accent6 3 2 4 2" xfId="28929" hidden="1"/>
    <cellStyle name="20% - Accent6 3 2 4 2" xfId="28206" hidden="1"/>
    <cellStyle name="20% - Accent6 3 3 3 2" xfId="474" hidden="1"/>
    <cellStyle name="20% - Accent6 3 3 3 2" xfId="643" hidden="1"/>
    <cellStyle name="20% - Accent6 3 3 3 2" xfId="2001" hidden="1"/>
    <cellStyle name="20% - Accent6 3 3 3 2" xfId="2317" hidden="1"/>
    <cellStyle name="20% - Accent6 3 3 3 2" xfId="3101" hidden="1"/>
    <cellStyle name="20% - Accent6 3 3 3 2" xfId="3416" hidden="1"/>
    <cellStyle name="20% - Accent6 3 3 3 2" xfId="4079" hidden="1"/>
    <cellStyle name="20% - Accent6 3 3 3 2" xfId="4712" hidden="1"/>
    <cellStyle name="20% - Accent6 3 3 3 2" xfId="5915" hidden="1"/>
    <cellStyle name="20% - Accent6 3 3 3 2" xfId="6084" hidden="1"/>
    <cellStyle name="20% - Accent6 3 3 3 2" xfId="7442" hidden="1"/>
    <cellStyle name="20% - Accent6 3 3 3 2" xfId="7758" hidden="1"/>
    <cellStyle name="20% - Accent6 3 3 3 2" xfId="8542" hidden="1"/>
    <cellStyle name="20% - Accent6 3 3 3 2" xfId="8857" hidden="1"/>
    <cellStyle name="20% - Accent6 3 3 3 2" xfId="9520" hidden="1"/>
    <cellStyle name="20% - Accent6 3 3 3 2" xfId="10153" hidden="1"/>
    <cellStyle name="20% - Accent6 3 3 3 2" xfId="10514" hidden="1"/>
    <cellStyle name="20% - Accent6 3 3 3 2" xfId="10262" hidden="1"/>
    <cellStyle name="20% - Accent6 3 3 3 2" xfId="8758" hidden="1"/>
    <cellStyle name="20% - Accent6 3 3 3 2" xfId="8434" hidden="1"/>
    <cellStyle name="20% - Accent6 3 3 3 2" xfId="7632" hidden="1"/>
    <cellStyle name="20% - Accent6 3 3 3 2" xfId="7316" hidden="1"/>
    <cellStyle name="20% - Accent6 3 3 3 2" xfId="6452" hidden="1"/>
    <cellStyle name="20% - Accent6 3 3 3 2" xfId="5730" hidden="1"/>
    <cellStyle name="20% - Accent6 3 3 3 2" xfId="5073" hidden="1"/>
    <cellStyle name="20% - Accent6 3 3 3 2" xfId="4821" hidden="1"/>
    <cellStyle name="20% - Accent6 3 3 3 2" xfId="3317" hidden="1"/>
    <cellStyle name="20% - Accent6 3 3 3 2" xfId="2993" hidden="1"/>
    <cellStyle name="20% - Accent6 3 3 3 2" xfId="2191" hidden="1"/>
    <cellStyle name="20% - Accent6 3 3 3 2" xfId="1875" hidden="1"/>
    <cellStyle name="20% - Accent6 3 3 3 2" xfId="1011" hidden="1"/>
    <cellStyle name="20% - Accent6 3 3 3 2" xfId="289" hidden="1"/>
    <cellStyle name="20% - Accent6 3 3 3 2" xfId="11643" hidden="1"/>
    <cellStyle name="20% - Accent6 3 3 3 2" xfId="11812" hidden="1"/>
    <cellStyle name="20% - Accent6 3 3 3 2" xfId="13170" hidden="1"/>
    <cellStyle name="20% - Accent6 3 3 3 2" xfId="13486" hidden="1"/>
    <cellStyle name="20% - Accent6 3 3 3 2" xfId="14270" hidden="1"/>
    <cellStyle name="20% - Accent6 3 3 3 2" xfId="14585" hidden="1"/>
    <cellStyle name="20% - Accent6 3 3 3 2" xfId="15248" hidden="1"/>
    <cellStyle name="20% - Accent6 3 3 3 2" xfId="15881" hidden="1"/>
    <cellStyle name="20% - Accent6 3 3 3 2" xfId="16242" hidden="1"/>
    <cellStyle name="20% - Accent6 3 3 3 2" xfId="15990" hidden="1"/>
    <cellStyle name="20% - Accent6 3 3 3 2" xfId="14486" hidden="1"/>
    <cellStyle name="20% - Accent6 3 3 3 2" xfId="14162" hidden="1"/>
    <cellStyle name="20% - Accent6 3 3 3 2" xfId="13360" hidden="1"/>
    <cellStyle name="20% - Accent6 3 3 3 2" xfId="13044" hidden="1"/>
    <cellStyle name="20% - Accent6 3 3 3 2" xfId="12180" hidden="1"/>
    <cellStyle name="20% - Accent6 3 3 3 2" xfId="11458" hidden="1"/>
    <cellStyle name="20% - Accent6 3 3 3 2" xfId="17224" hidden="1"/>
    <cellStyle name="20% - Accent6 3 3 3 2" xfId="17393" hidden="1"/>
    <cellStyle name="20% - Accent6 3 3 3 2" xfId="18751" hidden="1"/>
    <cellStyle name="20% - Accent6 3 3 3 2" xfId="19067" hidden="1"/>
    <cellStyle name="20% - Accent6 3 3 3 2" xfId="19851" hidden="1"/>
    <cellStyle name="20% - Accent6 3 3 3 2" xfId="20166" hidden="1"/>
    <cellStyle name="20% - Accent6 3 3 3 2" xfId="20829" hidden="1"/>
    <cellStyle name="20% - Accent6 3 3 3 2" xfId="21462" hidden="1"/>
    <cellStyle name="20% - Accent6 3 3 3 2" xfId="22665" hidden="1"/>
    <cellStyle name="20% - Accent6 3 3 3 2" xfId="22834" hidden="1"/>
    <cellStyle name="20% - Accent6 3 3 3 2" xfId="24192" hidden="1"/>
    <cellStyle name="20% - Accent6 3 3 3 2" xfId="24508" hidden="1"/>
    <cellStyle name="20% - Accent6 3 3 3 2" xfId="25292" hidden="1"/>
    <cellStyle name="20% - Accent6 3 3 3 2" xfId="25607" hidden="1"/>
    <cellStyle name="20% - Accent6 3 3 3 2" xfId="26270" hidden="1"/>
    <cellStyle name="20% - Accent6 3 3 3 2" xfId="26903" hidden="1"/>
    <cellStyle name="20% - Accent6 3 3 3 2" xfId="27264" hidden="1"/>
    <cellStyle name="20% - Accent6 3 3 3 2" xfId="27012" hidden="1"/>
    <cellStyle name="20% - Accent6 3 3 3 2" xfId="25508" hidden="1"/>
    <cellStyle name="20% - Accent6 3 3 3 2" xfId="25184" hidden="1"/>
    <cellStyle name="20% - Accent6 3 3 3 2" xfId="24382" hidden="1"/>
    <cellStyle name="20% - Accent6 3 3 3 2" xfId="24066" hidden="1"/>
    <cellStyle name="20% - Accent6 3 3 3 2" xfId="23202" hidden="1"/>
    <cellStyle name="20% - Accent6 3 3 3 2" xfId="22480" hidden="1"/>
    <cellStyle name="20% - Accent6 3 3 3 2" xfId="21823" hidden="1"/>
    <cellStyle name="20% - Accent6 3 3 3 2" xfId="21571" hidden="1"/>
    <cellStyle name="20% - Accent6 3 3 3 2" xfId="20067" hidden="1"/>
    <cellStyle name="20% - Accent6 3 3 3 2" xfId="19743" hidden="1"/>
    <cellStyle name="20% - Accent6 3 3 3 2" xfId="18941" hidden="1"/>
    <cellStyle name="20% - Accent6 3 3 3 2" xfId="18625" hidden="1"/>
    <cellStyle name="20% - Accent6 3 3 3 2" xfId="17761" hidden="1"/>
    <cellStyle name="20% - Accent6 3 3 3 2" xfId="17039" hidden="1"/>
    <cellStyle name="20% - Accent6 3 3 3 2" xfId="28393" hidden="1"/>
    <cellStyle name="20% - Accent6 3 3 3 2" xfId="28562" hidden="1"/>
    <cellStyle name="20% - Accent6 3 3 3 2" xfId="29920" hidden="1"/>
    <cellStyle name="20% - Accent6 3 3 3 2" xfId="30236" hidden="1"/>
    <cellStyle name="20% - Accent6 3 3 3 2" xfId="31020" hidden="1"/>
    <cellStyle name="20% - Accent6 3 3 3 2" xfId="31335" hidden="1"/>
    <cellStyle name="20% - Accent6 3 3 3 2" xfId="31998" hidden="1"/>
    <cellStyle name="20% - Accent6 3 3 3 2" xfId="32631" hidden="1"/>
    <cellStyle name="20% - Accent6 3 3 3 2" xfId="32992" hidden="1"/>
    <cellStyle name="20% - Accent6 3 3 3 2" xfId="32740" hidden="1"/>
    <cellStyle name="20% - Accent6 3 3 3 2" xfId="31236" hidden="1"/>
    <cellStyle name="20% - Accent6 3 3 3 2" xfId="30912" hidden="1"/>
    <cellStyle name="20% - Accent6 3 3 3 2" xfId="30110" hidden="1"/>
    <cellStyle name="20% - Accent6 3 3 3 2" xfId="29794" hidden="1"/>
    <cellStyle name="20% - Accent6 3 3 3 2" xfId="28930" hidden="1"/>
    <cellStyle name="20% - Accent6 3 3 3 2" xfId="28208" hidden="1"/>
    <cellStyle name="20% - Accent6 4 2 3 2" xfId="515" hidden="1"/>
    <cellStyle name="20% - Accent6 4 2 3 2" xfId="684" hidden="1"/>
    <cellStyle name="20% - Accent6 4 2 3 2" xfId="2042" hidden="1"/>
    <cellStyle name="20% - Accent6 4 2 3 2" xfId="2358" hidden="1"/>
    <cellStyle name="20% - Accent6 4 2 3 2" xfId="3142" hidden="1"/>
    <cellStyle name="20% - Accent6 4 2 3 2" xfId="3457" hidden="1"/>
    <cellStyle name="20% - Accent6 4 2 3 2" xfId="4120" hidden="1"/>
    <cellStyle name="20% - Accent6 4 2 3 2" xfId="4753" hidden="1"/>
    <cellStyle name="20% - Accent6 4 2 3 2" xfId="5956" hidden="1"/>
    <cellStyle name="20% - Accent6 4 2 3 2" xfId="6125" hidden="1"/>
    <cellStyle name="20% - Accent6 4 2 3 2" xfId="7483" hidden="1"/>
    <cellStyle name="20% - Accent6 4 2 3 2" xfId="7799" hidden="1"/>
    <cellStyle name="20% - Accent6 4 2 3 2" xfId="8583" hidden="1"/>
    <cellStyle name="20% - Accent6 4 2 3 2" xfId="8898" hidden="1"/>
    <cellStyle name="20% - Accent6 4 2 3 2" xfId="9561" hidden="1"/>
    <cellStyle name="20% - Accent6 4 2 3 2" xfId="10194" hidden="1"/>
    <cellStyle name="20% - Accent6 4 2 3 2" xfId="10472" hidden="1"/>
    <cellStyle name="20% - Accent6 4 2 3 2" xfId="10221" hidden="1"/>
    <cellStyle name="20% - Accent6 4 2 3 2" xfId="8717" hidden="1"/>
    <cellStyle name="20% - Accent6 4 2 3 2" xfId="8393" hidden="1"/>
    <cellStyle name="20% - Accent6 4 2 3 2" xfId="7589" hidden="1"/>
    <cellStyle name="20% - Accent6 4 2 3 2" xfId="7274" hidden="1"/>
    <cellStyle name="20% - Accent6 4 2 3 2" xfId="6406" hidden="1"/>
    <cellStyle name="20% - Accent6 4 2 3 2" xfId="5665" hidden="1"/>
    <cellStyle name="20% - Accent6 4 2 3 2" xfId="5031" hidden="1"/>
    <cellStyle name="20% - Accent6 4 2 3 2" xfId="4780" hidden="1"/>
    <cellStyle name="20% - Accent6 4 2 3 2" xfId="3276" hidden="1"/>
    <cellStyle name="20% - Accent6 4 2 3 2" xfId="2952" hidden="1"/>
    <cellStyle name="20% - Accent6 4 2 3 2" xfId="2148" hidden="1"/>
    <cellStyle name="20% - Accent6 4 2 3 2" xfId="1833" hidden="1"/>
    <cellStyle name="20% - Accent6 4 2 3 2" xfId="965" hidden="1"/>
    <cellStyle name="20% - Accent6 4 2 3 2" xfId="224" hidden="1"/>
    <cellStyle name="20% - Accent6 4 2 3 2" xfId="11684" hidden="1"/>
    <cellStyle name="20% - Accent6 4 2 3 2" xfId="11853" hidden="1"/>
    <cellStyle name="20% - Accent6 4 2 3 2" xfId="13211" hidden="1"/>
    <cellStyle name="20% - Accent6 4 2 3 2" xfId="13527" hidden="1"/>
    <cellStyle name="20% - Accent6 4 2 3 2" xfId="14311" hidden="1"/>
    <cellStyle name="20% - Accent6 4 2 3 2" xfId="14626" hidden="1"/>
    <cellStyle name="20% - Accent6 4 2 3 2" xfId="15289" hidden="1"/>
    <cellStyle name="20% - Accent6 4 2 3 2" xfId="15922" hidden="1"/>
    <cellStyle name="20% - Accent6 4 2 3 2" xfId="16200" hidden="1"/>
    <cellStyle name="20% - Accent6 4 2 3 2" xfId="15949" hidden="1"/>
    <cellStyle name="20% - Accent6 4 2 3 2" xfId="14445" hidden="1"/>
    <cellStyle name="20% - Accent6 4 2 3 2" xfId="14121" hidden="1"/>
    <cellStyle name="20% - Accent6 4 2 3 2" xfId="13317" hidden="1"/>
    <cellStyle name="20% - Accent6 4 2 3 2" xfId="13002" hidden="1"/>
    <cellStyle name="20% - Accent6 4 2 3 2" xfId="12134" hidden="1"/>
    <cellStyle name="20% - Accent6 4 2 3 2" xfId="11393" hidden="1"/>
    <cellStyle name="20% - Accent6 4 2 3 2" xfId="17265" hidden="1"/>
    <cellStyle name="20% - Accent6 4 2 3 2" xfId="17434" hidden="1"/>
    <cellStyle name="20% - Accent6 4 2 3 2" xfId="18792" hidden="1"/>
    <cellStyle name="20% - Accent6 4 2 3 2" xfId="19108" hidden="1"/>
    <cellStyle name="20% - Accent6 4 2 3 2" xfId="19892" hidden="1"/>
    <cellStyle name="20% - Accent6 4 2 3 2" xfId="20207" hidden="1"/>
    <cellStyle name="20% - Accent6 4 2 3 2" xfId="20870" hidden="1"/>
    <cellStyle name="20% - Accent6 4 2 3 2" xfId="21503" hidden="1"/>
    <cellStyle name="20% - Accent6 4 2 3 2" xfId="22706" hidden="1"/>
    <cellStyle name="20% - Accent6 4 2 3 2" xfId="22875" hidden="1"/>
    <cellStyle name="20% - Accent6 4 2 3 2" xfId="24233" hidden="1"/>
    <cellStyle name="20% - Accent6 4 2 3 2" xfId="24549" hidden="1"/>
    <cellStyle name="20% - Accent6 4 2 3 2" xfId="25333" hidden="1"/>
    <cellStyle name="20% - Accent6 4 2 3 2" xfId="25648" hidden="1"/>
    <cellStyle name="20% - Accent6 4 2 3 2" xfId="26311" hidden="1"/>
    <cellStyle name="20% - Accent6 4 2 3 2" xfId="26944" hidden="1"/>
    <cellStyle name="20% - Accent6 4 2 3 2" xfId="27222" hidden="1"/>
    <cellStyle name="20% - Accent6 4 2 3 2" xfId="26971" hidden="1"/>
    <cellStyle name="20% - Accent6 4 2 3 2" xfId="25467" hidden="1"/>
    <cellStyle name="20% - Accent6 4 2 3 2" xfId="25143" hidden="1"/>
    <cellStyle name="20% - Accent6 4 2 3 2" xfId="24339" hidden="1"/>
    <cellStyle name="20% - Accent6 4 2 3 2" xfId="24024" hidden="1"/>
    <cellStyle name="20% - Accent6 4 2 3 2" xfId="23156" hidden="1"/>
    <cellStyle name="20% - Accent6 4 2 3 2" xfId="22415" hidden="1"/>
    <cellStyle name="20% - Accent6 4 2 3 2" xfId="21781" hidden="1"/>
    <cellStyle name="20% - Accent6 4 2 3 2" xfId="21530" hidden="1"/>
    <cellStyle name="20% - Accent6 4 2 3 2" xfId="20026" hidden="1"/>
    <cellStyle name="20% - Accent6 4 2 3 2" xfId="19702" hidden="1"/>
    <cellStyle name="20% - Accent6 4 2 3 2" xfId="18898" hidden="1"/>
    <cellStyle name="20% - Accent6 4 2 3 2" xfId="18583" hidden="1"/>
    <cellStyle name="20% - Accent6 4 2 3 2" xfId="17715" hidden="1"/>
    <cellStyle name="20% - Accent6 4 2 3 2" xfId="16974" hidden="1"/>
    <cellStyle name="20% - Accent6 4 2 3 2" xfId="28434" hidden="1"/>
    <cellStyle name="20% - Accent6 4 2 3 2" xfId="28603" hidden="1"/>
    <cellStyle name="20% - Accent6 4 2 3 2" xfId="29961" hidden="1"/>
    <cellStyle name="20% - Accent6 4 2 3 2" xfId="30277" hidden="1"/>
    <cellStyle name="20% - Accent6 4 2 3 2" xfId="31061" hidden="1"/>
    <cellStyle name="20% - Accent6 4 2 3 2" xfId="31376" hidden="1"/>
    <cellStyle name="20% - Accent6 4 2 3 2" xfId="32039" hidden="1"/>
    <cellStyle name="20% - Accent6 4 2 3 2" xfId="32672" hidden="1"/>
    <cellStyle name="20% - Accent6 4 2 3 2" xfId="32950" hidden="1"/>
    <cellStyle name="20% - Accent6 4 2 3 2" xfId="32699" hidden="1"/>
    <cellStyle name="20% - Accent6 4 2 3 2" xfId="31195" hidden="1"/>
    <cellStyle name="20% - Accent6 4 2 3 2" xfId="30871" hidden="1"/>
    <cellStyle name="20% - Accent6 4 2 3 2" xfId="30067" hidden="1"/>
    <cellStyle name="20% - Accent6 4 2 3 2" xfId="29752" hidden="1"/>
    <cellStyle name="20% - Accent6 4 2 3 2" xfId="28884" hidden="1"/>
    <cellStyle name="20% - Accent6 4 2 3 2" xfId="28143" hidden="1"/>
    <cellStyle name="20% - Accent6 4 2 4 2" xfId="477" hidden="1"/>
    <cellStyle name="20% - Accent6 4 2 4 2" xfId="646" hidden="1"/>
    <cellStyle name="20% - Accent6 4 2 4 2" xfId="2004" hidden="1"/>
    <cellStyle name="20% - Accent6 4 2 4 2" xfId="2320" hidden="1"/>
    <cellStyle name="20% - Accent6 4 2 4 2" xfId="3104" hidden="1"/>
    <cellStyle name="20% - Accent6 4 2 4 2" xfId="3419" hidden="1"/>
    <cellStyle name="20% - Accent6 4 2 4 2" xfId="4082" hidden="1"/>
    <cellStyle name="20% - Accent6 4 2 4 2" xfId="4715" hidden="1"/>
    <cellStyle name="20% - Accent6 4 2 4 2" xfId="5918" hidden="1"/>
    <cellStyle name="20% - Accent6 4 2 4 2" xfId="6087" hidden="1"/>
    <cellStyle name="20% - Accent6 4 2 4 2" xfId="7445" hidden="1"/>
    <cellStyle name="20% - Accent6 4 2 4 2" xfId="7761" hidden="1"/>
    <cellStyle name="20% - Accent6 4 2 4 2" xfId="8545" hidden="1"/>
    <cellStyle name="20% - Accent6 4 2 4 2" xfId="8860" hidden="1"/>
    <cellStyle name="20% - Accent6 4 2 4 2" xfId="9523" hidden="1"/>
    <cellStyle name="20% - Accent6 4 2 4 2" xfId="10156" hidden="1"/>
    <cellStyle name="20% - Accent6 4 2 4 2" xfId="10511" hidden="1"/>
    <cellStyle name="20% - Accent6 4 2 4 2" xfId="10259" hidden="1"/>
    <cellStyle name="20% - Accent6 4 2 4 2" xfId="8755" hidden="1"/>
    <cellStyle name="20% - Accent6 4 2 4 2" xfId="8431" hidden="1"/>
    <cellStyle name="20% - Accent6 4 2 4 2" xfId="7629" hidden="1"/>
    <cellStyle name="20% - Accent6 4 2 4 2" xfId="7313" hidden="1"/>
    <cellStyle name="20% - Accent6 4 2 4 2" xfId="6449" hidden="1"/>
    <cellStyle name="20% - Accent6 4 2 4 2" xfId="5726" hidden="1"/>
    <cellStyle name="20% - Accent6 4 2 4 2" xfId="5070" hidden="1"/>
    <cellStyle name="20% - Accent6 4 2 4 2" xfId="4818" hidden="1"/>
    <cellStyle name="20% - Accent6 4 2 4 2" xfId="3314" hidden="1"/>
    <cellStyle name="20% - Accent6 4 2 4 2" xfId="2990" hidden="1"/>
    <cellStyle name="20% - Accent6 4 2 4 2" xfId="2188" hidden="1"/>
    <cellStyle name="20% - Accent6 4 2 4 2" xfId="1872" hidden="1"/>
    <cellStyle name="20% - Accent6 4 2 4 2" xfId="1008" hidden="1"/>
    <cellStyle name="20% - Accent6 4 2 4 2" xfId="285" hidden="1"/>
    <cellStyle name="20% - Accent6 4 2 4 2" xfId="11646" hidden="1"/>
    <cellStyle name="20% - Accent6 4 2 4 2" xfId="11815" hidden="1"/>
    <cellStyle name="20% - Accent6 4 2 4 2" xfId="13173" hidden="1"/>
    <cellStyle name="20% - Accent6 4 2 4 2" xfId="13489" hidden="1"/>
    <cellStyle name="20% - Accent6 4 2 4 2" xfId="14273" hidden="1"/>
    <cellStyle name="20% - Accent6 4 2 4 2" xfId="14588" hidden="1"/>
    <cellStyle name="20% - Accent6 4 2 4 2" xfId="15251" hidden="1"/>
    <cellStyle name="20% - Accent6 4 2 4 2" xfId="15884" hidden="1"/>
    <cellStyle name="20% - Accent6 4 2 4 2" xfId="16239" hidden="1"/>
    <cellStyle name="20% - Accent6 4 2 4 2" xfId="15987" hidden="1"/>
    <cellStyle name="20% - Accent6 4 2 4 2" xfId="14483" hidden="1"/>
    <cellStyle name="20% - Accent6 4 2 4 2" xfId="14159" hidden="1"/>
    <cellStyle name="20% - Accent6 4 2 4 2" xfId="13357" hidden="1"/>
    <cellStyle name="20% - Accent6 4 2 4 2" xfId="13041" hidden="1"/>
    <cellStyle name="20% - Accent6 4 2 4 2" xfId="12177" hidden="1"/>
    <cellStyle name="20% - Accent6 4 2 4 2" xfId="11454" hidden="1"/>
    <cellStyle name="20% - Accent6 4 2 4 2" xfId="17227" hidden="1"/>
    <cellStyle name="20% - Accent6 4 2 4 2" xfId="17396" hidden="1"/>
    <cellStyle name="20% - Accent6 4 2 4 2" xfId="18754" hidden="1"/>
    <cellStyle name="20% - Accent6 4 2 4 2" xfId="19070" hidden="1"/>
    <cellStyle name="20% - Accent6 4 2 4 2" xfId="19854" hidden="1"/>
    <cellStyle name="20% - Accent6 4 2 4 2" xfId="20169" hidden="1"/>
    <cellStyle name="20% - Accent6 4 2 4 2" xfId="20832" hidden="1"/>
    <cellStyle name="20% - Accent6 4 2 4 2" xfId="21465" hidden="1"/>
    <cellStyle name="20% - Accent6 4 2 4 2" xfId="22668" hidden="1"/>
    <cellStyle name="20% - Accent6 4 2 4 2" xfId="22837" hidden="1"/>
    <cellStyle name="20% - Accent6 4 2 4 2" xfId="24195" hidden="1"/>
    <cellStyle name="20% - Accent6 4 2 4 2" xfId="24511" hidden="1"/>
    <cellStyle name="20% - Accent6 4 2 4 2" xfId="25295" hidden="1"/>
    <cellStyle name="20% - Accent6 4 2 4 2" xfId="25610" hidden="1"/>
    <cellStyle name="20% - Accent6 4 2 4 2" xfId="26273" hidden="1"/>
    <cellStyle name="20% - Accent6 4 2 4 2" xfId="26906" hidden="1"/>
    <cellStyle name="20% - Accent6 4 2 4 2" xfId="27261" hidden="1"/>
    <cellStyle name="20% - Accent6 4 2 4 2" xfId="27009" hidden="1"/>
    <cellStyle name="20% - Accent6 4 2 4 2" xfId="25505" hidden="1"/>
    <cellStyle name="20% - Accent6 4 2 4 2" xfId="25181" hidden="1"/>
    <cellStyle name="20% - Accent6 4 2 4 2" xfId="24379" hidden="1"/>
    <cellStyle name="20% - Accent6 4 2 4 2" xfId="24063" hidden="1"/>
    <cellStyle name="20% - Accent6 4 2 4 2" xfId="23199" hidden="1"/>
    <cellStyle name="20% - Accent6 4 2 4 2" xfId="22476" hidden="1"/>
    <cellStyle name="20% - Accent6 4 2 4 2" xfId="21820" hidden="1"/>
    <cellStyle name="20% - Accent6 4 2 4 2" xfId="21568" hidden="1"/>
    <cellStyle name="20% - Accent6 4 2 4 2" xfId="20064" hidden="1"/>
    <cellStyle name="20% - Accent6 4 2 4 2" xfId="19740" hidden="1"/>
    <cellStyle name="20% - Accent6 4 2 4 2" xfId="18938" hidden="1"/>
    <cellStyle name="20% - Accent6 4 2 4 2" xfId="18622" hidden="1"/>
    <cellStyle name="20% - Accent6 4 2 4 2" xfId="17758" hidden="1"/>
    <cellStyle name="20% - Accent6 4 2 4 2" xfId="17035" hidden="1"/>
    <cellStyle name="20% - Accent6 4 2 4 2" xfId="28396" hidden="1"/>
    <cellStyle name="20% - Accent6 4 2 4 2" xfId="28565" hidden="1"/>
    <cellStyle name="20% - Accent6 4 2 4 2" xfId="29923" hidden="1"/>
    <cellStyle name="20% - Accent6 4 2 4 2" xfId="30239" hidden="1"/>
    <cellStyle name="20% - Accent6 4 2 4 2" xfId="31023" hidden="1"/>
    <cellStyle name="20% - Accent6 4 2 4 2" xfId="31338" hidden="1"/>
    <cellStyle name="20% - Accent6 4 2 4 2" xfId="32001" hidden="1"/>
    <cellStyle name="20% - Accent6 4 2 4 2" xfId="32634" hidden="1"/>
    <cellStyle name="20% - Accent6 4 2 4 2" xfId="32989" hidden="1"/>
    <cellStyle name="20% - Accent6 4 2 4 2" xfId="32737" hidden="1"/>
    <cellStyle name="20% - Accent6 4 2 4 2" xfId="31233" hidden="1"/>
    <cellStyle name="20% - Accent6 4 2 4 2" xfId="30909" hidden="1"/>
    <cellStyle name="20% - Accent6 4 2 4 2" xfId="30107" hidden="1"/>
    <cellStyle name="20% - Accent6 4 2 4 2" xfId="29791" hidden="1"/>
    <cellStyle name="20% - Accent6 4 2 4 2" xfId="28927" hidden="1"/>
    <cellStyle name="20% - Accent6 4 2 4 2" xfId="28204" hidden="1"/>
    <cellStyle name="20% - Accent6 4 3 3 2" xfId="476" hidden="1"/>
    <cellStyle name="20% - Accent6 4 3 3 2" xfId="645" hidden="1"/>
    <cellStyle name="20% - Accent6 4 3 3 2" xfId="2003" hidden="1"/>
    <cellStyle name="20% - Accent6 4 3 3 2" xfId="2319" hidden="1"/>
    <cellStyle name="20% - Accent6 4 3 3 2" xfId="3103" hidden="1"/>
    <cellStyle name="20% - Accent6 4 3 3 2" xfId="3418" hidden="1"/>
    <cellStyle name="20% - Accent6 4 3 3 2" xfId="4081" hidden="1"/>
    <cellStyle name="20% - Accent6 4 3 3 2" xfId="4714" hidden="1"/>
    <cellStyle name="20% - Accent6 4 3 3 2" xfId="5917" hidden="1"/>
    <cellStyle name="20% - Accent6 4 3 3 2" xfId="6086" hidden="1"/>
    <cellStyle name="20% - Accent6 4 3 3 2" xfId="7444" hidden="1"/>
    <cellStyle name="20% - Accent6 4 3 3 2" xfId="7760" hidden="1"/>
    <cellStyle name="20% - Accent6 4 3 3 2" xfId="8544" hidden="1"/>
    <cellStyle name="20% - Accent6 4 3 3 2" xfId="8859" hidden="1"/>
    <cellStyle name="20% - Accent6 4 3 3 2" xfId="9522" hidden="1"/>
    <cellStyle name="20% - Accent6 4 3 3 2" xfId="10155" hidden="1"/>
    <cellStyle name="20% - Accent6 4 3 3 2" xfId="10512" hidden="1"/>
    <cellStyle name="20% - Accent6 4 3 3 2" xfId="10260" hidden="1"/>
    <cellStyle name="20% - Accent6 4 3 3 2" xfId="8756" hidden="1"/>
    <cellStyle name="20% - Accent6 4 3 3 2" xfId="8432" hidden="1"/>
    <cellStyle name="20% - Accent6 4 3 3 2" xfId="7630" hidden="1"/>
    <cellStyle name="20% - Accent6 4 3 3 2" xfId="7314" hidden="1"/>
    <cellStyle name="20% - Accent6 4 3 3 2" xfId="6450" hidden="1"/>
    <cellStyle name="20% - Accent6 4 3 3 2" xfId="5727" hidden="1"/>
    <cellStyle name="20% - Accent6 4 3 3 2" xfId="5071" hidden="1"/>
    <cellStyle name="20% - Accent6 4 3 3 2" xfId="4819" hidden="1"/>
    <cellStyle name="20% - Accent6 4 3 3 2" xfId="3315" hidden="1"/>
    <cellStyle name="20% - Accent6 4 3 3 2" xfId="2991" hidden="1"/>
    <cellStyle name="20% - Accent6 4 3 3 2" xfId="2189" hidden="1"/>
    <cellStyle name="20% - Accent6 4 3 3 2" xfId="1873" hidden="1"/>
    <cellStyle name="20% - Accent6 4 3 3 2" xfId="1009" hidden="1"/>
    <cellStyle name="20% - Accent6 4 3 3 2" xfId="286" hidden="1"/>
    <cellStyle name="20% - Accent6 4 3 3 2" xfId="11645" hidden="1"/>
    <cellStyle name="20% - Accent6 4 3 3 2" xfId="11814" hidden="1"/>
    <cellStyle name="20% - Accent6 4 3 3 2" xfId="13172" hidden="1"/>
    <cellStyle name="20% - Accent6 4 3 3 2" xfId="13488" hidden="1"/>
    <cellStyle name="20% - Accent6 4 3 3 2" xfId="14272" hidden="1"/>
    <cellStyle name="20% - Accent6 4 3 3 2" xfId="14587" hidden="1"/>
    <cellStyle name="20% - Accent6 4 3 3 2" xfId="15250" hidden="1"/>
    <cellStyle name="20% - Accent6 4 3 3 2" xfId="15883" hidden="1"/>
    <cellStyle name="20% - Accent6 4 3 3 2" xfId="16240" hidden="1"/>
    <cellStyle name="20% - Accent6 4 3 3 2" xfId="15988" hidden="1"/>
    <cellStyle name="20% - Accent6 4 3 3 2" xfId="14484" hidden="1"/>
    <cellStyle name="20% - Accent6 4 3 3 2" xfId="14160" hidden="1"/>
    <cellStyle name="20% - Accent6 4 3 3 2" xfId="13358" hidden="1"/>
    <cellStyle name="20% - Accent6 4 3 3 2" xfId="13042" hidden="1"/>
    <cellStyle name="20% - Accent6 4 3 3 2" xfId="12178" hidden="1"/>
    <cellStyle name="20% - Accent6 4 3 3 2" xfId="11455" hidden="1"/>
    <cellStyle name="20% - Accent6 4 3 3 2" xfId="17226" hidden="1"/>
    <cellStyle name="20% - Accent6 4 3 3 2" xfId="17395" hidden="1"/>
    <cellStyle name="20% - Accent6 4 3 3 2" xfId="18753" hidden="1"/>
    <cellStyle name="20% - Accent6 4 3 3 2" xfId="19069" hidden="1"/>
    <cellStyle name="20% - Accent6 4 3 3 2" xfId="19853" hidden="1"/>
    <cellStyle name="20% - Accent6 4 3 3 2" xfId="20168" hidden="1"/>
    <cellStyle name="20% - Accent6 4 3 3 2" xfId="20831" hidden="1"/>
    <cellStyle name="20% - Accent6 4 3 3 2" xfId="21464" hidden="1"/>
    <cellStyle name="20% - Accent6 4 3 3 2" xfId="22667" hidden="1"/>
    <cellStyle name="20% - Accent6 4 3 3 2" xfId="22836" hidden="1"/>
    <cellStyle name="20% - Accent6 4 3 3 2" xfId="24194" hidden="1"/>
    <cellStyle name="20% - Accent6 4 3 3 2" xfId="24510" hidden="1"/>
    <cellStyle name="20% - Accent6 4 3 3 2" xfId="25294" hidden="1"/>
    <cellStyle name="20% - Accent6 4 3 3 2" xfId="25609" hidden="1"/>
    <cellStyle name="20% - Accent6 4 3 3 2" xfId="26272" hidden="1"/>
    <cellStyle name="20% - Accent6 4 3 3 2" xfId="26905" hidden="1"/>
    <cellStyle name="20% - Accent6 4 3 3 2" xfId="27262" hidden="1"/>
    <cellStyle name="20% - Accent6 4 3 3 2" xfId="27010" hidden="1"/>
    <cellStyle name="20% - Accent6 4 3 3 2" xfId="25506" hidden="1"/>
    <cellStyle name="20% - Accent6 4 3 3 2" xfId="25182" hidden="1"/>
    <cellStyle name="20% - Accent6 4 3 3 2" xfId="24380" hidden="1"/>
    <cellStyle name="20% - Accent6 4 3 3 2" xfId="24064" hidden="1"/>
    <cellStyle name="20% - Accent6 4 3 3 2" xfId="23200" hidden="1"/>
    <cellStyle name="20% - Accent6 4 3 3 2" xfId="22477" hidden="1"/>
    <cellStyle name="20% - Accent6 4 3 3 2" xfId="21821" hidden="1"/>
    <cellStyle name="20% - Accent6 4 3 3 2" xfId="21569" hidden="1"/>
    <cellStyle name="20% - Accent6 4 3 3 2" xfId="20065" hidden="1"/>
    <cellStyle name="20% - Accent6 4 3 3 2" xfId="19741" hidden="1"/>
    <cellStyle name="20% - Accent6 4 3 3 2" xfId="18939" hidden="1"/>
    <cellStyle name="20% - Accent6 4 3 3 2" xfId="18623" hidden="1"/>
    <cellStyle name="20% - Accent6 4 3 3 2" xfId="17759" hidden="1"/>
    <cellStyle name="20% - Accent6 4 3 3 2" xfId="17036" hidden="1"/>
    <cellStyle name="20% - Accent6 4 3 3 2" xfId="28395" hidden="1"/>
    <cellStyle name="20% - Accent6 4 3 3 2" xfId="28564" hidden="1"/>
    <cellStyle name="20% - Accent6 4 3 3 2" xfId="29922" hidden="1"/>
    <cellStyle name="20% - Accent6 4 3 3 2" xfId="30238" hidden="1"/>
    <cellStyle name="20% - Accent6 4 3 3 2" xfId="31022" hidden="1"/>
    <cellStyle name="20% - Accent6 4 3 3 2" xfId="31337" hidden="1"/>
    <cellStyle name="20% - Accent6 4 3 3 2" xfId="32000" hidden="1"/>
    <cellStyle name="20% - Accent6 4 3 3 2" xfId="32633" hidden="1"/>
    <cellStyle name="20% - Accent6 4 3 3 2" xfId="32990" hidden="1"/>
    <cellStyle name="20% - Accent6 4 3 3 2" xfId="32738" hidden="1"/>
    <cellStyle name="20% - Accent6 4 3 3 2" xfId="31234" hidden="1"/>
    <cellStyle name="20% - Accent6 4 3 3 2" xfId="30910" hidden="1"/>
    <cellStyle name="20% - Accent6 4 3 3 2" xfId="30108" hidden="1"/>
    <cellStyle name="20% - Accent6 4 3 3 2" xfId="29792" hidden="1"/>
    <cellStyle name="20% - Accent6 4 3 3 2" xfId="28928" hidden="1"/>
    <cellStyle name="20% - Accent6 4 3 3 2" xfId="28205" hidden="1"/>
    <cellStyle name="20% - Accent6 5 2" xfId="453" hidden="1"/>
    <cellStyle name="20% - Accent6 5 2" xfId="622" hidden="1"/>
    <cellStyle name="20% - Accent6 5 2" xfId="1980" hidden="1"/>
    <cellStyle name="20% - Accent6 5 2" xfId="2296" hidden="1"/>
    <cellStyle name="20% - Accent6 5 2" xfId="3080" hidden="1"/>
    <cellStyle name="20% - Accent6 5 2" xfId="3395" hidden="1"/>
    <cellStyle name="20% - Accent6 5 2" xfId="4058" hidden="1"/>
    <cellStyle name="20% - Accent6 5 2" xfId="4691" hidden="1"/>
    <cellStyle name="20% - Accent6 5 2" xfId="5894" hidden="1"/>
    <cellStyle name="20% - Accent6 5 2" xfId="6063" hidden="1"/>
    <cellStyle name="20% - Accent6 5 2" xfId="7421" hidden="1"/>
    <cellStyle name="20% - Accent6 5 2" xfId="7737" hidden="1"/>
    <cellStyle name="20% - Accent6 5 2" xfId="8521" hidden="1"/>
    <cellStyle name="20% - Accent6 5 2" xfId="8836" hidden="1"/>
    <cellStyle name="20% - Accent6 5 2" xfId="9499" hidden="1"/>
    <cellStyle name="20% - Accent6 5 2" xfId="10132" hidden="1"/>
    <cellStyle name="20% - Accent6 5 2" xfId="10535" hidden="1"/>
    <cellStyle name="20% - Accent6 5 2" xfId="10283" hidden="1"/>
    <cellStyle name="20% - Accent6 5 2" xfId="8780" hidden="1"/>
    <cellStyle name="20% - Accent6 5 2" xfId="8455" hidden="1"/>
    <cellStyle name="20% - Accent6 5 2" xfId="7655" hidden="1"/>
    <cellStyle name="20% - Accent6 5 2" xfId="7337" hidden="1"/>
    <cellStyle name="20% - Accent6 5 2" xfId="6477" hidden="1"/>
    <cellStyle name="20% - Accent6 5 2" xfId="5766" hidden="1"/>
    <cellStyle name="20% - Accent6 5 2" xfId="5094" hidden="1"/>
    <cellStyle name="20% - Accent6 5 2" xfId="4842" hidden="1"/>
    <cellStyle name="20% - Accent6 5 2" xfId="3339" hidden="1"/>
    <cellStyle name="20% - Accent6 5 2" xfId="3014" hidden="1"/>
    <cellStyle name="20% - Accent6 5 2" xfId="2214" hidden="1"/>
    <cellStyle name="20% - Accent6 5 2" xfId="1896" hidden="1"/>
    <cellStyle name="20% - Accent6 5 2" xfId="1036" hidden="1"/>
    <cellStyle name="20% - Accent6 5 2" xfId="325" hidden="1"/>
    <cellStyle name="20% - Accent6 5 2" xfId="11622" hidden="1"/>
    <cellStyle name="20% - Accent6 5 2" xfId="11791" hidden="1"/>
    <cellStyle name="20% - Accent6 5 2" xfId="13149" hidden="1"/>
    <cellStyle name="20% - Accent6 5 2" xfId="13465" hidden="1"/>
    <cellStyle name="20% - Accent6 5 2" xfId="14249" hidden="1"/>
    <cellStyle name="20% - Accent6 5 2" xfId="14564" hidden="1"/>
    <cellStyle name="20% - Accent6 5 2" xfId="15227" hidden="1"/>
    <cellStyle name="20% - Accent6 5 2" xfId="15860" hidden="1"/>
    <cellStyle name="20% - Accent6 5 2" xfId="16263" hidden="1"/>
    <cellStyle name="20% - Accent6 5 2" xfId="16011" hidden="1"/>
    <cellStyle name="20% - Accent6 5 2" xfId="14508" hidden="1"/>
    <cellStyle name="20% - Accent6 5 2" xfId="14183" hidden="1"/>
    <cellStyle name="20% - Accent6 5 2" xfId="13383" hidden="1"/>
    <cellStyle name="20% - Accent6 5 2" xfId="13065" hidden="1"/>
    <cellStyle name="20% - Accent6 5 2" xfId="12205" hidden="1"/>
    <cellStyle name="20% - Accent6 5 2" xfId="11494" hidden="1"/>
    <cellStyle name="20% - Accent6 5 2" xfId="17203" hidden="1"/>
    <cellStyle name="20% - Accent6 5 2" xfId="17372" hidden="1"/>
    <cellStyle name="20% - Accent6 5 2" xfId="18730" hidden="1"/>
    <cellStyle name="20% - Accent6 5 2" xfId="19046" hidden="1"/>
    <cellStyle name="20% - Accent6 5 2" xfId="19830" hidden="1"/>
    <cellStyle name="20% - Accent6 5 2" xfId="20145" hidden="1"/>
    <cellStyle name="20% - Accent6 5 2" xfId="20808" hidden="1"/>
    <cellStyle name="20% - Accent6 5 2" xfId="21441" hidden="1"/>
    <cellStyle name="20% - Accent6 5 2" xfId="22644" hidden="1"/>
    <cellStyle name="20% - Accent6 5 2" xfId="22813" hidden="1"/>
    <cellStyle name="20% - Accent6 5 2" xfId="24171" hidden="1"/>
    <cellStyle name="20% - Accent6 5 2" xfId="24487" hidden="1"/>
    <cellStyle name="20% - Accent6 5 2" xfId="25271" hidden="1"/>
    <cellStyle name="20% - Accent6 5 2" xfId="25586" hidden="1"/>
    <cellStyle name="20% - Accent6 5 2" xfId="26249" hidden="1"/>
    <cellStyle name="20% - Accent6 5 2" xfId="26882" hidden="1"/>
    <cellStyle name="20% - Accent6 5 2" xfId="27285" hidden="1"/>
    <cellStyle name="20% - Accent6 5 2" xfId="27033" hidden="1"/>
    <cellStyle name="20% - Accent6 5 2" xfId="25530" hidden="1"/>
    <cellStyle name="20% - Accent6 5 2" xfId="25205" hidden="1"/>
    <cellStyle name="20% - Accent6 5 2" xfId="24405" hidden="1"/>
    <cellStyle name="20% - Accent6 5 2" xfId="24087" hidden="1"/>
    <cellStyle name="20% - Accent6 5 2" xfId="23227" hidden="1"/>
    <cellStyle name="20% - Accent6 5 2" xfId="22516" hidden="1"/>
    <cellStyle name="20% - Accent6 5 2" xfId="21844" hidden="1"/>
    <cellStyle name="20% - Accent6 5 2" xfId="21592" hidden="1"/>
    <cellStyle name="20% - Accent6 5 2" xfId="20089" hidden="1"/>
    <cellStyle name="20% - Accent6 5 2" xfId="19764" hidden="1"/>
    <cellStyle name="20% - Accent6 5 2" xfId="18964" hidden="1"/>
    <cellStyle name="20% - Accent6 5 2" xfId="18646" hidden="1"/>
    <cellStyle name="20% - Accent6 5 2" xfId="17786" hidden="1"/>
    <cellStyle name="20% - Accent6 5 2" xfId="17075" hidden="1"/>
    <cellStyle name="20% - Accent6 5 2" xfId="28372" hidden="1"/>
    <cellStyle name="20% - Accent6 5 2" xfId="28541" hidden="1"/>
    <cellStyle name="20% - Accent6 5 2" xfId="29899" hidden="1"/>
    <cellStyle name="20% - Accent6 5 2" xfId="30215" hidden="1"/>
    <cellStyle name="20% - Accent6 5 2" xfId="30999" hidden="1"/>
    <cellStyle name="20% - Accent6 5 2" xfId="31314" hidden="1"/>
    <cellStyle name="20% - Accent6 5 2" xfId="31977" hidden="1"/>
    <cellStyle name="20% - Accent6 5 2" xfId="32610" hidden="1"/>
    <cellStyle name="20% - Accent6 5 2" xfId="33013" hidden="1"/>
    <cellStyle name="20% - Accent6 5 2" xfId="32761" hidden="1"/>
    <cellStyle name="20% - Accent6 5 2" xfId="31258" hidden="1"/>
    <cellStyle name="20% - Accent6 5 2" xfId="30933" hidden="1"/>
    <cellStyle name="20% - Accent6 5 2" xfId="30133" hidden="1"/>
    <cellStyle name="20% - Accent6 5 2" xfId="29815" hidden="1"/>
    <cellStyle name="20% - Accent6 5 2" xfId="28955" hidden="1"/>
    <cellStyle name="20% - Accent6 5 2" xfId="28244" hidden="1"/>
    <cellStyle name="20% - Accent6 7" xfId="27" hidden="1"/>
    <cellStyle name="20% - Accent6 7" xfId="112" hidden="1"/>
    <cellStyle name="20% - Accent6 7" xfId="190" hidden="1"/>
    <cellStyle name="20% - Accent6 7" xfId="368" hidden="1"/>
    <cellStyle name="20% - Accent6 7" xfId="1366" hidden="1"/>
    <cellStyle name="20% - Accent6 7" xfId="1493" hidden="1"/>
    <cellStyle name="20% - Accent6 7" xfId="1625" hidden="1"/>
    <cellStyle name="20% - Accent6 7" xfId="1817" hidden="1"/>
    <cellStyle name="20% - Accent6 7" xfId="1763" hidden="1"/>
    <cellStyle name="20% - Accent6 7" xfId="1260" hidden="1"/>
    <cellStyle name="20% - Accent6 7" xfId="904" hidden="1"/>
    <cellStyle name="20% - Accent6 7" xfId="2571" hidden="1"/>
    <cellStyle name="20% - Accent6 7" xfId="2706" hidden="1"/>
    <cellStyle name="20% - Accent6 7" xfId="2921" hidden="1"/>
    <cellStyle name="20% - Accent6 7" xfId="2866" hidden="1"/>
    <cellStyle name="20% - Accent6 7" xfId="1737" hidden="1"/>
    <cellStyle name="20% - Accent6 7" xfId="1004" hidden="1"/>
    <cellStyle name="20% - Accent6 7" xfId="3586" hidden="1"/>
    <cellStyle name="20% - Accent6 7" xfId="3680" hidden="1"/>
    <cellStyle name="20% - Accent6 7" xfId="2824" hidden="1"/>
    <cellStyle name="20% - Accent6 7" xfId="4357" hidden="1"/>
    <cellStyle name="20% - Accent6 7" xfId="4468" hidden="1"/>
    <cellStyle name="20% - Accent6 7" xfId="2797" hidden="1"/>
    <cellStyle name="20% - Accent6 7" xfId="4947" hidden="1"/>
    <cellStyle name="20% - Accent6 7" xfId="5468" hidden="1"/>
    <cellStyle name="20% - Accent6 7" xfId="5553" hidden="1"/>
    <cellStyle name="20% - Accent6 7" xfId="5631" hidden="1"/>
    <cellStyle name="20% - Accent6 7" xfId="5809" hidden="1"/>
    <cellStyle name="20% - Accent6 7" xfId="6807" hidden="1"/>
    <cellStyle name="20% - Accent6 7" xfId="6934" hidden="1"/>
    <cellStyle name="20% - Accent6 7" xfId="7066" hidden="1"/>
    <cellStyle name="20% - Accent6 7" xfId="7258" hidden="1"/>
    <cellStyle name="20% - Accent6 7" xfId="7204" hidden="1"/>
    <cellStyle name="20% - Accent6 7" xfId="6701" hidden="1"/>
    <cellStyle name="20% - Accent6 7" xfId="6345" hidden="1"/>
    <cellStyle name="20% - Accent6 7" xfId="8012" hidden="1"/>
    <cellStyle name="20% - Accent6 7" xfId="8147" hidden="1"/>
    <cellStyle name="20% - Accent6 7" xfId="8362" hidden="1"/>
    <cellStyle name="20% - Accent6 7" xfId="8307" hidden="1"/>
    <cellStyle name="20% - Accent6 7" xfId="7178" hidden="1"/>
    <cellStyle name="20% - Accent6 7" xfId="6445" hidden="1"/>
    <cellStyle name="20% - Accent6 7" xfId="9027" hidden="1"/>
    <cellStyle name="20% - Accent6 7" xfId="9121" hidden="1"/>
    <cellStyle name="20% - Accent6 7" xfId="8265" hidden="1"/>
    <cellStyle name="20% - Accent6 7" xfId="9798" hidden="1"/>
    <cellStyle name="20% - Accent6 7" xfId="9909" hidden="1"/>
    <cellStyle name="20% - Accent6 7" xfId="8238" hidden="1"/>
    <cellStyle name="20% - Accent6 7" xfId="10388" hidden="1"/>
    <cellStyle name="20% - Accent6 7" xfId="10868" hidden="1"/>
    <cellStyle name="20% - Accent6 7" xfId="10785" hidden="1"/>
    <cellStyle name="20% - Accent6 7" xfId="10706" hidden="1"/>
    <cellStyle name="20% - Accent6 7" xfId="10623" hidden="1"/>
    <cellStyle name="20% - Accent6 7" xfId="9456" hidden="1"/>
    <cellStyle name="20% - Accent6 7" xfId="9375" hidden="1"/>
    <cellStyle name="20% - Accent6 7" xfId="9289" hidden="1"/>
    <cellStyle name="20% - Accent6 7" xfId="8936" hidden="1"/>
    <cellStyle name="20% - Accent6 7" xfId="9194" hidden="1"/>
    <cellStyle name="20% - Accent6 7" xfId="9605" hidden="1"/>
    <cellStyle name="20% - Accent6 7" xfId="10068" hidden="1"/>
    <cellStyle name="20% - Accent6 7" xfId="8209" hidden="1"/>
    <cellStyle name="20% - Accent6 7" xfId="8020" hidden="1"/>
    <cellStyle name="20% - Accent6 7" xfId="7820" hidden="1"/>
    <cellStyle name="20% - Accent6 7" xfId="7862" hidden="1"/>
    <cellStyle name="20% - Accent6 7" xfId="9223" hidden="1"/>
    <cellStyle name="20% - Accent6 7" xfId="10007" hidden="1"/>
    <cellStyle name="20% - Accent6 7" xfId="7021" hidden="1"/>
    <cellStyle name="20% - Accent6 7" xfId="6816" hidden="1"/>
    <cellStyle name="20% - Accent6 7" xfId="7879" hidden="1"/>
    <cellStyle name="20% - Accent6 7" xfId="6241" hidden="1"/>
    <cellStyle name="20% - Accent6 7" xfId="6163" hidden="1"/>
    <cellStyle name="20% - Accent6 7" xfId="7885" hidden="1"/>
    <cellStyle name="20% - Accent6 7" xfId="10954" hidden="1"/>
    <cellStyle name="20% - Accent6 7" xfId="5427" hidden="1"/>
    <cellStyle name="20% - Accent6 7" xfId="5344" hidden="1"/>
    <cellStyle name="20% - Accent6 7" xfId="5265" hidden="1"/>
    <cellStyle name="20% - Accent6 7" xfId="5182" hidden="1"/>
    <cellStyle name="20% - Accent6 7" xfId="4015" hidden="1"/>
    <cellStyle name="20% - Accent6 7" xfId="3934" hidden="1"/>
    <cellStyle name="20% - Accent6 7" xfId="3848" hidden="1"/>
    <cellStyle name="20% - Accent6 7" xfId="3495" hidden="1"/>
    <cellStyle name="20% - Accent6 7" xfId="3753" hidden="1"/>
    <cellStyle name="20% - Accent6 7" xfId="4164" hidden="1"/>
    <cellStyle name="20% - Accent6 7" xfId="4627" hidden="1"/>
    <cellStyle name="20% - Accent6 7" xfId="2768" hidden="1"/>
    <cellStyle name="20% - Accent6 7" xfId="2579" hidden="1"/>
    <cellStyle name="20% - Accent6 7" xfId="2379" hidden="1"/>
    <cellStyle name="20% - Accent6 7" xfId="2421" hidden="1"/>
    <cellStyle name="20% - Accent6 7" xfId="3782" hidden="1"/>
    <cellStyle name="20% - Accent6 7" xfId="4566" hidden="1"/>
    <cellStyle name="20% - Accent6 7" xfId="1580" hidden="1"/>
    <cellStyle name="20% - Accent6 7" xfId="1375" hidden="1"/>
    <cellStyle name="20% - Accent6 7" xfId="2438" hidden="1"/>
    <cellStyle name="20% - Accent6 7" xfId="800" hidden="1"/>
    <cellStyle name="20% - Accent6 7" xfId="722" hidden="1"/>
    <cellStyle name="20% - Accent6 7" xfId="2444" hidden="1"/>
    <cellStyle name="20% - Accent6 7" xfId="11098" hidden="1"/>
    <cellStyle name="20% - Accent6 7" xfId="11196" hidden="1"/>
    <cellStyle name="20% - Accent6 7" xfId="11281" hidden="1"/>
    <cellStyle name="20% - Accent6 7" xfId="11359" hidden="1"/>
    <cellStyle name="20% - Accent6 7" xfId="11537" hidden="1"/>
    <cellStyle name="20% - Accent6 7" xfId="12535" hidden="1"/>
    <cellStyle name="20% - Accent6 7" xfId="12662" hidden="1"/>
    <cellStyle name="20% - Accent6 7" xfId="12794" hidden="1"/>
    <cellStyle name="20% - Accent6 7" xfId="12986" hidden="1"/>
    <cellStyle name="20% - Accent6 7" xfId="12932" hidden="1"/>
    <cellStyle name="20% - Accent6 7" xfId="12429" hidden="1"/>
    <cellStyle name="20% - Accent6 7" xfId="12073" hidden="1"/>
    <cellStyle name="20% - Accent6 7" xfId="13740" hidden="1"/>
    <cellStyle name="20% - Accent6 7" xfId="13875" hidden="1"/>
    <cellStyle name="20% - Accent6 7" xfId="14090" hidden="1"/>
    <cellStyle name="20% - Accent6 7" xfId="14035" hidden="1"/>
    <cellStyle name="20% - Accent6 7" xfId="12906" hidden="1"/>
    <cellStyle name="20% - Accent6 7" xfId="12173" hidden="1"/>
    <cellStyle name="20% - Accent6 7" xfId="14755" hidden="1"/>
    <cellStyle name="20% - Accent6 7" xfId="14849" hidden="1"/>
    <cellStyle name="20% - Accent6 7" xfId="13993" hidden="1"/>
    <cellStyle name="20% - Accent6 7" xfId="15526" hidden="1"/>
    <cellStyle name="20% - Accent6 7" xfId="15637" hidden="1"/>
    <cellStyle name="20% - Accent6 7" xfId="13966" hidden="1"/>
    <cellStyle name="20% - Accent6 7" xfId="16116" hidden="1"/>
    <cellStyle name="20% - Accent6 7" xfId="16596" hidden="1"/>
    <cellStyle name="20% - Accent6 7" xfId="16513" hidden="1"/>
    <cellStyle name="20% - Accent6 7" xfId="16434" hidden="1"/>
    <cellStyle name="20% - Accent6 7" xfId="16351" hidden="1"/>
    <cellStyle name="20% - Accent6 7" xfId="15184" hidden="1"/>
    <cellStyle name="20% - Accent6 7" xfId="15103" hidden="1"/>
    <cellStyle name="20% - Accent6 7" xfId="15017" hidden="1"/>
    <cellStyle name="20% - Accent6 7" xfId="14664" hidden="1"/>
    <cellStyle name="20% - Accent6 7" xfId="14922" hidden="1"/>
    <cellStyle name="20% - Accent6 7" xfId="15333" hidden="1"/>
    <cellStyle name="20% - Accent6 7" xfId="15796" hidden="1"/>
    <cellStyle name="20% - Accent6 7" xfId="13937" hidden="1"/>
    <cellStyle name="20% - Accent6 7" xfId="13748" hidden="1"/>
    <cellStyle name="20% - Accent6 7" xfId="13548" hidden="1"/>
    <cellStyle name="20% - Accent6 7" xfId="13590" hidden="1"/>
    <cellStyle name="20% - Accent6 7" xfId="14951" hidden="1"/>
    <cellStyle name="20% - Accent6 7" xfId="15735" hidden="1"/>
    <cellStyle name="20% - Accent6 7" xfId="12749" hidden="1"/>
    <cellStyle name="20% - Accent6 7" xfId="12544" hidden="1"/>
    <cellStyle name="20% - Accent6 7" xfId="13607" hidden="1"/>
    <cellStyle name="20% - Accent6 7" xfId="11969" hidden="1"/>
    <cellStyle name="20% - Accent6 7" xfId="11891" hidden="1"/>
    <cellStyle name="20% - Accent6 7" xfId="13613" hidden="1"/>
    <cellStyle name="20% - Accent6 7" xfId="16682" hidden="1"/>
    <cellStyle name="20% - Accent6 7" xfId="16777" hidden="1"/>
    <cellStyle name="20% - Accent6 7" xfId="16862" hidden="1"/>
    <cellStyle name="20% - Accent6 7" xfId="16940" hidden="1"/>
    <cellStyle name="20% - Accent6 7" xfId="17118" hidden="1"/>
    <cellStyle name="20% - Accent6 7" xfId="18116" hidden="1"/>
    <cellStyle name="20% - Accent6 7" xfId="18243" hidden="1"/>
    <cellStyle name="20% - Accent6 7" xfId="18375" hidden="1"/>
    <cellStyle name="20% - Accent6 7" xfId="18567" hidden="1"/>
    <cellStyle name="20% - Accent6 7" xfId="18513" hidden="1"/>
    <cellStyle name="20% - Accent6 7" xfId="18010" hidden="1"/>
    <cellStyle name="20% - Accent6 7" xfId="17654" hidden="1"/>
    <cellStyle name="20% - Accent6 7" xfId="19321" hidden="1"/>
    <cellStyle name="20% - Accent6 7" xfId="19456" hidden="1"/>
    <cellStyle name="20% - Accent6 7" xfId="19671" hidden="1"/>
    <cellStyle name="20% - Accent6 7" xfId="19616" hidden="1"/>
    <cellStyle name="20% - Accent6 7" xfId="18487" hidden="1"/>
    <cellStyle name="20% - Accent6 7" xfId="17754" hidden="1"/>
    <cellStyle name="20% - Accent6 7" xfId="20336" hidden="1"/>
    <cellStyle name="20% - Accent6 7" xfId="20430" hidden="1"/>
    <cellStyle name="20% - Accent6 7" xfId="19574" hidden="1"/>
    <cellStyle name="20% - Accent6 7" xfId="21107" hidden="1"/>
    <cellStyle name="20% - Accent6 7" xfId="21218" hidden="1"/>
    <cellStyle name="20% - Accent6 7" xfId="19547" hidden="1"/>
    <cellStyle name="20% - Accent6 7" xfId="21697" hidden="1"/>
    <cellStyle name="20% - Accent6 7" xfId="22218" hidden="1"/>
    <cellStyle name="20% - Accent6 7" xfId="22303" hidden="1"/>
    <cellStyle name="20% - Accent6 7" xfId="22381" hidden="1"/>
    <cellStyle name="20% - Accent6 7" xfId="22559" hidden="1"/>
    <cellStyle name="20% - Accent6 7" xfId="23557" hidden="1"/>
    <cellStyle name="20% - Accent6 7" xfId="23684" hidden="1"/>
    <cellStyle name="20% - Accent6 7" xfId="23816" hidden="1"/>
    <cellStyle name="20% - Accent6 7" xfId="24008" hidden="1"/>
    <cellStyle name="20% - Accent6 7" xfId="23954" hidden="1"/>
    <cellStyle name="20% - Accent6 7" xfId="23451" hidden="1"/>
    <cellStyle name="20% - Accent6 7" xfId="23095" hidden="1"/>
    <cellStyle name="20% - Accent6 7" xfId="24762" hidden="1"/>
    <cellStyle name="20% - Accent6 7" xfId="24897" hidden="1"/>
    <cellStyle name="20% - Accent6 7" xfId="25112" hidden="1"/>
    <cellStyle name="20% - Accent6 7" xfId="25057" hidden="1"/>
    <cellStyle name="20% - Accent6 7" xfId="23928" hidden="1"/>
    <cellStyle name="20% - Accent6 7" xfId="23195" hidden="1"/>
    <cellStyle name="20% - Accent6 7" xfId="25777" hidden="1"/>
    <cellStyle name="20% - Accent6 7" xfId="25871" hidden="1"/>
    <cellStyle name="20% - Accent6 7" xfId="25015" hidden="1"/>
    <cellStyle name="20% - Accent6 7" xfId="26548" hidden="1"/>
    <cellStyle name="20% - Accent6 7" xfId="26659" hidden="1"/>
    <cellStyle name="20% - Accent6 7" xfId="24988" hidden="1"/>
    <cellStyle name="20% - Accent6 7" xfId="27138" hidden="1"/>
    <cellStyle name="20% - Accent6 7" xfId="27618" hidden="1"/>
    <cellStyle name="20% - Accent6 7" xfId="27535" hidden="1"/>
    <cellStyle name="20% - Accent6 7" xfId="27456" hidden="1"/>
    <cellStyle name="20% - Accent6 7" xfId="27373" hidden="1"/>
    <cellStyle name="20% - Accent6 7" xfId="26206" hidden="1"/>
    <cellStyle name="20% - Accent6 7" xfId="26125" hidden="1"/>
    <cellStyle name="20% - Accent6 7" xfId="26039" hidden="1"/>
    <cellStyle name="20% - Accent6 7" xfId="25686" hidden="1"/>
    <cellStyle name="20% - Accent6 7" xfId="25944" hidden="1"/>
    <cellStyle name="20% - Accent6 7" xfId="26355" hidden="1"/>
    <cellStyle name="20% - Accent6 7" xfId="26818" hidden="1"/>
    <cellStyle name="20% - Accent6 7" xfId="24959" hidden="1"/>
    <cellStyle name="20% - Accent6 7" xfId="24770" hidden="1"/>
    <cellStyle name="20% - Accent6 7" xfId="24570" hidden="1"/>
    <cellStyle name="20% - Accent6 7" xfId="24612" hidden="1"/>
    <cellStyle name="20% - Accent6 7" xfId="25973" hidden="1"/>
    <cellStyle name="20% - Accent6 7" xfId="26757" hidden="1"/>
    <cellStyle name="20% - Accent6 7" xfId="23771" hidden="1"/>
    <cellStyle name="20% - Accent6 7" xfId="23566" hidden="1"/>
    <cellStyle name="20% - Accent6 7" xfId="24629" hidden="1"/>
    <cellStyle name="20% - Accent6 7" xfId="22991" hidden="1"/>
    <cellStyle name="20% - Accent6 7" xfId="22913" hidden="1"/>
    <cellStyle name="20% - Accent6 7" xfId="24635" hidden="1"/>
    <cellStyle name="20% - Accent6 7" xfId="27704" hidden="1"/>
    <cellStyle name="20% - Accent6 7" xfId="22177" hidden="1"/>
    <cellStyle name="20% - Accent6 7" xfId="22094" hidden="1"/>
    <cellStyle name="20% - Accent6 7" xfId="22015" hidden="1"/>
    <cellStyle name="20% - Accent6 7" xfId="21932" hidden="1"/>
    <cellStyle name="20% - Accent6 7" xfId="20765" hidden="1"/>
    <cellStyle name="20% - Accent6 7" xfId="20684" hidden="1"/>
    <cellStyle name="20% - Accent6 7" xfId="20598" hidden="1"/>
    <cellStyle name="20% - Accent6 7" xfId="20245" hidden="1"/>
    <cellStyle name="20% - Accent6 7" xfId="20503" hidden="1"/>
    <cellStyle name="20% - Accent6 7" xfId="20914" hidden="1"/>
    <cellStyle name="20% - Accent6 7" xfId="21377" hidden="1"/>
    <cellStyle name="20% - Accent6 7" xfId="19518" hidden="1"/>
    <cellStyle name="20% - Accent6 7" xfId="19329" hidden="1"/>
    <cellStyle name="20% - Accent6 7" xfId="19129" hidden="1"/>
    <cellStyle name="20% - Accent6 7" xfId="19171" hidden="1"/>
    <cellStyle name="20% - Accent6 7" xfId="20532" hidden="1"/>
    <cellStyle name="20% - Accent6 7" xfId="21316" hidden="1"/>
    <cellStyle name="20% - Accent6 7" xfId="18330" hidden="1"/>
    <cellStyle name="20% - Accent6 7" xfId="18125" hidden="1"/>
    <cellStyle name="20% - Accent6 7" xfId="19188" hidden="1"/>
    <cellStyle name="20% - Accent6 7" xfId="17550" hidden="1"/>
    <cellStyle name="20% - Accent6 7" xfId="17472" hidden="1"/>
    <cellStyle name="20% - Accent6 7" xfId="19194" hidden="1"/>
    <cellStyle name="20% - Accent6 7" xfId="27848" hidden="1"/>
    <cellStyle name="20% - Accent6 7" xfId="27946" hidden="1"/>
    <cellStyle name="20% - Accent6 7" xfId="28031" hidden="1"/>
    <cellStyle name="20% - Accent6 7" xfId="28109" hidden="1"/>
    <cellStyle name="20% - Accent6 7" xfId="28287" hidden="1"/>
    <cellStyle name="20% - Accent6 7" xfId="29285" hidden="1"/>
    <cellStyle name="20% - Accent6 7" xfId="29412" hidden="1"/>
    <cellStyle name="20% - Accent6 7" xfId="29544" hidden="1"/>
    <cellStyle name="20% - Accent6 7" xfId="29736" hidden="1"/>
    <cellStyle name="20% - Accent6 7" xfId="29682" hidden="1"/>
    <cellStyle name="20% - Accent6 7" xfId="29179" hidden="1"/>
    <cellStyle name="20% - Accent6 7" xfId="28823" hidden="1"/>
    <cellStyle name="20% - Accent6 7" xfId="30490" hidden="1"/>
    <cellStyle name="20% - Accent6 7" xfId="30625" hidden="1"/>
    <cellStyle name="20% - Accent6 7" xfId="30840" hidden="1"/>
    <cellStyle name="20% - Accent6 7" xfId="30785" hidden="1"/>
    <cellStyle name="20% - Accent6 7" xfId="29656" hidden="1"/>
    <cellStyle name="20% - Accent6 7" xfId="28923" hidden="1"/>
    <cellStyle name="20% - Accent6 7" xfId="31505" hidden="1"/>
    <cellStyle name="20% - Accent6 7" xfId="31599" hidden="1"/>
    <cellStyle name="20% - Accent6 7" xfId="30743" hidden="1"/>
    <cellStyle name="20% - Accent6 7" xfId="32276" hidden="1"/>
    <cellStyle name="20% - Accent6 7" xfId="32387" hidden="1"/>
    <cellStyle name="20% - Accent6 7" xfId="30716" hidden="1"/>
    <cellStyle name="20% - Accent6 7" xfId="32866" hidden="1"/>
    <cellStyle name="20% - Accent6 7" xfId="33346" hidden="1"/>
    <cellStyle name="20% - Accent6 7" xfId="33263" hidden="1"/>
    <cellStyle name="20% - Accent6 7" xfId="33184" hidden="1"/>
    <cellStyle name="20% - Accent6 7" xfId="33101" hidden="1"/>
    <cellStyle name="20% - Accent6 7" xfId="31934" hidden="1"/>
    <cellStyle name="20% - Accent6 7" xfId="31853" hidden="1"/>
    <cellStyle name="20% - Accent6 7" xfId="31767" hidden="1"/>
    <cellStyle name="20% - Accent6 7" xfId="31414" hidden="1"/>
    <cellStyle name="20% - Accent6 7" xfId="31672" hidden="1"/>
    <cellStyle name="20% - Accent6 7" xfId="32083" hidden="1"/>
    <cellStyle name="20% - Accent6 7" xfId="32546" hidden="1"/>
    <cellStyle name="20% - Accent6 7" xfId="30687" hidden="1"/>
    <cellStyle name="20% - Accent6 7" xfId="30498" hidden="1"/>
    <cellStyle name="20% - Accent6 7" xfId="30298" hidden="1"/>
    <cellStyle name="20% - Accent6 7" xfId="30340" hidden="1"/>
    <cellStyle name="20% - Accent6 7" xfId="31701" hidden="1"/>
    <cellStyle name="20% - Accent6 7" xfId="32485" hidden="1"/>
    <cellStyle name="20% - Accent6 7" xfId="29499" hidden="1"/>
    <cellStyle name="20% - Accent6 7" xfId="29294" hidden="1"/>
    <cellStyle name="20% - Accent6 7" xfId="30357" hidden="1"/>
    <cellStyle name="20% - Accent6 7" xfId="28719" hidden="1"/>
    <cellStyle name="20% - Accent6 7" xfId="28641" hidden="1"/>
    <cellStyle name="20% - Accent6 7" xfId="30363" hidden="1"/>
    <cellStyle name="20% - Accent6 7" xfId="33432" hidden="1"/>
    <cellStyle name="20% - Accent6 8" xfId="42" hidden="1"/>
    <cellStyle name="20% - Accent6 8" xfId="103" hidden="1"/>
    <cellStyle name="20% - Accent6 8" xfId="183" hidden="1"/>
    <cellStyle name="20% - Accent6 8" xfId="360" hidden="1"/>
    <cellStyle name="20% - Accent6 8" xfId="1333" hidden="1"/>
    <cellStyle name="20% - Accent6 8" xfId="1457" hidden="1"/>
    <cellStyle name="20% - Accent6 8" xfId="1603" hidden="1"/>
    <cellStyle name="20% - Accent6 8" xfId="1108" hidden="1"/>
    <cellStyle name="20% - Accent6 8" xfId="1743" hidden="1"/>
    <cellStyle name="20% - Accent6 8" xfId="1228" hidden="1"/>
    <cellStyle name="20% - Accent6 8" xfId="2435" hidden="1"/>
    <cellStyle name="20% - Accent6 8" xfId="2548" hidden="1"/>
    <cellStyle name="20% - Accent6 8" xfId="2675" hidden="1"/>
    <cellStyle name="20% - Accent6 8" xfId="880" hidden="1"/>
    <cellStyle name="20% - Accent6 8" xfId="2816" hidden="1"/>
    <cellStyle name="20% - Accent6 8" xfId="2416" hidden="1"/>
    <cellStyle name="20% - Accent6 8" xfId="3491" hidden="1"/>
    <cellStyle name="20% - Accent6 8" xfId="3571" hidden="1"/>
    <cellStyle name="20% - Accent6 8" xfId="3671" hidden="1"/>
    <cellStyle name="20% - Accent6 8" xfId="4241" hidden="1"/>
    <cellStyle name="20% - Accent6 8" xfId="4344" hidden="1"/>
    <cellStyle name="20% - Accent6 8" xfId="4455" hidden="1"/>
    <cellStyle name="20% - Accent6 8" xfId="4870" hidden="1"/>
    <cellStyle name="20% - Accent6 8" xfId="4939" hidden="1"/>
    <cellStyle name="20% - Accent6 8" xfId="5483" hidden="1"/>
    <cellStyle name="20% - Accent6 8" xfId="5544" hidden="1"/>
    <cellStyle name="20% - Accent6 8" xfId="5624" hidden="1"/>
    <cellStyle name="20% - Accent6 8" xfId="5801" hidden="1"/>
    <cellStyle name="20% - Accent6 8" xfId="6774" hidden="1"/>
    <cellStyle name="20% - Accent6 8" xfId="6898" hidden="1"/>
    <cellStyle name="20% - Accent6 8" xfId="7044" hidden="1"/>
    <cellStyle name="20% - Accent6 8" xfId="6549" hidden="1"/>
    <cellStyle name="20% - Accent6 8" xfId="7184" hidden="1"/>
    <cellStyle name="20% - Accent6 8" xfId="6669" hidden="1"/>
    <cellStyle name="20% - Accent6 8" xfId="7876" hidden="1"/>
    <cellStyle name="20% - Accent6 8" xfId="7989" hidden="1"/>
    <cellStyle name="20% - Accent6 8" xfId="8116" hidden="1"/>
    <cellStyle name="20% - Accent6 8" xfId="6321" hidden="1"/>
    <cellStyle name="20% - Accent6 8" xfId="8257" hidden="1"/>
    <cellStyle name="20% - Accent6 8" xfId="7857" hidden="1"/>
    <cellStyle name="20% - Accent6 8" xfId="8932" hidden="1"/>
    <cellStyle name="20% - Accent6 8" xfId="9012" hidden="1"/>
    <cellStyle name="20% - Accent6 8" xfId="9112" hidden="1"/>
    <cellStyle name="20% - Accent6 8" xfId="9682" hidden="1"/>
    <cellStyle name="20% - Accent6 8" xfId="9785" hidden="1"/>
    <cellStyle name="20% - Accent6 8" xfId="9896" hidden="1"/>
    <cellStyle name="20% - Accent6 8" xfId="10311" hidden="1"/>
    <cellStyle name="20% - Accent6 8" xfId="10380" hidden="1"/>
    <cellStyle name="20% - Accent6 8" xfId="10853" hidden="1"/>
    <cellStyle name="20% - Accent6 8" xfId="10793" hidden="1"/>
    <cellStyle name="20% - Accent6 8" xfId="10714" hidden="1"/>
    <cellStyle name="20% - Accent6 8" xfId="10631" hidden="1"/>
    <cellStyle name="20% - Accent6 8" xfId="9466" hidden="1"/>
    <cellStyle name="20% - Accent6 8" xfId="9383" hidden="1"/>
    <cellStyle name="20% - Accent6 8" xfId="9298" hidden="1"/>
    <cellStyle name="20% - Accent6 8" xfId="9878" hidden="1"/>
    <cellStyle name="20% - Accent6 8" xfId="9217" hidden="1"/>
    <cellStyle name="20% - Accent6 8" xfId="9636" hidden="1"/>
    <cellStyle name="20% - Accent6 8" xfId="8334" hidden="1"/>
    <cellStyle name="20% - Accent6 8" xfId="8237" hidden="1"/>
    <cellStyle name="20% - Accent6 8" xfId="8056" hidden="1"/>
    <cellStyle name="20% - Accent6 8" xfId="10095" hidden="1"/>
    <cellStyle name="20% - Accent6 8" xfId="7881" hidden="1"/>
    <cellStyle name="20% - Accent6 8" xfId="8342" hidden="1"/>
    <cellStyle name="20% - Accent6 8" xfId="7181" hidden="1"/>
    <cellStyle name="20% - Accent6 8" xfId="7048" hidden="1"/>
    <cellStyle name="20% - Accent6 8" xfId="6859" hidden="1"/>
    <cellStyle name="20% - Accent6 8" xfId="6313" hidden="1"/>
    <cellStyle name="20% - Accent6 8" xfId="6248" hidden="1"/>
    <cellStyle name="20% - Accent6 8" xfId="6170" hidden="1"/>
    <cellStyle name="20% - Accent6 8" xfId="5448" hidden="1"/>
    <cellStyle name="20% - Accent6 8" xfId="10947" hidden="1"/>
    <cellStyle name="20% - Accent6 8" xfId="5412" hidden="1"/>
    <cellStyle name="20% - Accent6 8" xfId="5352" hidden="1"/>
    <cellStyle name="20% - Accent6 8" xfId="5273" hidden="1"/>
    <cellStyle name="20% - Accent6 8" xfId="5190" hidden="1"/>
    <cellStyle name="20% - Accent6 8" xfId="4025" hidden="1"/>
    <cellStyle name="20% - Accent6 8" xfId="3942" hidden="1"/>
    <cellStyle name="20% - Accent6 8" xfId="3857" hidden="1"/>
    <cellStyle name="20% - Accent6 8" xfId="4437" hidden="1"/>
    <cellStyle name="20% - Accent6 8" xfId="3776" hidden="1"/>
    <cellStyle name="20% - Accent6 8" xfId="4195" hidden="1"/>
    <cellStyle name="20% - Accent6 8" xfId="2893" hidden="1"/>
    <cellStyle name="20% - Accent6 8" xfId="2796" hidden="1"/>
    <cellStyle name="20% - Accent6 8" xfId="2615" hidden="1"/>
    <cellStyle name="20% - Accent6 8" xfId="4654" hidden="1"/>
    <cellStyle name="20% - Accent6 8" xfId="2440" hidden="1"/>
    <cellStyle name="20% - Accent6 8" xfId="2901" hidden="1"/>
    <cellStyle name="20% - Accent6 8" xfId="1740" hidden="1"/>
    <cellStyle name="20% - Accent6 8" xfId="1607" hidden="1"/>
    <cellStyle name="20% - Accent6 8" xfId="1418" hidden="1"/>
    <cellStyle name="20% - Accent6 8" xfId="872" hidden="1"/>
    <cellStyle name="20% - Accent6 8" xfId="807" hidden="1"/>
    <cellStyle name="20% - Accent6 8" xfId="729" hidden="1"/>
    <cellStyle name="20% - Accent6 8" xfId="4" hidden="1"/>
    <cellStyle name="20% - Accent6 8" xfId="11091" hidden="1"/>
    <cellStyle name="20% - Accent6 8" xfId="11211" hidden="1"/>
    <cellStyle name="20% - Accent6 8" xfId="11272" hidden="1"/>
    <cellStyle name="20% - Accent6 8" xfId="11352" hidden="1"/>
    <cellStyle name="20% - Accent6 8" xfId="11529" hidden="1"/>
    <cellStyle name="20% - Accent6 8" xfId="12502" hidden="1"/>
    <cellStyle name="20% - Accent6 8" xfId="12626" hidden="1"/>
    <cellStyle name="20% - Accent6 8" xfId="12772" hidden="1"/>
    <cellStyle name="20% - Accent6 8" xfId="12277" hidden="1"/>
    <cellStyle name="20% - Accent6 8" xfId="12912" hidden="1"/>
    <cellStyle name="20% - Accent6 8" xfId="12397" hidden="1"/>
    <cellStyle name="20% - Accent6 8" xfId="13604" hidden="1"/>
    <cellStyle name="20% - Accent6 8" xfId="13717" hidden="1"/>
    <cellStyle name="20% - Accent6 8" xfId="13844" hidden="1"/>
    <cellStyle name="20% - Accent6 8" xfId="12049" hidden="1"/>
    <cellStyle name="20% - Accent6 8" xfId="13985" hidden="1"/>
    <cellStyle name="20% - Accent6 8" xfId="13585" hidden="1"/>
    <cellStyle name="20% - Accent6 8" xfId="14660" hidden="1"/>
    <cellStyle name="20% - Accent6 8" xfId="14740" hidden="1"/>
    <cellStyle name="20% - Accent6 8" xfId="14840" hidden="1"/>
    <cellStyle name="20% - Accent6 8" xfId="15410" hidden="1"/>
    <cellStyle name="20% - Accent6 8" xfId="15513" hidden="1"/>
    <cellStyle name="20% - Accent6 8" xfId="15624" hidden="1"/>
    <cellStyle name="20% - Accent6 8" xfId="16039" hidden="1"/>
    <cellStyle name="20% - Accent6 8" xfId="16108" hidden="1"/>
    <cellStyle name="20% - Accent6 8" xfId="16581" hidden="1"/>
    <cellStyle name="20% - Accent6 8" xfId="16521" hidden="1"/>
    <cellStyle name="20% - Accent6 8" xfId="16442" hidden="1"/>
    <cellStyle name="20% - Accent6 8" xfId="16359" hidden="1"/>
    <cellStyle name="20% - Accent6 8" xfId="15194" hidden="1"/>
    <cellStyle name="20% - Accent6 8" xfId="15111" hidden="1"/>
    <cellStyle name="20% - Accent6 8" xfId="15026" hidden="1"/>
    <cellStyle name="20% - Accent6 8" xfId="15606" hidden="1"/>
    <cellStyle name="20% - Accent6 8" xfId="14945" hidden="1"/>
    <cellStyle name="20% - Accent6 8" xfId="15364" hidden="1"/>
    <cellStyle name="20% - Accent6 8" xfId="14062" hidden="1"/>
    <cellStyle name="20% - Accent6 8" xfId="13965" hidden="1"/>
    <cellStyle name="20% - Accent6 8" xfId="13784" hidden="1"/>
    <cellStyle name="20% - Accent6 8" xfId="15823" hidden="1"/>
    <cellStyle name="20% - Accent6 8" xfId="13609" hidden="1"/>
    <cellStyle name="20% - Accent6 8" xfId="14070" hidden="1"/>
    <cellStyle name="20% - Accent6 8" xfId="12909" hidden="1"/>
    <cellStyle name="20% - Accent6 8" xfId="12776" hidden="1"/>
    <cellStyle name="20% - Accent6 8" xfId="12587" hidden="1"/>
    <cellStyle name="20% - Accent6 8" xfId="12041" hidden="1"/>
    <cellStyle name="20% - Accent6 8" xfId="11976" hidden="1"/>
    <cellStyle name="20% - Accent6 8" xfId="11898" hidden="1"/>
    <cellStyle name="20% - Accent6 8" xfId="11176" hidden="1"/>
    <cellStyle name="20% - Accent6 8" xfId="16675" hidden="1"/>
    <cellStyle name="20% - Accent6 8" xfId="16792" hidden="1"/>
    <cellStyle name="20% - Accent6 8" xfId="16853" hidden="1"/>
    <cellStyle name="20% - Accent6 8" xfId="16933" hidden="1"/>
    <cellStyle name="20% - Accent6 8" xfId="17110" hidden="1"/>
    <cellStyle name="20% - Accent6 8" xfId="18083" hidden="1"/>
    <cellStyle name="20% - Accent6 8" xfId="18207" hidden="1"/>
    <cellStyle name="20% - Accent6 8" xfId="18353" hidden="1"/>
    <cellStyle name="20% - Accent6 8" xfId="17858" hidden="1"/>
    <cellStyle name="20% - Accent6 8" xfId="18493" hidden="1"/>
    <cellStyle name="20% - Accent6 8" xfId="17978" hidden="1"/>
    <cellStyle name="20% - Accent6 8" xfId="19185" hidden="1"/>
    <cellStyle name="20% - Accent6 8" xfId="19298" hidden="1"/>
    <cellStyle name="20% - Accent6 8" xfId="19425" hidden="1"/>
    <cellStyle name="20% - Accent6 8" xfId="17630" hidden="1"/>
    <cellStyle name="20% - Accent6 8" xfId="19566" hidden="1"/>
    <cellStyle name="20% - Accent6 8" xfId="19166" hidden="1"/>
    <cellStyle name="20% - Accent6 8" xfId="20241" hidden="1"/>
    <cellStyle name="20% - Accent6 8" xfId="20321" hidden="1"/>
    <cellStyle name="20% - Accent6 8" xfId="20421" hidden="1"/>
    <cellStyle name="20% - Accent6 8" xfId="20991" hidden="1"/>
    <cellStyle name="20% - Accent6 8" xfId="21094" hidden="1"/>
    <cellStyle name="20% - Accent6 8" xfId="21205" hidden="1"/>
    <cellStyle name="20% - Accent6 8" xfId="21620" hidden="1"/>
    <cellStyle name="20% - Accent6 8" xfId="21689" hidden="1"/>
    <cellStyle name="20% - Accent6 8" xfId="22233" hidden="1"/>
    <cellStyle name="20% - Accent6 8" xfId="22294" hidden="1"/>
    <cellStyle name="20% - Accent6 8" xfId="22374" hidden="1"/>
    <cellStyle name="20% - Accent6 8" xfId="22551" hidden="1"/>
    <cellStyle name="20% - Accent6 8" xfId="23524" hidden="1"/>
    <cellStyle name="20% - Accent6 8" xfId="23648" hidden="1"/>
    <cellStyle name="20% - Accent6 8" xfId="23794" hidden="1"/>
    <cellStyle name="20% - Accent6 8" xfId="23299" hidden="1"/>
    <cellStyle name="20% - Accent6 8" xfId="23934" hidden="1"/>
    <cellStyle name="20% - Accent6 8" xfId="23419" hidden="1"/>
    <cellStyle name="20% - Accent6 8" xfId="24626" hidden="1"/>
    <cellStyle name="20% - Accent6 8" xfId="24739" hidden="1"/>
    <cellStyle name="20% - Accent6 8" xfId="24866" hidden="1"/>
    <cellStyle name="20% - Accent6 8" xfId="23071" hidden="1"/>
    <cellStyle name="20% - Accent6 8" xfId="25007" hidden="1"/>
    <cellStyle name="20% - Accent6 8" xfId="24607" hidden="1"/>
    <cellStyle name="20% - Accent6 8" xfId="25682" hidden="1"/>
    <cellStyle name="20% - Accent6 8" xfId="25762" hidden="1"/>
    <cellStyle name="20% - Accent6 8" xfId="25862" hidden="1"/>
    <cellStyle name="20% - Accent6 8" xfId="26432" hidden="1"/>
    <cellStyle name="20% - Accent6 8" xfId="26535" hidden="1"/>
    <cellStyle name="20% - Accent6 8" xfId="26646" hidden="1"/>
    <cellStyle name="20% - Accent6 8" xfId="27061" hidden="1"/>
    <cellStyle name="20% - Accent6 8" xfId="27130" hidden="1"/>
    <cellStyle name="20% - Accent6 8" xfId="27603" hidden="1"/>
    <cellStyle name="20% - Accent6 8" xfId="27543" hidden="1"/>
    <cellStyle name="20% - Accent6 8" xfId="27464" hidden="1"/>
    <cellStyle name="20% - Accent6 8" xfId="27381" hidden="1"/>
    <cellStyle name="20% - Accent6 8" xfId="26216" hidden="1"/>
    <cellStyle name="20% - Accent6 8" xfId="26133" hidden="1"/>
    <cellStyle name="20% - Accent6 8" xfId="26048" hidden="1"/>
    <cellStyle name="20% - Accent6 8" xfId="26628" hidden="1"/>
    <cellStyle name="20% - Accent6 8" xfId="25967" hidden="1"/>
    <cellStyle name="20% - Accent6 8" xfId="26386" hidden="1"/>
    <cellStyle name="20% - Accent6 8" xfId="25084" hidden="1"/>
    <cellStyle name="20% - Accent6 8" xfId="24987" hidden="1"/>
    <cellStyle name="20% - Accent6 8" xfId="24806" hidden="1"/>
    <cellStyle name="20% - Accent6 8" xfId="26845" hidden="1"/>
    <cellStyle name="20% - Accent6 8" xfId="24631" hidden="1"/>
    <cellStyle name="20% - Accent6 8" xfId="25092" hidden="1"/>
    <cellStyle name="20% - Accent6 8" xfId="23931" hidden="1"/>
    <cellStyle name="20% - Accent6 8" xfId="23798" hidden="1"/>
    <cellStyle name="20% - Accent6 8" xfId="23609" hidden="1"/>
    <cellStyle name="20% - Accent6 8" xfId="23063" hidden="1"/>
    <cellStyle name="20% - Accent6 8" xfId="22998" hidden="1"/>
    <cellStyle name="20% - Accent6 8" xfId="22920" hidden="1"/>
    <cellStyle name="20% - Accent6 8" xfId="22198" hidden="1"/>
    <cellStyle name="20% - Accent6 8" xfId="27697" hidden="1"/>
    <cellStyle name="20% - Accent6 8" xfId="22162" hidden="1"/>
    <cellStyle name="20% - Accent6 8" xfId="22102" hidden="1"/>
    <cellStyle name="20% - Accent6 8" xfId="22023" hidden="1"/>
    <cellStyle name="20% - Accent6 8" xfId="21940" hidden="1"/>
    <cellStyle name="20% - Accent6 8" xfId="20775" hidden="1"/>
    <cellStyle name="20% - Accent6 8" xfId="20692" hidden="1"/>
    <cellStyle name="20% - Accent6 8" xfId="20607" hidden="1"/>
    <cellStyle name="20% - Accent6 8" xfId="21187" hidden="1"/>
    <cellStyle name="20% - Accent6 8" xfId="20526" hidden="1"/>
    <cellStyle name="20% - Accent6 8" xfId="20945" hidden="1"/>
    <cellStyle name="20% - Accent6 8" xfId="19643" hidden="1"/>
    <cellStyle name="20% - Accent6 8" xfId="19546" hidden="1"/>
    <cellStyle name="20% - Accent6 8" xfId="19365" hidden="1"/>
    <cellStyle name="20% - Accent6 8" xfId="21404" hidden="1"/>
    <cellStyle name="20% - Accent6 8" xfId="19190" hidden="1"/>
    <cellStyle name="20% - Accent6 8" xfId="19651" hidden="1"/>
    <cellStyle name="20% - Accent6 8" xfId="18490" hidden="1"/>
    <cellStyle name="20% - Accent6 8" xfId="18357" hidden="1"/>
    <cellStyle name="20% - Accent6 8" xfId="18168" hidden="1"/>
    <cellStyle name="20% - Accent6 8" xfId="17622" hidden="1"/>
    <cellStyle name="20% - Accent6 8" xfId="17557" hidden="1"/>
    <cellStyle name="20% - Accent6 8" xfId="17479" hidden="1"/>
    <cellStyle name="20% - Accent6 8" xfId="16761" hidden="1"/>
    <cellStyle name="20% - Accent6 8" xfId="27841" hidden="1"/>
    <cellStyle name="20% - Accent6 8" xfId="27961" hidden="1"/>
    <cellStyle name="20% - Accent6 8" xfId="28022" hidden="1"/>
    <cellStyle name="20% - Accent6 8" xfId="28102" hidden="1"/>
    <cellStyle name="20% - Accent6 8" xfId="28279" hidden="1"/>
    <cellStyle name="20% - Accent6 8" xfId="29252" hidden="1"/>
    <cellStyle name="20% - Accent6 8" xfId="29376" hidden="1"/>
    <cellStyle name="20% - Accent6 8" xfId="29522" hidden="1"/>
    <cellStyle name="20% - Accent6 8" xfId="29027" hidden="1"/>
    <cellStyle name="20% - Accent6 8" xfId="29662" hidden="1"/>
    <cellStyle name="20% - Accent6 8" xfId="29147" hidden="1"/>
    <cellStyle name="20% - Accent6 8" xfId="30354" hidden="1"/>
    <cellStyle name="20% - Accent6 8" xfId="30467" hidden="1"/>
    <cellStyle name="20% - Accent6 8" xfId="30594" hidden="1"/>
    <cellStyle name="20% - Accent6 8" xfId="28799" hidden="1"/>
    <cellStyle name="20% - Accent6 8" xfId="30735" hidden="1"/>
    <cellStyle name="20% - Accent6 8" xfId="30335" hidden="1"/>
    <cellStyle name="20% - Accent6 8" xfId="31410" hidden="1"/>
    <cellStyle name="20% - Accent6 8" xfId="31490" hidden="1"/>
    <cellStyle name="20% - Accent6 8" xfId="31590" hidden="1"/>
    <cellStyle name="20% - Accent6 8" xfId="32160" hidden="1"/>
    <cellStyle name="20% - Accent6 8" xfId="32263" hidden="1"/>
    <cellStyle name="20% - Accent6 8" xfId="32374" hidden="1"/>
    <cellStyle name="20% - Accent6 8" xfId="32789" hidden="1"/>
    <cellStyle name="20% - Accent6 8" xfId="32858" hidden="1"/>
    <cellStyle name="20% - Accent6 8" xfId="33331" hidden="1"/>
    <cellStyle name="20% - Accent6 8" xfId="33271" hidden="1"/>
    <cellStyle name="20% - Accent6 8" xfId="33192" hidden="1"/>
    <cellStyle name="20% - Accent6 8" xfId="33109" hidden="1"/>
    <cellStyle name="20% - Accent6 8" xfId="31944" hidden="1"/>
    <cellStyle name="20% - Accent6 8" xfId="31861" hidden="1"/>
    <cellStyle name="20% - Accent6 8" xfId="31776" hidden="1"/>
    <cellStyle name="20% - Accent6 8" xfId="32356" hidden="1"/>
    <cellStyle name="20% - Accent6 8" xfId="31695" hidden="1"/>
    <cellStyle name="20% - Accent6 8" xfId="32114" hidden="1"/>
    <cellStyle name="20% - Accent6 8" xfId="30812" hidden="1"/>
    <cellStyle name="20% - Accent6 8" xfId="30715" hidden="1"/>
    <cellStyle name="20% - Accent6 8" xfId="30534" hidden="1"/>
    <cellStyle name="20% - Accent6 8" xfId="32573" hidden="1"/>
    <cellStyle name="20% - Accent6 8" xfId="30359" hidden="1"/>
    <cellStyle name="20% - Accent6 8" xfId="30820" hidden="1"/>
    <cellStyle name="20% - Accent6 8" xfId="29659" hidden="1"/>
    <cellStyle name="20% - Accent6 8" xfId="29526" hidden="1"/>
    <cellStyle name="20% - Accent6 8" xfId="29337" hidden="1"/>
    <cellStyle name="20% - Accent6 8" xfId="28791" hidden="1"/>
    <cellStyle name="20% - Accent6 8" xfId="28726" hidden="1"/>
    <cellStyle name="20% - Accent6 8" xfId="28648" hidden="1"/>
    <cellStyle name="20% - Accent6 8" xfId="27926" hidden="1"/>
    <cellStyle name="20% - Accent6 8" xfId="33425" hidden="1"/>
    <cellStyle name="20% - Accent6 9" xfId="55" hidden="1"/>
    <cellStyle name="20% - Accent6 9" xfId="131" hidden="1"/>
    <cellStyle name="20% - Accent6 9" xfId="208" hidden="1"/>
    <cellStyle name="20% - Accent6 9" xfId="386" hidden="1"/>
    <cellStyle name="20% - Accent6 9" xfId="1391" hidden="1"/>
    <cellStyle name="20% - Accent6 9" xfId="1537" hidden="1"/>
    <cellStyle name="20% - Accent6 9" xfId="1670" hidden="1"/>
    <cellStyle name="20% - Accent6 9" xfId="2108" hidden="1"/>
    <cellStyle name="20% - Accent6 9" xfId="1275" hidden="1"/>
    <cellStyle name="20% - Accent6 9" xfId="1148" hidden="1"/>
    <cellStyle name="20% - Accent6 9" xfId="2458" hidden="1"/>
    <cellStyle name="20% - Accent6 9" xfId="2597" hidden="1"/>
    <cellStyle name="20% - Accent6 9" xfId="2744" hidden="1"/>
    <cellStyle name="20% - Accent6 9" xfId="3229" hidden="1"/>
    <cellStyle name="20% - Accent6 9" xfId="2244" hidden="1"/>
    <cellStyle name="20% - Accent6 9" xfId="1744" hidden="1"/>
    <cellStyle name="20% - Accent6 9" xfId="3512" hidden="1"/>
    <cellStyle name="20% - Accent6 9" xfId="3611" hidden="1"/>
    <cellStyle name="20% - Accent6 9" xfId="3704" hidden="1"/>
    <cellStyle name="20% - Accent6 9" xfId="4277" hidden="1"/>
    <cellStyle name="20% - Accent6 9" xfId="4388" hidden="1"/>
    <cellStyle name="20% - Accent6 9" xfId="4501" hidden="1"/>
    <cellStyle name="20% - Accent6 9" xfId="4886" hidden="1"/>
    <cellStyle name="20% - Accent6 9" xfId="4965" hidden="1"/>
    <cellStyle name="20% - Accent6 9" xfId="5496" hidden="1"/>
    <cellStyle name="20% - Accent6 9" xfId="5572" hidden="1"/>
    <cellStyle name="20% - Accent6 9" xfId="5649" hidden="1"/>
    <cellStyle name="20% - Accent6 9" xfId="5827" hidden="1"/>
    <cellStyle name="20% - Accent6 9" xfId="6832" hidden="1"/>
    <cellStyle name="20% - Accent6 9" xfId="6978" hidden="1"/>
    <cellStyle name="20% - Accent6 9" xfId="7111" hidden="1"/>
    <cellStyle name="20% - Accent6 9" xfId="7549" hidden="1"/>
    <cellStyle name="20% - Accent6 9" xfId="6716" hidden="1"/>
    <cellStyle name="20% - Accent6 9" xfId="6589" hidden="1"/>
    <cellStyle name="20% - Accent6 9" xfId="7899" hidden="1"/>
    <cellStyle name="20% - Accent6 9" xfId="8038" hidden="1"/>
    <cellStyle name="20% - Accent6 9" xfId="8185" hidden="1"/>
    <cellStyle name="20% - Accent6 9" xfId="8670" hidden="1"/>
    <cellStyle name="20% - Accent6 9" xfId="7685" hidden="1"/>
    <cellStyle name="20% - Accent6 9" xfId="7185" hidden="1"/>
    <cellStyle name="20% - Accent6 9" xfId="8953" hidden="1"/>
    <cellStyle name="20% - Accent6 9" xfId="9052" hidden="1"/>
    <cellStyle name="20% - Accent6 9" xfId="9145" hidden="1"/>
    <cellStyle name="20% - Accent6 9" xfId="9718" hidden="1"/>
    <cellStyle name="20% - Accent6 9" xfId="9829" hidden="1"/>
    <cellStyle name="20% - Accent6 9" xfId="9942" hidden="1"/>
    <cellStyle name="20% - Accent6 9" xfId="10327" hidden="1"/>
    <cellStyle name="20% - Accent6 9" xfId="10406" hidden="1"/>
    <cellStyle name="20% - Accent6 9" xfId="10840" hidden="1"/>
    <cellStyle name="20% - Accent6 9" xfId="10766" hidden="1"/>
    <cellStyle name="20% - Accent6 9" xfId="10686" hidden="1"/>
    <cellStyle name="20% - Accent6 9" xfId="10603" hidden="1"/>
    <cellStyle name="20% - Accent6 9" xfId="9436" hidden="1"/>
    <cellStyle name="20% - Accent6 9" xfId="9355" hidden="1"/>
    <cellStyle name="20% - Accent6 9" xfId="9270" hidden="1"/>
    <cellStyle name="20% - Accent6 9" xfId="8640" hidden="1"/>
    <cellStyle name="20% - Accent6 9" xfId="9591" hidden="1"/>
    <cellStyle name="20% - Accent6 9" xfId="9738" hidden="1"/>
    <cellStyle name="20% - Accent6 9" xfId="8310" hidden="1"/>
    <cellStyle name="20% - Accent6 9" xfId="8155" hidden="1"/>
    <cellStyle name="20% - Accent6 9" xfId="7992" hidden="1"/>
    <cellStyle name="20% - Accent6 9" xfId="7514" hidden="1"/>
    <cellStyle name="20% - Accent6 9" xfId="8602" hidden="1"/>
    <cellStyle name="20% - Accent6 9" xfId="9216" hidden="1"/>
    <cellStyle name="20% - Accent6 9" xfId="7136" hidden="1"/>
    <cellStyle name="20% - Accent6 9" xfId="6953" hidden="1"/>
    <cellStyle name="20% - Accent6 9" xfId="6787" hidden="1"/>
    <cellStyle name="20% - Accent6 9" xfId="6299" hidden="1"/>
    <cellStyle name="20% - Accent6 9" xfId="6223" hidden="1"/>
    <cellStyle name="20% - Accent6 9" xfId="6145" hidden="1"/>
    <cellStyle name="20% - Accent6 9" xfId="10896" hidden="1"/>
    <cellStyle name="20% - Accent6 9" xfId="10972" hidden="1"/>
    <cellStyle name="20% - Accent6 9" xfId="5399" hidden="1"/>
    <cellStyle name="20% - Accent6 9" xfId="5325" hidden="1"/>
    <cellStyle name="20% - Accent6 9" xfId="5245" hidden="1"/>
    <cellStyle name="20% - Accent6 9" xfId="5162" hidden="1"/>
    <cellStyle name="20% - Accent6 9" xfId="3995" hidden="1"/>
    <cellStyle name="20% - Accent6 9" xfId="3914" hidden="1"/>
    <cellStyle name="20% - Accent6 9" xfId="3829" hidden="1"/>
    <cellStyle name="20% - Accent6 9" xfId="3199" hidden="1"/>
    <cellStyle name="20% - Accent6 9" xfId="4150" hidden="1"/>
    <cellStyle name="20% - Accent6 9" xfId="4297" hidden="1"/>
    <cellStyle name="20% - Accent6 9" xfId="2869" hidden="1"/>
    <cellStyle name="20% - Accent6 9" xfId="2714" hidden="1"/>
    <cellStyle name="20% - Accent6 9" xfId="2551" hidden="1"/>
    <cellStyle name="20% - Accent6 9" xfId="2073" hidden="1"/>
    <cellStyle name="20% - Accent6 9" xfId="3161" hidden="1"/>
    <cellStyle name="20% - Accent6 9" xfId="3775" hidden="1"/>
    <cellStyle name="20% - Accent6 9" xfId="1695" hidden="1"/>
    <cellStyle name="20% - Accent6 9" xfId="1512" hidden="1"/>
    <cellStyle name="20% - Accent6 9" xfId="1346" hidden="1"/>
    <cellStyle name="20% - Accent6 9" xfId="858" hidden="1"/>
    <cellStyle name="20% - Accent6 9" xfId="782" hidden="1"/>
    <cellStyle name="20% - Accent6 9" xfId="704" hidden="1"/>
    <cellStyle name="20% - Accent6 9" xfId="11040" hidden="1"/>
    <cellStyle name="20% - Accent6 9" xfId="11116" hidden="1"/>
    <cellStyle name="20% - Accent6 9" xfId="11224" hidden="1"/>
    <cellStyle name="20% - Accent6 9" xfId="11300" hidden="1"/>
    <cellStyle name="20% - Accent6 9" xfId="11377" hidden="1"/>
    <cellStyle name="20% - Accent6 9" xfId="11555" hidden="1"/>
    <cellStyle name="20% - Accent6 9" xfId="12560" hidden="1"/>
    <cellStyle name="20% - Accent6 9" xfId="12706" hidden="1"/>
    <cellStyle name="20% - Accent6 9" xfId="12839" hidden="1"/>
    <cellStyle name="20% - Accent6 9" xfId="13277" hidden="1"/>
    <cellStyle name="20% - Accent6 9" xfId="12444" hidden="1"/>
    <cellStyle name="20% - Accent6 9" xfId="12317" hidden="1"/>
    <cellStyle name="20% - Accent6 9" xfId="13627" hidden="1"/>
    <cellStyle name="20% - Accent6 9" xfId="13766" hidden="1"/>
    <cellStyle name="20% - Accent6 9" xfId="13913" hidden="1"/>
    <cellStyle name="20% - Accent6 9" xfId="14398" hidden="1"/>
    <cellStyle name="20% - Accent6 9" xfId="13413" hidden="1"/>
    <cellStyle name="20% - Accent6 9" xfId="12913" hidden="1"/>
    <cellStyle name="20% - Accent6 9" xfId="14681" hidden="1"/>
    <cellStyle name="20% - Accent6 9" xfId="14780" hidden="1"/>
    <cellStyle name="20% - Accent6 9" xfId="14873" hidden="1"/>
    <cellStyle name="20% - Accent6 9" xfId="15446" hidden="1"/>
    <cellStyle name="20% - Accent6 9" xfId="15557" hidden="1"/>
    <cellStyle name="20% - Accent6 9" xfId="15670" hidden="1"/>
    <cellStyle name="20% - Accent6 9" xfId="16055" hidden="1"/>
    <cellStyle name="20% - Accent6 9" xfId="16134" hidden="1"/>
    <cellStyle name="20% - Accent6 9" xfId="16568" hidden="1"/>
    <cellStyle name="20% - Accent6 9" xfId="16494" hidden="1"/>
    <cellStyle name="20% - Accent6 9" xfId="16414" hidden="1"/>
    <cellStyle name="20% - Accent6 9" xfId="16331" hidden="1"/>
    <cellStyle name="20% - Accent6 9" xfId="15164" hidden="1"/>
    <cellStyle name="20% - Accent6 9" xfId="15083" hidden="1"/>
    <cellStyle name="20% - Accent6 9" xfId="14998" hidden="1"/>
    <cellStyle name="20% - Accent6 9" xfId="14368" hidden="1"/>
    <cellStyle name="20% - Accent6 9" xfId="15319" hidden="1"/>
    <cellStyle name="20% - Accent6 9" xfId="15466" hidden="1"/>
    <cellStyle name="20% - Accent6 9" xfId="14038" hidden="1"/>
    <cellStyle name="20% - Accent6 9" xfId="13883" hidden="1"/>
    <cellStyle name="20% - Accent6 9" xfId="13720" hidden="1"/>
    <cellStyle name="20% - Accent6 9" xfId="13242" hidden="1"/>
    <cellStyle name="20% - Accent6 9" xfId="14330" hidden="1"/>
    <cellStyle name="20% - Accent6 9" xfId="14944" hidden="1"/>
    <cellStyle name="20% - Accent6 9" xfId="12864" hidden="1"/>
    <cellStyle name="20% - Accent6 9" xfId="12681" hidden="1"/>
    <cellStyle name="20% - Accent6 9" xfId="12515" hidden="1"/>
    <cellStyle name="20% - Accent6 9" xfId="12027" hidden="1"/>
    <cellStyle name="20% - Accent6 9" xfId="11951" hidden="1"/>
    <cellStyle name="20% - Accent6 9" xfId="11873" hidden="1"/>
    <cellStyle name="20% - Accent6 9" xfId="16624" hidden="1"/>
    <cellStyle name="20% - Accent6 9" xfId="16700" hidden="1"/>
    <cellStyle name="20% - Accent6 9" xfId="16805" hidden="1"/>
    <cellStyle name="20% - Accent6 9" xfId="16881" hidden="1"/>
    <cellStyle name="20% - Accent6 9" xfId="16958" hidden="1"/>
    <cellStyle name="20% - Accent6 9" xfId="17136" hidden="1"/>
    <cellStyle name="20% - Accent6 9" xfId="18141" hidden="1"/>
    <cellStyle name="20% - Accent6 9" xfId="18287" hidden="1"/>
    <cellStyle name="20% - Accent6 9" xfId="18420" hidden="1"/>
    <cellStyle name="20% - Accent6 9" xfId="18858" hidden="1"/>
    <cellStyle name="20% - Accent6 9" xfId="18025" hidden="1"/>
    <cellStyle name="20% - Accent6 9" xfId="17898" hidden="1"/>
    <cellStyle name="20% - Accent6 9" xfId="19208" hidden="1"/>
    <cellStyle name="20% - Accent6 9" xfId="19347" hidden="1"/>
    <cellStyle name="20% - Accent6 9" xfId="19494" hidden="1"/>
    <cellStyle name="20% - Accent6 9" xfId="19979" hidden="1"/>
    <cellStyle name="20% - Accent6 9" xfId="18994" hidden="1"/>
    <cellStyle name="20% - Accent6 9" xfId="18494" hidden="1"/>
    <cellStyle name="20% - Accent6 9" xfId="20262" hidden="1"/>
    <cellStyle name="20% - Accent6 9" xfId="20361" hidden="1"/>
    <cellStyle name="20% - Accent6 9" xfId="20454" hidden="1"/>
    <cellStyle name="20% - Accent6 9" xfId="21027" hidden="1"/>
    <cellStyle name="20% - Accent6 9" xfId="21138" hidden="1"/>
    <cellStyle name="20% - Accent6 9" xfId="21251" hidden="1"/>
    <cellStyle name="20% - Accent6 9" xfId="21636" hidden="1"/>
    <cellStyle name="20% - Accent6 9" xfId="21715" hidden="1"/>
    <cellStyle name="20% - Accent6 9" xfId="22246" hidden="1"/>
    <cellStyle name="20% - Accent6 9" xfId="22322" hidden="1"/>
    <cellStyle name="20% - Accent6 9" xfId="22399" hidden="1"/>
    <cellStyle name="20% - Accent6 9" xfId="22577" hidden="1"/>
    <cellStyle name="20% - Accent6 9" xfId="23582" hidden="1"/>
    <cellStyle name="20% - Accent6 9" xfId="23728" hidden="1"/>
    <cellStyle name="20% - Accent6 9" xfId="23861" hidden="1"/>
    <cellStyle name="20% - Accent6 9" xfId="24299" hidden="1"/>
    <cellStyle name="20% - Accent6 9" xfId="23466" hidden="1"/>
    <cellStyle name="20% - Accent6 9" xfId="23339" hidden="1"/>
    <cellStyle name="20% - Accent6 9" xfId="24649" hidden="1"/>
    <cellStyle name="20% - Accent6 9" xfId="24788" hidden="1"/>
    <cellStyle name="20% - Accent6 9" xfId="24935" hidden="1"/>
    <cellStyle name="20% - Accent6 9" xfId="25420" hidden="1"/>
    <cellStyle name="20% - Accent6 9" xfId="24435" hidden="1"/>
    <cellStyle name="20% - Accent6 9" xfId="23935" hidden="1"/>
    <cellStyle name="20% - Accent6 9" xfId="25703" hidden="1"/>
    <cellStyle name="20% - Accent6 9" xfId="25802" hidden="1"/>
    <cellStyle name="20% - Accent6 9" xfId="25895" hidden="1"/>
    <cellStyle name="20% - Accent6 9" xfId="26468" hidden="1"/>
    <cellStyle name="20% - Accent6 9" xfId="26579" hidden="1"/>
    <cellStyle name="20% - Accent6 9" xfId="26692" hidden="1"/>
    <cellStyle name="20% - Accent6 9" xfId="27077" hidden="1"/>
    <cellStyle name="20% - Accent6 9" xfId="27156" hidden="1"/>
    <cellStyle name="20% - Accent6 9" xfId="27590" hidden="1"/>
    <cellStyle name="20% - Accent6 9" xfId="27516" hidden="1"/>
    <cellStyle name="20% - Accent6 9" xfId="27436" hidden="1"/>
    <cellStyle name="20% - Accent6 9" xfId="27353" hidden="1"/>
    <cellStyle name="20% - Accent6 9" xfId="26186" hidden="1"/>
    <cellStyle name="20% - Accent6 9" xfId="26105" hidden="1"/>
    <cellStyle name="20% - Accent6 9" xfId="26020" hidden="1"/>
    <cellStyle name="20% - Accent6 9" xfId="25390" hidden="1"/>
    <cellStyle name="20% - Accent6 9" xfId="26341" hidden="1"/>
    <cellStyle name="20% - Accent6 9" xfId="26488" hidden="1"/>
    <cellStyle name="20% - Accent6 9" xfId="25060" hidden="1"/>
    <cellStyle name="20% - Accent6 9" xfId="24905" hidden="1"/>
    <cellStyle name="20% - Accent6 9" xfId="24742" hidden="1"/>
    <cellStyle name="20% - Accent6 9" xfId="24264" hidden="1"/>
    <cellStyle name="20% - Accent6 9" xfId="25352" hidden="1"/>
    <cellStyle name="20% - Accent6 9" xfId="25966" hidden="1"/>
    <cellStyle name="20% - Accent6 9" xfId="23886" hidden="1"/>
    <cellStyle name="20% - Accent6 9" xfId="23703" hidden="1"/>
    <cellStyle name="20% - Accent6 9" xfId="23537" hidden="1"/>
    <cellStyle name="20% - Accent6 9" xfId="23049" hidden="1"/>
    <cellStyle name="20% - Accent6 9" xfId="22973" hidden="1"/>
    <cellStyle name="20% - Accent6 9" xfId="22895" hidden="1"/>
    <cellStyle name="20% - Accent6 9" xfId="27646" hidden="1"/>
    <cellStyle name="20% - Accent6 9" xfId="27722" hidden="1"/>
    <cellStyle name="20% - Accent6 9" xfId="22149" hidden="1"/>
    <cellStyle name="20% - Accent6 9" xfId="22075" hidden="1"/>
    <cellStyle name="20% - Accent6 9" xfId="21995" hidden="1"/>
    <cellStyle name="20% - Accent6 9" xfId="21912" hidden="1"/>
    <cellStyle name="20% - Accent6 9" xfId="20745" hidden="1"/>
    <cellStyle name="20% - Accent6 9" xfId="20664" hidden="1"/>
    <cellStyle name="20% - Accent6 9" xfId="20579" hidden="1"/>
    <cellStyle name="20% - Accent6 9" xfId="19949" hidden="1"/>
    <cellStyle name="20% - Accent6 9" xfId="20900" hidden="1"/>
    <cellStyle name="20% - Accent6 9" xfId="21047" hidden="1"/>
    <cellStyle name="20% - Accent6 9" xfId="19619" hidden="1"/>
    <cellStyle name="20% - Accent6 9" xfId="19464" hidden="1"/>
    <cellStyle name="20% - Accent6 9" xfId="19301" hidden="1"/>
    <cellStyle name="20% - Accent6 9" xfId="18823" hidden="1"/>
    <cellStyle name="20% - Accent6 9" xfId="19911" hidden="1"/>
    <cellStyle name="20% - Accent6 9" xfId="20525" hidden="1"/>
    <cellStyle name="20% - Accent6 9" xfId="18445" hidden="1"/>
    <cellStyle name="20% - Accent6 9" xfId="18262" hidden="1"/>
    <cellStyle name="20% - Accent6 9" xfId="18096" hidden="1"/>
    <cellStyle name="20% - Accent6 9" xfId="17608" hidden="1"/>
    <cellStyle name="20% - Accent6 9" xfId="17532" hidden="1"/>
    <cellStyle name="20% - Accent6 9" xfId="17454" hidden="1"/>
    <cellStyle name="20% - Accent6 9" xfId="27790" hidden="1"/>
    <cellStyle name="20% - Accent6 9" xfId="27866" hidden="1"/>
    <cellStyle name="20% - Accent6 9" xfId="27974" hidden="1"/>
    <cellStyle name="20% - Accent6 9" xfId="28050" hidden="1"/>
    <cellStyle name="20% - Accent6 9" xfId="28127" hidden="1"/>
    <cellStyle name="20% - Accent6 9" xfId="28305" hidden="1"/>
    <cellStyle name="20% - Accent6 9" xfId="29310" hidden="1"/>
    <cellStyle name="20% - Accent6 9" xfId="29456" hidden="1"/>
    <cellStyle name="20% - Accent6 9" xfId="29589" hidden="1"/>
    <cellStyle name="20% - Accent6 9" xfId="30027" hidden="1"/>
    <cellStyle name="20% - Accent6 9" xfId="29194" hidden="1"/>
    <cellStyle name="20% - Accent6 9" xfId="29067" hidden="1"/>
    <cellStyle name="20% - Accent6 9" xfId="30377" hidden="1"/>
    <cellStyle name="20% - Accent6 9" xfId="30516" hidden="1"/>
    <cellStyle name="20% - Accent6 9" xfId="30663" hidden="1"/>
    <cellStyle name="20% - Accent6 9" xfId="31148" hidden="1"/>
    <cellStyle name="20% - Accent6 9" xfId="30163" hidden="1"/>
    <cellStyle name="20% - Accent6 9" xfId="29663" hidden="1"/>
    <cellStyle name="20% - Accent6 9" xfId="31431" hidden="1"/>
    <cellStyle name="20% - Accent6 9" xfId="31530" hidden="1"/>
    <cellStyle name="20% - Accent6 9" xfId="31623" hidden="1"/>
    <cellStyle name="20% - Accent6 9" xfId="32196" hidden="1"/>
    <cellStyle name="20% - Accent6 9" xfId="32307" hidden="1"/>
    <cellStyle name="20% - Accent6 9" xfId="32420" hidden="1"/>
    <cellStyle name="20% - Accent6 9" xfId="32805" hidden="1"/>
    <cellStyle name="20% - Accent6 9" xfId="32884" hidden="1"/>
    <cellStyle name="20% - Accent6 9" xfId="33318" hidden="1"/>
    <cellStyle name="20% - Accent6 9" xfId="33244" hidden="1"/>
    <cellStyle name="20% - Accent6 9" xfId="33164" hidden="1"/>
    <cellStyle name="20% - Accent6 9" xfId="33081" hidden="1"/>
    <cellStyle name="20% - Accent6 9" xfId="31914" hidden="1"/>
    <cellStyle name="20% - Accent6 9" xfId="31833" hidden="1"/>
    <cellStyle name="20% - Accent6 9" xfId="31748" hidden="1"/>
    <cellStyle name="20% - Accent6 9" xfId="31118" hidden="1"/>
    <cellStyle name="20% - Accent6 9" xfId="32069" hidden="1"/>
    <cellStyle name="20% - Accent6 9" xfId="32216" hidden="1"/>
    <cellStyle name="20% - Accent6 9" xfId="30788" hidden="1"/>
    <cellStyle name="20% - Accent6 9" xfId="30633" hidden="1"/>
    <cellStyle name="20% - Accent6 9" xfId="30470" hidden="1"/>
    <cellStyle name="20% - Accent6 9" xfId="29992" hidden="1"/>
    <cellStyle name="20% - Accent6 9" xfId="31080" hidden="1"/>
    <cellStyle name="20% - Accent6 9" xfId="31694" hidden="1"/>
    <cellStyle name="20% - Accent6 9" xfId="29614" hidden="1"/>
    <cellStyle name="20% - Accent6 9" xfId="29431" hidden="1"/>
    <cellStyle name="20% - Accent6 9" xfId="29265" hidden="1"/>
    <cellStyle name="20% - Accent6 9" xfId="28777" hidden="1"/>
    <cellStyle name="20% - Accent6 9" xfId="28701" hidden="1"/>
    <cellStyle name="20% - Accent6 9" xfId="28623" hidden="1"/>
    <cellStyle name="20% - Accent6 9" xfId="33374" hidden="1"/>
    <cellStyle name="20% - Accent6 9" xfId="33450" hidden="1"/>
    <cellStyle name="40% - Accent1" xfId="33532" builtinId="31" hidden="1"/>
    <cellStyle name="40% - Accent1 10" xfId="59" hidden="1"/>
    <cellStyle name="40% - Accent1 10" xfId="135" hidden="1"/>
    <cellStyle name="40% - Accent1 10" xfId="222" hidden="1"/>
    <cellStyle name="40% - Accent1 10" xfId="391" hidden="1"/>
    <cellStyle name="40% - Accent1 10" xfId="1398" hidden="1"/>
    <cellStyle name="40% - Accent1 10" xfId="1543" hidden="1"/>
    <cellStyle name="40% - Accent1 10" xfId="1681" hidden="1"/>
    <cellStyle name="40% - Accent1 10" xfId="1798" hidden="1"/>
    <cellStyle name="40% - Accent1 10" xfId="1035" hidden="1"/>
    <cellStyle name="40% - Accent1 10" xfId="1202" hidden="1"/>
    <cellStyle name="40% - Accent1 10" xfId="2464" hidden="1"/>
    <cellStyle name="40% - Accent1 10" xfId="2601" hidden="1"/>
    <cellStyle name="40% - Accent1 10" xfId="2750" hidden="1"/>
    <cellStyle name="40% - Accent1 10" xfId="2908" hidden="1"/>
    <cellStyle name="40% - Accent1 10" xfId="945" hidden="1"/>
    <cellStyle name="40% - Accent1 10" xfId="2127" hidden="1"/>
    <cellStyle name="40% - Accent1 10" xfId="3520" hidden="1"/>
    <cellStyle name="40% - Accent1 10" xfId="3619" hidden="1"/>
    <cellStyle name="40% - Accent1 10" xfId="3710" hidden="1"/>
    <cellStyle name="40% - Accent1 10" xfId="4282" hidden="1"/>
    <cellStyle name="40% - Accent1 10" xfId="4393" hidden="1"/>
    <cellStyle name="40% - Accent1 10" xfId="4505" hidden="1"/>
    <cellStyle name="40% - Accent1 10" xfId="4890" hidden="1"/>
    <cellStyle name="40% - Accent1 10" xfId="4970" hidden="1"/>
    <cellStyle name="40% - Accent1 10" xfId="5500" hidden="1"/>
    <cellStyle name="40% - Accent1 10" xfId="5576" hidden="1"/>
    <cellStyle name="40% - Accent1 10" xfId="5663" hidden="1"/>
    <cellStyle name="40% - Accent1 10" xfId="5832" hidden="1"/>
    <cellStyle name="40% - Accent1 10" xfId="6839" hidden="1"/>
    <cellStyle name="40% - Accent1 10" xfId="6984" hidden="1"/>
    <cellStyle name="40% - Accent1 10" xfId="7122" hidden="1"/>
    <cellStyle name="40% - Accent1 10" xfId="7239" hidden="1"/>
    <cellStyle name="40% - Accent1 10" xfId="6476" hidden="1"/>
    <cellStyle name="40% - Accent1 10" xfId="6643" hidden="1"/>
    <cellStyle name="40% - Accent1 10" xfId="7905" hidden="1"/>
    <cellStyle name="40% - Accent1 10" xfId="8042" hidden="1"/>
    <cellStyle name="40% - Accent1 10" xfId="8191" hidden="1"/>
    <cellStyle name="40% - Accent1 10" xfId="8349" hidden="1"/>
    <cellStyle name="40% - Accent1 10" xfId="6386" hidden="1"/>
    <cellStyle name="40% - Accent1 10" xfId="7568" hidden="1"/>
    <cellStyle name="40% - Accent1 10" xfId="8961" hidden="1"/>
    <cellStyle name="40% - Accent1 10" xfId="9060" hidden="1"/>
    <cellStyle name="40% - Accent1 10" xfId="9151" hidden="1"/>
    <cellStyle name="40% - Accent1 10" xfId="9723" hidden="1"/>
    <cellStyle name="40% - Accent1 10" xfId="9834" hidden="1"/>
    <cellStyle name="40% - Accent1 10" xfId="9946" hidden="1"/>
    <cellStyle name="40% - Accent1 10" xfId="10331" hidden="1"/>
    <cellStyle name="40% - Accent1 10" xfId="10411" hidden="1"/>
    <cellStyle name="40% - Accent1 10" xfId="10836" hidden="1"/>
    <cellStyle name="40% - Accent1 10" xfId="10762" hidden="1"/>
    <cellStyle name="40% - Accent1 10" xfId="10682" hidden="1"/>
    <cellStyle name="40% - Accent1 10" xfId="10599" hidden="1"/>
    <cellStyle name="40% - Accent1 10" xfId="9431" hidden="1"/>
    <cellStyle name="40% - Accent1 10" xfId="9350" hidden="1"/>
    <cellStyle name="40% - Accent1 10" xfId="9264" hidden="1"/>
    <cellStyle name="40% - Accent1 10" xfId="9024" hidden="1"/>
    <cellStyle name="40% - Accent1 10" xfId="10002" hidden="1"/>
    <cellStyle name="40% - Accent1 10" xfId="9658" hidden="1"/>
    <cellStyle name="40% - Accent1 10" xfId="8300" hidden="1"/>
    <cellStyle name="40% - Accent1 10" xfId="8151" hidden="1"/>
    <cellStyle name="40% - Accent1 10" xfId="7986" hidden="1"/>
    <cellStyle name="40% - Accent1 10" xfId="7834" hidden="1"/>
    <cellStyle name="40% - Accent1 10" xfId="10020" hidden="1"/>
    <cellStyle name="40% - Accent1 10" xfId="8621" hidden="1"/>
    <cellStyle name="40% - Accent1 10" xfId="7120" hidden="1"/>
    <cellStyle name="40% - Accent1 10" xfId="6948" hidden="1"/>
    <cellStyle name="40% - Accent1 10" xfId="6783" hidden="1"/>
    <cellStyle name="40% - Accent1 10" xfId="6295" hidden="1"/>
    <cellStyle name="40% - Accent1 10" xfId="6219" hidden="1"/>
    <cellStyle name="40% - Accent1 10" xfId="6141" hidden="1"/>
    <cellStyle name="40% - Accent1 10" xfId="10900" hidden="1"/>
    <cellStyle name="40% - Accent1 10" xfId="10976" hidden="1"/>
    <cellStyle name="40% - Accent1 10" xfId="5395" hidden="1"/>
    <cellStyle name="40% - Accent1 10" xfId="5321" hidden="1"/>
    <cellStyle name="40% - Accent1 10" xfId="5241" hidden="1"/>
    <cellStyle name="40% - Accent1 10" xfId="5158" hidden="1"/>
    <cellStyle name="40% - Accent1 10" xfId="3990" hidden="1"/>
    <cellStyle name="40% - Accent1 10" xfId="3909" hidden="1"/>
    <cellStyle name="40% - Accent1 10" xfId="3823" hidden="1"/>
    <cellStyle name="40% - Accent1 10" xfId="3583" hidden="1"/>
    <cellStyle name="40% - Accent1 10" xfId="4561" hidden="1"/>
    <cellStyle name="40% - Accent1 10" xfId="4217" hidden="1"/>
    <cellStyle name="40% - Accent1 10" xfId="2859" hidden="1"/>
    <cellStyle name="40% - Accent1 10" xfId="2710" hidden="1"/>
    <cellStyle name="40% - Accent1 10" xfId="2545" hidden="1"/>
    <cellStyle name="40% - Accent1 10" xfId="2393" hidden="1"/>
    <cellStyle name="40% - Accent1 10" xfId="4579" hidden="1"/>
    <cellStyle name="40% - Accent1 10" xfId="3180" hidden="1"/>
    <cellStyle name="40% - Accent1 10" xfId="1679" hidden="1"/>
    <cellStyle name="40% - Accent1 10" xfId="1507" hidden="1"/>
    <cellStyle name="40% - Accent1 10" xfId="1342" hidden="1"/>
    <cellStyle name="40% - Accent1 10" xfId="854" hidden="1"/>
    <cellStyle name="40% - Accent1 10" xfId="778" hidden="1"/>
    <cellStyle name="40% - Accent1 10" xfId="700" hidden="1"/>
    <cellStyle name="40% - Accent1 10" xfId="11044" hidden="1"/>
    <cellStyle name="40% - Accent1 10" xfId="11120" hidden="1"/>
    <cellStyle name="40% - Accent1 10" xfId="11228" hidden="1"/>
    <cellStyle name="40% - Accent1 10" xfId="11304" hidden="1"/>
    <cellStyle name="40% - Accent1 10" xfId="11391" hidden="1"/>
    <cellStyle name="40% - Accent1 10" xfId="11560" hidden="1"/>
    <cellStyle name="40% - Accent1 10" xfId="12567" hidden="1"/>
    <cellStyle name="40% - Accent1 10" xfId="12712" hidden="1"/>
    <cellStyle name="40% - Accent1 10" xfId="12850" hidden="1"/>
    <cellStyle name="40% - Accent1 10" xfId="12967" hidden="1"/>
    <cellStyle name="40% - Accent1 10" xfId="12204" hidden="1"/>
    <cellStyle name="40% - Accent1 10" xfId="12371" hidden="1"/>
    <cellStyle name="40% - Accent1 10" xfId="13633" hidden="1"/>
    <cellStyle name="40% - Accent1 10" xfId="13770" hidden="1"/>
    <cellStyle name="40% - Accent1 10" xfId="13919" hidden="1"/>
    <cellStyle name="40% - Accent1 10" xfId="14077" hidden="1"/>
    <cellStyle name="40% - Accent1 10" xfId="12114" hidden="1"/>
    <cellStyle name="40% - Accent1 10" xfId="13296" hidden="1"/>
    <cellStyle name="40% - Accent1 10" xfId="14689" hidden="1"/>
    <cellStyle name="40% - Accent1 10" xfId="14788" hidden="1"/>
    <cellStyle name="40% - Accent1 10" xfId="14879" hidden="1"/>
    <cellStyle name="40% - Accent1 10" xfId="15451" hidden="1"/>
    <cellStyle name="40% - Accent1 10" xfId="15562" hidden="1"/>
    <cellStyle name="40% - Accent1 10" xfId="15674" hidden="1"/>
    <cellStyle name="40% - Accent1 10" xfId="16059" hidden="1"/>
    <cellStyle name="40% - Accent1 10" xfId="16139" hidden="1"/>
    <cellStyle name="40% - Accent1 10" xfId="16564" hidden="1"/>
    <cellStyle name="40% - Accent1 10" xfId="16490" hidden="1"/>
    <cellStyle name="40% - Accent1 10" xfId="16410" hidden="1"/>
    <cellStyle name="40% - Accent1 10" xfId="16327" hidden="1"/>
    <cellStyle name="40% - Accent1 10" xfId="15159" hidden="1"/>
    <cellStyle name="40% - Accent1 10" xfId="15078" hidden="1"/>
    <cellStyle name="40% - Accent1 10" xfId="14992" hidden="1"/>
    <cellStyle name="40% - Accent1 10" xfId="14752" hidden="1"/>
    <cellStyle name="40% - Accent1 10" xfId="15730" hidden="1"/>
    <cellStyle name="40% - Accent1 10" xfId="15386" hidden="1"/>
    <cellStyle name="40% - Accent1 10" xfId="14028" hidden="1"/>
    <cellStyle name="40% - Accent1 10" xfId="13879" hidden="1"/>
    <cellStyle name="40% - Accent1 10" xfId="13714" hidden="1"/>
    <cellStyle name="40% - Accent1 10" xfId="13562" hidden="1"/>
    <cellStyle name="40% - Accent1 10" xfId="15748" hidden="1"/>
    <cellStyle name="40% - Accent1 10" xfId="14349" hidden="1"/>
    <cellStyle name="40% - Accent1 10" xfId="12848" hidden="1"/>
    <cellStyle name="40% - Accent1 10" xfId="12676" hidden="1"/>
    <cellStyle name="40% - Accent1 10" xfId="12511" hidden="1"/>
    <cellStyle name="40% - Accent1 10" xfId="12023" hidden="1"/>
    <cellStyle name="40% - Accent1 10" xfId="11947" hidden="1"/>
    <cellStyle name="40% - Accent1 10" xfId="11869" hidden="1"/>
    <cellStyle name="40% - Accent1 10" xfId="16628" hidden="1"/>
    <cellStyle name="40% - Accent1 10" xfId="16704" hidden="1"/>
    <cellStyle name="40% - Accent1 10" xfId="16809" hidden="1"/>
    <cellStyle name="40% - Accent1 10" xfId="16885" hidden="1"/>
    <cellStyle name="40% - Accent1 10" xfId="16972" hidden="1"/>
    <cellStyle name="40% - Accent1 10" xfId="17141" hidden="1"/>
    <cellStyle name="40% - Accent1 10" xfId="18148" hidden="1"/>
    <cellStyle name="40% - Accent1 10" xfId="18293" hidden="1"/>
    <cellStyle name="40% - Accent1 10" xfId="18431" hidden="1"/>
    <cellStyle name="40% - Accent1 10" xfId="18548" hidden="1"/>
    <cellStyle name="40% - Accent1 10" xfId="17785" hidden="1"/>
    <cellStyle name="40% - Accent1 10" xfId="17952" hidden="1"/>
    <cellStyle name="40% - Accent1 10" xfId="19214" hidden="1"/>
    <cellStyle name="40% - Accent1 10" xfId="19351" hidden="1"/>
    <cellStyle name="40% - Accent1 10" xfId="19500" hidden="1"/>
    <cellStyle name="40% - Accent1 10" xfId="19658" hidden="1"/>
    <cellStyle name="40% - Accent1 10" xfId="17695" hidden="1"/>
    <cellStyle name="40% - Accent1 10" xfId="18877" hidden="1"/>
    <cellStyle name="40% - Accent1 10" xfId="20270" hidden="1"/>
    <cellStyle name="40% - Accent1 10" xfId="20369" hidden="1"/>
    <cellStyle name="40% - Accent1 10" xfId="20460" hidden="1"/>
    <cellStyle name="40% - Accent1 10" xfId="21032" hidden="1"/>
    <cellStyle name="40% - Accent1 10" xfId="21143" hidden="1"/>
    <cellStyle name="40% - Accent1 10" xfId="21255" hidden="1"/>
    <cellStyle name="40% - Accent1 10" xfId="21640" hidden="1"/>
    <cellStyle name="40% - Accent1 10" xfId="21720" hidden="1"/>
    <cellStyle name="40% - Accent1 10" xfId="22250" hidden="1"/>
    <cellStyle name="40% - Accent1 10" xfId="22326" hidden="1"/>
    <cellStyle name="40% - Accent1 10" xfId="22413" hidden="1"/>
    <cellStyle name="40% - Accent1 10" xfId="22582" hidden="1"/>
    <cellStyle name="40% - Accent1 10" xfId="23589" hidden="1"/>
    <cellStyle name="40% - Accent1 10" xfId="23734" hidden="1"/>
    <cellStyle name="40% - Accent1 10" xfId="23872" hidden="1"/>
    <cellStyle name="40% - Accent1 10" xfId="23989" hidden="1"/>
    <cellStyle name="40% - Accent1 10" xfId="23226" hidden="1"/>
    <cellStyle name="40% - Accent1 10" xfId="23393" hidden="1"/>
    <cellStyle name="40% - Accent1 10" xfId="24655" hidden="1"/>
    <cellStyle name="40% - Accent1 10" xfId="24792" hidden="1"/>
    <cellStyle name="40% - Accent1 10" xfId="24941" hidden="1"/>
    <cellStyle name="40% - Accent1 10" xfId="25099" hidden="1"/>
    <cellStyle name="40% - Accent1 10" xfId="23136" hidden="1"/>
    <cellStyle name="40% - Accent1 10" xfId="24318" hidden="1"/>
    <cellStyle name="40% - Accent1 10" xfId="25711" hidden="1"/>
    <cellStyle name="40% - Accent1 10" xfId="25810" hidden="1"/>
    <cellStyle name="40% - Accent1 10" xfId="25901" hidden="1"/>
    <cellStyle name="40% - Accent1 10" xfId="26473" hidden="1"/>
    <cellStyle name="40% - Accent1 10" xfId="26584" hidden="1"/>
    <cellStyle name="40% - Accent1 10" xfId="26696" hidden="1"/>
    <cellStyle name="40% - Accent1 10" xfId="27081" hidden="1"/>
    <cellStyle name="40% - Accent1 10" xfId="27161" hidden="1"/>
    <cellStyle name="40% - Accent1 10" xfId="27586" hidden="1"/>
    <cellStyle name="40% - Accent1 10" xfId="27512" hidden="1"/>
    <cellStyle name="40% - Accent1 10" xfId="27432" hidden="1"/>
    <cellStyle name="40% - Accent1 10" xfId="27349" hidden="1"/>
    <cellStyle name="40% - Accent1 10" xfId="26181" hidden="1"/>
    <cellStyle name="40% - Accent1 10" xfId="26100" hidden="1"/>
    <cellStyle name="40% - Accent1 10" xfId="26014" hidden="1"/>
    <cellStyle name="40% - Accent1 10" xfId="25774" hidden="1"/>
    <cellStyle name="40% - Accent1 10" xfId="26752" hidden="1"/>
    <cellStyle name="40% - Accent1 10" xfId="26408" hidden="1"/>
    <cellStyle name="40% - Accent1 10" xfId="25050" hidden="1"/>
    <cellStyle name="40% - Accent1 10" xfId="24901" hidden="1"/>
    <cellStyle name="40% - Accent1 10" xfId="24736" hidden="1"/>
    <cellStyle name="40% - Accent1 10" xfId="24584" hidden="1"/>
    <cellStyle name="40% - Accent1 10" xfId="26770" hidden="1"/>
    <cellStyle name="40% - Accent1 10" xfId="25371" hidden="1"/>
    <cellStyle name="40% - Accent1 10" xfId="23870" hidden="1"/>
    <cellStyle name="40% - Accent1 10" xfId="23698" hidden="1"/>
    <cellStyle name="40% - Accent1 10" xfId="23533" hidden="1"/>
    <cellStyle name="40% - Accent1 10" xfId="23045" hidden="1"/>
    <cellStyle name="40% - Accent1 10" xfId="22969" hidden="1"/>
    <cellStyle name="40% - Accent1 10" xfId="22891" hidden="1"/>
    <cellStyle name="40% - Accent1 10" xfId="27650" hidden="1"/>
    <cellStyle name="40% - Accent1 10" xfId="27726" hidden="1"/>
    <cellStyle name="40% - Accent1 10" xfId="22145" hidden="1"/>
    <cellStyle name="40% - Accent1 10" xfId="22071" hidden="1"/>
    <cellStyle name="40% - Accent1 10" xfId="21991" hidden="1"/>
    <cellStyle name="40% - Accent1 10" xfId="21908" hidden="1"/>
    <cellStyle name="40% - Accent1 10" xfId="20740" hidden="1"/>
    <cellStyle name="40% - Accent1 10" xfId="20659" hidden="1"/>
    <cellStyle name="40% - Accent1 10" xfId="20573" hidden="1"/>
    <cellStyle name="40% - Accent1 10" xfId="20333" hidden="1"/>
    <cellStyle name="40% - Accent1 10" xfId="21311" hidden="1"/>
    <cellStyle name="40% - Accent1 10" xfId="20967" hidden="1"/>
    <cellStyle name="40% - Accent1 10" xfId="19609" hidden="1"/>
    <cellStyle name="40% - Accent1 10" xfId="19460" hidden="1"/>
    <cellStyle name="40% - Accent1 10" xfId="19295" hidden="1"/>
    <cellStyle name="40% - Accent1 10" xfId="19143" hidden="1"/>
    <cellStyle name="40% - Accent1 10" xfId="21329" hidden="1"/>
    <cellStyle name="40% - Accent1 10" xfId="19930" hidden="1"/>
    <cellStyle name="40% - Accent1 10" xfId="18429" hidden="1"/>
    <cellStyle name="40% - Accent1 10" xfId="18257" hidden="1"/>
    <cellStyle name="40% - Accent1 10" xfId="18092" hidden="1"/>
    <cellStyle name="40% - Accent1 10" xfId="17604" hidden="1"/>
    <cellStyle name="40% - Accent1 10" xfId="17528" hidden="1"/>
    <cellStyle name="40% - Accent1 10" xfId="17450" hidden="1"/>
    <cellStyle name="40% - Accent1 10" xfId="27794" hidden="1"/>
    <cellStyle name="40% - Accent1 10" xfId="27870" hidden="1"/>
    <cellStyle name="40% - Accent1 10" xfId="27978" hidden="1"/>
    <cellStyle name="40% - Accent1 10" xfId="28054" hidden="1"/>
    <cellStyle name="40% - Accent1 10" xfId="28141" hidden="1"/>
    <cellStyle name="40% - Accent1 10" xfId="28310" hidden="1"/>
    <cellStyle name="40% - Accent1 10" xfId="29317" hidden="1"/>
    <cellStyle name="40% - Accent1 10" xfId="29462" hidden="1"/>
    <cellStyle name="40% - Accent1 10" xfId="29600" hidden="1"/>
    <cellStyle name="40% - Accent1 10" xfId="29717" hidden="1"/>
    <cellStyle name="40% - Accent1 10" xfId="28954" hidden="1"/>
    <cellStyle name="40% - Accent1 10" xfId="29121" hidden="1"/>
    <cellStyle name="40% - Accent1 10" xfId="30383" hidden="1"/>
    <cellStyle name="40% - Accent1 10" xfId="30520" hidden="1"/>
    <cellStyle name="40% - Accent1 10" xfId="30669" hidden="1"/>
    <cellStyle name="40% - Accent1 10" xfId="30827" hidden="1"/>
    <cellStyle name="40% - Accent1 10" xfId="28864" hidden="1"/>
    <cellStyle name="40% - Accent1 10" xfId="30046" hidden="1"/>
    <cellStyle name="40% - Accent1 10" xfId="31439" hidden="1"/>
    <cellStyle name="40% - Accent1 10" xfId="31538" hidden="1"/>
    <cellStyle name="40% - Accent1 10" xfId="31629" hidden="1"/>
    <cellStyle name="40% - Accent1 10" xfId="32201" hidden="1"/>
    <cellStyle name="40% - Accent1 10" xfId="32312" hidden="1"/>
    <cellStyle name="40% - Accent1 10" xfId="32424" hidden="1"/>
    <cellStyle name="40% - Accent1 10" xfId="32809" hidden="1"/>
    <cellStyle name="40% - Accent1 10" xfId="32889" hidden="1"/>
    <cellStyle name="40% - Accent1 10" xfId="33314" hidden="1"/>
    <cellStyle name="40% - Accent1 10" xfId="33240" hidden="1"/>
    <cellStyle name="40% - Accent1 10" xfId="33160" hidden="1"/>
    <cellStyle name="40% - Accent1 10" xfId="33077" hidden="1"/>
    <cellStyle name="40% - Accent1 10" xfId="31909" hidden="1"/>
    <cellStyle name="40% - Accent1 10" xfId="31828" hidden="1"/>
    <cellStyle name="40% - Accent1 10" xfId="31742" hidden="1"/>
    <cellStyle name="40% - Accent1 10" xfId="31502" hidden="1"/>
    <cellStyle name="40% - Accent1 10" xfId="32480" hidden="1"/>
    <cellStyle name="40% - Accent1 10" xfId="32136" hidden="1"/>
    <cellStyle name="40% - Accent1 10" xfId="30778" hidden="1"/>
    <cellStyle name="40% - Accent1 10" xfId="30629" hidden="1"/>
    <cellStyle name="40% - Accent1 10" xfId="30464" hidden="1"/>
    <cellStyle name="40% - Accent1 10" xfId="30312" hidden="1"/>
    <cellStyle name="40% - Accent1 10" xfId="32498" hidden="1"/>
    <cellStyle name="40% - Accent1 10" xfId="31099" hidden="1"/>
    <cellStyle name="40% - Accent1 10" xfId="29598" hidden="1"/>
    <cellStyle name="40% - Accent1 10" xfId="29426" hidden="1"/>
    <cellStyle name="40% - Accent1 10" xfId="29261" hidden="1"/>
    <cellStyle name="40% - Accent1 10" xfId="28773" hidden="1"/>
    <cellStyle name="40% - Accent1 10" xfId="28697" hidden="1"/>
    <cellStyle name="40% - Accent1 10" xfId="28619" hidden="1"/>
    <cellStyle name="40% - Accent1 10" xfId="33378" hidden="1"/>
    <cellStyle name="40% - Accent1 10" xfId="33454" hidden="1"/>
    <cellStyle name="40% - Accent1 11" xfId="72" hidden="1"/>
    <cellStyle name="40% - Accent1 11" xfId="148" hidden="1"/>
    <cellStyle name="40% - Accent1 11" xfId="258" hidden="1"/>
    <cellStyle name="40% - Accent1 11" xfId="404" hidden="1"/>
    <cellStyle name="40% - Accent1 11" xfId="1413" hidden="1"/>
    <cellStyle name="40% - Accent1 11" xfId="1558" hidden="1"/>
    <cellStyle name="40% - Accent1 11" xfId="1699" hidden="1"/>
    <cellStyle name="40% - Accent1 11" xfId="1738" hidden="1"/>
    <cellStyle name="40% - Accent1 11" xfId="951" hidden="1"/>
    <cellStyle name="40% - Accent1 11" xfId="1243" hidden="1"/>
    <cellStyle name="40% - Accent1 11" xfId="2488" hidden="1"/>
    <cellStyle name="40% - Accent1 11" xfId="2617" hidden="1"/>
    <cellStyle name="40% - Accent1 11" xfId="2764" hidden="1"/>
    <cellStyle name="40% - Accent1 11" xfId="2800" hidden="1"/>
    <cellStyle name="40% - Accent1 11" xfId="879" hidden="1"/>
    <cellStyle name="40% - Accent1 11" xfId="1151" hidden="1"/>
    <cellStyle name="40% - Accent1 11" xfId="3534" hidden="1"/>
    <cellStyle name="40% - Accent1 11" xfId="3632" hidden="1"/>
    <cellStyle name="40% - Accent1 11" xfId="3723" hidden="1"/>
    <cellStyle name="40% - Accent1 11" xfId="4299" hidden="1"/>
    <cellStyle name="40% - Accent1 11" xfId="4409" hidden="1"/>
    <cellStyle name="40% - Accent1 11" xfId="4522" hidden="1"/>
    <cellStyle name="40% - Accent1 11" xfId="4904" hidden="1"/>
    <cellStyle name="40% - Accent1 11" xfId="4984" hidden="1"/>
    <cellStyle name="40% - Accent1 11" xfId="5513" hidden="1"/>
    <cellStyle name="40% - Accent1 11" xfId="5589" hidden="1"/>
    <cellStyle name="40% - Accent1 11" xfId="5699" hidden="1"/>
    <cellStyle name="40% - Accent1 11" xfId="5845" hidden="1"/>
    <cellStyle name="40% - Accent1 11" xfId="6854" hidden="1"/>
    <cellStyle name="40% - Accent1 11" xfId="6999" hidden="1"/>
    <cellStyle name="40% - Accent1 11" xfId="7140" hidden="1"/>
    <cellStyle name="40% - Accent1 11" xfId="7179" hidden="1"/>
    <cellStyle name="40% - Accent1 11" xfId="6392" hidden="1"/>
    <cellStyle name="40% - Accent1 11" xfId="6684" hidden="1"/>
    <cellStyle name="40% - Accent1 11" xfId="7929" hidden="1"/>
    <cellStyle name="40% - Accent1 11" xfId="8058" hidden="1"/>
    <cellStyle name="40% - Accent1 11" xfId="8205" hidden="1"/>
    <cellStyle name="40% - Accent1 11" xfId="8241" hidden="1"/>
    <cellStyle name="40% - Accent1 11" xfId="6320" hidden="1"/>
    <cellStyle name="40% - Accent1 11" xfId="6592" hidden="1"/>
    <cellStyle name="40% - Accent1 11" xfId="8975" hidden="1"/>
    <cellStyle name="40% - Accent1 11" xfId="9073" hidden="1"/>
    <cellStyle name="40% - Accent1 11" xfId="9164" hidden="1"/>
    <cellStyle name="40% - Accent1 11" xfId="9740" hidden="1"/>
    <cellStyle name="40% - Accent1 11" xfId="9850" hidden="1"/>
    <cellStyle name="40% - Accent1 11" xfId="9963" hidden="1"/>
    <cellStyle name="40% - Accent1 11" xfId="10345" hidden="1"/>
    <cellStyle name="40% - Accent1 11" xfId="10425" hidden="1"/>
    <cellStyle name="40% - Accent1 11" xfId="10823" hidden="1"/>
    <cellStyle name="40% - Accent1 11" xfId="10749" hidden="1"/>
    <cellStyle name="40% - Accent1 11" xfId="10669" hidden="1"/>
    <cellStyle name="40% - Accent1 11" xfId="10586" hidden="1"/>
    <cellStyle name="40% - Accent1 11" xfId="9418" hidden="1"/>
    <cellStyle name="40% - Accent1 11" xfId="9337" hidden="1"/>
    <cellStyle name="40% - Accent1 11" xfId="9251" hidden="1"/>
    <cellStyle name="40% - Accent1 11" xfId="9222" hidden="1"/>
    <cellStyle name="40% - Accent1 11" xfId="10014" hidden="1"/>
    <cellStyle name="40% - Accent1 11" xfId="9619" hidden="1"/>
    <cellStyle name="40% - Accent1 11" xfId="8283" hidden="1"/>
    <cellStyle name="40% - Accent1 11" xfId="8133" hidden="1"/>
    <cellStyle name="40% - Accent1 11" xfId="7960" hidden="1"/>
    <cellStyle name="40% - Accent1 11" xfId="7884" hidden="1"/>
    <cellStyle name="40% - Accent1 11" xfId="10096" hidden="1"/>
    <cellStyle name="40% - Accent1 11" xfId="9730" hidden="1"/>
    <cellStyle name="40% - Accent1 11" xfId="7091" hidden="1"/>
    <cellStyle name="40% - Accent1 11" xfId="6930" hidden="1"/>
    <cellStyle name="40% - Accent1 11" xfId="6765" hidden="1"/>
    <cellStyle name="40% - Accent1 11" xfId="6282" hidden="1"/>
    <cellStyle name="40% - Accent1 11" xfId="6206" hidden="1"/>
    <cellStyle name="40% - Accent1 11" xfId="6029" hidden="1"/>
    <cellStyle name="40% - Accent1 11" xfId="10913" hidden="1"/>
    <cellStyle name="40% - Accent1 11" xfId="10989" hidden="1"/>
    <cellStyle name="40% - Accent1 11" xfId="5382" hidden="1"/>
    <cellStyle name="40% - Accent1 11" xfId="5308" hidden="1"/>
    <cellStyle name="40% - Accent1 11" xfId="5228" hidden="1"/>
    <cellStyle name="40% - Accent1 11" xfId="5145" hidden="1"/>
    <cellStyle name="40% - Accent1 11" xfId="3977" hidden="1"/>
    <cellStyle name="40% - Accent1 11" xfId="3896" hidden="1"/>
    <cellStyle name="40% - Accent1 11" xfId="3810" hidden="1"/>
    <cellStyle name="40% - Accent1 11" xfId="3781" hidden="1"/>
    <cellStyle name="40% - Accent1 11" xfId="4573" hidden="1"/>
    <cellStyle name="40% - Accent1 11" xfId="4178" hidden="1"/>
    <cellStyle name="40% - Accent1 11" xfId="2842" hidden="1"/>
    <cellStyle name="40% - Accent1 11" xfId="2692" hidden="1"/>
    <cellStyle name="40% - Accent1 11" xfId="2519" hidden="1"/>
    <cellStyle name="40% - Accent1 11" xfId="2443" hidden="1"/>
    <cellStyle name="40% - Accent1 11" xfId="4655" hidden="1"/>
    <cellStyle name="40% - Accent1 11" xfId="4289" hidden="1"/>
    <cellStyle name="40% - Accent1 11" xfId="1650" hidden="1"/>
    <cellStyle name="40% - Accent1 11" xfId="1489" hidden="1"/>
    <cellStyle name="40% - Accent1 11" xfId="1324" hidden="1"/>
    <cellStyle name="40% - Accent1 11" xfId="841" hidden="1"/>
    <cellStyle name="40% - Accent1 11" xfId="765" hidden="1"/>
    <cellStyle name="40% - Accent1 11" xfId="588" hidden="1"/>
    <cellStyle name="40% - Accent1 11" xfId="11057" hidden="1"/>
    <cellStyle name="40% - Accent1 11" xfId="11133" hidden="1"/>
    <cellStyle name="40% - Accent1 11" xfId="11241" hidden="1"/>
    <cellStyle name="40% - Accent1 11" xfId="11317" hidden="1"/>
    <cellStyle name="40% - Accent1 11" xfId="11427" hidden="1"/>
    <cellStyle name="40% - Accent1 11" xfId="11573" hidden="1"/>
    <cellStyle name="40% - Accent1 11" xfId="12582" hidden="1"/>
    <cellStyle name="40% - Accent1 11" xfId="12727" hidden="1"/>
    <cellStyle name="40% - Accent1 11" xfId="12868" hidden="1"/>
    <cellStyle name="40% - Accent1 11" xfId="12907" hidden="1"/>
    <cellStyle name="40% - Accent1 11" xfId="12120" hidden="1"/>
    <cellStyle name="40% - Accent1 11" xfId="12412" hidden="1"/>
    <cellStyle name="40% - Accent1 11" xfId="13657" hidden="1"/>
    <cellStyle name="40% - Accent1 11" xfId="13786" hidden="1"/>
    <cellStyle name="40% - Accent1 11" xfId="13933" hidden="1"/>
    <cellStyle name="40% - Accent1 11" xfId="13969" hidden="1"/>
    <cellStyle name="40% - Accent1 11" xfId="12048" hidden="1"/>
    <cellStyle name="40% - Accent1 11" xfId="12320" hidden="1"/>
    <cellStyle name="40% - Accent1 11" xfId="14703" hidden="1"/>
    <cellStyle name="40% - Accent1 11" xfId="14801" hidden="1"/>
    <cellStyle name="40% - Accent1 11" xfId="14892" hidden="1"/>
    <cellStyle name="40% - Accent1 11" xfId="15468" hidden="1"/>
    <cellStyle name="40% - Accent1 11" xfId="15578" hidden="1"/>
    <cellStyle name="40% - Accent1 11" xfId="15691" hidden="1"/>
    <cellStyle name="40% - Accent1 11" xfId="16073" hidden="1"/>
    <cellStyle name="40% - Accent1 11" xfId="16153" hidden="1"/>
    <cellStyle name="40% - Accent1 11" xfId="16551" hidden="1"/>
    <cellStyle name="40% - Accent1 11" xfId="16477" hidden="1"/>
    <cellStyle name="40% - Accent1 11" xfId="16397" hidden="1"/>
    <cellStyle name="40% - Accent1 11" xfId="16314" hidden="1"/>
    <cellStyle name="40% - Accent1 11" xfId="15146" hidden="1"/>
    <cellStyle name="40% - Accent1 11" xfId="15065" hidden="1"/>
    <cellStyle name="40% - Accent1 11" xfId="14979" hidden="1"/>
    <cellStyle name="40% - Accent1 11" xfId="14950" hidden="1"/>
    <cellStyle name="40% - Accent1 11" xfId="15742" hidden="1"/>
    <cellStyle name="40% - Accent1 11" xfId="15347" hidden="1"/>
    <cellStyle name="40% - Accent1 11" xfId="14011" hidden="1"/>
    <cellStyle name="40% - Accent1 11" xfId="13861" hidden="1"/>
    <cellStyle name="40% - Accent1 11" xfId="13688" hidden="1"/>
    <cellStyle name="40% - Accent1 11" xfId="13612" hidden="1"/>
    <cellStyle name="40% - Accent1 11" xfId="15824" hidden="1"/>
    <cellStyle name="40% - Accent1 11" xfId="15458" hidden="1"/>
    <cellStyle name="40% - Accent1 11" xfId="12819" hidden="1"/>
    <cellStyle name="40% - Accent1 11" xfId="12658" hidden="1"/>
    <cellStyle name="40% - Accent1 11" xfId="12493" hidden="1"/>
    <cellStyle name="40% - Accent1 11" xfId="12010" hidden="1"/>
    <cellStyle name="40% - Accent1 11" xfId="11934" hidden="1"/>
    <cellStyle name="40% - Accent1 11" xfId="11757" hidden="1"/>
    <cellStyle name="40% - Accent1 11" xfId="16641" hidden="1"/>
    <cellStyle name="40% - Accent1 11" xfId="16717" hidden="1"/>
    <cellStyle name="40% - Accent1 11" xfId="16822" hidden="1"/>
    <cellStyle name="40% - Accent1 11" xfId="16898" hidden="1"/>
    <cellStyle name="40% - Accent1 11" xfId="17008" hidden="1"/>
    <cellStyle name="40% - Accent1 11" xfId="17154" hidden="1"/>
    <cellStyle name="40% - Accent1 11" xfId="18163" hidden="1"/>
    <cellStyle name="40% - Accent1 11" xfId="18308" hidden="1"/>
    <cellStyle name="40% - Accent1 11" xfId="18449" hidden="1"/>
    <cellStyle name="40% - Accent1 11" xfId="18488" hidden="1"/>
    <cellStyle name="40% - Accent1 11" xfId="17701" hidden="1"/>
    <cellStyle name="40% - Accent1 11" xfId="17993" hidden="1"/>
    <cellStyle name="40% - Accent1 11" xfId="19238" hidden="1"/>
    <cellStyle name="40% - Accent1 11" xfId="19367" hidden="1"/>
    <cellStyle name="40% - Accent1 11" xfId="19514" hidden="1"/>
    <cellStyle name="40% - Accent1 11" xfId="19550" hidden="1"/>
    <cellStyle name="40% - Accent1 11" xfId="17629" hidden="1"/>
    <cellStyle name="40% - Accent1 11" xfId="17901" hidden="1"/>
    <cellStyle name="40% - Accent1 11" xfId="20284" hidden="1"/>
    <cellStyle name="40% - Accent1 11" xfId="20382" hidden="1"/>
    <cellStyle name="40% - Accent1 11" xfId="20473" hidden="1"/>
    <cellStyle name="40% - Accent1 11" xfId="21049" hidden="1"/>
    <cellStyle name="40% - Accent1 11" xfId="21159" hidden="1"/>
    <cellStyle name="40% - Accent1 11" xfId="21272" hidden="1"/>
    <cellStyle name="40% - Accent1 11" xfId="21654" hidden="1"/>
    <cellStyle name="40% - Accent1 11" xfId="21734" hidden="1"/>
    <cellStyle name="40% - Accent1 11" xfId="22263" hidden="1"/>
    <cellStyle name="40% - Accent1 11" xfId="22339" hidden="1"/>
    <cellStyle name="40% - Accent1 11" xfId="22449" hidden="1"/>
    <cellStyle name="40% - Accent1 11" xfId="22595" hidden="1"/>
    <cellStyle name="40% - Accent1 11" xfId="23604" hidden="1"/>
    <cellStyle name="40% - Accent1 11" xfId="23749" hidden="1"/>
    <cellStyle name="40% - Accent1 11" xfId="23890" hidden="1"/>
    <cellStyle name="40% - Accent1 11" xfId="23929" hidden="1"/>
    <cellStyle name="40% - Accent1 11" xfId="23142" hidden="1"/>
    <cellStyle name="40% - Accent1 11" xfId="23434" hidden="1"/>
    <cellStyle name="40% - Accent1 11" xfId="24679" hidden="1"/>
    <cellStyle name="40% - Accent1 11" xfId="24808" hidden="1"/>
    <cellStyle name="40% - Accent1 11" xfId="24955" hidden="1"/>
    <cellStyle name="40% - Accent1 11" xfId="24991" hidden="1"/>
    <cellStyle name="40% - Accent1 11" xfId="23070" hidden="1"/>
    <cellStyle name="40% - Accent1 11" xfId="23342" hidden="1"/>
    <cellStyle name="40% - Accent1 11" xfId="25725" hidden="1"/>
    <cellStyle name="40% - Accent1 11" xfId="25823" hidden="1"/>
    <cellStyle name="40% - Accent1 11" xfId="25914" hidden="1"/>
    <cellStyle name="40% - Accent1 11" xfId="26490" hidden="1"/>
    <cellStyle name="40% - Accent1 11" xfId="26600" hidden="1"/>
    <cellStyle name="40% - Accent1 11" xfId="26713" hidden="1"/>
    <cellStyle name="40% - Accent1 11" xfId="27095" hidden="1"/>
    <cellStyle name="40% - Accent1 11" xfId="27175" hidden="1"/>
    <cellStyle name="40% - Accent1 11" xfId="27573" hidden="1"/>
    <cellStyle name="40% - Accent1 11" xfId="27499" hidden="1"/>
    <cellStyle name="40% - Accent1 11" xfId="27419" hidden="1"/>
    <cellStyle name="40% - Accent1 11" xfId="27336" hidden="1"/>
    <cellStyle name="40% - Accent1 11" xfId="26168" hidden="1"/>
    <cellStyle name="40% - Accent1 11" xfId="26087" hidden="1"/>
    <cellStyle name="40% - Accent1 11" xfId="26001" hidden="1"/>
    <cellStyle name="40% - Accent1 11" xfId="25972" hidden="1"/>
    <cellStyle name="40% - Accent1 11" xfId="26764" hidden="1"/>
    <cellStyle name="40% - Accent1 11" xfId="26369" hidden="1"/>
    <cellStyle name="40% - Accent1 11" xfId="25033" hidden="1"/>
    <cellStyle name="40% - Accent1 11" xfId="24883" hidden="1"/>
    <cellStyle name="40% - Accent1 11" xfId="24710" hidden="1"/>
    <cellStyle name="40% - Accent1 11" xfId="24634" hidden="1"/>
    <cellStyle name="40% - Accent1 11" xfId="26846" hidden="1"/>
    <cellStyle name="40% - Accent1 11" xfId="26480" hidden="1"/>
    <cellStyle name="40% - Accent1 11" xfId="23841" hidden="1"/>
    <cellStyle name="40% - Accent1 11" xfId="23680" hidden="1"/>
    <cellStyle name="40% - Accent1 11" xfId="23515" hidden="1"/>
    <cellStyle name="40% - Accent1 11" xfId="23032" hidden="1"/>
    <cellStyle name="40% - Accent1 11" xfId="22956" hidden="1"/>
    <cellStyle name="40% - Accent1 11" xfId="22779" hidden="1"/>
    <cellStyle name="40% - Accent1 11" xfId="27663" hidden="1"/>
    <cellStyle name="40% - Accent1 11" xfId="27739" hidden="1"/>
    <cellStyle name="40% - Accent1 11" xfId="22132" hidden="1"/>
    <cellStyle name="40% - Accent1 11" xfId="22058" hidden="1"/>
    <cellStyle name="40% - Accent1 11" xfId="21978" hidden="1"/>
    <cellStyle name="40% - Accent1 11" xfId="21895" hidden="1"/>
    <cellStyle name="40% - Accent1 11" xfId="20727" hidden="1"/>
    <cellStyle name="40% - Accent1 11" xfId="20646" hidden="1"/>
    <cellStyle name="40% - Accent1 11" xfId="20560" hidden="1"/>
    <cellStyle name="40% - Accent1 11" xfId="20531" hidden="1"/>
    <cellStyle name="40% - Accent1 11" xfId="21323" hidden="1"/>
    <cellStyle name="40% - Accent1 11" xfId="20928" hidden="1"/>
    <cellStyle name="40% - Accent1 11" xfId="19592" hidden="1"/>
    <cellStyle name="40% - Accent1 11" xfId="19442" hidden="1"/>
    <cellStyle name="40% - Accent1 11" xfId="19269" hidden="1"/>
    <cellStyle name="40% - Accent1 11" xfId="19193" hidden="1"/>
    <cellStyle name="40% - Accent1 11" xfId="21405" hidden="1"/>
    <cellStyle name="40% - Accent1 11" xfId="21039" hidden="1"/>
    <cellStyle name="40% - Accent1 11" xfId="18400" hidden="1"/>
    <cellStyle name="40% - Accent1 11" xfId="18239" hidden="1"/>
    <cellStyle name="40% - Accent1 11" xfId="18074" hidden="1"/>
    <cellStyle name="40% - Accent1 11" xfId="17591" hidden="1"/>
    <cellStyle name="40% - Accent1 11" xfId="17515" hidden="1"/>
    <cellStyle name="40% - Accent1 11" xfId="17338" hidden="1"/>
    <cellStyle name="40% - Accent1 11" xfId="27807" hidden="1"/>
    <cellStyle name="40% - Accent1 11" xfId="27883" hidden="1"/>
    <cellStyle name="40% - Accent1 11" xfId="27991" hidden="1"/>
    <cellStyle name="40% - Accent1 11" xfId="28067" hidden="1"/>
    <cellStyle name="40% - Accent1 11" xfId="28177" hidden="1"/>
    <cellStyle name="40% - Accent1 11" xfId="28323" hidden="1"/>
    <cellStyle name="40% - Accent1 11" xfId="29332" hidden="1"/>
    <cellStyle name="40% - Accent1 11" xfId="29477" hidden="1"/>
    <cellStyle name="40% - Accent1 11" xfId="29618" hidden="1"/>
    <cellStyle name="40% - Accent1 11" xfId="29657" hidden="1"/>
    <cellStyle name="40% - Accent1 11" xfId="28870" hidden="1"/>
    <cellStyle name="40% - Accent1 11" xfId="29162" hidden="1"/>
    <cellStyle name="40% - Accent1 11" xfId="30407" hidden="1"/>
    <cellStyle name="40% - Accent1 11" xfId="30536" hidden="1"/>
    <cellStyle name="40% - Accent1 11" xfId="30683" hidden="1"/>
    <cellStyle name="40% - Accent1 11" xfId="30719" hidden="1"/>
    <cellStyle name="40% - Accent1 11" xfId="28798" hidden="1"/>
    <cellStyle name="40% - Accent1 11" xfId="29070" hidden="1"/>
    <cellStyle name="40% - Accent1 11" xfId="31453" hidden="1"/>
    <cellStyle name="40% - Accent1 11" xfId="31551" hidden="1"/>
    <cellStyle name="40% - Accent1 11" xfId="31642" hidden="1"/>
    <cellStyle name="40% - Accent1 11" xfId="32218" hidden="1"/>
    <cellStyle name="40% - Accent1 11" xfId="32328" hidden="1"/>
    <cellStyle name="40% - Accent1 11" xfId="32441" hidden="1"/>
    <cellStyle name="40% - Accent1 11" xfId="32823" hidden="1"/>
    <cellStyle name="40% - Accent1 11" xfId="32903" hidden="1"/>
    <cellStyle name="40% - Accent1 11" xfId="33301" hidden="1"/>
    <cellStyle name="40% - Accent1 11" xfId="33227" hidden="1"/>
    <cellStyle name="40% - Accent1 11" xfId="33147" hidden="1"/>
    <cellStyle name="40% - Accent1 11" xfId="33064" hidden="1"/>
    <cellStyle name="40% - Accent1 11" xfId="31896" hidden="1"/>
    <cellStyle name="40% - Accent1 11" xfId="31815" hidden="1"/>
    <cellStyle name="40% - Accent1 11" xfId="31729" hidden="1"/>
    <cellStyle name="40% - Accent1 11" xfId="31700" hidden="1"/>
    <cellStyle name="40% - Accent1 11" xfId="32492" hidden="1"/>
    <cellStyle name="40% - Accent1 11" xfId="32097" hidden="1"/>
    <cellStyle name="40% - Accent1 11" xfId="30761" hidden="1"/>
    <cellStyle name="40% - Accent1 11" xfId="30611" hidden="1"/>
    <cellStyle name="40% - Accent1 11" xfId="30438" hidden="1"/>
    <cellStyle name="40% - Accent1 11" xfId="30362" hidden="1"/>
    <cellStyle name="40% - Accent1 11" xfId="32574" hidden="1"/>
    <cellStyle name="40% - Accent1 11" xfId="32208" hidden="1"/>
    <cellStyle name="40% - Accent1 11" xfId="29569" hidden="1"/>
    <cellStyle name="40% - Accent1 11" xfId="29408" hidden="1"/>
    <cellStyle name="40% - Accent1 11" xfId="29243" hidden="1"/>
    <cellStyle name="40% - Accent1 11" xfId="28760" hidden="1"/>
    <cellStyle name="40% - Accent1 11" xfId="28684" hidden="1"/>
    <cellStyle name="40% - Accent1 11" xfId="28507" hidden="1"/>
    <cellStyle name="40% - Accent1 11" xfId="33391" hidden="1"/>
    <cellStyle name="40% - Accent1 11" xfId="33467" hidden="1"/>
    <cellStyle name="40% - Accent1 12" xfId="85" hidden="1"/>
    <cellStyle name="40% - Accent1 12" xfId="162" hidden="1"/>
    <cellStyle name="40% - Accent1 12" xfId="292" hidden="1"/>
    <cellStyle name="40% - Accent1 12" xfId="417" hidden="1"/>
    <cellStyle name="40% - Accent1 12" xfId="1430" hidden="1"/>
    <cellStyle name="40% - Accent1 12" xfId="1572" hidden="1"/>
    <cellStyle name="40% - Accent1 12" xfId="1722" hidden="1"/>
    <cellStyle name="40% - Accent1 12" xfId="1791" hidden="1"/>
    <cellStyle name="40% - Accent1 12" xfId="1173" hidden="1"/>
    <cellStyle name="40% - Accent1 12" xfId="1130" hidden="1"/>
    <cellStyle name="40% - Accent1 12" xfId="2509" hidden="1"/>
    <cellStyle name="40% - Accent1 12" xfId="2632" hidden="1"/>
    <cellStyle name="40% - Accent1 12" xfId="2780" hidden="1"/>
    <cellStyle name="40% - Accent1 12" xfId="2902" hidden="1"/>
    <cellStyle name="40% - Accent1 12" xfId="1249" hidden="1"/>
    <cellStyle name="40% - Accent1 12" xfId="1070" hidden="1"/>
    <cellStyle name="40% - Accent1 12" xfId="3549" hidden="1"/>
    <cellStyle name="40% - Accent1 12" xfId="3646" hidden="1"/>
    <cellStyle name="40% - Accent1 12" xfId="3737" hidden="1"/>
    <cellStyle name="40% - Accent1 12" xfId="4314" hidden="1"/>
    <cellStyle name="40% - Accent1 12" xfId="4423" hidden="1"/>
    <cellStyle name="40% - Accent1 12" xfId="4537" hidden="1"/>
    <cellStyle name="40% - Accent1 12" xfId="4918" hidden="1"/>
    <cellStyle name="40% - Accent1 12" xfId="4997" hidden="1"/>
    <cellStyle name="40% - Accent1 12" xfId="5526" hidden="1"/>
    <cellStyle name="40% - Accent1 12" xfId="5603" hidden="1"/>
    <cellStyle name="40% - Accent1 12" xfId="5733" hidden="1"/>
    <cellStyle name="40% - Accent1 12" xfId="5858" hidden="1"/>
    <cellStyle name="40% - Accent1 12" xfId="6871" hidden="1"/>
    <cellStyle name="40% - Accent1 12" xfId="7013" hidden="1"/>
    <cellStyle name="40% - Accent1 12" xfId="7163" hidden="1"/>
    <cellStyle name="40% - Accent1 12" xfId="7232" hidden="1"/>
    <cellStyle name="40% - Accent1 12" xfId="6614" hidden="1"/>
    <cellStyle name="40% - Accent1 12" xfId="6571" hidden="1"/>
    <cellStyle name="40% - Accent1 12" xfId="7950" hidden="1"/>
    <cellStyle name="40% - Accent1 12" xfId="8073" hidden="1"/>
    <cellStyle name="40% - Accent1 12" xfId="8221" hidden="1"/>
    <cellStyle name="40% - Accent1 12" xfId="8343" hidden="1"/>
    <cellStyle name="40% - Accent1 12" xfId="6690" hidden="1"/>
    <cellStyle name="40% - Accent1 12" xfId="6511" hidden="1"/>
    <cellStyle name="40% - Accent1 12" xfId="8990" hidden="1"/>
    <cellStyle name="40% - Accent1 12" xfId="9087" hidden="1"/>
    <cellStyle name="40% - Accent1 12" xfId="9178" hidden="1"/>
    <cellStyle name="40% - Accent1 12" xfId="9755" hidden="1"/>
    <cellStyle name="40% - Accent1 12" xfId="9864" hidden="1"/>
    <cellStyle name="40% - Accent1 12" xfId="9978" hidden="1"/>
    <cellStyle name="40% - Accent1 12" xfId="10359" hidden="1"/>
    <cellStyle name="40% - Accent1 12" xfId="10438" hidden="1"/>
    <cellStyle name="40% - Accent1 12" xfId="10810" hidden="1"/>
    <cellStyle name="40% - Accent1 12" xfId="10735" hidden="1"/>
    <cellStyle name="40% - Accent1 12" xfId="10655" hidden="1"/>
    <cellStyle name="40% - Accent1 12" xfId="10572" hidden="1"/>
    <cellStyle name="40% - Accent1 12" xfId="9403" hidden="1"/>
    <cellStyle name="40% - Accent1 12" xfId="9324" hidden="1"/>
    <cellStyle name="40% - Accent1 12" xfId="9238" hidden="1"/>
    <cellStyle name="40% - Accent1 12" xfId="9037" hidden="1"/>
    <cellStyle name="40% - Accent1 12" xfId="9686" hidden="1"/>
    <cellStyle name="40% - Accent1 12" xfId="9797" hidden="1"/>
    <cellStyle name="40% - Accent1 12" xfId="8262" hidden="1"/>
    <cellStyle name="40% - Accent1 12" xfId="8117" hidden="1"/>
    <cellStyle name="40% - Accent1 12" xfId="7924" hidden="1"/>
    <cellStyle name="40% - Accent1 12" xfId="7839" hidden="1"/>
    <cellStyle name="40% - Accent1 12" xfId="9615" hidden="1"/>
    <cellStyle name="40% - Accent1 12" xfId="9985" hidden="1"/>
    <cellStyle name="40% - Accent1 12" xfId="7074" hidden="1"/>
    <cellStyle name="40% - Accent1 12" xfId="6914" hidden="1"/>
    <cellStyle name="40% - Accent1 12" xfId="6748" hidden="1"/>
    <cellStyle name="40% - Accent1 12" xfId="6268" hidden="1"/>
    <cellStyle name="40% - Accent1 12" xfId="6193" hidden="1"/>
    <cellStyle name="40% - Accent1 12" xfId="6016" hidden="1"/>
    <cellStyle name="40% - Accent1 12" xfId="10927" hidden="1"/>
    <cellStyle name="40% - Accent1 12" xfId="11002" hidden="1"/>
    <cellStyle name="40% - Accent1 12" xfId="5369" hidden="1"/>
    <cellStyle name="40% - Accent1 12" xfId="5294" hidden="1"/>
    <cellStyle name="40% - Accent1 12" xfId="5214" hidden="1"/>
    <cellStyle name="40% - Accent1 12" xfId="5131" hidden="1"/>
    <cellStyle name="40% - Accent1 12" xfId="3962" hidden="1"/>
    <cellStyle name="40% - Accent1 12" xfId="3883" hidden="1"/>
    <cellStyle name="40% - Accent1 12" xfId="3797" hidden="1"/>
    <cellStyle name="40% - Accent1 12" xfId="3596" hidden="1"/>
    <cellStyle name="40% - Accent1 12" xfId="4245" hidden="1"/>
    <cellStyle name="40% - Accent1 12" xfId="4356" hidden="1"/>
    <cellStyle name="40% - Accent1 12" xfId="2821" hidden="1"/>
    <cellStyle name="40% - Accent1 12" xfId="2676" hidden="1"/>
    <cellStyle name="40% - Accent1 12" xfId="2483" hidden="1"/>
    <cellStyle name="40% - Accent1 12" xfId="2398" hidden="1"/>
    <cellStyle name="40% - Accent1 12" xfId="4174" hidden="1"/>
    <cellStyle name="40% - Accent1 12" xfId="4544" hidden="1"/>
    <cellStyle name="40% - Accent1 12" xfId="1633" hidden="1"/>
    <cellStyle name="40% - Accent1 12" xfId="1473" hidden="1"/>
    <cellStyle name="40% - Accent1 12" xfId="1307" hidden="1"/>
    <cellStyle name="40% - Accent1 12" xfId="827" hidden="1"/>
    <cellStyle name="40% - Accent1 12" xfId="752" hidden="1"/>
    <cellStyle name="40% - Accent1 12" xfId="575" hidden="1"/>
    <cellStyle name="40% - Accent1 12" xfId="11071" hidden="1"/>
    <cellStyle name="40% - Accent1 12" xfId="11146" hidden="1"/>
    <cellStyle name="40% - Accent1 12" xfId="11254" hidden="1"/>
    <cellStyle name="40% - Accent1 12" xfId="11331" hidden="1"/>
    <cellStyle name="40% - Accent1 12" xfId="11461" hidden="1"/>
    <cellStyle name="40% - Accent1 12" xfId="11586" hidden="1"/>
    <cellStyle name="40% - Accent1 12" xfId="12599" hidden="1"/>
    <cellStyle name="40% - Accent1 12" xfId="12741" hidden="1"/>
    <cellStyle name="40% - Accent1 12" xfId="12891" hidden="1"/>
    <cellStyle name="40% - Accent1 12" xfId="12960" hidden="1"/>
    <cellStyle name="40% - Accent1 12" xfId="12342" hidden="1"/>
    <cellStyle name="40% - Accent1 12" xfId="12299" hidden="1"/>
    <cellStyle name="40% - Accent1 12" xfId="13678" hidden="1"/>
    <cellStyle name="40% - Accent1 12" xfId="13801" hidden="1"/>
    <cellStyle name="40% - Accent1 12" xfId="13949" hidden="1"/>
    <cellStyle name="40% - Accent1 12" xfId="14071" hidden="1"/>
    <cellStyle name="40% - Accent1 12" xfId="12418" hidden="1"/>
    <cellStyle name="40% - Accent1 12" xfId="12239" hidden="1"/>
    <cellStyle name="40% - Accent1 12" xfId="14718" hidden="1"/>
    <cellStyle name="40% - Accent1 12" xfId="14815" hidden="1"/>
    <cellStyle name="40% - Accent1 12" xfId="14906" hidden="1"/>
    <cellStyle name="40% - Accent1 12" xfId="15483" hidden="1"/>
    <cellStyle name="40% - Accent1 12" xfId="15592" hidden="1"/>
    <cellStyle name="40% - Accent1 12" xfId="15706" hidden="1"/>
    <cellStyle name="40% - Accent1 12" xfId="16087" hidden="1"/>
    <cellStyle name="40% - Accent1 12" xfId="16166" hidden="1"/>
    <cellStyle name="40% - Accent1 12" xfId="16538" hidden="1"/>
    <cellStyle name="40% - Accent1 12" xfId="16463" hidden="1"/>
    <cellStyle name="40% - Accent1 12" xfId="16383" hidden="1"/>
    <cellStyle name="40% - Accent1 12" xfId="16300" hidden="1"/>
    <cellStyle name="40% - Accent1 12" xfId="15131" hidden="1"/>
    <cellStyle name="40% - Accent1 12" xfId="15052" hidden="1"/>
    <cellStyle name="40% - Accent1 12" xfId="14966" hidden="1"/>
    <cellStyle name="40% - Accent1 12" xfId="14765" hidden="1"/>
    <cellStyle name="40% - Accent1 12" xfId="15414" hidden="1"/>
    <cellStyle name="40% - Accent1 12" xfId="15525" hidden="1"/>
    <cellStyle name="40% - Accent1 12" xfId="13990" hidden="1"/>
    <cellStyle name="40% - Accent1 12" xfId="13845" hidden="1"/>
    <cellStyle name="40% - Accent1 12" xfId="13652" hidden="1"/>
    <cellStyle name="40% - Accent1 12" xfId="13567" hidden="1"/>
    <cellStyle name="40% - Accent1 12" xfId="15343" hidden="1"/>
    <cellStyle name="40% - Accent1 12" xfId="15713" hidden="1"/>
    <cellStyle name="40% - Accent1 12" xfId="12802" hidden="1"/>
    <cellStyle name="40% - Accent1 12" xfId="12642" hidden="1"/>
    <cellStyle name="40% - Accent1 12" xfId="12476" hidden="1"/>
    <cellStyle name="40% - Accent1 12" xfId="11996" hidden="1"/>
    <cellStyle name="40% - Accent1 12" xfId="11921" hidden="1"/>
    <cellStyle name="40% - Accent1 12" xfId="11744" hidden="1"/>
    <cellStyle name="40% - Accent1 12" xfId="16655" hidden="1"/>
    <cellStyle name="40% - Accent1 12" xfId="16730" hidden="1"/>
    <cellStyle name="40% - Accent1 12" xfId="16835" hidden="1"/>
    <cellStyle name="40% - Accent1 12" xfId="16912" hidden="1"/>
    <cellStyle name="40% - Accent1 12" xfId="17042" hidden="1"/>
    <cellStyle name="40% - Accent1 12" xfId="17167" hidden="1"/>
    <cellStyle name="40% - Accent1 12" xfId="18180" hidden="1"/>
    <cellStyle name="40% - Accent1 12" xfId="18322" hidden="1"/>
    <cellStyle name="40% - Accent1 12" xfId="18472" hidden="1"/>
    <cellStyle name="40% - Accent1 12" xfId="18541" hidden="1"/>
    <cellStyle name="40% - Accent1 12" xfId="17923" hidden="1"/>
    <cellStyle name="40% - Accent1 12" xfId="17880" hidden="1"/>
    <cellStyle name="40% - Accent1 12" xfId="19259" hidden="1"/>
    <cellStyle name="40% - Accent1 12" xfId="19382" hidden="1"/>
    <cellStyle name="40% - Accent1 12" xfId="19530" hidden="1"/>
    <cellStyle name="40% - Accent1 12" xfId="19652" hidden="1"/>
    <cellStyle name="40% - Accent1 12" xfId="17999" hidden="1"/>
    <cellStyle name="40% - Accent1 12" xfId="17820" hidden="1"/>
    <cellStyle name="40% - Accent1 12" xfId="20299" hidden="1"/>
    <cellStyle name="40% - Accent1 12" xfId="20396" hidden="1"/>
    <cellStyle name="40% - Accent1 12" xfId="20487" hidden="1"/>
    <cellStyle name="40% - Accent1 12" xfId="21064" hidden="1"/>
    <cellStyle name="40% - Accent1 12" xfId="21173" hidden="1"/>
    <cellStyle name="40% - Accent1 12" xfId="21287" hidden="1"/>
    <cellStyle name="40% - Accent1 12" xfId="21668" hidden="1"/>
    <cellStyle name="40% - Accent1 12" xfId="21747" hidden="1"/>
    <cellStyle name="40% - Accent1 12" xfId="22276" hidden="1"/>
    <cellStyle name="40% - Accent1 12" xfId="22353" hidden="1"/>
    <cellStyle name="40% - Accent1 12" xfId="22483" hidden="1"/>
    <cellStyle name="40% - Accent1 12" xfId="22608" hidden="1"/>
    <cellStyle name="40% - Accent1 12" xfId="23621" hidden="1"/>
    <cellStyle name="40% - Accent1 12" xfId="23763" hidden="1"/>
    <cellStyle name="40% - Accent1 12" xfId="23913" hidden="1"/>
    <cellStyle name="40% - Accent1 12" xfId="23982" hidden="1"/>
    <cellStyle name="40% - Accent1 12" xfId="23364" hidden="1"/>
    <cellStyle name="40% - Accent1 12" xfId="23321" hidden="1"/>
    <cellStyle name="40% - Accent1 12" xfId="24700" hidden="1"/>
    <cellStyle name="40% - Accent1 12" xfId="24823" hidden="1"/>
    <cellStyle name="40% - Accent1 12" xfId="24971" hidden="1"/>
    <cellStyle name="40% - Accent1 12" xfId="25093" hidden="1"/>
    <cellStyle name="40% - Accent1 12" xfId="23440" hidden="1"/>
    <cellStyle name="40% - Accent1 12" xfId="23261" hidden="1"/>
    <cellStyle name="40% - Accent1 12" xfId="25740" hidden="1"/>
    <cellStyle name="40% - Accent1 12" xfId="25837" hidden="1"/>
    <cellStyle name="40% - Accent1 12" xfId="25928" hidden="1"/>
    <cellStyle name="40% - Accent1 12" xfId="26505" hidden="1"/>
    <cellStyle name="40% - Accent1 12" xfId="26614" hidden="1"/>
    <cellStyle name="40% - Accent1 12" xfId="26728" hidden="1"/>
    <cellStyle name="40% - Accent1 12" xfId="27109" hidden="1"/>
    <cellStyle name="40% - Accent1 12" xfId="27188" hidden="1"/>
    <cellStyle name="40% - Accent1 12" xfId="27560" hidden="1"/>
    <cellStyle name="40% - Accent1 12" xfId="27485" hidden="1"/>
    <cellStyle name="40% - Accent1 12" xfId="27405" hidden="1"/>
    <cellStyle name="40% - Accent1 12" xfId="27322" hidden="1"/>
    <cellStyle name="40% - Accent1 12" xfId="26153" hidden="1"/>
    <cellStyle name="40% - Accent1 12" xfId="26074" hidden="1"/>
    <cellStyle name="40% - Accent1 12" xfId="25988" hidden="1"/>
    <cellStyle name="40% - Accent1 12" xfId="25787" hidden="1"/>
    <cellStyle name="40% - Accent1 12" xfId="26436" hidden="1"/>
    <cellStyle name="40% - Accent1 12" xfId="26547" hidden="1"/>
    <cellStyle name="40% - Accent1 12" xfId="25012" hidden="1"/>
    <cellStyle name="40% - Accent1 12" xfId="24867" hidden="1"/>
    <cellStyle name="40% - Accent1 12" xfId="24674" hidden="1"/>
    <cellStyle name="40% - Accent1 12" xfId="24589" hidden="1"/>
    <cellStyle name="40% - Accent1 12" xfId="26365" hidden="1"/>
    <cellStyle name="40% - Accent1 12" xfId="26735" hidden="1"/>
    <cellStyle name="40% - Accent1 12" xfId="23824" hidden="1"/>
    <cellStyle name="40% - Accent1 12" xfId="23664" hidden="1"/>
    <cellStyle name="40% - Accent1 12" xfId="23498" hidden="1"/>
    <cellStyle name="40% - Accent1 12" xfId="23018" hidden="1"/>
    <cellStyle name="40% - Accent1 12" xfId="22943" hidden="1"/>
    <cellStyle name="40% - Accent1 12" xfId="22766" hidden="1"/>
    <cellStyle name="40% - Accent1 12" xfId="27677" hidden="1"/>
    <cellStyle name="40% - Accent1 12" xfId="27752" hidden="1"/>
    <cellStyle name="40% - Accent1 12" xfId="22119" hidden="1"/>
    <cellStyle name="40% - Accent1 12" xfId="22044" hidden="1"/>
    <cellStyle name="40% - Accent1 12" xfId="21964" hidden="1"/>
    <cellStyle name="40% - Accent1 12" xfId="21881" hidden="1"/>
    <cellStyle name="40% - Accent1 12" xfId="20712" hidden="1"/>
    <cellStyle name="40% - Accent1 12" xfId="20633" hidden="1"/>
    <cellStyle name="40% - Accent1 12" xfId="20547" hidden="1"/>
    <cellStyle name="40% - Accent1 12" xfId="20346" hidden="1"/>
    <cellStyle name="40% - Accent1 12" xfId="20995" hidden="1"/>
    <cellStyle name="40% - Accent1 12" xfId="21106" hidden="1"/>
    <cellStyle name="40% - Accent1 12" xfId="19571" hidden="1"/>
    <cellStyle name="40% - Accent1 12" xfId="19426" hidden="1"/>
    <cellStyle name="40% - Accent1 12" xfId="19233" hidden="1"/>
    <cellStyle name="40% - Accent1 12" xfId="19148" hidden="1"/>
    <cellStyle name="40% - Accent1 12" xfId="20924" hidden="1"/>
    <cellStyle name="40% - Accent1 12" xfId="21294" hidden="1"/>
    <cellStyle name="40% - Accent1 12" xfId="18383" hidden="1"/>
    <cellStyle name="40% - Accent1 12" xfId="18223" hidden="1"/>
    <cellStyle name="40% - Accent1 12" xfId="18057" hidden="1"/>
    <cellStyle name="40% - Accent1 12" xfId="17577" hidden="1"/>
    <cellStyle name="40% - Accent1 12" xfId="17502" hidden="1"/>
    <cellStyle name="40% - Accent1 12" xfId="17325" hidden="1"/>
    <cellStyle name="40% - Accent1 12" xfId="27821" hidden="1"/>
    <cellStyle name="40% - Accent1 12" xfId="27896" hidden="1"/>
    <cellStyle name="40% - Accent1 12" xfId="28004" hidden="1"/>
    <cellStyle name="40% - Accent1 12" xfId="28081" hidden="1"/>
    <cellStyle name="40% - Accent1 12" xfId="28211" hidden="1"/>
    <cellStyle name="40% - Accent1 12" xfId="28336" hidden="1"/>
    <cellStyle name="40% - Accent1 12" xfId="29349" hidden="1"/>
    <cellStyle name="40% - Accent1 12" xfId="29491" hidden="1"/>
    <cellStyle name="40% - Accent1 12" xfId="29641" hidden="1"/>
    <cellStyle name="40% - Accent1 12" xfId="29710" hidden="1"/>
    <cellStyle name="40% - Accent1 12" xfId="29092" hidden="1"/>
    <cellStyle name="40% - Accent1 12" xfId="29049" hidden="1"/>
    <cellStyle name="40% - Accent1 12" xfId="30428" hidden="1"/>
    <cellStyle name="40% - Accent1 12" xfId="30551" hidden="1"/>
    <cellStyle name="40% - Accent1 12" xfId="30699" hidden="1"/>
    <cellStyle name="40% - Accent1 12" xfId="30821" hidden="1"/>
    <cellStyle name="40% - Accent1 12" xfId="29168" hidden="1"/>
    <cellStyle name="40% - Accent1 12" xfId="28989" hidden="1"/>
    <cellStyle name="40% - Accent1 12" xfId="31468" hidden="1"/>
    <cellStyle name="40% - Accent1 12" xfId="31565" hidden="1"/>
    <cellStyle name="40% - Accent1 12" xfId="31656" hidden="1"/>
    <cellStyle name="40% - Accent1 12" xfId="32233" hidden="1"/>
    <cellStyle name="40% - Accent1 12" xfId="32342" hidden="1"/>
    <cellStyle name="40% - Accent1 12" xfId="32456" hidden="1"/>
    <cellStyle name="40% - Accent1 12" xfId="32837" hidden="1"/>
    <cellStyle name="40% - Accent1 12" xfId="32916" hidden="1"/>
    <cellStyle name="40% - Accent1 12" xfId="33288" hidden="1"/>
    <cellStyle name="40% - Accent1 12" xfId="33213" hidden="1"/>
    <cellStyle name="40% - Accent1 12" xfId="33133" hidden="1"/>
    <cellStyle name="40% - Accent1 12" xfId="33050" hidden="1"/>
    <cellStyle name="40% - Accent1 12" xfId="31881" hidden="1"/>
    <cellStyle name="40% - Accent1 12" xfId="31802" hidden="1"/>
    <cellStyle name="40% - Accent1 12" xfId="31716" hidden="1"/>
    <cellStyle name="40% - Accent1 12" xfId="31515" hidden="1"/>
    <cellStyle name="40% - Accent1 12" xfId="32164" hidden="1"/>
    <cellStyle name="40% - Accent1 12" xfId="32275" hidden="1"/>
    <cellStyle name="40% - Accent1 12" xfId="30740" hidden="1"/>
    <cellStyle name="40% - Accent1 12" xfId="30595" hidden="1"/>
    <cellStyle name="40% - Accent1 12" xfId="30402" hidden="1"/>
    <cellStyle name="40% - Accent1 12" xfId="30317" hidden="1"/>
    <cellStyle name="40% - Accent1 12" xfId="32093" hidden="1"/>
    <cellStyle name="40% - Accent1 12" xfId="32463" hidden="1"/>
    <cellStyle name="40% - Accent1 12" xfId="29552" hidden="1"/>
    <cellStyle name="40% - Accent1 12" xfId="29392" hidden="1"/>
    <cellStyle name="40% - Accent1 12" xfId="29226" hidden="1"/>
    <cellStyle name="40% - Accent1 12" xfId="28746" hidden="1"/>
    <cellStyle name="40% - Accent1 12" xfId="28671" hidden="1"/>
    <cellStyle name="40% - Accent1 12" xfId="28494" hidden="1"/>
    <cellStyle name="40% - Accent1 12" xfId="33405" hidden="1"/>
    <cellStyle name="40% - Accent1 12" xfId="33480" hidden="1"/>
    <cellStyle name="40% - Accent1 13" xfId="430" hidden="1"/>
    <cellStyle name="40% - Accent1 13" xfId="593" hidden="1"/>
    <cellStyle name="40% - Accent1 13" xfId="1957" hidden="1"/>
    <cellStyle name="40% - Accent1 13" xfId="2273" hidden="1"/>
    <cellStyle name="40% - Accent1 13" xfId="3057" hidden="1"/>
    <cellStyle name="40% - Accent1 13" xfId="3372" hidden="1"/>
    <cellStyle name="40% - Accent1 13" xfId="4035" hidden="1"/>
    <cellStyle name="40% - Accent1 13" xfId="4668" hidden="1"/>
    <cellStyle name="40% - Accent1 13" xfId="5871" hidden="1"/>
    <cellStyle name="40% - Accent1 13" xfId="6034" hidden="1"/>
    <cellStyle name="40% - Accent1 13" xfId="7398" hidden="1"/>
    <cellStyle name="40% - Accent1 13" xfId="7714" hidden="1"/>
    <cellStyle name="40% - Accent1 13" xfId="8498" hidden="1"/>
    <cellStyle name="40% - Accent1 13" xfId="8813" hidden="1"/>
    <cellStyle name="40% - Accent1 13" xfId="9476" hidden="1"/>
    <cellStyle name="40% - Accent1 13" xfId="10109" hidden="1"/>
    <cellStyle name="40% - Accent1 13" xfId="10559" hidden="1"/>
    <cellStyle name="40% - Accent1 13" xfId="10306" hidden="1"/>
    <cellStyle name="40% - Accent1 13" xfId="8803" hidden="1"/>
    <cellStyle name="40% - Accent1 13" xfId="8479" hidden="1"/>
    <cellStyle name="40% - Accent1 13" xfId="7678" hidden="1"/>
    <cellStyle name="40% - Accent1 13" xfId="7361" hidden="1"/>
    <cellStyle name="40% - Accent1 13" xfId="6503" hidden="1"/>
    <cellStyle name="40% - Accent1 13" xfId="5796" hidden="1"/>
    <cellStyle name="40% - Accent1 13" xfId="5118" hidden="1"/>
    <cellStyle name="40% - Accent1 13" xfId="4865" hidden="1"/>
    <cellStyle name="40% - Accent1 13" xfId="3362" hidden="1"/>
    <cellStyle name="40% - Accent1 13" xfId="3038" hidden="1"/>
    <cellStyle name="40% - Accent1 13" xfId="2237" hidden="1"/>
    <cellStyle name="40% - Accent1 13" xfId="1920" hidden="1"/>
    <cellStyle name="40% - Accent1 13" xfId="1062" hidden="1"/>
    <cellStyle name="40% - Accent1 13" xfId="355" hidden="1"/>
    <cellStyle name="40% - Accent1 13" xfId="11599" hidden="1"/>
    <cellStyle name="40% - Accent1 13" xfId="11762" hidden="1"/>
    <cellStyle name="40% - Accent1 13" xfId="13126" hidden="1"/>
    <cellStyle name="40% - Accent1 13" xfId="13442" hidden="1"/>
    <cellStyle name="40% - Accent1 13" xfId="14226" hidden="1"/>
    <cellStyle name="40% - Accent1 13" xfId="14541" hidden="1"/>
    <cellStyle name="40% - Accent1 13" xfId="15204" hidden="1"/>
    <cellStyle name="40% - Accent1 13" xfId="15837" hidden="1"/>
    <cellStyle name="40% - Accent1 13" xfId="16287" hidden="1"/>
    <cellStyle name="40% - Accent1 13" xfId="16034" hidden="1"/>
    <cellStyle name="40% - Accent1 13" xfId="14531" hidden="1"/>
    <cellStyle name="40% - Accent1 13" xfId="14207" hidden="1"/>
    <cellStyle name="40% - Accent1 13" xfId="13406" hidden="1"/>
    <cellStyle name="40% - Accent1 13" xfId="13089" hidden="1"/>
    <cellStyle name="40% - Accent1 13" xfId="12231" hidden="1"/>
    <cellStyle name="40% - Accent1 13" xfId="11524" hidden="1"/>
    <cellStyle name="40% - Accent1 13" xfId="17180" hidden="1"/>
    <cellStyle name="40% - Accent1 13" xfId="17343" hidden="1"/>
    <cellStyle name="40% - Accent1 13" xfId="18707" hidden="1"/>
    <cellStyle name="40% - Accent1 13" xfId="19023" hidden="1"/>
    <cellStyle name="40% - Accent1 13" xfId="19807" hidden="1"/>
    <cellStyle name="40% - Accent1 13" xfId="20122" hidden="1"/>
    <cellStyle name="40% - Accent1 13" xfId="20785" hidden="1"/>
    <cellStyle name="40% - Accent1 13" xfId="21418" hidden="1"/>
    <cellStyle name="40% - Accent1 13" xfId="22621" hidden="1"/>
    <cellStyle name="40% - Accent1 13" xfId="22784" hidden="1"/>
    <cellStyle name="40% - Accent1 13" xfId="24148" hidden="1"/>
    <cellStyle name="40% - Accent1 13" xfId="24464" hidden="1"/>
    <cellStyle name="40% - Accent1 13" xfId="25248" hidden="1"/>
    <cellStyle name="40% - Accent1 13" xfId="25563" hidden="1"/>
    <cellStyle name="40% - Accent1 13" xfId="26226" hidden="1"/>
    <cellStyle name="40% - Accent1 13" xfId="26859" hidden="1"/>
    <cellStyle name="40% - Accent1 13" xfId="27309" hidden="1"/>
    <cellStyle name="40% - Accent1 13" xfId="27056" hidden="1"/>
    <cellStyle name="40% - Accent1 13" xfId="25553" hidden="1"/>
    <cellStyle name="40% - Accent1 13" xfId="25229" hidden="1"/>
    <cellStyle name="40% - Accent1 13" xfId="24428" hidden="1"/>
    <cellStyle name="40% - Accent1 13" xfId="24111" hidden="1"/>
    <cellStyle name="40% - Accent1 13" xfId="23253" hidden="1"/>
    <cellStyle name="40% - Accent1 13" xfId="22546" hidden="1"/>
    <cellStyle name="40% - Accent1 13" xfId="21868" hidden="1"/>
    <cellStyle name="40% - Accent1 13" xfId="21615" hidden="1"/>
    <cellStyle name="40% - Accent1 13" xfId="20112" hidden="1"/>
    <cellStyle name="40% - Accent1 13" xfId="19788" hidden="1"/>
    <cellStyle name="40% - Accent1 13" xfId="18987" hidden="1"/>
    <cellStyle name="40% - Accent1 13" xfId="18670" hidden="1"/>
    <cellStyle name="40% - Accent1 13" xfId="17812" hidden="1"/>
    <cellStyle name="40% - Accent1 13" xfId="17105" hidden="1"/>
    <cellStyle name="40% - Accent1 13" xfId="28349" hidden="1"/>
    <cellStyle name="40% - Accent1 13" xfId="28512" hidden="1"/>
    <cellStyle name="40% - Accent1 13" xfId="29876" hidden="1"/>
    <cellStyle name="40% - Accent1 13" xfId="30192" hidden="1"/>
    <cellStyle name="40% - Accent1 13" xfId="30976" hidden="1"/>
    <cellStyle name="40% - Accent1 13" xfId="31291" hidden="1"/>
    <cellStyle name="40% - Accent1 13" xfId="31954" hidden="1"/>
    <cellStyle name="40% - Accent1 13" xfId="32587" hidden="1"/>
    <cellStyle name="40% - Accent1 13" xfId="33037" hidden="1"/>
    <cellStyle name="40% - Accent1 13" xfId="32784" hidden="1"/>
    <cellStyle name="40% - Accent1 13" xfId="31281" hidden="1"/>
    <cellStyle name="40% - Accent1 13" xfId="30957" hidden="1"/>
    <cellStyle name="40% - Accent1 13" xfId="30156" hidden="1"/>
    <cellStyle name="40% - Accent1 13" xfId="29839" hidden="1"/>
    <cellStyle name="40% - Accent1 13" xfId="28981" hidden="1"/>
    <cellStyle name="40% - Accent1 13" xfId="28274" hidden="1"/>
    <cellStyle name="40% - Accent1 3 2 3 2" xfId="516" hidden="1"/>
    <cellStyle name="40% - Accent1 3 2 3 2" xfId="685" hidden="1"/>
    <cellStyle name="40% - Accent1 3 2 3 2" xfId="2043" hidden="1"/>
    <cellStyle name="40% - Accent1 3 2 3 2" xfId="2359" hidden="1"/>
    <cellStyle name="40% - Accent1 3 2 3 2" xfId="3143" hidden="1"/>
    <cellStyle name="40% - Accent1 3 2 3 2" xfId="3458" hidden="1"/>
    <cellStyle name="40% - Accent1 3 2 3 2" xfId="4121" hidden="1"/>
    <cellStyle name="40% - Accent1 3 2 3 2" xfId="4754" hidden="1"/>
    <cellStyle name="40% - Accent1 3 2 3 2" xfId="5957" hidden="1"/>
    <cellStyle name="40% - Accent1 3 2 3 2" xfId="6126" hidden="1"/>
    <cellStyle name="40% - Accent1 3 2 3 2" xfId="7484" hidden="1"/>
    <cellStyle name="40% - Accent1 3 2 3 2" xfId="7800" hidden="1"/>
    <cellStyle name="40% - Accent1 3 2 3 2" xfId="8584" hidden="1"/>
    <cellStyle name="40% - Accent1 3 2 3 2" xfId="8899" hidden="1"/>
    <cellStyle name="40% - Accent1 3 2 3 2" xfId="9562" hidden="1"/>
    <cellStyle name="40% - Accent1 3 2 3 2" xfId="10195" hidden="1"/>
    <cellStyle name="40% - Accent1 3 2 3 2" xfId="10471" hidden="1"/>
    <cellStyle name="40% - Accent1 3 2 3 2" xfId="10220" hidden="1"/>
    <cellStyle name="40% - Accent1 3 2 3 2" xfId="8716" hidden="1"/>
    <cellStyle name="40% - Accent1 3 2 3 2" xfId="8392" hidden="1"/>
    <cellStyle name="40% - Accent1 3 2 3 2" xfId="7588" hidden="1"/>
    <cellStyle name="40% - Accent1 3 2 3 2" xfId="7273" hidden="1"/>
    <cellStyle name="40% - Accent1 3 2 3 2" xfId="6405" hidden="1"/>
    <cellStyle name="40% - Accent1 3 2 3 2" xfId="5664" hidden="1"/>
    <cellStyle name="40% - Accent1 3 2 3 2" xfId="5030" hidden="1"/>
    <cellStyle name="40% - Accent1 3 2 3 2" xfId="4779" hidden="1"/>
    <cellStyle name="40% - Accent1 3 2 3 2" xfId="3275" hidden="1"/>
    <cellStyle name="40% - Accent1 3 2 3 2" xfId="2951" hidden="1"/>
    <cellStyle name="40% - Accent1 3 2 3 2" xfId="2147" hidden="1"/>
    <cellStyle name="40% - Accent1 3 2 3 2" xfId="1832" hidden="1"/>
    <cellStyle name="40% - Accent1 3 2 3 2" xfId="964" hidden="1"/>
    <cellStyle name="40% - Accent1 3 2 3 2" xfId="223" hidden="1"/>
    <cellStyle name="40% - Accent1 3 2 3 2" xfId="11685" hidden="1"/>
    <cellStyle name="40% - Accent1 3 2 3 2" xfId="11854" hidden="1"/>
    <cellStyle name="40% - Accent1 3 2 3 2" xfId="13212" hidden="1"/>
    <cellStyle name="40% - Accent1 3 2 3 2" xfId="13528" hidden="1"/>
    <cellStyle name="40% - Accent1 3 2 3 2" xfId="14312" hidden="1"/>
    <cellStyle name="40% - Accent1 3 2 3 2" xfId="14627" hidden="1"/>
    <cellStyle name="40% - Accent1 3 2 3 2" xfId="15290" hidden="1"/>
    <cellStyle name="40% - Accent1 3 2 3 2" xfId="15923" hidden="1"/>
    <cellStyle name="40% - Accent1 3 2 3 2" xfId="16199" hidden="1"/>
    <cellStyle name="40% - Accent1 3 2 3 2" xfId="15948" hidden="1"/>
    <cellStyle name="40% - Accent1 3 2 3 2" xfId="14444" hidden="1"/>
    <cellStyle name="40% - Accent1 3 2 3 2" xfId="14120" hidden="1"/>
    <cellStyle name="40% - Accent1 3 2 3 2" xfId="13316" hidden="1"/>
    <cellStyle name="40% - Accent1 3 2 3 2" xfId="13001" hidden="1"/>
    <cellStyle name="40% - Accent1 3 2 3 2" xfId="12133" hidden="1"/>
    <cellStyle name="40% - Accent1 3 2 3 2" xfId="11392" hidden="1"/>
    <cellStyle name="40% - Accent1 3 2 3 2" xfId="17266" hidden="1"/>
    <cellStyle name="40% - Accent1 3 2 3 2" xfId="17435" hidden="1"/>
    <cellStyle name="40% - Accent1 3 2 3 2" xfId="18793" hidden="1"/>
    <cellStyle name="40% - Accent1 3 2 3 2" xfId="19109" hidden="1"/>
    <cellStyle name="40% - Accent1 3 2 3 2" xfId="19893" hidden="1"/>
    <cellStyle name="40% - Accent1 3 2 3 2" xfId="20208" hidden="1"/>
    <cellStyle name="40% - Accent1 3 2 3 2" xfId="20871" hidden="1"/>
    <cellStyle name="40% - Accent1 3 2 3 2" xfId="21504" hidden="1"/>
    <cellStyle name="40% - Accent1 3 2 3 2" xfId="22707" hidden="1"/>
    <cellStyle name="40% - Accent1 3 2 3 2" xfId="22876" hidden="1"/>
    <cellStyle name="40% - Accent1 3 2 3 2" xfId="24234" hidden="1"/>
    <cellStyle name="40% - Accent1 3 2 3 2" xfId="24550" hidden="1"/>
    <cellStyle name="40% - Accent1 3 2 3 2" xfId="25334" hidden="1"/>
    <cellStyle name="40% - Accent1 3 2 3 2" xfId="25649" hidden="1"/>
    <cellStyle name="40% - Accent1 3 2 3 2" xfId="26312" hidden="1"/>
    <cellStyle name="40% - Accent1 3 2 3 2" xfId="26945" hidden="1"/>
    <cellStyle name="40% - Accent1 3 2 3 2" xfId="27221" hidden="1"/>
    <cellStyle name="40% - Accent1 3 2 3 2" xfId="26970" hidden="1"/>
    <cellStyle name="40% - Accent1 3 2 3 2" xfId="25466" hidden="1"/>
    <cellStyle name="40% - Accent1 3 2 3 2" xfId="25142" hidden="1"/>
    <cellStyle name="40% - Accent1 3 2 3 2" xfId="24338" hidden="1"/>
    <cellStyle name="40% - Accent1 3 2 3 2" xfId="24023" hidden="1"/>
    <cellStyle name="40% - Accent1 3 2 3 2" xfId="23155" hidden="1"/>
    <cellStyle name="40% - Accent1 3 2 3 2" xfId="22414" hidden="1"/>
    <cellStyle name="40% - Accent1 3 2 3 2" xfId="21780" hidden="1"/>
    <cellStyle name="40% - Accent1 3 2 3 2" xfId="21529" hidden="1"/>
    <cellStyle name="40% - Accent1 3 2 3 2" xfId="20025" hidden="1"/>
    <cellStyle name="40% - Accent1 3 2 3 2" xfId="19701" hidden="1"/>
    <cellStyle name="40% - Accent1 3 2 3 2" xfId="18897" hidden="1"/>
    <cellStyle name="40% - Accent1 3 2 3 2" xfId="18582" hidden="1"/>
    <cellStyle name="40% - Accent1 3 2 3 2" xfId="17714" hidden="1"/>
    <cellStyle name="40% - Accent1 3 2 3 2" xfId="16973" hidden="1"/>
    <cellStyle name="40% - Accent1 3 2 3 2" xfId="28435" hidden="1"/>
    <cellStyle name="40% - Accent1 3 2 3 2" xfId="28604" hidden="1"/>
    <cellStyle name="40% - Accent1 3 2 3 2" xfId="29962" hidden="1"/>
    <cellStyle name="40% - Accent1 3 2 3 2" xfId="30278" hidden="1"/>
    <cellStyle name="40% - Accent1 3 2 3 2" xfId="31062" hidden="1"/>
    <cellStyle name="40% - Accent1 3 2 3 2" xfId="31377" hidden="1"/>
    <cellStyle name="40% - Accent1 3 2 3 2" xfId="32040" hidden="1"/>
    <cellStyle name="40% - Accent1 3 2 3 2" xfId="32673" hidden="1"/>
    <cellStyle name="40% - Accent1 3 2 3 2" xfId="32949" hidden="1"/>
    <cellStyle name="40% - Accent1 3 2 3 2" xfId="32698" hidden="1"/>
    <cellStyle name="40% - Accent1 3 2 3 2" xfId="31194" hidden="1"/>
    <cellStyle name="40% - Accent1 3 2 3 2" xfId="30870" hidden="1"/>
    <cellStyle name="40% - Accent1 3 2 3 2" xfId="30066" hidden="1"/>
    <cellStyle name="40% - Accent1 3 2 3 2" xfId="29751" hidden="1"/>
    <cellStyle name="40% - Accent1 3 2 3 2" xfId="28883" hidden="1"/>
    <cellStyle name="40% - Accent1 3 2 3 2" xfId="28142" hidden="1"/>
    <cellStyle name="40% - Accent1 3 2 4 2" xfId="479" hidden="1"/>
    <cellStyle name="40% - Accent1 3 2 4 2" xfId="648" hidden="1"/>
    <cellStyle name="40% - Accent1 3 2 4 2" xfId="2006" hidden="1"/>
    <cellStyle name="40% - Accent1 3 2 4 2" xfId="2322" hidden="1"/>
    <cellStyle name="40% - Accent1 3 2 4 2" xfId="3106" hidden="1"/>
    <cellStyle name="40% - Accent1 3 2 4 2" xfId="3421" hidden="1"/>
    <cellStyle name="40% - Accent1 3 2 4 2" xfId="4084" hidden="1"/>
    <cellStyle name="40% - Accent1 3 2 4 2" xfId="4717" hidden="1"/>
    <cellStyle name="40% - Accent1 3 2 4 2" xfId="5920" hidden="1"/>
    <cellStyle name="40% - Accent1 3 2 4 2" xfId="6089" hidden="1"/>
    <cellStyle name="40% - Accent1 3 2 4 2" xfId="7447" hidden="1"/>
    <cellStyle name="40% - Accent1 3 2 4 2" xfId="7763" hidden="1"/>
    <cellStyle name="40% - Accent1 3 2 4 2" xfId="8547" hidden="1"/>
    <cellStyle name="40% - Accent1 3 2 4 2" xfId="8862" hidden="1"/>
    <cellStyle name="40% - Accent1 3 2 4 2" xfId="9525" hidden="1"/>
    <cellStyle name="40% - Accent1 3 2 4 2" xfId="10158" hidden="1"/>
    <cellStyle name="40% - Accent1 3 2 4 2" xfId="10509" hidden="1"/>
    <cellStyle name="40% - Accent1 3 2 4 2" xfId="10257" hidden="1"/>
    <cellStyle name="40% - Accent1 3 2 4 2" xfId="8753" hidden="1"/>
    <cellStyle name="40% - Accent1 3 2 4 2" xfId="8429" hidden="1"/>
    <cellStyle name="40% - Accent1 3 2 4 2" xfId="7627" hidden="1"/>
    <cellStyle name="40% - Accent1 3 2 4 2" xfId="7311" hidden="1"/>
    <cellStyle name="40% - Accent1 3 2 4 2" xfId="6446" hidden="1"/>
    <cellStyle name="40% - Accent1 3 2 4 2" xfId="5724" hidden="1"/>
    <cellStyle name="40% - Accent1 3 2 4 2" xfId="5068" hidden="1"/>
    <cellStyle name="40% - Accent1 3 2 4 2" xfId="4816" hidden="1"/>
    <cellStyle name="40% - Accent1 3 2 4 2" xfId="3312" hidden="1"/>
    <cellStyle name="40% - Accent1 3 2 4 2" xfId="2988" hidden="1"/>
    <cellStyle name="40% - Accent1 3 2 4 2" xfId="2186" hidden="1"/>
    <cellStyle name="40% - Accent1 3 2 4 2" xfId="1870" hidden="1"/>
    <cellStyle name="40% - Accent1 3 2 4 2" xfId="1005" hidden="1"/>
    <cellStyle name="40% - Accent1 3 2 4 2" xfId="283" hidden="1"/>
    <cellStyle name="40% - Accent1 3 2 4 2" xfId="11648" hidden="1"/>
    <cellStyle name="40% - Accent1 3 2 4 2" xfId="11817" hidden="1"/>
    <cellStyle name="40% - Accent1 3 2 4 2" xfId="13175" hidden="1"/>
    <cellStyle name="40% - Accent1 3 2 4 2" xfId="13491" hidden="1"/>
    <cellStyle name="40% - Accent1 3 2 4 2" xfId="14275" hidden="1"/>
    <cellStyle name="40% - Accent1 3 2 4 2" xfId="14590" hidden="1"/>
    <cellStyle name="40% - Accent1 3 2 4 2" xfId="15253" hidden="1"/>
    <cellStyle name="40% - Accent1 3 2 4 2" xfId="15886" hidden="1"/>
    <cellStyle name="40% - Accent1 3 2 4 2" xfId="16237" hidden="1"/>
    <cellStyle name="40% - Accent1 3 2 4 2" xfId="15985" hidden="1"/>
    <cellStyle name="40% - Accent1 3 2 4 2" xfId="14481" hidden="1"/>
    <cellStyle name="40% - Accent1 3 2 4 2" xfId="14157" hidden="1"/>
    <cellStyle name="40% - Accent1 3 2 4 2" xfId="13355" hidden="1"/>
    <cellStyle name="40% - Accent1 3 2 4 2" xfId="13039" hidden="1"/>
    <cellStyle name="40% - Accent1 3 2 4 2" xfId="12174" hidden="1"/>
    <cellStyle name="40% - Accent1 3 2 4 2" xfId="11452" hidden="1"/>
    <cellStyle name="40% - Accent1 3 2 4 2" xfId="17229" hidden="1"/>
    <cellStyle name="40% - Accent1 3 2 4 2" xfId="17398" hidden="1"/>
    <cellStyle name="40% - Accent1 3 2 4 2" xfId="18756" hidden="1"/>
    <cellStyle name="40% - Accent1 3 2 4 2" xfId="19072" hidden="1"/>
    <cellStyle name="40% - Accent1 3 2 4 2" xfId="19856" hidden="1"/>
    <cellStyle name="40% - Accent1 3 2 4 2" xfId="20171" hidden="1"/>
    <cellStyle name="40% - Accent1 3 2 4 2" xfId="20834" hidden="1"/>
    <cellStyle name="40% - Accent1 3 2 4 2" xfId="21467" hidden="1"/>
    <cellStyle name="40% - Accent1 3 2 4 2" xfId="22670" hidden="1"/>
    <cellStyle name="40% - Accent1 3 2 4 2" xfId="22839" hidden="1"/>
    <cellStyle name="40% - Accent1 3 2 4 2" xfId="24197" hidden="1"/>
    <cellStyle name="40% - Accent1 3 2 4 2" xfId="24513" hidden="1"/>
    <cellStyle name="40% - Accent1 3 2 4 2" xfId="25297" hidden="1"/>
    <cellStyle name="40% - Accent1 3 2 4 2" xfId="25612" hidden="1"/>
    <cellStyle name="40% - Accent1 3 2 4 2" xfId="26275" hidden="1"/>
    <cellStyle name="40% - Accent1 3 2 4 2" xfId="26908" hidden="1"/>
    <cellStyle name="40% - Accent1 3 2 4 2" xfId="27259" hidden="1"/>
    <cellStyle name="40% - Accent1 3 2 4 2" xfId="27007" hidden="1"/>
    <cellStyle name="40% - Accent1 3 2 4 2" xfId="25503" hidden="1"/>
    <cellStyle name="40% - Accent1 3 2 4 2" xfId="25179" hidden="1"/>
    <cellStyle name="40% - Accent1 3 2 4 2" xfId="24377" hidden="1"/>
    <cellStyle name="40% - Accent1 3 2 4 2" xfId="24061" hidden="1"/>
    <cellStyle name="40% - Accent1 3 2 4 2" xfId="23196" hidden="1"/>
    <cellStyle name="40% - Accent1 3 2 4 2" xfId="22474" hidden="1"/>
    <cellStyle name="40% - Accent1 3 2 4 2" xfId="21818" hidden="1"/>
    <cellStyle name="40% - Accent1 3 2 4 2" xfId="21566" hidden="1"/>
    <cellStyle name="40% - Accent1 3 2 4 2" xfId="20062" hidden="1"/>
    <cellStyle name="40% - Accent1 3 2 4 2" xfId="19738" hidden="1"/>
    <cellStyle name="40% - Accent1 3 2 4 2" xfId="18936" hidden="1"/>
    <cellStyle name="40% - Accent1 3 2 4 2" xfId="18620" hidden="1"/>
    <cellStyle name="40% - Accent1 3 2 4 2" xfId="17755" hidden="1"/>
    <cellStyle name="40% - Accent1 3 2 4 2" xfId="17033" hidden="1"/>
    <cellStyle name="40% - Accent1 3 2 4 2" xfId="28398" hidden="1"/>
    <cellStyle name="40% - Accent1 3 2 4 2" xfId="28567" hidden="1"/>
    <cellStyle name="40% - Accent1 3 2 4 2" xfId="29925" hidden="1"/>
    <cellStyle name="40% - Accent1 3 2 4 2" xfId="30241" hidden="1"/>
    <cellStyle name="40% - Accent1 3 2 4 2" xfId="31025" hidden="1"/>
    <cellStyle name="40% - Accent1 3 2 4 2" xfId="31340" hidden="1"/>
    <cellStyle name="40% - Accent1 3 2 4 2" xfId="32003" hidden="1"/>
    <cellStyle name="40% - Accent1 3 2 4 2" xfId="32636" hidden="1"/>
    <cellStyle name="40% - Accent1 3 2 4 2" xfId="32987" hidden="1"/>
    <cellStyle name="40% - Accent1 3 2 4 2" xfId="32735" hidden="1"/>
    <cellStyle name="40% - Accent1 3 2 4 2" xfId="31231" hidden="1"/>
    <cellStyle name="40% - Accent1 3 2 4 2" xfId="30907" hidden="1"/>
    <cellStyle name="40% - Accent1 3 2 4 2" xfId="30105" hidden="1"/>
    <cellStyle name="40% - Accent1 3 2 4 2" xfId="29789" hidden="1"/>
    <cellStyle name="40% - Accent1 3 2 4 2" xfId="28924" hidden="1"/>
    <cellStyle name="40% - Accent1 3 2 4 2" xfId="28202" hidden="1"/>
    <cellStyle name="40% - Accent1 3 3 3 2" xfId="478" hidden="1"/>
    <cellStyle name="40% - Accent1 3 3 3 2" xfId="647" hidden="1"/>
    <cellStyle name="40% - Accent1 3 3 3 2" xfId="2005" hidden="1"/>
    <cellStyle name="40% - Accent1 3 3 3 2" xfId="2321" hidden="1"/>
    <cellStyle name="40% - Accent1 3 3 3 2" xfId="3105" hidden="1"/>
    <cellStyle name="40% - Accent1 3 3 3 2" xfId="3420" hidden="1"/>
    <cellStyle name="40% - Accent1 3 3 3 2" xfId="4083" hidden="1"/>
    <cellStyle name="40% - Accent1 3 3 3 2" xfId="4716" hidden="1"/>
    <cellStyle name="40% - Accent1 3 3 3 2" xfId="5919" hidden="1"/>
    <cellStyle name="40% - Accent1 3 3 3 2" xfId="6088" hidden="1"/>
    <cellStyle name="40% - Accent1 3 3 3 2" xfId="7446" hidden="1"/>
    <cellStyle name="40% - Accent1 3 3 3 2" xfId="7762" hidden="1"/>
    <cellStyle name="40% - Accent1 3 3 3 2" xfId="8546" hidden="1"/>
    <cellStyle name="40% - Accent1 3 3 3 2" xfId="8861" hidden="1"/>
    <cellStyle name="40% - Accent1 3 3 3 2" xfId="9524" hidden="1"/>
    <cellStyle name="40% - Accent1 3 3 3 2" xfId="10157" hidden="1"/>
    <cellStyle name="40% - Accent1 3 3 3 2" xfId="10510" hidden="1"/>
    <cellStyle name="40% - Accent1 3 3 3 2" xfId="10258" hidden="1"/>
    <cellStyle name="40% - Accent1 3 3 3 2" xfId="8754" hidden="1"/>
    <cellStyle name="40% - Accent1 3 3 3 2" xfId="8430" hidden="1"/>
    <cellStyle name="40% - Accent1 3 3 3 2" xfId="7628" hidden="1"/>
    <cellStyle name="40% - Accent1 3 3 3 2" xfId="7312" hidden="1"/>
    <cellStyle name="40% - Accent1 3 3 3 2" xfId="6448" hidden="1"/>
    <cellStyle name="40% - Accent1 3 3 3 2" xfId="5725" hidden="1"/>
    <cellStyle name="40% - Accent1 3 3 3 2" xfId="5069" hidden="1"/>
    <cellStyle name="40% - Accent1 3 3 3 2" xfId="4817" hidden="1"/>
    <cellStyle name="40% - Accent1 3 3 3 2" xfId="3313" hidden="1"/>
    <cellStyle name="40% - Accent1 3 3 3 2" xfId="2989" hidden="1"/>
    <cellStyle name="40% - Accent1 3 3 3 2" xfId="2187" hidden="1"/>
    <cellStyle name="40% - Accent1 3 3 3 2" xfId="1871" hidden="1"/>
    <cellStyle name="40% - Accent1 3 3 3 2" xfId="1007" hidden="1"/>
    <cellStyle name="40% - Accent1 3 3 3 2" xfId="284" hidden="1"/>
    <cellStyle name="40% - Accent1 3 3 3 2" xfId="11647" hidden="1"/>
    <cellStyle name="40% - Accent1 3 3 3 2" xfId="11816" hidden="1"/>
    <cellStyle name="40% - Accent1 3 3 3 2" xfId="13174" hidden="1"/>
    <cellStyle name="40% - Accent1 3 3 3 2" xfId="13490" hidden="1"/>
    <cellStyle name="40% - Accent1 3 3 3 2" xfId="14274" hidden="1"/>
    <cellStyle name="40% - Accent1 3 3 3 2" xfId="14589" hidden="1"/>
    <cellStyle name="40% - Accent1 3 3 3 2" xfId="15252" hidden="1"/>
    <cellStyle name="40% - Accent1 3 3 3 2" xfId="15885" hidden="1"/>
    <cellStyle name="40% - Accent1 3 3 3 2" xfId="16238" hidden="1"/>
    <cellStyle name="40% - Accent1 3 3 3 2" xfId="15986" hidden="1"/>
    <cellStyle name="40% - Accent1 3 3 3 2" xfId="14482" hidden="1"/>
    <cellStyle name="40% - Accent1 3 3 3 2" xfId="14158" hidden="1"/>
    <cellStyle name="40% - Accent1 3 3 3 2" xfId="13356" hidden="1"/>
    <cellStyle name="40% - Accent1 3 3 3 2" xfId="13040" hidden="1"/>
    <cellStyle name="40% - Accent1 3 3 3 2" xfId="12176" hidden="1"/>
    <cellStyle name="40% - Accent1 3 3 3 2" xfId="11453" hidden="1"/>
    <cellStyle name="40% - Accent1 3 3 3 2" xfId="17228" hidden="1"/>
    <cellStyle name="40% - Accent1 3 3 3 2" xfId="17397" hidden="1"/>
    <cellStyle name="40% - Accent1 3 3 3 2" xfId="18755" hidden="1"/>
    <cellStyle name="40% - Accent1 3 3 3 2" xfId="19071" hidden="1"/>
    <cellStyle name="40% - Accent1 3 3 3 2" xfId="19855" hidden="1"/>
    <cellStyle name="40% - Accent1 3 3 3 2" xfId="20170" hidden="1"/>
    <cellStyle name="40% - Accent1 3 3 3 2" xfId="20833" hidden="1"/>
    <cellStyle name="40% - Accent1 3 3 3 2" xfId="21466" hidden="1"/>
    <cellStyle name="40% - Accent1 3 3 3 2" xfId="22669" hidden="1"/>
    <cellStyle name="40% - Accent1 3 3 3 2" xfId="22838" hidden="1"/>
    <cellStyle name="40% - Accent1 3 3 3 2" xfId="24196" hidden="1"/>
    <cellStyle name="40% - Accent1 3 3 3 2" xfId="24512" hidden="1"/>
    <cellStyle name="40% - Accent1 3 3 3 2" xfId="25296" hidden="1"/>
    <cellStyle name="40% - Accent1 3 3 3 2" xfId="25611" hidden="1"/>
    <cellStyle name="40% - Accent1 3 3 3 2" xfId="26274" hidden="1"/>
    <cellStyle name="40% - Accent1 3 3 3 2" xfId="26907" hidden="1"/>
    <cellStyle name="40% - Accent1 3 3 3 2" xfId="27260" hidden="1"/>
    <cellStyle name="40% - Accent1 3 3 3 2" xfId="27008" hidden="1"/>
    <cellStyle name="40% - Accent1 3 3 3 2" xfId="25504" hidden="1"/>
    <cellStyle name="40% - Accent1 3 3 3 2" xfId="25180" hidden="1"/>
    <cellStyle name="40% - Accent1 3 3 3 2" xfId="24378" hidden="1"/>
    <cellStyle name="40% - Accent1 3 3 3 2" xfId="24062" hidden="1"/>
    <cellStyle name="40% - Accent1 3 3 3 2" xfId="23198" hidden="1"/>
    <cellStyle name="40% - Accent1 3 3 3 2" xfId="22475" hidden="1"/>
    <cellStyle name="40% - Accent1 3 3 3 2" xfId="21819" hidden="1"/>
    <cellStyle name="40% - Accent1 3 3 3 2" xfId="21567" hidden="1"/>
    <cellStyle name="40% - Accent1 3 3 3 2" xfId="20063" hidden="1"/>
    <cellStyle name="40% - Accent1 3 3 3 2" xfId="19739" hidden="1"/>
    <cellStyle name="40% - Accent1 3 3 3 2" xfId="18937" hidden="1"/>
    <cellStyle name="40% - Accent1 3 3 3 2" xfId="18621" hidden="1"/>
    <cellStyle name="40% - Accent1 3 3 3 2" xfId="17757" hidden="1"/>
    <cellStyle name="40% - Accent1 3 3 3 2" xfId="17034" hidden="1"/>
    <cellStyle name="40% - Accent1 3 3 3 2" xfId="28397" hidden="1"/>
    <cellStyle name="40% - Accent1 3 3 3 2" xfId="28566" hidden="1"/>
    <cellStyle name="40% - Accent1 3 3 3 2" xfId="29924" hidden="1"/>
    <cellStyle name="40% - Accent1 3 3 3 2" xfId="30240" hidden="1"/>
    <cellStyle name="40% - Accent1 3 3 3 2" xfId="31024" hidden="1"/>
    <cellStyle name="40% - Accent1 3 3 3 2" xfId="31339" hidden="1"/>
    <cellStyle name="40% - Accent1 3 3 3 2" xfId="32002" hidden="1"/>
    <cellStyle name="40% - Accent1 3 3 3 2" xfId="32635" hidden="1"/>
    <cellStyle name="40% - Accent1 3 3 3 2" xfId="32988" hidden="1"/>
    <cellStyle name="40% - Accent1 3 3 3 2" xfId="32736" hidden="1"/>
    <cellStyle name="40% - Accent1 3 3 3 2" xfId="31232" hidden="1"/>
    <cellStyle name="40% - Accent1 3 3 3 2" xfId="30908" hidden="1"/>
    <cellStyle name="40% - Accent1 3 3 3 2" xfId="30106" hidden="1"/>
    <cellStyle name="40% - Accent1 3 3 3 2" xfId="29790" hidden="1"/>
    <cellStyle name="40% - Accent1 3 3 3 2" xfId="28926" hidden="1"/>
    <cellStyle name="40% - Accent1 3 3 3 2" xfId="28203" hidden="1"/>
    <cellStyle name="40% - Accent1 4 2 3 2" xfId="517" hidden="1"/>
    <cellStyle name="40% - Accent1 4 2 3 2" xfId="686" hidden="1"/>
    <cellStyle name="40% - Accent1 4 2 3 2" xfId="2044" hidden="1"/>
    <cellStyle name="40% - Accent1 4 2 3 2" xfId="2360" hidden="1"/>
    <cellStyle name="40% - Accent1 4 2 3 2" xfId="3144" hidden="1"/>
    <cellStyle name="40% - Accent1 4 2 3 2" xfId="3459" hidden="1"/>
    <cellStyle name="40% - Accent1 4 2 3 2" xfId="4122" hidden="1"/>
    <cellStyle name="40% - Accent1 4 2 3 2" xfId="4755" hidden="1"/>
    <cellStyle name="40% - Accent1 4 2 3 2" xfId="5958" hidden="1"/>
    <cellStyle name="40% - Accent1 4 2 3 2" xfId="6127" hidden="1"/>
    <cellStyle name="40% - Accent1 4 2 3 2" xfId="7485" hidden="1"/>
    <cellStyle name="40% - Accent1 4 2 3 2" xfId="7801" hidden="1"/>
    <cellStyle name="40% - Accent1 4 2 3 2" xfId="8585" hidden="1"/>
    <cellStyle name="40% - Accent1 4 2 3 2" xfId="8900" hidden="1"/>
    <cellStyle name="40% - Accent1 4 2 3 2" xfId="9563" hidden="1"/>
    <cellStyle name="40% - Accent1 4 2 3 2" xfId="10196" hidden="1"/>
    <cellStyle name="40% - Accent1 4 2 3 2" xfId="10470" hidden="1"/>
    <cellStyle name="40% - Accent1 4 2 3 2" xfId="10219" hidden="1"/>
    <cellStyle name="40% - Accent1 4 2 3 2" xfId="8715" hidden="1"/>
    <cellStyle name="40% - Accent1 4 2 3 2" xfId="8391" hidden="1"/>
    <cellStyle name="40% - Accent1 4 2 3 2" xfId="7587" hidden="1"/>
    <cellStyle name="40% - Accent1 4 2 3 2" xfId="7272" hidden="1"/>
    <cellStyle name="40% - Accent1 4 2 3 2" xfId="6403" hidden="1"/>
    <cellStyle name="40% - Accent1 4 2 3 2" xfId="5661" hidden="1"/>
    <cellStyle name="40% - Accent1 4 2 3 2" xfId="5029" hidden="1"/>
    <cellStyle name="40% - Accent1 4 2 3 2" xfId="4778" hidden="1"/>
    <cellStyle name="40% - Accent1 4 2 3 2" xfId="3274" hidden="1"/>
    <cellStyle name="40% - Accent1 4 2 3 2" xfId="2950" hidden="1"/>
    <cellStyle name="40% - Accent1 4 2 3 2" xfId="2146" hidden="1"/>
    <cellStyle name="40% - Accent1 4 2 3 2" xfId="1831" hidden="1"/>
    <cellStyle name="40% - Accent1 4 2 3 2" xfId="962" hidden="1"/>
    <cellStyle name="40% - Accent1 4 2 3 2" xfId="220" hidden="1"/>
    <cellStyle name="40% - Accent1 4 2 3 2" xfId="11686" hidden="1"/>
    <cellStyle name="40% - Accent1 4 2 3 2" xfId="11855" hidden="1"/>
    <cellStyle name="40% - Accent1 4 2 3 2" xfId="13213" hidden="1"/>
    <cellStyle name="40% - Accent1 4 2 3 2" xfId="13529" hidden="1"/>
    <cellStyle name="40% - Accent1 4 2 3 2" xfId="14313" hidden="1"/>
    <cellStyle name="40% - Accent1 4 2 3 2" xfId="14628" hidden="1"/>
    <cellStyle name="40% - Accent1 4 2 3 2" xfId="15291" hidden="1"/>
    <cellStyle name="40% - Accent1 4 2 3 2" xfId="15924" hidden="1"/>
    <cellStyle name="40% - Accent1 4 2 3 2" xfId="16198" hidden="1"/>
    <cellStyle name="40% - Accent1 4 2 3 2" xfId="15947" hidden="1"/>
    <cellStyle name="40% - Accent1 4 2 3 2" xfId="14443" hidden="1"/>
    <cellStyle name="40% - Accent1 4 2 3 2" xfId="14119" hidden="1"/>
    <cellStyle name="40% - Accent1 4 2 3 2" xfId="13315" hidden="1"/>
    <cellStyle name="40% - Accent1 4 2 3 2" xfId="13000" hidden="1"/>
    <cellStyle name="40% - Accent1 4 2 3 2" xfId="12131" hidden="1"/>
    <cellStyle name="40% - Accent1 4 2 3 2" xfId="11389" hidden="1"/>
    <cellStyle name="40% - Accent1 4 2 3 2" xfId="17267" hidden="1"/>
    <cellStyle name="40% - Accent1 4 2 3 2" xfId="17436" hidden="1"/>
    <cellStyle name="40% - Accent1 4 2 3 2" xfId="18794" hidden="1"/>
    <cellStyle name="40% - Accent1 4 2 3 2" xfId="19110" hidden="1"/>
    <cellStyle name="40% - Accent1 4 2 3 2" xfId="19894" hidden="1"/>
    <cellStyle name="40% - Accent1 4 2 3 2" xfId="20209" hidden="1"/>
    <cellStyle name="40% - Accent1 4 2 3 2" xfId="20872" hidden="1"/>
    <cellStyle name="40% - Accent1 4 2 3 2" xfId="21505" hidden="1"/>
    <cellStyle name="40% - Accent1 4 2 3 2" xfId="22708" hidden="1"/>
    <cellStyle name="40% - Accent1 4 2 3 2" xfId="22877" hidden="1"/>
    <cellStyle name="40% - Accent1 4 2 3 2" xfId="24235" hidden="1"/>
    <cellStyle name="40% - Accent1 4 2 3 2" xfId="24551" hidden="1"/>
    <cellStyle name="40% - Accent1 4 2 3 2" xfId="25335" hidden="1"/>
    <cellStyle name="40% - Accent1 4 2 3 2" xfId="25650" hidden="1"/>
    <cellStyle name="40% - Accent1 4 2 3 2" xfId="26313" hidden="1"/>
    <cellStyle name="40% - Accent1 4 2 3 2" xfId="26946" hidden="1"/>
    <cellStyle name="40% - Accent1 4 2 3 2" xfId="27220" hidden="1"/>
    <cellStyle name="40% - Accent1 4 2 3 2" xfId="26969" hidden="1"/>
    <cellStyle name="40% - Accent1 4 2 3 2" xfId="25465" hidden="1"/>
    <cellStyle name="40% - Accent1 4 2 3 2" xfId="25141" hidden="1"/>
    <cellStyle name="40% - Accent1 4 2 3 2" xfId="24337" hidden="1"/>
    <cellStyle name="40% - Accent1 4 2 3 2" xfId="24022" hidden="1"/>
    <cellStyle name="40% - Accent1 4 2 3 2" xfId="23153" hidden="1"/>
    <cellStyle name="40% - Accent1 4 2 3 2" xfId="22411" hidden="1"/>
    <cellStyle name="40% - Accent1 4 2 3 2" xfId="21779" hidden="1"/>
    <cellStyle name="40% - Accent1 4 2 3 2" xfId="21528" hidden="1"/>
    <cellStyle name="40% - Accent1 4 2 3 2" xfId="20024" hidden="1"/>
    <cellStyle name="40% - Accent1 4 2 3 2" xfId="19700" hidden="1"/>
    <cellStyle name="40% - Accent1 4 2 3 2" xfId="18896" hidden="1"/>
    <cellStyle name="40% - Accent1 4 2 3 2" xfId="18581" hidden="1"/>
    <cellStyle name="40% - Accent1 4 2 3 2" xfId="17712" hidden="1"/>
    <cellStyle name="40% - Accent1 4 2 3 2" xfId="16970" hidden="1"/>
    <cellStyle name="40% - Accent1 4 2 3 2" xfId="28436" hidden="1"/>
    <cellStyle name="40% - Accent1 4 2 3 2" xfId="28605" hidden="1"/>
    <cellStyle name="40% - Accent1 4 2 3 2" xfId="29963" hidden="1"/>
    <cellStyle name="40% - Accent1 4 2 3 2" xfId="30279" hidden="1"/>
    <cellStyle name="40% - Accent1 4 2 3 2" xfId="31063" hidden="1"/>
    <cellStyle name="40% - Accent1 4 2 3 2" xfId="31378" hidden="1"/>
    <cellStyle name="40% - Accent1 4 2 3 2" xfId="32041" hidden="1"/>
    <cellStyle name="40% - Accent1 4 2 3 2" xfId="32674" hidden="1"/>
    <cellStyle name="40% - Accent1 4 2 3 2" xfId="32948" hidden="1"/>
    <cellStyle name="40% - Accent1 4 2 3 2" xfId="32697" hidden="1"/>
    <cellStyle name="40% - Accent1 4 2 3 2" xfId="31193" hidden="1"/>
    <cellStyle name="40% - Accent1 4 2 3 2" xfId="30869" hidden="1"/>
    <cellStyle name="40% - Accent1 4 2 3 2" xfId="30065" hidden="1"/>
    <cellStyle name="40% - Accent1 4 2 3 2" xfId="29750" hidden="1"/>
    <cellStyle name="40% - Accent1 4 2 3 2" xfId="28881" hidden="1"/>
    <cellStyle name="40% - Accent1 4 2 3 2" xfId="28139" hidden="1"/>
    <cellStyle name="40% - Accent1 4 2 4 2" xfId="481" hidden="1"/>
    <cellStyle name="40% - Accent1 4 2 4 2" xfId="650" hidden="1"/>
    <cellStyle name="40% - Accent1 4 2 4 2" xfId="2008" hidden="1"/>
    <cellStyle name="40% - Accent1 4 2 4 2" xfId="2324" hidden="1"/>
    <cellStyle name="40% - Accent1 4 2 4 2" xfId="3108" hidden="1"/>
    <cellStyle name="40% - Accent1 4 2 4 2" xfId="3423" hidden="1"/>
    <cellStyle name="40% - Accent1 4 2 4 2" xfId="4086" hidden="1"/>
    <cellStyle name="40% - Accent1 4 2 4 2" xfId="4719" hidden="1"/>
    <cellStyle name="40% - Accent1 4 2 4 2" xfId="5922" hidden="1"/>
    <cellStyle name="40% - Accent1 4 2 4 2" xfId="6091" hidden="1"/>
    <cellStyle name="40% - Accent1 4 2 4 2" xfId="7449" hidden="1"/>
    <cellStyle name="40% - Accent1 4 2 4 2" xfId="7765" hidden="1"/>
    <cellStyle name="40% - Accent1 4 2 4 2" xfId="8549" hidden="1"/>
    <cellStyle name="40% - Accent1 4 2 4 2" xfId="8864" hidden="1"/>
    <cellStyle name="40% - Accent1 4 2 4 2" xfId="9527" hidden="1"/>
    <cellStyle name="40% - Accent1 4 2 4 2" xfId="10160" hidden="1"/>
    <cellStyle name="40% - Accent1 4 2 4 2" xfId="10507" hidden="1"/>
    <cellStyle name="40% - Accent1 4 2 4 2" xfId="10255" hidden="1"/>
    <cellStyle name="40% - Accent1 4 2 4 2" xfId="8751" hidden="1"/>
    <cellStyle name="40% - Accent1 4 2 4 2" xfId="8427" hidden="1"/>
    <cellStyle name="40% - Accent1 4 2 4 2" xfId="7625" hidden="1"/>
    <cellStyle name="40% - Accent1 4 2 4 2" xfId="7309" hidden="1"/>
    <cellStyle name="40% - Accent1 4 2 4 2" xfId="6443" hidden="1"/>
    <cellStyle name="40% - Accent1 4 2 4 2" xfId="5722" hidden="1"/>
    <cellStyle name="40% - Accent1 4 2 4 2" xfId="5066" hidden="1"/>
    <cellStyle name="40% - Accent1 4 2 4 2" xfId="4814" hidden="1"/>
    <cellStyle name="40% - Accent1 4 2 4 2" xfId="3310" hidden="1"/>
    <cellStyle name="40% - Accent1 4 2 4 2" xfId="2986" hidden="1"/>
    <cellStyle name="40% - Accent1 4 2 4 2" xfId="2184" hidden="1"/>
    <cellStyle name="40% - Accent1 4 2 4 2" xfId="1868" hidden="1"/>
    <cellStyle name="40% - Accent1 4 2 4 2" xfId="1002" hidden="1"/>
    <cellStyle name="40% - Accent1 4 2 4 2" xfId="281" hidden="1"/>
    <cellStyle name="40% - Accent1 4 2 4 2" xfId="11650" hidden="1"/>
    <cellStyle name="40% - Accent1 4 2 4 2" xfId="11819" hidden="1"/>
    <cellStyle name="40% - Accent1 4 2 4 2" xfId="13177" hidden="1"/>
    <cellStyle name="40% - Accent1 4 2 4 2" xfId="13493" hidden="1"/>
    <cellStyle name="40% - Accent1 4 2 4 2" xfId="14277" hidden="1"/>
    <cellStyle name="40% - Accent1 4 2 4 2" xfId="14592" hidden="1"/>
    <cellStyle name="40% - Accent1 4 2 4 2" xfId="15255" hidden="1"/>
    <cellStyle name="40% - Accent1 4 2 4 2" xfId="15888" hidden="1"/>
    <cellStyle name="40% - Accent1 4 2 4 2" xfId="16235" hidden="1"/>
    <cellStyle name="40% - Accent1 4 2 4 2" xfId="15983" hidden="1"/>
    <cellStyle name="40% - Accent1 4 2 4 2" xfId="14479" hidden="1"/>
    <cellStyle name="40% - Accent1 4 2 4 2" xfId="14155" hidden="1"/>
    <cellStyle name="40% - Accent1 4 2 4 2" xfId="13353" hidden="1"/>
    <cellStyle name="40% - Accent1 4 2 4 2" xfId="13037" hidden="1"/>
    <cellStyle name="40% - Accent1 4 2 4 2" xfId="12171" hidden="1"/>
    <cellStyle name="40% - Accent1 4 2 4 2" xfId="11450" hidden="1"/>
    <cellStyle name="40% - Accent1 4 2 4 2" xfId="17231" hidden="1"/>
    <cellStyle name="40% - Accent1 4 2 4 2" xfId="17400" hidden="1"/>
    <cellStyle name="40% - Accent1 4 2 4 2" xfId="18758" hidden="1"/>
    <cellStyle name="40% - Accent1 4 2 4 2" xfId="19074" hidden="1"/>
    <cellStyle name="40% - Accent1 4 2 4 2" xfId="19858" hidden="1"/>
    <cellStyle name="40% - Accent1 4 2 4 2" xfId="20173" hidden="1"/>
    <cellStyle name="40% - Accent1 4 2 4 2" xfId="20836" hidden="1"/>
    <cellStyle name="40% - Accent1 4 2 4 2" xfId="21469" hidden="1"/>
    <cellStyle name="40% - Accent1 4 2 4 2" xfId="22672" hidden="1"/>
    <cellStyle name="40% - Accent1 4 2 4 2" xfId="22841" hidden="1"/>
    <cellStyle name="40% - Accent1 4 2 4 2" xfId="24199" hidden="1"/>
    <cellStyle name="40% - Accent1 4 2 4 2" xfId="24515" hidden="1"/>
    <cellStyle name="40% - Accent1 4 2 4 2" xfId="25299" hidden="1"/>
    <cellStyle name="40% - Accent1 4 2 4 2" xfId="25614" hidden="1"/>
    <cellStyle name="40% - Accent1 4 2 4 2" xfId="26277" hidden="1"/>
    <cellStyle name="40% - Accent1 4 2 4 2" xfId="26910" hidden="1"/>
    <cellStyle name="40% - Accent1 4 2 4 2" xfId="27257" hidden="1"/>
    <cellStyle name="40% - Accent1 4 2 4 2" xfId="27005" hidden="1"/>
    <cellStyle name="40% - Accent1 4 2 4 2" xfId="25501" hidden="1"/>
    <cellStyle name="40% - Accent1 4 2 4 2" xfId="25177" hidden="1"/>
    <cellStyle name="40% - Accent1 4 2 4 2" xfId="24375" hidden="1"/>
    <cellStyle name="40% - Accent1 4 2 4 2" xfId="24059" hidden="1"/>
    <cellStyle name="40% - Accent1 4 2 4 2" xfId="23193" hidden="1"/>
    <cellStyle name="40% - Accent1 4 2 4 2" xfId="22472" hidden="1"/>
    <cellStyle name="40% - Accent1 4 2 4 2" xfId="21816" hidden="1"/>
    <cellStyle name="40% - Accent1 4 2 4 2" xfId="21564" hidden="1"/>
    <cellStyle name="40% - Accent1 4 2 4 2" xfId="20060" hidden="1"/>
    <cellStyle name="40% - Accent1 4 2 4 2" xfId="19736" hidden="1"/>
    <cellStyle name="40% - Accent1 4 2 4 2" xfId="18934" hidden="1"/>
    <cellStyle name="40% - Accent1 4 2 4 2" xfId="18618" hidden="1"/>
    <cellStyle name="40% - Accent1 4 2 4 2" xfId="17752" hidden="1"/>
    <cellStyle name="40% - Accent1 4 2 4 2" xfId="17031" hidden="1"/>
    <cellStyle name="40% - Accent1 4 2 4 2" xfId="28400" hidden="1"/>
    <cellStyle name="40% - Accent1 4 2 4 2" xfId="28569" hidden="1"/>
    <cellStyle name="40% - Accent1 4 2 4 2" xfId="29927" hidden="1"/>
    <cellStyle name="40% - Accent1 4 2 4 2" xfId="30243" hidden="1"/>
    <cellStyle name="40% - Accent1 4 2 4 2" xfId="31027" hidden="1"/>
    <cellStyle name="40% - Accent1 4 2 4 2" xfId="31342" hidden="1"/>
    <cellStyle name="40% - Accent1 4 2 4 2" xfId="32005" hidden="1"/>
    <cellStyle name="40% - Accent1 4 2 4 2" xfId="32638" hidden="1"/>
    <cellStyle name="40% - Accent1 4 2 4 2" xfId="32985" hidden="1"/>
    <cellStyle name="40% - Accent1 4 2 4 2" xfId="32733" hidden="1"/>
    <cellStyle name="40% - Accent1 4 2 4 2" xfId="31229" hidden="1"/>
    <cellStyle name="40% - Accent1 4 2 4 2" xfId="30905" hidden="1"/>
    <cellStyle name="40% - Accent1 4 2 4 2" xfId="30103" hidden="1"/>
    <cellStyle name="40% - Accent1 4 2 4 2" xfId="29787" hidden="1"/>
    <cellStyle name="40% - Accent1 4 2 4 2" xfId="28921" hidden="1"/>
    <cellStyle name="40% - Accent1 4 2 4 2" xfId="28200" hidden="1"/>
    <cellStyle name="40% - Accent1 4 3 3 2" xfId="480" hidden="1"/>
    <cellStyle name="40% - Accent1 4 3 3 2" xfId="649" hidden="1"/>
    <cellStyle name="40% - Accent1 4 3 3 2" xfId="2007" hidden="1"/>
    <cellStyle name="40% - Accent1 4 3 3 2" xfId="2323" hidden="1"/>
    <cellStyle name="40% - Accent1 4 3 3 2" xfId="3107" hidden="1"/>
    <cellStyle name="40% - Accent1 4 3 3 2" xfId="3422" hidden="1"/>
    <cellStyle name="40% - Accent1 4 3 3 2" xfId="4085" hidden="1"/>
    <cellStyle name="40% - Accent1 4 3 3 2" xfId="4718" hidden="1"/>
    <cellStyle name="40% - Accent1 4 3 3 2" xfId="5921" hidden="1"/>
    <cellStyle name="40% - Accent1 4 3 3 2" xfId="6090" hidden="1"/>
    <cellStyle name="40% - Accent1 4 3 3 2" xfId="7448" hidden="1"/>
    <cellStyle name="40% - Accent1 4 3 3 2" xfId="7764" hidden="1"/>
    <cellStyle name="40% - Accent1 4 3 3 2" xfId="8548" hidden="1"/>
    <cellStyle name="40% - Accent1 4 3 3 2" xfId="8863" hidden="1"/>
    <cellStyle name="40% - Accent1 4 3 3 2" xfId="9526" hidden="1"/>
    <cellStyle name="40% - Accent1 4 3 3 2" xfId="10159" hidden="1"/>
    <cellStyle name="40% - Accent1 4 3 3 2" xfId="10508" hidden="1"/>
    <cellStyle name="40% - Accent1 4 3 3 2" xfId="10256" hidden="1"/>
    <cellStyle name="40% - Accent1 4 3 3 2" xfId="8752" hidden="1"/>
    <cellStyle name="40% - Accent1 4 3 3 2" xfId="8428" hidden="1"/>
    <cellStyle name="40% - Accent1 4 3 3 2" xfId="7626" hidden="1"/>
    <cellStyle name="40% - Accent1 4 3 3 2" xfId="7310" hidden="1"/>
    <cellStyle name="40% - Accent1 4 3 3 2" xfId="6444" hidden="1"/>
    <cellStyle name="40% - Accent1 4 3 3 2" xfId="5723" hidden="1"/>
    <cellStyle name="40% - Accent1 4 3 3 2" xfId="5067" hidden="1"/>
    <cellStyle name="40% - Accent1 4 3 3 2" xfId="4815" hidden="1"/>
    <cellStyle name="40% - Accent1 4 3 3 2" xfId="3311" hidden="1"/>
    <cellStyle name="40% - Accent1 4 3 3 2" xfId="2987" hidden="1"/>
    <cellStyle name="40% - Accent1 4 3 3 2" xfId="2185" hidden="1"/>
    <cellStyle name="40% - Accent1 4 3 3 2" xfId="1869" hidden="1"/>
    <cellStyle name="40% - Accent1 4 3 3 2" xfId="1003" hidden="1"/>
    <cellStyle name="40% - Accent1 4 3 3 2" xfId="282" hidden="1"/>
    <cellStyle name="40% - Accent1 4 3 3 2" xfId="11649" hidden="1"/>
    <cellStyle name="40% - Accent1 4 3 3 2" xfId="11818" hidden="1"/>
    <cellStyle name="40% - Accent1 4 3 3 2" xfId="13176" hidden="1"/>
    <cellStyle name="40% - Accent1 4 3 3 2" xfId="13492" hidden="1"/>
    <cellStyle name="40% - Accent1 4 3 3 2" xfId="14276" hidden="1"/>
    <cellStyle name="40% - Accent1 4 3 3 2" xfId="14591" hidden="1"/>
    <cellStyle name="40% - Accent1 4 3 3 2" xfId="15254" hidden="1"/>
    <cellStyle name="40% - Accent1 4 3 3 2" xfId="15887" hidden="1"/>
    <cellStyle name="40% - Accent1 4 3 3 2" xfId="16236" hidden="1"/>
    <cellStyle name="40% - Accent1 4 3 3 2" xfId="15984" hidden="1"/>
    <cellStyle name="40% - Accent1 4 3 3 2" xfId="14480" hidden="1"/>
    <cellStyle name="40% - Accent1 4 3 3 2" xfId="14156" hidden="1"/>
    <cellStyle name="40% - Accent1 4 3 3 2" xfId="13354" hidden="1"/>
    <cellStyle name="40% - Accent1 4 3 3 2" xfId="13038" hidden="1"/>
    <cellStyle name="40% - Accent1 4 3 3 2" xfId="12172" hidden="1"/>
    <cellStyle name="40% - Accent1 4 3 3 2" xfId="11451" hidden="1"/>
    <cellStyle name="40% - Accent1 4 3 3 2" xfId="17230" hidden="1"/>
    <cellStyle name="40% - Accent1 4 3 3 2" xfId="17399" hidden="1"/>
    <cellStyle name="40% - Accent1 4 3 3 2" xfId="18757" hidden="1"/>
    <cellStyle name="40% - Accent1 4 3 3 2" xfId="19073" hidden="1"/>
    <cellStyle name="40% - Accent1 4 3 3 2" xfId="19857" hidden="1"/>
    <cellStyle name="40% - Accent1 4 3 3 2" xfId="20172" hidden="1"/>
    <cellStyle name="40% - Accent1 4 3 3 2" xfId="20835" hidden="1"/>
    <cellStyle name="40% - Accent1 4 3 3 2" xfId="21468" hidden="1"/>
    <cellStyle name="40% - Accent1 4 3 3 2" xfId="22671" hidden="1"/>
    <cellStyle name="40% - Accent1 4 3 3 2" xfId="22840" hidden="1"/>
    <cellStyle name="40% - Accent1 4 3 3 2" xfId="24198" hidden="1"/>
    <cellStyle name="40% - Accent1 4 3 3 2" xfId="24514" hidden="1"/>
    <cellStyle name="40% - Accent1 4 3 3 2" xfId="25298" hidden="1"/>
    <cellStyle name="40% - Accent1 4 3 3 2" xfId="25613" hidden="1"/>
    <cellStyle name="40% - Accent1 4 3 3 2" xfId="26276" hidden="1"/>
    <cellStyle name="40% - Accent1 4 3 3 2" xfId="26909" hidden="1"/>
    <cellStyle name="40% - Accent1 4 3 3 2" xfId="27258" hidden="1"/>
    <cellStyle name="40% - Accent1 4 3 3 2" xfId="27006" hidden="1"/>
    <cellStyle name="40% - Accent1 4 3 3 2" xfId="25502" hidden="1"/>
    <cellStyle name="40% - Accent1 4 3 3 2" xfId="25178" hidden="1"/>
    <cellStyle name="40% - Accent1 4 3 3 2" xfId="24376" hidden="1"/>
    <cellStyle name="40% - Accent1 4 3 3 2" xfId="24060" hidden="1"/>
    <cellStyle name="40% - Accent1 4 3 3 2" xfId="23194" hidden="1"/>
    <cellStyle name="40% - Accent1 4 3 3 2" xfId="22473" hidden="1"/>
    <cellStyle name="40% - Accent1 4 3 3 2" xfId="21817" hidden="1"/>
    <cellStyle name="40% - Accent1 4 3 3 2" xfId="21565" hidden="1"/>
    <cellStyle name="40% - Accent1 4 3 3 2" xfId="20061" hidden="1"/>
    <cellStyle name="40% - Accent1 4 3 3 2" xfId="19737" hidden="1"/>
    <cellStyle name="40% - Accent1 4 3 3 2" xfId="18935" hidden="1"/>
    <cellStyle name="40% - Accent1 4 3 3 2" xfId="18619" hidden="1"/>
    <cellStyle name="40% - Accent1 4 3 3 2" xfId="17753" hidden="1"/>
    <cellStyle name="40% - Accent1 4 3 3 2" xfId="17032" hidden="1"/>
    <cellStyle name="40% - Accent1 4 3 3 2" xfId="28399" hidden="1"/>
    <cellStyle name="40% - Accent1 4 3 3 2" xfId="28568" hidden="1"/>
    <cellStyle name="40% - Accent1 4 3 3 2" xfId="29926" hidden="1"/>
    <cellStyle name="40% - Accent1 4 3 3 2" xfId="30242" hidden="1"/>
    <cellStyle name="40% - Accent1 4 3 3 2" xfId="31026" hidden="1"/>
    <cellStyle name="40% - Accent1 4 3 3 2" xfId="31341" hidden="1"/>
    <cellStyle name="40% - Accent1 4 3 3 2" xfId="32004" hidden="1"/>
    <cellStyle name="40% - Accent1 4 3 3 2" xfId="32637" hidden="1"/>
    <cellStyle name="40% - Accent1 4 3 3 2" xfId="32986" hidden="1"/>
    <cellStyle name="40% - Accent1 4 3 3 2" xfId="32734" hidden="1"/>
    <cellStyle name="40% - Accent1 4 3 3 2" xfId="31230" hidden="1"/>
    <cellStyle name="40% - Accent1 4 3 3 2" xfId="30906" hidden="1"/>
    <cellStyle name="40% - Accent1 4 3 3 2" xfId="30104" hidden="1"/>
    <cellStyle name="40% - Accent1 4 3 3 2" xfId="29788" hidden="1"/>
    <cellStyle name="40% - Accent1 4 3 3 2" xfId="28922" hidden="1"/>
    <cellStyle name="40% - Accent1 4 3 3 2" xfId="28201" hidden="1"/>
    <cellStyle name="40% - Accent1 5 2" xfId="444" hidden="1"/>
    <cellStyle name="40% - Accent1 5 2" xfId="613" hidden="1"/>
    <cellStyle name="40% - Accent1 5 2" xfId="1971" hidden="1"/>
    <cellStyle name="40% - Accent1 5 2" xfId="2287" hidden="1"/>
    <cellStyle name="40% - Accent1 5 2" xfId="3071" hidden="1"/>
    <cellStyle name="40% - Accent1 5 2" xfId="3386" hidden="1"/>
    <cellStyle name="40% - Accent1 5 2" xfId="4049" hidden="1"/>
    <cellStyle name="40% - Accent1 5 2" xfId="4682" hidden="1"/>
    <cellStyle name="40% - Accent1 5 2" xfId="5885" hidden="1"/>
    <cellStyle name="40% - Accent1 5 2" xfId="6054" hidden="1"/>
    <cellStyle name="40% - Accent1 5 2" xfId="7412" hidden="1"/>
    <cellStyle name="40% - Accent1 5 2" xfId="7728" hidden="1"/>
    <cellStyle name="40% - Accent1 5 2" xfId="8512" hidden="1"/>
    <cellStyle name="40% - Accent1 5 2" xfId="8827" hidden="1"/>
    <cellStyle name="40% - Accent1 5 2" xfId="9490" hidden="1"/>
    <cellStyle name="40% - Accent1 5 2" xfId="10123" hidden="1"/>
    <cellStyle name="40% - Accent1 5 2" xfId="10545" hidden="1"/>
    <cellStyle name="40% - Accent1 5 2" xfId="10292" hidden="1"/>
    <cellStyle name="40% - Accent1 5 2" xfId="8789" hidden="1"/>
    <cellStyle name="40% - Accent1 5 2" xfId="8464" hidden="1"/>
    <cellStyle name="40% - Accent1 5 2" xfId="7664" hidden="1"/>
    <cellStyle name="40% - Accent1 5 2" xfId="7346" hidden="1"/>
    <cellStyle name="40% - Accent1 5 2" xfId="6488" hidden="1"/>
    <cellStyle name="40% - Accent1 5 2" xfId="5776" hidden="1"/>
    <cellStyle name="40% - Accent1 5 2" xfId="5104" hidden="1"/>
    <cellStyle name="40% - Accent1 5 2" xfId="4851" hidden="1"/>
    <cellStyle name="40% - Accent1 5 2" xfId="3348" hidden="1"/>
    <cellStyle name="40% - Accent1 5 2" xfId="3023" hidden="1"/>
    <cellStyle name="40% - Accent1 5 2" xfId="2223" hidden="1"/>
    <cellStyle name="40% - Accent1 5 2" xfId="1905" hidden="1"/>
    <cellStyle name="40% - Accent1 5 2" xfId="1047" hidden="1"/>
    <cellStyle name="40% - Accent1 5 2" xfId="335" hidden="1"/>
    <cellStyle name="40% - Accent1 5 2" xfId="11613" hidden="1"/>
    <cellStyle name="40% - Accent1 5 2" xfId="11782" hidden="1"/>
    <cellStyle name="40% - Accent1 5 2" xfId="13140" hidden="1"/>
    <cellStyle name="40% - Accent1 5 2" xfId="13456" hidden="1"/>
    <cellStyle name="40% - Accent1 5 2" xfId="14240" hidden="1"/>
    <cellStyle name="40% - Accent1 5 2" xfId="14555" hidden="1"/>
    <cellStyle name="40% - Accent1 5 2" xfId="15218" hidden="1"/>
    <cellStyle name="40% - Accent1 5 2" xfId="15851" hidden="1"/>
    <cellStyle name="40% - Accent1 5 2" xfId="16273" hidden="1"/>
    <cellStyle name="40% - Accent1 5 2" xfId="16020" hidden="1"/>
    <cellStyle name="40% - Accent1 5 2" xfId="14517" hidden="1"/>
    <cellStyle name="40% - Accent1 5 2" xfId="14192" hidden="1"/>
    <cellStyle name="40% - Accent1 5 2" xfId="13392" hidden="1"/>
    <cellStyle name="40% - Accent1 5 2" xfId="13074" hidden="1"/>
    <cellStyle name="40% - Accent1 5 2" xfId="12216" hidden="1"/>
    <cellStyle name="40% - Accent1 5 2" xfId="11504" hidden="1"/>
    <cellStyle name="40% - Accent1 5 2" xfId="17194" hidden="1"/>
    <cellStyle name="40% - Accent1 5 2" xfId="17363" hidden="1"/>
    <cellStyle name="40% - Accent1 5 2" xfId="18721" hidden="1"/>
    <cellStyle name="40% - Accent1 5 2" xfId="19037" hidden="1"/>
    <cellStyle name="40% - Accent1 5 2" xfId="19821" hidden="1"/>
    <cellStyle name="40% - Accent1 5 2" xfId="20136" hidden="1"/>
    <cellStyle name="40% - Accent1 5 2" xfId="20799" hidden="1"/>
    <cellStyle name="40% - Accent1 5 2" xfId="21432" hidden="1"/>
    <cellStyle name="40% - Accent1 5 2" xfId="22635" hidden="1"/>
    <cellStyle name="40% - Accent1 5 2" xfId="22804" hidden="1"/>
    <cellStyle name="40% - Accent1 5 2" xfId="24162" hidden="1"/>
    <cellStyle name="40% - Accent1 5 2" xfId="24478" hidden="1"/>
    <cellStyle name="40% - Accent1 5 2" xfId="25262" hidden="1"/>
    <cellStyle name="40% - Accent1 5 2" xfId="25577" hidden="1"/>
    <cellStyle name="40% - Accent1 5 2" xfId="26240" hidden="1"/>
    <cellStyle name="40% - Accent1 5 2" xfId="26873" hidden="1"/>
    <cellStyle name="40% - Accent1 5 2" xfId="27295" hidden="1"/>
    <cellStyle name="40% - Accent1 5 2" xfId="27042" hidden="1"/>
    <cellStyle name="40% - Accent1 5 2" xfId="25539" hidden="1"/>
    <cellStyle name="40% - Accent1 5 2" xfId="25214" hidden="1"/>
    <cellStyle name="40% - Accent1 5 2" xfId="24414" hidden="1"/>
    <cellStyle name="40% - Accent1 5 2" xfId="24096" hidden="1"/>
    <cellStyle name="40% - Accent1 5 2" xfId="23238" hidden="1"/>
    <cellStyle name="40% - Accent1 5 2" xfId="22526" hidden="1"/>
    <cellStyle name="40% - Accent1 5 2" xfId="21854" hidden="1"/>
    <cellStyle name="40% - Accent1 5 2" xfId="21601" hidden="1"/>
    <cellStyle name="40% - Accent1 5 2" xfId="20098" hidden="1"/>
    <cellStyle name="40% - Accent1 5 2" xfId="19773" hidden="1"/>
    <cellStyle name="40% - Accent1 5 2" xfId="18973" hidden="1"/>
    <cellStyle name="40% - Accent1 5 2" xfId="18655" hidden="1"/>
    <cellStyle name="40% - Accent1 5 2" xfId="17797" hidden="1"/>
    <cellStyle name="40% - Accent1 5 2" xfId="17085" hidden="1"/>
    <cellStyle name="40% - Accent1 5 2" xfId="28363" hidden="1"/>
    <cellStyle name="40% - Accent1 5 2" xfId="28532" hidden="1"/>
    <cellStyle name="40% - Accent1 5 2" xfId="29890" hidden="1"/>
    <cellStyle name="40% - Accent1 5 2" xfId="30206" hidden="1"/>
    <cellStyle name="40% - Accent1 5 2" xfId="30990" hidden="1"/>
    <cellStyle name="40% - Accent1 5 2" xfId="31305" hidden="1"/>
    <cellStyle name="40% - Accent1 5 2" xfId="31968" hidden="1"/>
    <cellStyle name="40% - Accent1 5 2" xfId="32601" hidden="1"/>
    <cellStyle name="40% - Accent1 5 2" xfId="33023" hidden="1"/>
    <cellStyle name="40% - Accent1 5 2" xfId="32770" hidden="1"/>
    <cellStyle name="40% - Accent1 5 2" xfId="31267" hidden="1"/>
    <cellStyle name="40% - Accent1 5 2" xfId="30942" hidden="1"/>
    <cellStyle name="40% - Accent1 5 2" xfId="30142" hidden="1"/>
    <cellStyle name="40% - Accent1 5 2" xfId="29824" hidden="1"/>
    <cellStyle name="40% - Accent1 5 2" xfId="28966" hidden="1"/>
    <cellStyle name="40% - Accent1 5 2" xfId="28254" hidden="1"/>
    <cellStyle name="40% - Accent1 7" xfId="17" hidden="1"/>
    <cellStyle name="40% - Accent1 7" xfId="29" hidden="1"/>
    <cellStyle name="40% - Accent1 7" xfId="159" hidden="1"/>
    <cellStyle name="40% - Accent1 7" xfId="318" hidden="1"/>
    <cellStyle name="40% - Accent1 7" xfId="1293" hidden="1"/>
    <cellStyle name="40% - Accent1 7" xfId="1425" hidden="1"/>
    <cellStyle name="40% - Accent1 7" xfId="1588" hidden="1"/>
    <cellStyle name="40% - Accent1 7" xfId="1186" hidden="1"/>
    <cellStyle name="40% - Accent1 7" xfId="961" hidden="1"/>
    <cellStyle name="40% - Accent1 7" xfId="1087" hidden="1"/>
    <cellStyle name="40% - Accent1 7" xfId="1762" hidden="1"/>
    <cellStyle name="40% - Accent1 7" xfId="2501" hidden="1"/>
    <cellStyle name="40% - Accent1 7" xfId="2649" hidden="1"/>
    <cellStyle name="40% - Accent1 7" xfId="1757" hidden="1"/>
    <cellStyle name="40% - Accent1 7" xfId="1935" hidden="1"/>
    <cellStyle name="40% - Accent1 7" xfId="915" hidden="1"/>
    <cellStyle name="40% - Accent1 7" xfId="2865" hidden="1"/>
    <cellStyle name="40% - Accent1 7" xfId="3545" hidden="1"/>
    <cellStyle name="40% - Accent1 7" xfId="3660" hidden="1"/>
    <cellStyle name="40% - Accent1 7" xfId="1210" hidden="1"/>
    <cellStyle name="40% - Accent1 7" xfId="4310" hidden="1"/>
    <cellStyle name="40% - Accent1 7" xfId="4436" hidden="1"/>
    <cellStyle name="40% - Accent1 7" xfId="2240" hidden="1"/>
    <cellStyle name="40% - Accent1 7" xfId="4915" hidden="1"/>
    <cellStyle name="40% - Accent1 7" xfId="5458" hidden="1"/>
    <cellStyle name="40% - Accent1 7" xfId="5470" hidden="1"/>
    <cellStyle name="40% - Accent1 7" xfId="5600" hidden="1"/>
    <cellStyle name="40% - Accent1 7" xfId="5759" hidden="1"/>
    <cellStyle name="40% - Accent1 7" xfId="6734" hidden="1"/>
    <cellStyle name="40% - Accent1 7" xfId="6866" hidden="1"/>
    <cellStyle name="40% - Accent1 7" xfId="7029" hidden="1"/>
    <cellStyle name="40% - Accent1 7" xfId="6627" hidden="1"/>
    <cellStyle name="40% - Accent1 7" xfId="6402" hidden="1"/>
    <cellStyle name="40% - Accent1 7" xfId="6528" hidden="1"/>
    <cellStyle name="40% - Accent1 7" xfId="7203" hidden="1"/>
    <cellStyle name="40% - Accent1 7" xfId="7942" hidden="1"/>
    <cellStyle name="40% - Accent1 7" xfId="8090" hidden="1"/>
    <cellStyle name="40% - Accent1 7" xfId="7198" hidden="1"/>
    <cellStyle name="40% - Accent1 7" xfId="7376" hidden="1"/>
    <cellStyle name="40% - Accent1 7" xfId="6356" hidden="1"/>
    <cellStyle name="40% - Accent1 7" xfId="8306" hidden="1"/>
    <cellStyle name="40% - Accent1 7" xfId="8986" hidden="1"/>
    <cellStyle name="40% - Accent1 7" xfId="9101" hidden="1"/>
    <cellStyle name="40% - Accent1 7" xfId="6651" hidden="1"/>
    <cellStyle name="40% - Accent1 7" xfId="9751" hidden="1"/>
    <cellStyle name="40% - Accent1 7" xfId="9877" hidden="1"/>
    <cellStyle name="40% - Accent1 7" xfId="7681" hidden="1"/>
    <cellStyle name="40% - Accent1 7" xfId="10356" hidden="1"/>
    <cellStyle name="40% - Accent1 7" xfId="10878" hidden="1"/>
    <cellStyle name="40% - Accent1 7" xfId="10866" hidden="1"/>
    <cellStyle name="40% - Accent1 7" xfId="10738" hidden="1"/>
    <cellStyle name="40% - Accent1 7" xfId="10642" hidden="1"/>
    <cellStyle name="40% - Accent1 7" xfId="9574" hidden="1"/>
    <cellStyle name="40% - Accent1 7" xfId="9406" hidden="1"/>
    <cellStyle name="40% - Accent1 7" xfId="9309" hidden="1"/>
    <cellStyle name="40% - Accent1 7" xfId="9672" hidden="1"/>
    <cellStyle name="40% - Accent1 7" xfId="10013" hidden="1"/>
    <cellStyle name="40% - Accent1 7" xfId="9918" hidden="1"/>
    <cellStyle name="40% - Accent1 7" xfId="9195" hidden="1"/>
    <cellStyle name="40% - Accent1 7" xfId="8268" hidden="1"/>
    <cellStyle name="40% - Accent1 7" xfId="8100" hidden="1"/>
    <cellStyle name="40% - Accent1 7" xfId="9202" hidden="1"/>
    <cellStyle name="40% - Accent1 7" xfId="8918" hidden="1"/>
    <cellStyle name="40% - Accent1 7" xfId="10055" hidden="1"/>
    <cellStyle name="40% - Accent1 7" xfId="7863" hidden="1"/>
    <cellStyle name="40% - Accent1 7" xfId="7078" hidden="1"/>
    <cellStyle name="40% - Accent1 7" xfId="6899" hidden="1"/>
    <cellStyle name="40% - Accent1 7" xfId="9652" hidden="1"/>
    <cellStyle name="40% - Accent1 7" xfId="6271" hidden="1"/>
    <cellStyle name="40% - Accent1 7" xfId="6180" hidden="1"/>
    <cellStyle name="40% - Accent1 7" xfId="8605" hidden="1"/>
    <cellStyle name="40% - Accent1 7" xfId="10924" hidden="1"/>
    <cellStyle name="40% - Accent1 7" xfId="5437" hidden="1"/>
    <cellStyle name="40% - Accent1 7" xfId="5425" hidden="1"/>
    <cellStyle name="40% - Accent1 7" xfId="5297" hidden="1"/>
    <cellStyle name="40% - Accent1 7" xfId="5201" hidden="1"/>
    <cellStyle name="40% - Accent1 7" xfId="4133" hidden="1"/>
    <cellStyle name="40% - Accent1 7" xfId="3965" hidden="1"/>
    <cellStyle name="40% - Accent1 7" xfId="3868" hidden="1"/>
    <cellStyle name="40% - Accent1 7" xfId="4231" hidden="1"/>
    <cellStyle name="40% - Accent1 7" xfId="4572" hidden="1"/>
    <cellStyle name="40% - Accent1 7" xfId="4477" hidden="1"/>
    <cellStyle name="40% - Accent1 7" xfId="3754" hidden="1"/>
    <cellStyle name="40% - Accent1 7" xfId="2827" hidden="1"/>
    <cellStyle name="40% - Accent1 7" xfId="2659" hidden="1"/>
    <cellStyle name="40% - Accent1 7" xfId="3761" hidden="1"/>
    <cellStyle name="40% - Accent1 7" xfId="3477" hidden="1"/>
    <cellStyle name="40% - Accent1 7" xfId="4614" hidden="1"/>
    <cellStyle name="40% - Accent1 7" xfId="2422" hidden="1"/>
    <cellStyle name="40% - Accent1 7" xfId="1637" hidden="1"/>
    <cellStyle name="40% - Accent1 7" xfId="1458" hidden="1"/>
    <cellStyle name="40% - Accent1 7" xfId="4211" hidden="1"/>
    <cellStyle name="40% - Accent1 7" xfId="830" hidden="1"/>
    <cellStyle name="40% - Accent1 7" xfId="739" hidden="1"/>
    <cellStyle name="40% - Accent1 7" xfId="3164" hidden="1"/>
    <cellStyle name="40% - Accent1 7" xfId="11068" hidden="1"/>
    <cellStyle name="40% - Accent1 7" xfId="11186" hidden="1"/>
    <cellStyle name="40% - Accent1 7" xfId="11198" hidden="1"/>
    <cellStyle name="40% - Accent1 7" xfId="11328" hidden="1"/>
    <cellStyle name="40% - Accent1 7" xfId="11487" hidden="1"/>
    <cellStyle name="40% - Accent1 7" xfId="12462" hidden="1"/>
    <cellStyle name="40% - Accent1 7" xfId="12594" hidden="1"/>
    <cellStyle name="40% - Accent1 7" xfId="12757" hidden="1"/>
    <cellStyle name="40% - Accent1 7" xfId="12355" hidden="1"/>
    <cellStyle name="40% - Accent1 7" xfId="12130" hidden="1"/>
    <cellStyle name="40% - Accent1 7" xfId="12256" hidden="1"/>
    <cellStyle name="40% - Accent1 7" xfId="12931" hidden="1"/>
    <cellStyle name="40% - Accent1 7" xfId="13670" hidden="1"/>
    <cellStyle name="40% - Accent1 7" xfId="13818" hidden="1"/>
    <cellStyle name="40% - Accent1 7" xfId="12926" hidden="1"/>
    <cellStyle name="40% - Accent1 7" xfId="13104" hidden="1"/>
    <cellStyle name="40% - Accent1 7" xfId="12084" hidden="1"/>
    <cellStyle name="40% - Accent1 7" xfId="14034" hidden="1"/>
    <cellStyle name="40% - Accent1 7" xfId="14714" hidden="1"/>
    <cellStyle name="40% - Accent1 7" xfId="14829" hidden="1"/>
    <cellStyle name="40% - Accent1 7" xfId="12379" hidden="1"/>
    <cellStyle name="40% - Accent1 7" xfId="15479" hidden="1"/>
    <cellStyle name="40% - Accent1 7" xfId="15605" hidden="1"/>
    <cellStyle name="40% - Accent1 7" xfId="13409" hidden="1"/>
    <cellStyle name="40% - Accent1 7" xfId="16084" hidden="1"/>
    <cellStyle name="40% - Accent1 7" xfId="16606" hidden="1"/>
    <cellStyle name="40% - Accent1 7" xfId="16594" hidden="1"/>
    <cellStyle name="40% - Accent1 7" xfId="16466" hidden="1"/>
    <cellStyle name="40% - Accent1 7" xfId="16370" hidden="1"/>
    <cellStyle name="40% - Accent1 7" xfId="15302" hidden="1"/>
    <cellStyle name="40% - Accent1 7" xfId="15134" hidden="1"/>
    <cellStyle name="40% - Accent1 7" xfId="15037" hidden="1"/>
    <cellStyle name="40% - Accent1 7" xfId="15400" hidden="1"/>
    <cellStyle name="40% - Accent1 7" xfId="15741" hidden="1"/>
    <cellStyle name="40% - Accent1 7" xfId="15646" hidden="1"/>
    <cellStyle name="40% - Accent1 7" xfId="14923" hidden="1"/>
    <cellStyle name="40% - Accent1 7" xfId="13996" hidden="1"/>
    <cellStyle name="40% - Accent1 7" xfId="13828" hidden="1"/>
    <cellStyle name="40% - Accent1 7" xfId="14930" hidden="1"/>
    <cellStyle name="40% - Accent1 7" xfId="14646" hidden="1"/>
    <cellStyle name="40% - Accent1 7" xfId="15783" hidden="1"/>
    <cellStyle name="40% - Accent1 7" xfId="13591" hidden="1"/>
    <cellStyle name="40% - Accent1 7" xfId="12806" hidden="1"/>
    <cellStyle name="40% - Accent1 7" xfId="12627" hidden="1"/>
    <cellStyle name="40% - Accent1 7" xfId="15380" hidden="1"/>
    <cellStyle name="40% - Accent1 7" xfId="11999" hidden="1"/>
    <cellStyle name="40% - Accent1 7" xfId="11908" hidden="1"/>
    <cellStyle name="40% - Accent1 7" xfId="14333" hidden="1"/>
    <cellStyle name="40% - Accent1 7" xfId="16652" hidden="1"/>
    <cellStyle name="40% - Accent1 7" xfId="16767" hidden="1"/>
    <cellStyle name="40% - Accent1 7" xfId="16779" hidden="1"/>
    <cellStyle name="40% - Accent1 7" xfId="16909" hidden="1"/>
    <cellStyle name="40% - Accent1 7" xfId="17068" hidden="1"/>
    <cellStyle name="40% - Accent1 7" xfId="18043" hidden="1"/>
    <cellStyle name="40% - Accent1 7" xfId="18175" hidden="1"/>
    <cellStyle name="40% - Accent1 7" xfId="18338" hidden="1"/>
    <cellStyle name="40% - Accent1 7" xfId="17936" hidden="1"/>
    <cellStyle name="40% - Accent1 7" xfId="17711" hidden="1"/>
    <cellStyle name="40% - Accent1 7" xfId="17837" hidden="1"/>
    <cellStyle name="40% - Accent1 7" xfId="18512" hidden="1"/>
    <cellStyle name="40% - Accent1 7" xfId="19251" hidden="1"/>
    <cellStyle name="40% - Accent1 7" xfId="19399" hidden="1"/>
    <cellStyle name="40% - Accent1 7" xfId="18507" hidden="1"/>
    <cellStyle name="40% - Accent1 7" xfId="18685" hidden="1"/>
    <cellStyle name="40% - Accent1 7" xfId="17665" hidden="1"/>
    <cellStyle name="40% - Accent1 7" xfId="19615" hidden="1"/>
    <cellStyle name="40% - Accent1 7" xfId="20295" hidden="1"/>
    <cellStyle name="40% - Accent1 7" xfId="20410" hidden="1"/>
    <cellStyle name="40% - Accent1 7" xfId="17960" hidden="1"/>
    <cellStyle name="40% - Accent1 7" xfId="21060" hidden="1"/>
    <cellStyle name="40% - Accent1 7" xfId="21186" hidden="1"/>
    <cellStyle name="40% - Accent1 7" xfId="18990" hidden="1"/>
    <cellStyle name="40% - Accent1 7" xfId="21665" hidden="1"/>
    <cellStyle name="40% - Accent1 7" xfId="22208" hidden="1"/>
    <cellStyle name="40% - Accent1 7" xfId="22220" hidden="1"/>
    <cellStyle name="40% - Accent1 7" xfId="22350" hidden="1"/>
    <cellStyle name="40% - Accent1 7" xfId="22509" hidden="1"/>
    <cellStyle name="40% - Accent1 7" xfId="23484" hidden="1"/>
    <cellStyle name="40% - Accent1 7" xfId="23616" hidden="1"/>
    <cellStyle name="40% - Accent1 7" xfId="23779" hidden="1"/>
    <cellStyle name="40% - Accent1 7" xfId="23377" hidden="1"/>
    <cellStyle name="40% - Accent1 7" xfId="23152" hidden="1"/>
    <cellStyle name="40% - Accent1 7" xfId="23278" hidden="1"/>
    <cellStyle name="40% - Accent1 7" xfId="23953" hidden="1"/>
    <cellStyle name="40% - Accent1 7" xfId="24692" hidden="1"/>
    <cellStyle name="40% - Accent1 7" xfId="24840" hidden="1"/>
    <cellStyle name="40% - Accent1 7" xfId="23948" hidden="1"/>
    <cellStyle name="40% - Accent1 7" xfId="24126" hidden="1"/>
    <cellStyle name="40% - Accent1 7" xfId="23106" hidden="1"/>
    <cellStyle name="40% - Accent1 7" xfId="25056" hidden="1"/>
    <cellStyle name="40% - Accent1 7" xfId="25736" hidden="1"/>
    <cellStyle name="40% - Accent1 7" xfId="25851" hidden="1"/>
    <cellStyle name="40% - Accent1 7" xfId="23401" hidden="1"/>
    <cellStyle name="40% - Accent1 7" xfId="26501" hidden="1"/>
    <cellStyle name="40% - Accent1 7" xfId="26627" hidden="1"/>
    <cellStyle name="40% - Accent1 7" xfId="24431" hidden="1"/>
    <cellStyle name="40% - Accent1 7" xfId="27106" hidden="1"/>
    <cellStyle name="40% - Accent1 7" xfId="27628" hidden="1"/>
    <cellStyle name="40% - Accent1 7" xfId="27616" hidden="1"/>
    <cellStyle name="40% - Accent1 7" xfId="27488" hidden="1"/>
    <cellStyle name="40% - Accent1 7" xfId="27392" hidden="1"/>
    <cellStyle name="40% - Accent1 7" xfId="26324" hidden="1"/>
    <cellStyle name="40% - Accent1 7" xfId="26156" hidden="1"/>
    <cellStyle name="40% - Accent1 7" xfId="26059" hidden="1"/>
    <cellStyle name="40% - Accent1 7" xfId="26422" hidden="1"/>
    <cellStyle name="40% - Accent1 7" xfId="26763" hidden="1"/>
    <cellStyle name="40% - Accent1 7" xfId="26668" hidden="1"/>
    <cellStyle name="40% - Accent1 7" xfId="25945" hidden="1"/>
    <cellStyle name="40% - Accent1 7" xfId="25018" hidden="1"/>
    <cellStyle name="40% - Accent1 7" xfId="24850" hidden="1"/>
    <cellStyle name="40% - Accent1 7" xfId="25952" hidden="1"/>
    <cellStyle name="40% - Accent1 7" xfId="25668" hidden="1"/>
    <cellStyle name="40% - Accent1 7" xfId="26805" hidden="1"/>
    <cellStyle name="40% - Accent1 7" xfId="24613" hidden="1"/>
    <cellStyle name="40% - Accent1 7" xfId="23828" hidden="1"/>
    <cellStyle name="40% - Accent1 7" xfId="23649" hidden="1"/>
    <cellStyle name="40% - Accent1 7" xfId="26402" hidden="1"/>
    <cellStyle name="40% - Accent1 7" xfId="23021" hidden="1"/>
    <cellStyle name="40% - Accent1 7" xfId="22930" hidden="1"/>
    <cellStyle name="40% - Accent1 7" xfId="25355" hidden="1"/>
    <cellStyle name="40% - Accent1 7" xfId="27674" hidden="1"/>
    <cellStyle name="40% - Accent1 7" xfId="22187" hidden="1"/>
    <cellStyle name="40% - Accent1 7" xfId="22175" hidden="1"/>
    <cellStyle name="40% - Accent1 7" xfId="22047" hidden="1"/>
    <cellStyle name="40% - Accent1 7" xfId="21951" hidden="1"/>
    <cellStyle name="40% - Accent1 7" xfId="20883" hidden="1"/>
    <cellStyle name="40% - Accent1 7" xfId="20715" hidden="1"/>
    <cellStyle name="40% - Accent1 7" xfId="20618" hidden="1"/>
    <cellStyle name="40% - Accent1 7" xfId="20981" hidden="1"/>
    <cellStyle name="40% - Accent1 7" xfId="21322" hidden="1"/>
    <cellStyle name="40% - Accent1 7" xfId="21227" hidden="1"/>
    <cellStyle name="40% - Accent1 7" xfId="20504" hidden="1"/>
    <cellStyle name="40% - Accent1 7" xfId="19577" hidden="1"/>
    <cellStyle name="40% - Accent1 7" xfId="19409" hidden="1"/>
    <cellStyle name="40% - Accent1 7" xfId="20511" hidden="1"/>
    <cellStyle name="40% - Accent1 7" xfId="20227" hidden="1"/>
    <cellStyle name="40% - Accent1 7" xfId="21364" hidden="1"/>
    <cellStyle name="40% - Accent1 7" xfId="19172" hidden="1"/>
    <cellStyle name="40% - Accent1 7" xfId="18387" hidden="1"/>
    <cellStyle name="40% - Accent1 7" xfId="18208" hidden="1"/>
    <cellStyle name="40% - Accent1 7" xfId="20961" hidden="1"/>
    <cellStyle name="40% - Accent1 7" xfId="17580" hidden="1"/>
    <cellStyle name="40% - Accent1 7" xfId="17489" hidden="1"/>
    <cellStyle name="40% - Accent1 7" xfId="19914" hidden="1"/>
    <cellStyle name="40% - Accent1 7" xfId="27818" hidden="1"/>
    <cellStyle name="40% - Accent1 7" xfId="27936" hidden="1"/>
    <cellStyle name="40% - Accent1 7" xfId="27948" hidden="1"/>
    <cellStyle name="40% - Accent1 7" xfId="28078" hidden="1"/>
    <cellStyle name="40% - Accent1 7" xfId="28237" hidden="1"/>
    <cellStyle name="40% - Accent1 7" xfId="29212" hidden="1"/>
    <cellStyle name="40% - Accent1 7" xfId="29344" hidden="1"/>
    <cellStyle name="40% - Accent1 7" xfId="29507" hidden="1"/>
    <cellStyle name="40% - Accent1 7" xfId="29105" hidden="1"/>
    <cellStyle name="40% - Accent1 7" xfId="28880" hidden="1"/>
    <cellStyle name="40% - Accent1 7" xfId="29006" hidden="1"/>
    <cellStyle name="40% - Accent1 7" xfId="29681" hidden="1"/>
    <cellStyle name="40% - Accent1 7" xfId="30420" hidden="1"/>
    <cellStyle name="40% - Accent1 7" xfId="30568" hidden="1"/>
    <cellStyle name="40% - Accent1 7" xfId="29676" hidden="1"/>
    <cellStyle name="40% - Accent1 7" xfId="29854" hidden="1"/>
    <cellStyle name="40% - Accent1 7" xfId="28834" hidden="1"/>
    <cellStyle name="40% - Accent1 7" xfId="30784" hidden="1"/>
    <cellStyle name="40% - Accent1 7" xfId="31464" hidden="1"/>
    <cellStyle name="40% - Accent1 7" xfId="31579" hidden="1"/>
    <cellStyle name="40% - Accent1 7" xfId="29129" hidden="1"/>
    <cellStyle name="40% - Accent1 7" xfId="32229" hidden="1"/>
    <cellStyle name="40% - Accent1 7" xfId="32355" hidden="1"/>
    <cellStyle name="40% - Accent1 7" xfId="30159" hidden="1"/>
    <cellStyle name="40% - Accent1 7" xfId="32834" hidden="1"/>
    <cellStyle name="40% - Accent1 7" xfId="33356" hidden="1"/>
    <cellStyle name="40% - Accent1 7" xfId="33344" hidden="1"/>
    <cellStyle name="40% - Accent1 7" xfId="33216" hidden="1"/>
    <cellStyle name="40% - Accent1 7" xfId="33120" hidden="1"/>
    <cellStyle name="40% - Accent1 7" xfId="32052" hidden="1"/>
    <cellStyle name="40% - Accent1 7" xfId="31884" hidden="1"/>
    <cellStyle name="40% - Accent1 7" xfId="31787" hidden="1"/>
    <cellStyle name="40% - Accent1 7" xfId="32150" hidden="1"/>
    <cellStyle name="40% - Accent1 7" xfId="32491" hidden="1"/>
    <cellStyle name="40% - Accent1 7" xfId="32396" hidden="1"/>
    <cellStyle name="40% - Accent1 7" xfId="31673" hidden="1"/>
    <cellStyle name="40% - Accent1 7" xfId="30746" hidden="1"/>
    <cellStyle name="40% - Accent1 7" xfId="30578" hidden="1"/>
    <cellStyle name="40% - Accent1 7" xfId="31680" hidden="1"/>
    <cellStyle name="40% - Accent1 7" xfId="31396" hidden="1"/>
    <cellStyle name="40% - Accent1 7" xfId="32533" hidden="1"/>
    <cellStyle name="40% - Accent1 7" xfId="30341" hidden="1"/>
    <cellStyle name="40% - Accent1 7" xfId="29556" hidden="1"/>
    <cellStyle name="40% - Accent1 7" xfId="29377" hidden="1"/>
    <cellStyle name="40% - Accent1 7" xfId="32130" hidden="1"/>
    <cellStyle name="40% - Accent1 7" xfId="28749" hidden="1"/>
    <cellStyle name="40% - Accent1 7" xfId="28658" hidden="1"/>
    <cellStyle name="40% - Accent1 7" xfId="31083" hidden="1"/>
    <cellStyle name="40% - Accent1 7" xfId="33402" hidden="1"/>
    <cellStyle name="40% - Accent1 8" xfId="33" hidden="1"/>
    <cellStyle name="40% - Accent1 8" xfId="109" hidden="1"/>
    <cellStyle name="40% - Accent1 8" xfId="188" hidden="1"/>
    <cellStyle name="40% - Accent1 8" xfId="365" hidden="1"/>
    <cellStyle name="40% - Accent1 8" xfId="1353" hidden="1"/>
    <cellStyle name="40% - Accent1 8" xfId="1478" hidden="1"/>
    <cellStyle name="40% - Accent1 8" xfId="1613" hidden="1"/>
    <cellStyle name="40% - Accent1 8" xfId="1129" hidden="1"/>
    <cellStyle name="40% - Accent1 8" xfId="1810" hidden="1"/>
    <cellStyle name="40% - Accent1 8" xfId="1095" hidden="1"/>
    <cellStyle name="40% - Accent1 8" xfId="1113" hidden="1"/>
    <cellStyle name="40% - Accent1 8" xfId="2567" hidden="1"/>
    <cellStyle name="40% - Accent1 8" xfId="2695" hidden="1"/>
    <cellStyle name="40% - Accent1 8" xfId="1198" hidden="1"/>
    <cellStyle name="40% - Accent1 8" xfId="2917" hidden="1"/>
    <cellStyle name="40% - Accent1 8" xfId="1215" hidden="1"/>
    <cellStyle name="40% - Accent1 8" xfId="1273" hidden="1"/>
    <cellStyle name="40% - Accent1 8" xfId="3582" hidden="1"/>
    <cellStyle name="40% - Accent1 8" xfId="3676" hidden="1"/>
    <cellStyle name="40% - Accent1 8" xfId="1126" hidden="1"/>
    <cellStyle name="40% - Accent1 8" xfId="4352" hidden="1"/>
    <cellStyle name="40% - Accent1 8" xfId="4465" hidden="1"/>
    <cellStyle name="40% - Accent1 8" xfId="3484" hidden="1"/>
    <cellStyle name="40% - Accent1 8" xfId="4944" hidden="1"/>
    <cellStyle name="40% - Accent1 8" xfId="5474" hidden="1"/>
    <cellStyle name="40% - Accent1 8" xfId="5550" hidden="1"/>
    <cellStyle name="40% - Accent1 8" xfId="5629" hidden="1"/>
    <cellStyle name="40% - Accent1 8" xfId="5806" hidden="1"/>
    <cellStyle name="40% - Accent1 8" xfId="6794" hidden="1"/>
    <cellStyle name="40% - Accent1 8" xfId="6919" hidden="1"/>
    <cellStyle name="40% - Accent1 8" xfId="7054" hidden="1"/>
    <cellStyle name="40% - Accent1 8" xfId="6570" hidden="1"/>
    <cellStyle name="40% - Accent1 8" xfId="7251" hidden="1"/>
    <cellStyle name="40% - Accent1 8" xfId="6536" hidden="1"/>
    <cellStyle name="40% - Accent1 8" xfId="6554" hidden="1"/>
    <cellStyle name="40% - Accent1 8" xfId="8008" hidden="1"/>
    <cellStyle name="40% - Accent1 8" xfId="8136" hidden="1"/>
    <cellStyle name="40% - Accent1 8" xfId="6639" hidden="1"/>
    <cellStyle name="40% - Accent1 8" xfId="8358" hidden="1"/>
    <cellStyle name="40% - Accent1 8" xfId="6656" hidden="1"/>
    <cellStyle name="40% - Accent1 8" xfId="6714" hidden="1"/>
    <cellStyle name="40% - Accent1 8" xfId="9023" hidden="1"/>
    <cellStyle name="40% - Accent1 8" xfId="9117" hidden="1"/>
    <cellStyle name="40% - Accent1 8" xfId="6567" hidden="1"/>
    <cellStyle name="40% - Accent1 8" xfId="9793" hidden="1"/>
    <cellStyle name="40% - Accent1 8" xfId="9906" hidden="1"/>
    <cellStyle name="40% - Accent1 8" xfId="8925" hidden="1"/>
    <cellStyle name="40% - Accent1 8" xfId="10385" hidden="1"/>
    <cellStyle name="40% - Accent1 8" xfId="10862" hidden="1"/>
    <cellStyle name="40% - Accent1 8" xfId="10788" hidden="1"/>
    <cellStyle name="40% - Accent1 8" xfId="10709" hidden="1"/>
    <cellStyle name="40% - Accent1 8" xfId="10626" hidden="1"/>
    <cellStyle name="40% - Accent1 8" xfId="9461" hidden="1"/>
    <cellStyle name="40% - Accent1 8" xfId="9377" hidden="1"/>
    <cellStyle name="40% - Accent1 8" xfId="9292" hidden="1"/>
    <cellStyle name="40% - Accent1 8" xfId="9800" hidden="1"/>
    <cellStyle name="40% - Accent1 8" xfId="8957" hidden="1"/>
    <cellStyle name="40% - Accent1 8" xfId="9905" hidden="1"/>
    <cellStyle name="40% - Accent1 8" xfId="9844" hidden="1"/>
    <cellStyle name="40% - Accent1 8" xfId="8232" hidden="1"/>
    <cellStyle name="40% - Accent1 8" xfId="8027" hidden="1"/>
    <cellStyle name="40% - Accent1 8" xfId="9662" hidden="1"/>
    <cellStyle name="40% - Accent1 8" xfId="7824" hidden="1"/>
    <cellStyle name="40% - Accent1 8" xfId="9647" hidden="1"/>
    <cellStyle name="40% - Accent1 8" xfId="9593" hidden="1"/>
    <cellStyle name="40% - Accent1 8" xfId="7032" hidden="1"/>
    <cellStyle name="40% - Accent1 8" xfId="6834" hidden="1"/>
    <cellStyle name="40% - Accent1 8" xfId="9803" hidden="1"/>
    <cellStyle name="40% - Accent1 8" xfId="6243" hidden="1"/>
    <cellStyle name="40% - Accent1 8" xfId="6165" hidden="1"/>
    <cellStyle name="40% - Accent1 8" xfId="7215" hidden="1"/>
    <cellStyle name="40% - Accent1 8" xfId="10952" hidden="1"/>
    <cellStyle name="40% - Accent1 8" xfId="5421" hidden="1"/>
    <cellStyle name="40% - Accent1 8" xfId="5347" hidden="1"/>
    <cellStyle name="40% - Accent1 8" xfId="5268" hidden="1"/>
    <cellStyle name="40% - Accent1 8" xfId="5185" hidden="1"/>
    <cellStyle name="40% - Accent1 8" xfId="4020" hidden="1"/>
    <cellStyle name="40% - Accent1 8" xfId="3936" hidden="1"/>
    <cellStyle name="40% - Accent1 8" xfId="3851" hidden="1"/>
    <cellStyle name="40% - Accent1 8" xfId="4359" hidden="1"/>
    <cellStyle name="40% - Accent1 8" xfId="3516" hidden="1"/>
    <cellStyle name="40% - Accent1 8" xfId="4464" hidden="1"/>
    <cellStyle name="40% - Accent1 8" xfId="4403" hidden="1"/>
    <cellStyle name="40% - Accent1 8" xfId="2791" hidden="1"/>
    <cellStyle name="40% - Accent1 8" xfId="2586" hidden="1"/>
    <cellStyle name="40% - Accent1 8" xfId="4221" hidden="1"/>
    <cellStyle name="40% - Accent1 8" xfId="2383" hidden="1"/>
    <cellStyle name="40% - Accent1 8" xfId="4206" hidden="1"/>
    <cellStyle name="40% - Accent1 8" xfId="4152" hidden="1"/>
    <cellStyle name="40% - Accent1 8" xfId="1591" hidden="1"/>
    <cellStyle name="40% - Accent1 8" xfId="1393" hidden="1"/>
    <cellStyle name="40% - Accent1 8" xfId="4362" hidden="1"/>
    <cellStyle name="40% - Accent1 8" xfId="802" hidden="1"/>
    <cellStyle name="40% - Accent1 8" xfId="724" hidden="1"/>
    <cellStyle name="40% - Accent1 8" xfId="1774" hidden="1"/>
    <cellStyle name="40% - Accent1 8" xfId="11096" hidden="1"/>
    <cellStyle name="40% - Accent1 8" xfId="11202" hidden="1"/>
    <cellStyle name="40% - Accent1 8" xfId="11278" hidden="1"/>
    <cellStyle name="40% - Accent1 8" xfId="11357" hidden="1"/>
    <cellStyle name="40% - Accent1 8" xfId="11534" hidden="1"/>
    <cellStyle name="40% - Accent1 8" xfId="12522" hidden="1"/>
    <cellStyle name="40% - Accent1 8" xfId="12647" hidden="1"/>
    <cellStyle name="40% - Accent1 8" xfId="12782" hidden="1"/>
    <cellStyle name="40% - Accent1 8" xfId="12298" hidden="1"/>
    <cellStyle name="40% - Accent1 8" xfId="12979" hidden="1"/>
    <cellStyle name="40% - Accent1 8" xfId="12264" hidden="1"/>
    <cellStyle name="40% - Accent1 8" xfId="12282" hidden="1"/>
    <cellStyle name="40% - Accent1 8" xfId="13736" hidden="1"/>
    <cellStyle name="40% - Accent1 8" xfId="13864" hidden="1"/>
    <cellStyle name="40% - Accent1 8" xfId="12367" hidden="1"/>
    <cellStyle name="40% - Accent1 8" xfId="14086" hidden="1"/>
    <cellStyle name="40% - Accent1 8" xfId="12384" hidden="1"/>
    <cellStyle name="40% - Accent1 8" xfId="12442" hidden="1"/>
    <cellStyle name="40% - Accent1 8" xfId="14751" hidden="1"/>
    <cellStyle name="40% - Accent1 8" xfId="14845" hidden="1"/>
    <cellStyle name="40% - Accent1 8" xfId="12295" hidden="1"/>
    <cellStyle name="40% - Accent1 8" xfId="15521" hidden="1"/>
    <cellStyle name="40% - Accent1 8" xfId="15634" hidden="1"/>
    <cellStyle name="40% - Accent1 8" xfId="14653" hidden="1"/>
    <cellStyle name="40% - Accent1 8" xfId="16113" hidden="1"/>
    <cellStyle name="40% - Accent1 8" xfId="16590" hidden="1"/>
    <cellStyle name="40% - Accent1 8" xfId="16516" hidden="1"/>
    <cellStyle name="40% - Accent1 8" xfId="16437" hidden="1"/>
    <cellStyle name="40% - Accent1 8" xfId="16354" hidden="1"/>
    <cellStyle name="40% - Accent1 8" xfId="15189" hidden="1"/>
    <cellStyle name="40% - Accent1 8" xfId="15105" hidden="1"/>
    <cellStyle name="40% - Accent1 8" xfId="15020" hidden="1"/>
    <cellStyle name="40% - Accent1 8" xfId="15528" hidden="1"/>
    <cellStyle name="40% - Accent1 8" xfId="14685" hidden="1"/>
    <cellStyle name="40% - Accent1 8" xfId="15633" hidden="1"/>
    <cellStyle name="40% - Accent1 8" xfId="15572" hidden="1"/>
    <cellStyle name="40% - Accent1 8" xfId="13960" hidden="1"/>
    <cellStyle name="40% - Accent1 8" xfId="13755" hidden="1"/>
    <cellStyle name="40% - Accent1 8" xfId="15390" hidden="1"/>
    <cellStyle name="40% - Accent1 8" xfId="13552" hidden="1"/>
    <cellStyle name="40% - Accent1 8" xfId="15375" hidden="1"/>
    <cellStyle name="40% - Accent1 8" xfId="15321" hidden="1"/>
    <cellStyle name="40% - Accent1 8" xfId="12760" hidden="1"/>
    <cellStyle name="40% - Accent1 8" xfId="12562" hidden="1"/>
    <cellStyle name="40% - Accent1 8" xfId="15531" hidden="1"/>
    <cellStyle name="40% - Accent1 8" xfId="11971" hidden="1"/>
    <cellStyle name="40% - Accent1 8" xfId="11893" hidden="1"/>
    <cellStyle name="40% - Accent1 8" xfId="12943" hidden="1"/>
    <cellStyle name="40% - Accent1 8" xfId="16680" hidden="1"/>
    <cellStyle name="40% - Accent1 8" xfId="16783" hidden="1"/>
    <cellStyle name="40% - Accent1 8" xfId="16859" hidden="1"/>
    <cellStyle name="40% - Accent1 8" xfId="16938" hidden="1"/>
    <cellStyle name="40% - Accent1 8" xfId="17115" hidden="1"/>
    <cellStyle name="40% - Accent1 8" xfId="18103" hidden="1"/>
    <cellStyle name="40% - Accent1 8" xfId="18228" hidden="1"/>
    <cellStyle name="40% - Accent1 8" xfId="18363" hidden="1"/>
    <cellStyle name="40% - Accent1 8" xfId="17879" hidden="1"/>
    <cellStyle name="40% - Accent1 8" xfId="18560" hidden="1"/>
    <cellStyle name="40% - Accent1 8" xfId="17845" hidden="1"/>
    <cellStyle name="40% - Accent1 8" xfId="17863" hidden="1"/>
    <cellStyle name="40% - Accent1 8" xfId="19317" hidden="1"/>
    <cellStyle name="40% - Accent1 8" xfId="19445" hidden="1"/>
    <cellStyle name="40% - Accent1 8" xfId="17948" hidden="1"/>
    <cellStyle name="40% - Accent1 8" xfId="19667" hidden="1"/>
    <cellStyle name="40% - Accent1 8" xfId="17965" hidden="1"/>
    <cellStyle name="40% - Accent1 8" xfId="18023" hidden="1"/>
    <cellStyle name="40% - Accent1 8" xfId="20332" hidden="1"/>
    <cellStyle name="40% - Accent1 8" xfId="20426" hidden="1"/>
    <cellStyle name="40% - Accent1 8" xfId="17876" hidden="1"/>
    <cellStyle name="40% - Accent1 8" xfId="21102" hidden="1"/>
    <cellStyle name="40% - Accent1 8" xfId="21215" hidden="1"/>
    <cellStyle name="40% - Accent1 8" xfId="20234" hidden="1"/>
    <cellStyle name="40% - Accent1 8" xfId="21694" hidden="1"/>
    <cellStyle name="40% - Accent1 8" xfId="22224" hidden="1"/>
    <cellStyle name="40% - Accent1 8" xfId="22300" hidden="1"/>
    <cellStyle name="40% - Accent1 8" xfId="22379" hidden="1"/>
    <cellStyle name="40% - Accent1 8" xfId="22556" hidden="1"/>
    <cellStyle name="40% - Accent1 8" xfId="23544" hidden="1"/>
    <cellStyle name="40% - Accent1 8" xfId="23669" hidden="1"/>
    <cellStyle name="40% - Accent1 8" xfId="23804" hidden="1"/>
    <cellStyle name="40% - Accent1 8" xfId="23320" hidden="1"/>
    <cellStyle name="40% - Accent1 8" xfId="24001" hidden="1"/>
    <cellStyle name="40% - Accent1 8" xfId="23286" hidden="1"/>
    <cellStyle name="40% - Accent1 8" xfId="23304" hidden="1"/>
    <cellStyle name="40% - Accent1 8" xfId="24758" hidden="1"/>
    <cellStyle name="40% - Accent1 8" xfId="24886" hidden="1"/>
    <cellStyle name="40% - Accent1 8" xfId="23389" hidden="1"/>
    <cellStyle name="40% - Accent1 8" xfId="25108" hidden="1"/>
    <cellStyle name="40% - Accent1 8" xfId="23406" hidden="1"/>
    <cellStyle name="40% - Accent1 8" xfId="23464" hidden="1"/>
    <cellStyle name="40% - Accent1 8" xfId="25773" hidden="1"/>
    <cellStyle name="40% - Accent1 8" xfId="25867" hidden="1"/>
    <cellStyle name="40% - Accent1 8" xfId="23317" hidden="1"/>
    <cellStyle name="40% - Accent1 8" xfId="26543" hidden="1"/>
    <cellStyle name="40% - Accent1 8" xfId="26656" hidden="1"/>
    <cellStyle name="40% - Accent1 8" xfId="25675" hidden="1"/>
    <cellStyle name="40% - Accent1 8" xfId="27135" hidden="1"/>
    <cellStyle name="40% - Accent1 8" xfId="27612" hidden="1"/>
    <cellStyle name="40% - Accent1 8" xfId="27538" hidden="1"/>
    <cellStyle name="40% - Accent1 8" xfId="27459" hidden="1"/>
    <cellStyle name="40% - Accent1 8" xfId="27376" hidden="1"/>
    <cellStyle name="40% - Accent1 8" xfId="26211" hidden="1"/>
    <cellStyle name="40% - Accent1 8" xfId="26127" hidden="1"/>
    <cellStyle name="40% - Accent1 8" xfId="26042" hidden="1"/>
    <cellStyle name="40% - Accent1 8" xfId="26550" hidden="1"/>
    <cellStyle name="40% - Accent1 8" xfId="25707" hidden="1"/>
    <cellStyle name="40% - Accent1 8" xfId="26655" hidden="1"/>
    <cellStyle name="40% - Accent1 8" xfId="26594" hidden="1"/>
    <cellStyle name="40% - Accent1 8" xfId="24982" hidden="1"/>
    <cellStyle name="40% - Accent1 8" xfId="24777" hidden="1"/>
    <cellStyle name="40% - Accent1 8" xfId="26412" hidden="1"/>
    <cellStyle name="40% - Accent1 8" xfId="24574" hidden="1"/>
    <cellStyle name="40% - Accent1 8" xfId="26397" hidden="1"/>
    <cellStyle name="40% - Accent1 8" xfId="26343" hidden="1"/>
    <cellStyle name="40% - Accent1 8" xfId="23782" hidden="1"/>
    <cellStyle name="40% - Accent1 8" xfId="23584" hidden="1"/>
    <cellStyle name="40% - Accent1 8" xfId="26553" hidden="1"/>
    <cellStyle name="40% - Accent1 8" xfId="22993" hidden="1"/>
    <cellStyle name="40% - Accent1 8" xfId="22915" hidden="1"/>
    <cellStyle name="40% - Accent1 8" xfId="23965" hidden="1"/>
    <cellStyle name="40% - Accent1 8" xfId="27702" hidden="1"/>
    <cellStyle name="40% - Accent1 8" xfId="22171" hidden="1"/>
    <cellStyle name="40% - Accent1 8" xfId="22097" hidden="1"/>
    <cellStyle name="40% - Accent1 8" xfId="22018" hidden="1"/>
    <cellStyle name="40% - Accent1 8" xfId="21935" hidden="1"/>
    <cellStyle name="40% - Accent1 8" xfId="20770" hidden="1"/>
    <cellStyle name="40% - Accent1 8" xfId="20686" hidden="1"/>
    <cellStyle name="40% - Accent1 8" xfId="20601" hidden="1"/>
    <cellStyle name="40% - Accent1 8" xfId="21109" hidden="1"/>
    <cellStyle name="40% - Accent1 8" xfId="20266" hidden="1"/>
    <cellStyle name="40% - Accent1 8" xfId="21214" hidden="1"/>
    <cellStyle name="40% - Accent1 8" xfId="21153" hidden="1"/>
    <cellStyle name="40% - Accent1 8" xfId="19541" hidden="1"/>
    <cellStyle name="40% - Accent1 8" xfId="19336" hidden="1"/>
    <cellStyle name="40% - Accent1 8" xfId="20971" hidden="1"/>
    <cellStyle name="40% - Accent1 8" xfId="19133" hidden="1"/>
    <cellStyle name="40% - Accent1 8" xfId="20956" hidden="1"/>
    <cellStyle name="40% - Accent1 8" xfId="20902" hidden="1"/>
    <cellStyle name="40% - Accent1 8" xfId="18341" hidden="1"/>
    <cellStyle name="40% - Accent1 8" xfId="18143" hidden="1"/>
    <cellStyle name="40% - Accent1 8" xfId="21112" hidden="1"/>
    <cellStyle name="40% - Accent1 8" xfId="17552" hidden="1"/>
    <cellStyle name="40% - Accent1 8" xfId="17474" hidden="1"/>
    <cellStyle name="40% - Accent1 8" xfId="18524" hidden="1"/>
    <cellStyle name="40% - Accent1 8" xfId="27846" hidden="1"/>
    <cellStyle name="40% - Accent1 8" xfId="27952" hidden="1"/>
    <cellStyle name="40% - Accent1 8" xfId="28028" hidden="1"/>
    <cellStyle name="40% - Accent1 8" xfId="28107" hidden="1"/>
    <cellStyle name="40% - Accent1 8" xfId="28284" hidden="1"/>
    <cellStyle name="40% - Accent1 8" xfId="29272" hidden="1"/>
    <cellStyle name="40% - Accent1 8" xfId="29397" hidden="1"/>
    <cellStyle name="40% - Accent1 8" xfId="29532" hidden="1"/>
    <cellStyle name="40% - Accent1 8" xfId="29048" hidden="1"/>
    <cellStyle name="40% - Accent1 8" xfId="29729" hidden="1"/>
    <cellStyle name="40% - Accent1 8" xfId="29014" hidden="1"/>
    <cellStyle name="40% - Accent1 8" xfId="29032" hidden="1"/>
    <cellStyle name="40% - Accent1 8" xfId="30486" hidden="1"/>
    <cellStyle name="40% - Accent1 8" xfId="30614" hidden="1"/>
    <cellStyle name="40% - Accent1 8" xfId="29117" hidden="1"/>
    <cellStyle name="40% - Accent1 8" xfId="30836" hidden="1"/>
    <cellStyle name="40% - Accent1 8" xfId="29134" hidden="1"/>
    <cellStyle name="40% - Accent1 8" xfId="29192" hidden="1"/>
    <cellStyle name="40% - Accent1 8" xfId="31501" hidden="1"/>
    <cellStyle name="40% - Accent1 8" xfId="31595" hidden="1"/>
    <cellStyle name="40% - Accent1 8" xfId="29045" hidden="1"/>
    <cellStyle name="40% - Accent1 8" xfId="32271" hidden="1"/>
    <cellStyle name="40% - Accent1 8" xfId="32384" hidden="1"/>
    <cellStyle name="40% - Accent1 8" xfId="31403" hidden="1"/>
    <cellStyle name="40% - Accent1 8" xfId="32863" hidden="1"/>
    <cellStyle name="40% - Accent1 8" xfId="33340" hidden="1"/>
    <cellStyle name="40% - Accent1 8" xfId="33266" hidden="1"/>
    <cellStyle name="40% - Accent1 8" xfId="33187" hidden="1"/>
    <cellStyle name="40% - Accent1 8" xfId="33104" hidden="1"/>
    <cellStyle name="40% - Accent1 8" xfId="31939" hidden="1"/>
    <cellStyle name="40% - Accent1 8" xfId="31855" hidden="1"/>
    <cellStyle name="40% - Accent1 8" xfId="31770" hidden="1"/>
    <cellStyle name="40% - Accent1 8" xfId="32278" hidden="1"/>
    <cellStyle name="40% - Accent1 8" xfId="31435" hidden="1"/>
    <cellStyle name="40% - Accent1 8" xfId="32383" hidden="1"/>
    <cellStyle name="40% - Accent1 8" xfId="32322" hidden="1"/>
    <cellStyle name="40% - Accent1 8" xfId="30710" hidden="1"/>
    <cellStyle name="40% - Accent1 8" xfId="30505" hidden="1"/>
    <cellStyle name="40% - Accent1 8" xfId="32140" hidden="1"/>
    <cellStyle name="40% - Accent1 8" xfId="30302" hidden="1"/>
    <cellStyle name="40% - Accent1 8" xfId="32125" hidden="1"/>
    <cellStyle name="40% - Accent1 8" xfId="32071" hidden="1"/>
    <cellStyle name="40% - Accent1 8" xfId="29510" hidden="1"/>
    <cellStyle name="40% - Accent1 8" xfId="29312" hidden="1"/>
    <cellStyle name="40% - Accent1 8" xfId="32281" hidden="1"/>
    <cellStyle name="40% - Accent1 8" xfId="28721" hidden="1"/>
    <cellStyle name="40% - Accent1 8" xfId="28643" hidden="1"/>
    <cellStyle name="40% - Accent1 8" xfId="29693" hidden="1"/>
    <cellStyle name="40% - Accent1 8" xfId="33430" hidden="1"/>
    <cellStyle name="40% - Accent1 9" xfId="46" hidden="1"/>
    <cellStyle name="40% - Accent1 9" xfId="122" hidden="1"/>
    <cellStyle name="40% - Accent1 9" xfId="199" hidden="1"/>
    <cellStyle name="40% - Accent1 9" xfId="377" hidden="1"/>
    <cellStyle name="40% - Accent1 9" xfId="1382" hidden="1"/>
    <cellStyle name="40% - Accent1 9" xfId="1525" hidden="1"/>
    <cellStyle name="40% - Accent1 9" xfId="1657" hidden="1"/>
    <cellStyle name="40% - Accent1 9" xfId="2112" hidden="1"/>
    <cellStyle name="40% - Accent1 9" xfId="1122" hidden="1"/>
    <cellStyle name="40% - Accent1 9" xfId="1140" hidden="1"/>
    <cellStyle name="40% - Accent1 9" xfId="2449" hidden="1"/>
    <cellStyle name="40% - Accent1 9" xfId="2585" hidden="1"/>
    <cellStyle name="40% - Accent1 9" xfId="2735" hidden="1"/>
    <cellStyle name="40% - Accent1 9" xfId="3232" hidden="1"/>
    <cellStyle name="40% - Accent1 9" xfId="1032" hidden="1"/>
    <cellStyle name="40% - Accent1 9" xfId="943" hidden="1"/>
    <cellStyle name="40% - Accent1 9" xfId="3502" hidden="1"/>
    <cellStyle name="40% - Accent1 9" xfId="3602" hidden="1"/>
    <cellStyle name="40% - Accent1 9" xfId="3694" hidden="1"/>
    <cellStyle name="40% - Accent1 9" xfId="4263" hidden="1"/>
    <cellStyle name="40% - Accent1 9" xfId="4378" hidden="1"/>
    <cellStyle name="40% - Accent1 9" xfId="4492" hidden="1"/>
    <cellStyle name="40% - Accent1 9" xfId="4876" hidden="1"/>
    <cellStyle name="40% - Accent1 9" xfId="4956" hidden="1"/>
    <cellStyle name="40% - Accent1 9" xfId="5487" hidden="1"/>
    <cellStyle name="40% - Accent1 9" xfId="5563" hidden="1"/>
    <cellStyle name="40% - Accent1 9" xfId="5640" hidden="1"/>
    <cellStyle name="40% - Accent1 9" xfId="5818" hidden="1"/>
    <cellStyle name="40% - Accent1 9" xfId="6823" hidden="1"/>
    <cellStyle name="40% - Accent1 9" xfId="6966" hidden="1"/>
    <cellStyle name="40% - Accent1 9" xfId="7098" hidden="1"/>
    <cellStyle name="40% - Accent1 9" xfId="7553" hidden="1"/>
    <cellStyle name="40% - Accent1 9" xfId="6563" hidden="1"/>
    <cellStyle name="40% - Accent1 9" xfId="6581" hidden="1"/>
    <cellStyle name="40% - Accent1 9" xfId="7890" hidden="1"/>
    <cellStyle name="40% - Accent1 9" xfId="8026" hidden="1"/>
    <cellStyle name="40% - Accent1 9" xfId="8176" hidden="1"/>
    <cellStyle name="40% - Accent1 9" xfId="8673" hidden="1"/>
    <cellStyle name="40% - Accent1 9" xfId="6473" hidden="1"/>
    <cellStyle name="40% - Accent1 9" xfId="6384" hidden="1"/>
    <cellStyle name="40% - Accent1 9" xfId="8943" hidden="1"/>
    <cellStyle name="40% - Accent1 9" xfId="9043" hidden="1"/>
    <cellStyle name="40% - Accent1 9" xfId="9135" hidden="1"/>
    <cellStyle name="40% - Accent1 9" xfId="9704" hidden="1"/>
    <cellStyle name="40% - Accent1 9" xfId="9819" hidden="1"/>
    <cellStyle name="40% - Accent1 9" xfId="9933" hidden="1"/>
    <cellStyle name="40% - Accent1 9" xfId="10317" hidden="1"/>
    <cellStyle name="40% - Accent1 9" xfId="10397" hidden="1"/>
    <cellStyle name="40% - Accent1 9" xfId="10849" hidden="1"/>
    <cellStyle name="40% - Accent1 9" xfId="10775" hidden="1"/>
    <cellStyle name="40% - Accent1 9" xfId="10697" hidden="1"/>
    <cellStyle name="40% - Accent1 9" xfId="10612" hidden="1"/>
    <cellStyle name="40% - Accent1 9" xfId="9446" hidden="1"/>
    <cellStyle name="40% - Accent1 9" xfId="9364" hidden="1"/>
    <cellStyle name="40% - Accent1 9" xfId="9279" hidden="1"/>
    <cellStyle name="40% - Accent1 9" xfId="8636" hidden="1"/>
    <cellStyle name="40% - Accent1 9" xfId="9810" hidden="1"/>
    <cellStyle name="40% - Accent1 9" xfId="9779" hidden="1"/>
    <cellStyle name="40% - Accent1 9" xfId="8319" hidden="1"/>
    <cellStyle name="40% - Accent1 9" xfId="8167" hidden="1"/>
    <cellStyle name="40% - Accent1 9" xfId="8002" hidden="1"/>
    <cellStyle name="40% - Accent1 9" xfId="7511" hidden="1"/>
    <cellStyle name="40% - Accent1 9" xfId="10003" hidden="1"/>
    <cellStyle name="40% - Accent1 9" xfId="10023" hidden="1"/>
    <cellStyle name="40% - Accent1 9" xfId="7158" hidden="1"/>
    <cellStyle name="40% - Accent1 9" xfId="6967" hidden="1"/>
    <cellStyle name="40% - Accent1 9" xfId="6799" hidden="1"/>
    <cellStyle name="40% - Accent1 9" xfId="6308" hidden="1"/>
    <cellStyle name="40% - Accent1 9" xfId="6232" hidden="1"/>
    <cellStyle name="40% - Accent1 9" xfId="6154" hidden="1"/>
    <cellStyle name="40% - Accent1 9" xfId="10887" hidden="1"/>
    <cellStyle name="40% - Accent1 9" xfId="10963" hidden="1"/>
    <cellStyle name="40% - Accent1 9" xfId="5408" hidden="1"/>
    <cellStyle name="40% - Accent1 9" xfId="5334" hidden="1"/>
    <cellStyle name="40% - Accent1 9" xfId="5256" hidden="1"/>
    <cellStyle name="40% - Accent1 9" xfId="5171" hidden="1"/>
    <cellStyle name="40% - Accent1 9" xfId="4005" hidden="1"/>
    <cellStyle name="40% - Accent1 9" xfId="3923" hidden="1"/>
    <cellStyle name="40% - Accent1 9" xfId="3838" hidden="1"/>
    <cellStyle name="40% - Accent1 9" xfId="3195" hidden="1"/>
    <cellStyle name="40% - Accent1 9" xfId="4369" hidden="1"/>
    <cellStyle name="40% - Accent1 9" xfId="4338" hidden="1"/>
    <cellStyle name="40% - Accent1 9" xfId="2878" hidden="1"/>
    <cellStyle name="40% - Accent1 9" xfId="2726" hidden="1"/>
    <cellStyle name="40% - Accent1 9" xfId="2561" hidden="1"/>
    <cellStyle name="40% - Accent1 9" xfId="2070" hidden="1"/>
    <cellStyle name="40% - Accent1 9" xfId="4562" hidden="1"/>
    <cellStyle name="40% - Accent1 9" xfId="4582" hidden="1"/>
    <cellStyle name="40% - Accent1 9" xfId="1717" hidden="1"/>
    <cellStyle name="40% - Accent1 9" xfId="1526" hidden="1"/>
    <cellStyle name="40% - Accent1 9" xfId="1358" hidden="1"/>
    <cellStyle name="40% - Accent1 9" xfId="867" hidden="1"/>
    <cellStyle name="40% - Accent1 9" xfId="791" hidden="1"/>
    <cellStyle name="40% - Accent1 9" xfId="713" hidden="1"/>
    <cellStyle name="40% - Accent1 9" xfId="11031" hidden="1"/>
    <cellStyle name="40% - Accent1 9" xfId="11107" hidden="1"/>
    <cellStyle name="40% - Accent1 9" xfId="11215" hidden="1"/>
    <cellStyle name="40% - Accent1 9" xfId="11291" hidden="1"/>
    <cellStyle name="40% - Accent1 9" xfId="11368" hidden="1"/>
    <cellStyle name="40% - Accent1 9" xfId="11546" hidden="1"/>
    <cellStyle name="40% - Accent1 9" xfId="12551" hidden="1"/>
    <cellStyle name="40% - Accent1 9" xfId="12694" hidden="1"/>
    <cellStyle name="40% - Accent1 9" xfId="12826" hidden="1"/>
    <cellStyle name="40% - Accent1 9" xfId="13281" hidden="1"/>
    <cellStyle name="40% - Accent1 9" xfId="12291" hidden="1"/>
    <cellStyle name="40% - Accent1 9" xfId="12309" hidden="1"/>
    <cellStyle name="40% - Accent1 9" xfId="13618" hidden="1"/>
    <cellStyle name="40% - Accent1 9" xfId="13754" hidden="1"/>
    <cellStyle name="40% - Accent1 9" xfId="13904" hidden="1"/>
    <cellStyle name="40% - Accent1 9" xfId="14401" hidden="1"/>
    <cellStyle name="40% - Accent1 9" xfId="12201" hidden="1"/>
    <cellStyle name="40% - Accent1 9" xfId="12112" hidden="1"/>
    <cellStyle name="40% - Accent1 9" xfId="14671" hidden="1"/>
    <cellStyle name="40% - Accent1 9" xfId="14771" hidden="1"/>
    <cellStyle name="40% - Accent1 9" xfId="14863" hidden="1"/>
    <cellStyle name="40% - Accent1 9" xfId="15432" hidden="1"/>
    <cellStyle name="40% - Accent1 9" xfId="15547" hidden="1"/>
    <cellStyle name="40% - Accent1 9" xfId="15661" hidden="1"/>
    <cellStyle name="40% - Accent1 9" xfId="16045" hidden="1"/>
    <cellStyle name="40% - Accent1 9" xfId="16125" hidden="1"/>
    <cellStyle name="40% - Accent1 9" xfId="16577" hidden="1"/>
    <cellStyle name="40% - Accent1 9" xfId="16503" hidden="1"/>
    <cellStyle name="40% - Accent1 9" xfId="16425" hidden="1"/>
    <cellStyle name="40% - Accent1 9" xfId="16340" hidden="1"/>
    <cellStyle name="40% - Accent1 9" xfId="15174" hidden="1"/>
    <cellStyle name="40% - Accent1 9" xfId="15092" hidden="1"/>
    <cellStyle name="40% - Accent1 9" xfId="15007" hidden="1"/>
    <cellStyle name="40% - Accent1 9" xfId="14364" hidden="1"/>
    <cellStyle name="40% - Accent1 9" xfId="15538" hidden="1"/>
    <cellStyle name="40% - Accent1 9" xfId="15507" hidden="1"/>
    <cellStyle name="40% - Accent1 9" xfId="14047" hidden="1"/>
    <cellStyle name="40% - Accent1 9" xfId="13895" hidden="1"/>
    <cellStyle name="40% - Accent1 9" xfId="13730" hidden="1"/>
    <cellStyle name="40% - Accent1 9" xfId="13239" hidden="1"/>
    <cellStyle name="40% - Accent1 9" xfId="15731" hidden="1"/>
    <cellStyle name="40% - Accent1 9" xfId="15751" hidden="1"/>
    <cellStyle name="40% - Accent1 9" xfId="12886" hidden="1"/>
    <cellStyle name="40% - Accent1 9" xfId="12695" hidden="1"/>
    <cellStyle name="40% - Accent1 9" xfId="12527" hidden="1"/>
    <cellStyle name="40% - Accent1 9" xfId="12036" hidden="1"/>
    <cellStyle name="40% - Accent1 9" xfId="11960" hidden="1"/>
    <cellStyle name="40% - Accent1 9" xfId="11882" hidden="1"/>
    <cellStyle name="40% - Accent1 9" xfId="16615" hidden="1"/>
    <cellStyle name="40% - Accent1 9" xfId="16691" hidden="1"/>
    <cellStyle name="40% - Accent1 9" xfId="16796" hidden="1"/>
    <cellStyle name="40% - Accent1 9" xfId="16872" hidden="1"/>
    <cellStyle name="40% - Accent1 9" xfId="16949" hidden="1"/>
    <cellStyle name="40% - Accent1 9" xfId="17127" hidden="1"/>
    <cellStyle name="40% - Accent1 9" xfId="18132" hidden="1"/>
    <cellStyle name="40% - Accent1 9" xfId="18275" hidden="1"/>
    <cellStyle name="40% - Accent1 9" xfId="18407" hidden="1"/>
    <cellStyle name="40% - Accent1 9" xfId="18862" hidden="1"/>
    <cellStyle name="40% - Accent1 9" xfId="17872" hidden="1"/>
    <cellStyle name="40% - Accent1 9" xfId="17890" hidden="1"/>
    <cellStyle name="40% - Accent1 9" xfId="19199" hidden="1"/>
    <cellStyle name="40% - Accent1 9" xfId="19335" hidden="1"/>
    <cellStyle name="40% - Accent1 9" xfId="19485" hidden="1"/>
    <cellStyle name="40% - Accent1 9" xfId="19982" hidden="1"/>
    <cellStyle name="40% - Accent1 9" xfId="17782" hidden="1"/>
    <cellStyle name="40% - Accent1 9" xfId="17693" hidden="1"/>
    <cellStyle name="40% - Accent1 9" xfId="20252" hidden="1"/>
    <cellStyle name="40% - Accent1 9" xfId="20352" hidden="1"/>
    <cellStyle name="40% - Accent1 9" xfId="20444" hidden="1"/>
    <cellStyle name="40% - Accent1 9" xfId="21013" hidden="1"/>
    <cellStyle name="40% - Accent1 9" xfId="21128" hidden="1"/>
    <cellStyle name="40% - Accent1 9" xfId="21242" hidden="1"/>
    <cellStyle name="40% - Accent1 9" xfId="21626" hidden="1"/>
    <cellStyle name="40% - Accent1 9" xfId="21706" hidden="1"/>
    <cellStyle name="40% - Accent1 9" xfId="22237" hidden="1"/>
    <cellStyle name="40% - Accent1 9" xfId="22313" hidden="1"/>
    <cellStyle name="40% - Accent1 9" xfId="22390" hidden="1"/>
    <cellStyle name="40% - Accent1 9" xfId="22568" hidden="1"/>
    <cellStyle name="40% - Accent1 9" xfId="23573" hidden="1"/>
    <cellStyle name="40% - Accent1 9" xfId="23716" hidden="1"/>
    <cellStyle name="40% - Accent1 9" xfId="23848" hidden="1"/>
    <cellStyle name="40% - Accent1 9" xfId="24303" hidden="1"/>
    <cellStyle name="40% - Accent1 9" xfId="23313" hidden="1"/>
    <cellStyle name="40% - Accent1 9" xfId="23331" hidden="1"/>
    <cellStyle name="40% - Accent1 9" xfId="24640" hidden="1"/>
    <cellStyle name="40% - Accent1 9" xfId="24776" hidden="1"/>
    <cellStyle name="40% - Accent1 9" xfId="24926" hidden="1"/>
    <cellStyle name="40% - Accent1 9" xfId="25423" hidden="1"/>
    <cellStyle name="40% - Accent1 9" xfId="23223" hidden="1"/>
    <cellStyle name="40% - Accent1 9" xfId="23134" hidden="1"/>
    <cellStyle name="40% - Accent1 9" xfId="25693" hidden="1"/>
    <cellStyle name="40% - Accent1 9" xfId="25793" hidden="1"/>
    <cellStyle name="40% - Accent1 9" xfId="25885" hidden="1"/>
    <cellStyle name="40% - Accent1 9" xfId="26454" hidden="1"/>
    <cellStyle name="40% - Accent1 9" xfId="26569" hidden="1"/>
    <cellStyle name="40% - Accent1 9" xfId="26683" hidden="1"/>
    <cellStyle name="40% - Accent1 9" xfId="27067" hidden="1"/>
    <cellStyle name="40% - Accent1 9" xfId="27147" hidden="1"/>
    <cellStyle name="40% - Accent1 9" xfId="27599" hidden="1"/>
    <cellStyle name="40% - Accent1 9" xfId="27525" hidden="1"/>
    <cellStyle name="40% - Accent1 9" xfId="27447" hidden="1"/>
    <cellStyle name="40% - Accent1 9" xfId="27362" hidden="1"/>
    <cellStyle name="40% - Accent1 9" xfId="26196" hidden="1"/>
    <cellStyle name="40% - Accent1 9" xfId="26114" hidden="1"/>
    <cellStyle name="40% - Accent1 9" xfId="26029" hidden="1"/>
    <cellStyle name="40% - Accent1 9" xfId="25386" hidden="1"/>
    <cellStyle name="40% - Accent1 9" xfId="26560" hidden="1"/>
    <cellStyle name="40% - Accent1 9" xfId="26529" hidden="1"/>
    <cellStyle name="40% - Accent1 9" xfId="25069" hidden="1"/>
    <cellStyle name="40% - Accent1 9" xfId="24917" hidden="1"/>
    <cellStyle name="40% - Accent1 9" xfId="24752" hidden="1"/>
    <cellStyle name="40% - Accent1 9" xfId="24261" hidden="1"/>
    <cellStyle name="40% - Accent1 9" xfId="26753" hidden="1"/>
    <cellStyle name="40% - Accent1 9" xfId="26773" hidden="1"/>
    <cellStyle name="40% - Accent1 9" xfId="23908" hidden="1"/>
    <cellStyle name="40% - Accent1 9" xfId="23717" hidden="1"/>
    <cellStyle name="40% - Accent1 9" xfId="23549" hidden="1"/>
    <cellStyle name="40% - Accent1 9" xfId="23058" hidden="1"/>
    <cellStyle name="40% - Accent1 9" xfId="22982" hidden="1"/>
    <cellStyle name="40% - Accent1 9" xfId="22904" hidden="1"/>
    <cellStyle name="40% - Accent1 9" xfId="27637" hidden="1"/>
    <cellStyle name="40% - Accent1 9" xfId="27713" hidden="1"/>
    <cellStyle name="40% - Accent1 9" xfId="22158" hidden="1"/>
    <cellStyle name="40% - Accent1 9" xfId="22084" hidden="1"/>
    <cellStyle name="40% - Accent1 9" xfId="22006" hidden="1"/>
    <cellStyle name="40% - Accent1 9" xfId="21921" hidden="1"/>
    <cellStyle name="40% - Accent1 9" xfId="20755" hidden="1"/>
    <cellStyle name="40% - Accent1 9" xfId="20673" hidden="1"/>
    <cellStyle name="40% - Accent1 9" xfId="20588" hidden="1"/>
    <cellStyle name="40% - Accent1 9" xfId="19945" hidden="1"/>
    <cellStyle name="40% - Accent1 9" xfId="21119" hidden="1"/>
    <cellStyle name="40% - Accent1 9" xfId="21088" hidden="1"/>
    <cellStyle name="40% - Accent1 9" xfId="19628" hidden="1"/>
    <cellStyle name="40% - Accent1 9" xfId="19476" hidden="1"/>
    <cellStyle name="40% - Accent1 9" xfId="19311" hidden="1"/>
    <cellStyle name="40% - Accent1 9" xfId="18820" hidden="1"/>
    <cellStyle name="40% - Accent1 9" xfId="21312" hidden="1"/>
    <cellStyle name="40% - Accent1 9" xfId="21332" hidden="1"/>
    <cellStyle name="40% - Accent1 9" xfId="18467" hidden="1"/>
    <cellStyle name="40% - Accent1 9" xfId="18276" hidden="1"/>
    <cellStyle name="40% - Accent1 9" xfId="18108" hidden="1"/>
    <cellStyle name="40% - Accent1 9" xfId="17617" hidden="1"/>
    <cellStyle name="40% - Accent1 9" xfId="17541" hidden="1"/>
    <cellStyle name="40% - Accent1 9" xfId="17463" hidden="1"/>
    <cellStyle name="40% - Accent1 9" xfId="27781" hidden="1"/>
    <cellStyle name="40% - Accent1 9" xfId="27857" hidden="1"/>
    <cellStyle name="40% - Accent1 9" xfId="27965" hidden="1"/>
    <cellStyle name="40% - Accent1 9" xfId="28041" hidden="1"/>
    <cellStyle name="40% - Accent1 9" xfId="28118" hidden="1"/>
    <cellStyle name="40% - Accent1 9" xfId="28296" hidden="1"/>
    <cellStyle name="40% - Accent1 9" xfId="29301" hidden="1"/>
    <cellStyle name="40% - Accent1 9" xfId="29444" hidden="1"/>
    <cellStyle name="40% - Accent1 9" xfId="29576" hidden="1"/>
    <cellStyle name="40% - Accent1 9" xfId="30031" hidden="1"/>
    <cellStyle name="40% - Accent1 9" xfId="29041" hidden="1"/>
    <cellStyle name="40% - Accent1 9" xfId="29059" hidden="1"/>
    <cellStyle name="40% - Accent1 9" xfId="30368" hidden="1"/>
    <cellStyle name="40% - Accent1 9" xfId="30504" hidden="1"/>
    <cellStyle name="40% - Accent1 9" xfId="30654" hidden="1"/>
    <cellStyle name="40% - Accent1 9" xfId="31151" hidden="1"/>
    <cellStyle name="40% - Accent1 9" xfId="28951" hidden="1"/>
    <cellStyle name="40% - Accent1 9" xfId="28862" hidden="1"/>
    <cellStyle name="40% - Accent1 9" xfId="31421" hidden="1"/>
    <cellStyle name="40% - Accent1 9" xfId="31521" hidden="1"/>
    <cellStyle name="40% - Accent1 9" xfId="31613" hidden="1"/>
    <cellStyle name="40% - Accent1 9" xfId="32182" hidden="1"/>
    <cellStyle name="40% - Accent1 9" xfId="32297" hidden="1"/>
    <cellStyle name="40% - Accent1 9" xfId="32411" hidden="1"/>
    <cellStyle name="40% - Accent1 9" xfId="32795" hidden="1"/>
    <cellStyle name="40% - Accent1 9" xfId="32875" hidden="1"/>
    <cellStyle name="40% - Accent1 9" xfId="33327" hidden="1"/>
    <cellStyle name="40% - Accent1 9" xfId="33253" hidden="1"/>
    <cellStyle name="40% - Accent1 9" xfId="33175" hidden="1"/>
    <cellStyle name="40% - Accent1 9" xfId="33090" hidden="1"/>
    <cellStyle name="40% - Accent1 9" xfId="31924" hidden="1"/>
    <cellStyle name="40% - Accent1 9" xfId="31842" hidden="1"/>
    <cellStyle name="40% - Accent1 9" xfId="31757" hidden="1"/>
    <cellStyle name="40% - Accent1 9" xfId="31114" hidden="1"/>
    <cellStyle name="40% - Accent1 9" xfId="32288" hidden="1"/>
    <cellStyle name="40% - Accent1 9" xfId="32257" hidden="1"/>
    <cellStyle name="40% - Accent1 9" xfId="30797" hidden="1"/>
    <cellStyle name="40% - Accent1 9" xfId="30645" hidden="1"/>
    <cellStyle name="40% - Accent1 9" xfId="30480" hidden="1"/>
    <cellStyle name="40% - Accent1 9" xfId="29989" hidden="1"/>
    <cellStyle name="40% - Accent1 9" xfId="32481" hidden="1"/>
    <cellStyle name="40% - Accent1 9" xfId="32501" hidden="1"/>
    <cellStyle name="40% - Accent1 9" xfId="29636" hidden="1"/>
    <cellStyle name="40% - Accent1 9" xfId="29445" hidden="1"/>
    <cellStyle name="40% - Accent1 9" xfId="29277" hidden="1"/>
    <cellStyle name="40% - Accent1 9" xfId="28786" hidden="1"/>
    <cellStyle name="40% - Accent1 9" xfId="28710" hidden="1"/>
    <cellStyle name="40% - Accent1 9" xfId="28632" hidden="1"/>
    <cellStyle name="40% - Accent1 9" xfId="33365" hidden="1"/>
    <cellStyle name="40% - Accent1 9" xfId="33441" hidden="1"/>
    <cellStyle name="40% - Accent2" xfId="33536" builtinId="35" hidden="1"/>
    <cellStyle name="40% - Accent2 10" xfId="74" hidden="1"/>
    <cellStyle name="40% - Accent2 10" xfId="150" hidden="1"/>
    <cellStyle name="40% - Accent2 10" xfId="262" hidden="1"/>
    <cellStyle name="40% - Accent2 10" xfId="406" hidden="1"/>
    <cellStyle name="40% - Accent2 10" xfId="1415" hidden="1"/>
    <cellStyle name="40% - Accent2 10" xfId="1560" hidden="1"/>
    <cellStyle name="40% - Accent2 10" xfId="1702" hidden="1"/>
    <cellStyle name="40% - Accent2 10" xfId="1110" hidden="1"/>
    <cellStyle name="40% - Accent2 10" xfId="1068" hidden="1"/>
    <cellStyle name="40% - Accent2 10" xfId="1201" hidden="1"/>
    <cellStyle name="40% - Accent2 10" xfId="2490" hidden="1"/>
    <cellStyle name="40% - Accent2 10" xfId="2619" hidden="1"/>
    <cellStyle name="40% - Accent2 10" xfId="2767" hidden="1"/>
    <cellStyle name="40% - Accent2 10" xfId="905" hidden="1"/>
    <cellStyle name="40% - Accent2 10" xfId="1218" hidden="1"/>
    <cellStyle name="40% - Accent2 10" xfId="1783" hidden="1"/>
    <cellStyle name="40% - Accent2 10" xfId="3536" hidden="1"/>
    <cellStyle name="40% - Accent2 10" xfId="3634" hidden="1"/>
    <cellStyle name="40% - Accent2 10" xfId="3725" hidden="1"/>
    <cellStyle name="40% - Accent2 10" xfId="4301" hidden="1"/>
    <cellStyle name="40% - Accent2 10" xfId="4411" hidden="1"/>
    <cellStyle name="40% - Accent2 10" xfId="4524" hidden="1"/>
    <cellStyle name="40% - Accent2 10" xfId="4906" hidden="1"/>
    <cellStyle name="40% - Accent2 10" xfId="4986" hidden="1"/>
    <cellStyle name="40% - Accent2 10" xfId="5515" hidden="1"/>
    <cellStyle name="40% - Accent2 10" xfId="5591" hidden="1"/>
    <cellStyle name="40% - Accent2 10" xfId="5703" hidden="1"/>
    <cellStyle name="40% - Accent2 10" xfId="5847" hidden="1"/>
    <cellStyle name="40% - Accent2 10" xfId="6856" hidden="1"/>
    <cellStyle name="40% - Accent2 10" xfId="7001" hidden="1"/>
    <cellStyle name="40% - Accent2 10" xfId="7143" hidden="1"/>
    <cellStyle name="40% - Accent2 10" xfId="6551" hidden="1"/>
    <cellStyle name="40% - Accent2 10" xfId="6509" hidden="1"/>
    <cellStyle name="40% - Accent2 10" xfId="6642" hidden="1"/>
    <cellStyle name="40% - Accent2 10" xfId="7931" hidden="1"/>
    <cellStyle name="40% - Accent2 10" xfId="8060" hidden="1"/>
    <cellStyle name="40% - Accent2 10" xfId="8208" hidden="1"/>
    <cellStyle name="40% - Accent2 10" xfId="6346" hidden="1"/>
    <cellStyle name="40% - Accent2 10" xfId="6659" hidden="1"/>
    <cellStyle name="40% - Accent2 10" xfId="7224" hidden="1"/>
    <cellStyle name="40% - Accent2 10" xfId="8977" hidden="1"/>
    <cellStyle name="40% - Accent2 10" xfId="9075" hidden="1"/>
    <cellStyle name="40% - Accent2 10" xfId="9166" hidden="1"/>
    <cellStyle name="40% - Accent2 10" xfId="9742" hidden="1"/>
    <cellStyle name="40% - Accent2 10" xfId="9852" hidden="1"/>
    <cellStyle name="40% - Accent2 10" xfId="9965" hidden="1"/>
    <cellStyle name="40% - Accent2 10" xfId="10347" hidden="1"/>
    <cellStyle name="40% - Accent2 10" xfId="10427" hidden="1"/>
    <cellStyle name="40% - Accent2 10" xfId="10821" hidden="1"/>
    <cellStyle name="40% - Accent2 10" xfId="10747" hidden="1"/>
    <cellStyle name="40% - Accent2 10" xfId="10667" hidden="1"/>
    <cellStyle name="40% - Accent2 10" xfId="10583" hidden="1"/>
    <cellStyle name="40% - Accent2 10" xfId="9416" hidden="1"/>
    <cellStyle name="40% - Accent2 10" xfId="9335" hidden="1"/>
    <cellStyle name="40% - Accent2 10" xfId="9249" hidden="1"/>
    <cellStyle name="40% - Accent2 10" xfId="9861" hidden="1"/>
    <cellStyle name="40% - Accent2 10" xfId="9991" hidden="1"/>
    <cellStyle name="40% - Accent2 10" xfId="9659" hidden="1"/>
    <cellStyle name="40% - Accent2 10" xfId="8279" hidden="1"/>
    <cellStyle name="40% - Accent2 10" xfId="8130" hidden="1"/>
    <cellStyle name="40% - Accent2 10" xfId="7954" hidden="1"/>
    <cellStyle name="40% - Accent2 10" xfId="10067" hidden="1"/>
    <cellStyle name="40% - Accent2 10" xfId="9644" hidden="1"/>
    <cellStyle name="40% - Accent2 10" xfId="9096" hidden="1"/>
    <cellStyle name="40% - Accent2 10" xfId="7089" hidden="1"/>
    <cellStyle name="40% - Accent2 10" xfId="6928" hidden="1"/>
    <cellStyle name="40% - Accent2 10" xfId="6761" hidden="1"/>
    <cellStyle name="40% - Accent2 10" xfId="6280" hidden="1"/>
    <cellStyle name="40% - Accent2 10" xfId="6204" hidden="1"/>
    <cellStyle name="40% - Accent2 10" xfId="6027" hidden="1"/>
    <cellStyle name="40% - Accent2 10" xfId="10915" hidden="1"/>
    <cellStyle name="40% - Accent2 10" xfId="10991" hidden="1"/>
    <cellStyle name="40% - Accent2 10" xfId="5380" hidden="1"/>
    <cellStyle name="40% - Accent2 10" xfId="5306" hidden="1"/>
    <cellStyle name="40% - Accent2 10" xfId="5226" hidden="1"/>
    <cellStyle name="40% - Accent2 10" xfId="5142" hidden="1"/>
    <cellStyle name="40% - Accent2 10" xfId="3975" hidden="1"/>
    <cellStyle name="40% - Accent2 10" xfId="3894" hidden="1"/>
    <cellStyle name="40% - Accent2 10" xfId="3808" hidden="1"/>
    <cellStyle name="40% - Accent2 10" xfId="4420" hidden="1"/>
    <cellStyle name="40% - Accent2 10" xfId="4550" hidden="1"/>
    <cellStyle name="40% - Accent2 10" xfId="4218" hidden="1"/>
    <cellStyle name="40% - Accent2 10" xfId="2838" hidden="1"/>
    <cellStyle name="40% - Accent2 10" xfId="2689" hidden="1"/>
    <cellStyle name="40% - Accent2 10" xfId="2513" hidden="1"/>
    <cellStyle name="40% - Accent2 10" xfId="4626" hidden="1"/>
    <cellStyle name="40% - Accent2 10" xfId="4203" hidden="1"/>
    <cellStyle name="40% - Accent2 10" xfId="3655" hidden="1"/>
    <cellStyle name="40% - Accent2 10" xfId="1648" hidden="1"/>
    <cellStyle name="40% - Accent2 10" xfId="1487" hidden="1"/>
    <cellStyle name="40% - Accent2 10" xfId="1320" hidden="1"/>
    <cellStyle name="40% - Accent2 10" xfId="839" hidden="1"/>
    <cellStyle name="40% - Accent2 10" xfId="763" hidden="1"/>
    <cellStyle name="40% - Accent2 10" xfId="586" hidden="1"/>
    <cellStyle name="40% - Accent2 10" xfId="11059" hidden="1"/>
    <cellStyle name="40% - Accent2 10" xfId="11135" hidden="1"/>
    <cellStyle name="40% - Accent2 10" xfId="11243" hidden="1"/>
    <cellStyle name="40% - Accent2 10" xfId="11319" hidden="1"/>
    <cellStyle name="40% - Accent2 10" xfId="11431" hidden="1"/>
    <cellStyle name="40% - Accent2 10" xfId="11575" hidden="1"/>
    <cellStyle name="40% - Accent2 10" xfId="12584" hidden="1"/>
    <cellStyle name="40% - Accent2 10" xfId="12729" hidden="1"/>
    <cellStyle name="40% - Accent2 10" xfId="12871" hidden="1"/>
    <cellStyle name="40% - Accent2 10" xfId="12279" hidden="1"/>
    <cellStyle name="40% - Accent2 10" xfId="12237" hidden="1"/>
    <cellStyle name="40% - Accent2 10" xfId="12370" hidden="1"/>
    <cellStyle name="40% - Accent2 10" xfId="13659" hidden="1"/>
    <cellStyle name="40% - Accent2 10" xfId="13788" hidden="1"/>
    <cellStyle name="40% - Accent2 10" xfId="13936" hidden="1"/>
    <cellStyle name="40% - Accent2 10" xfId="12074" hidden="1"/>
    <cellStyle name="40% - Accent2 10" xfId="12387" hidden="1"/>
    <cellStyle name="40% - Accent2 10" xfId="12952" hidden="1"/>
    <cellStyle name="40% - Accent2 10" xfId="14705" hidden="1"/>
    <cellStyle name="40% - Accent2 10" xfId="14803" hidden="1"/>
    <cellStyle name="40% - Accent2 10" xfId="14894" hidden="1"/>
    <cellStyle name="40% - Accent2 10" xfId="15470" hidden="1"/>
    <cellStyle name="40% - Accent2 10" xfId="15580" hidden="1"/>
    <cellStyle name="40% - Accent2 10" xfId="15693" hidden="1"/>
    <cellStyle name="40% - Accent2 10" xfId="16075" hidden="1"/>
    <cellStyle name="40% - Accent2 10" xfId="16155" hidden="1"/>
    <cellStyle name="40% - Accent2 10" xfId="16549" hidden="1"/>
    <cellStyle name="40% - Accent2 10" xfId="16475" hidden="1"/>
    <cellStyle name="40% - Accent2 10" xfId="16395" hidden="1"/>
    <cellStyle name="40% - Accent2 10" xfId="16311" hidden="1"/>
    <cellStyle name="40% - Accent2 10" xfId="15144" hidden="1"/>
    <cellStyle name="40% - Accent2 10" xfId="15063" hidden="1"/>
    <cellStyle name="40% - Accent2 10" xfId="14977" hidden="1"/>
    <cellStyle name="40% - Accent2 10" xfId="15589" hidden="1"/>
    <cellStyle name="40% - Accent2 10" xfId="15719" hidden="1"/>
    <cellStyle name="40% - Accent2 10" xfId="15387" hidden="1"/>
    <cellStyle name="40% - Accent2 10" xfId="14007" hidden="1"/>
    <cellStyle name="40% - Accent2 10" xfId="13858" hidden="1"/>
    <cellStyle name="40% - Accent2 10" xfId="13682" hidden="1"/>
    <cellStyle name="40% - Accent2 10" xfId="15795" hidden="1"/>
    <cellStyle name="40% - Accent2 10" xfId="15372" hidden="1"/>
    <cellStyle name="40% - Accent2 10" xfId="14824" hidden="1"/>
    <cellStyle name="40% - Accent2 10" xfId="12817" hidden="1"/>
    <cellStyle name="40% - Accent2 10" xfId="12656" hidden="1"/>
    <cellStyle name="40% - Accent2 10" xfId="12489" hidden="1"/>
    <cellStyle name="40% - Accent2 10" xfId="12008" hidden="1"/>
    <cellStyle name="40% - Accent2 10" xfId="11932" hidden="1"/>
    <cellStyle name="40% - Accent2 10" xfId="11755" hidden="1"/>
    <cellStyle name="40% - Accent2 10" xfId="16643" hidden="1"/>
    <cellStyle name="40% - Accent2 10" xfId="16719" hidden="1"/>
    <cellStyle name="40% - Accent2 10" xfId="16824" hidden="1"/>
    <cellStyle name="40% - Accent2 10" xfId="16900" hidden="1"/>
    <cellStyle name="40% - Accent2 10" xfId="17012" hidden="1"/>
    <cellStyle name="40% - Accent2 10" xfId="17156" hidden="1"/>
    <cellStyle name="40% - Accent2 10" xfId="18165" hidden="1"/>
    <cellStyle name="40% - Accent2 10" xfId="18310" hidden="1"/>
    <cellStyle name="40% - Accent2 10" xfId="18452" hidden="1"/>
    <cellStyle name="40% - Accent2 10" xfId="17860" hidden="1"/>
    <cellStyle name="40% - Accent2 10" xfId="17818" hidden="1"/>
    <cellStyle name="40% - Accent2 10" xfId="17951" hidden="1"/>
    <cellStyle name="40% - Accent2 10" xfId="19240" hidden="1"/>
    <cellStyle name="40% - Accent2 10" xfId="19369" hidden="1"/>
    <cellStyle name="40% - Accent2 10" xfId="19517" hidden="1"/>
    <cellStyle name="40% - Accent2 10" xfId="17655" hidden="1"/>
    <cellStyle name="40% - Accent2 10" xfId="17968" hidden="1"/>
    <cellStyle name="40% - Accent2 10" xfId="18533" hidden="1"/>
    <cellStyle name="40% - Accent2 10" xfId="20286" hidden="1"/>
    <cellStyle name="40% - Accent2 10" xfId="20384" hidden="1"/>
    <cellStyle name="40% - Accent2 10" xfId="20475" hidden="1"/>
    <cellStyle name="40% - Accent2 10" xfId="21051" hidden="1"/>
    <cellStyle name="40% - Accent2 10" xfId="21161" hidden="1"/>
    <cellStyle name="40% - Accent2 10" xfId="21274" hidden="1"/>
    <cellStyle name="40% - Accent2 10" xfId="21656" hidden="1"/>
    <cellStyle name="40% - Accent2 10" xfId="21736" hidden="1"/>
    <cellStyle name="40% - Accent2 10" xfId="22265" hidden="1"/>
    <cellStyle name="40% - Accent2 10" xfId="22341" hidden="1"/>
    <cellStyle name="40% - Accent2 10" xfId="22453" hidden="1"/>
    <cellStyle name="40% - Accent2 10" xfId="22597" hidden="1"/>
    <cellStyle name="40% - Accent2 10" xfId="23606" hidden="1"/>
    <cellStyle name="40% - Accent2 10" xfId="23751" hidden="1"/>
    <cellStyle name="40% - Accent2 10" xfId="23893" hidden="1"/>
    <cellStyle name="40% - Accent2 10" xfId="23301" hidden="1"/>
    <cellStyle name="40% - Accent2 10" xfId="23259" hidden="1"/>
    <cellStyle name="40% - Accent2 10" xfId="23392" hidden="1"/>
    <cellStyle name="40% - Accent2 10" xfId="24681" hidden="1"/>
    <cellStyle name="40% - Accent2 10" xfId="24810" hidden="1"/>
    <cellStyle name="40% - Accent2 10" xfId="24958" hidden="1"/>
    <cellStyle name="40% - Accent2 10" xfId="23096" hidden="1"/>
    <cellStyle name="40% - Accent2 10" xfId="23409" hidden="1"/>
    <cellStyle name="40% - Accent2 10" xfId="23974" hidden="1"/>
    <cellStyle name="40% - Accent2 10" xfId="25727" hidden="1"/>
    <cellStyle name="40% - Accent2 10" xfId="25825" hidden="1"/>
    <cellStyle name="40% - Accent2 10" xfId="25916" hidden="1"/>
    <cellStyle name="40% - Accent2 10" xfId="26492" hidden="1"/>
    <cellStyle name="40% - Accent2 10" xfId="26602" hidden="1"/>
    <cellStyle name="40% - Accent2 10" xfId="26715" hidden="1"/>
    <cellStyle name="40% - Accent2 10" xfId="27097" hidden="1"/>
    <cellStyle name="40% - Accent2 10" xfId="27177" hidden="1"/>
    <cellStyle name="40% - Accent2 10" xfId="27571" hidden="1"/>
    <cellStyle name="40% - Accent2 10" xfId="27497" hidden="1"/>
    <cellStyle name="40% - Accent2 10" xfId="27417" hidden="1"/>
    <cellStyle name="40% - Accent2 10" xfId="27333" hidden="1"/>
    <cellStyle name="40% - Accent2 10" xfId="26166" hidden="1"/>
    <cellStyle name="40% - Accent2 10" xfId="26085" hidden="1"/>
    <cellStyle name="40% - Accent2 10" xfId="25999" hidden="1"/>
    <cellStyle name="40% - Accent2 10" xfId="26611" hidden="1"/>
    <cellStyle name="40% - Accent2 10" xfId="26741" hidden="1"/>
    <cellStyle name="40% - Accent2 10" xfId="26409" hidden="1"/>
    <cellStyle name="40% - Accent2 10" xfId="25029" hidden="1"/>
    <cellStyle name="40% - Accent2 10" xfId="24880" hidden="1"/>
    <cellStyle name="40% - Accent2 10" xfId="24704" hidden="1"/>
    <cellStyle name="40% - Accent2 10" xfId="26817" hidden="1"/>
    <cellStyle name="40% - Accent2 10" xfId="26394" hidden="1"/>
    <cellStyle name="40% - Accent2 10" xfId="25846" hidden="1"/>
    <cellStyle name="40% - Accent2 10" xfId="23839" hidden="1"/>
    <cellStyle name="40% - Accent2 10" xfId="23678" hidden="1"/>
    <cellStyle name="40% - Accent2 10" xfId="23511" hidden="1"/>
    <cellStyle name="40% - Accent2 10" xfId="23030" hidden="1"/>
    <cellStyle name="40% - Accent2 10" xfId="22954" hidden="1"/>
    <cellStyle name="40% - Accent2 10" xfId="22777" hidden="1"/>
    <cellStyle name="40% - Accent2 10" xfId="27665" hidden="1"/>
    <cellStyle name="40% - Accent2 10" xfId="27741" hidden="1"/>
    <cellStyle name="40% - Accent2 10" xfId="22130" hidden="1"/>
    <cellStyle name="40% - Accent2 10" xfId="22056" hidden="1"/>
    <cellStyle name="40% - Accent2 10" xfId="21976" hidden="1"/>
    <cellStyle name="40% - Accent2 10" xfId="21892" hidden="1"/>
    <cellStyle name="40% - Accent2 10" xfId="20725" hidden="1"/>
    <cellStyle name="40% - Accent2 10" xfId="20644" hidden="1"/>
    <cellStyle name="40% - Accent2 10" xfId="20558" hidden="1"/>
    <cellStyle name="40% - Accent2 10" xfId="21170" hidden="1"/>
    <cellStyle name="40% - Accent2 10" xfId="21300" hidden="1"/>
    <cellStyle name="40% - Accent2 10" xfId="20968" hidden="1"/>
    <cellStyle name="40% - Accent2 10" xfId="19588" hidden="1"/>
    <cellStyle name="40% - Accent2 10" xfId="19439" hidden="1"/>
    <cellStyle name="40% - Accent2 10" xfId="19263" hidden="1"/>
    <cellStyle name="40% - Accent2 10" xfId="21376" hidden="1"/>
    <cellStyle name="40% - Accent2 10" xfId="20953" hidden="1"/>
    <cellStyle name="40% - Accent2 10" xfId="20405" hidden="1"/>
    <cellStyle name="40% - Accent2 10" xfId="18398" hidden="1"/>
    <cellStyle name="40% - Accent2 10" xfId="18237" hidden="1"/>
    <cellStyle name="40% - Accent2 10" xfId="18070" hidden="1"/>
    <cellStyle name="40% - Accent2 10" xfId="17589" hidden="1"/>
    <cellStyle name="40% - Accent2 10" xfId="17513" hidden="1"/>
    <cellStyle name="40% - Accent2 10" xfId="17336" hidden="1"/>
    <cellStyle name="40% - Accent2 10" xfId="27809" hidden="1"/>
    <cellStyle name="40% - Accent2 10" xfId="27885" hidden="1"/>
    <cellStyle name="40% - Accent2 10" xfId="27993" hidden="1"/>
    <cellStyle name="40% - Accent2 10" xfId="28069" hidden="1"/>
    <cellStyle name="40% - Accent2 10" xfId="28181" hidden="1"/>
    <cellStyle name="40% - Accent2 10" xfId="28325" hidden="1"/>
    <cellStyle name="40% - Accent2 10" xfId="29334" hidden="1"/>
    <cellStyle name="40% - Accent2 10" xfId="29479" hidden="1"/>
    <cellStyle name="40% - Accent2 10" xfId="29621" hidden="1"/>
    <cellStyle name="40% - Accent2 10" xfId="29029" hidden="1"/>
    <cellStyle name="40% - Accent2 10" xfId="28987" hidden="1"/>
    <cellStyle name="40% - Accent2 10" xfId="29120" hidden="1"/>
    <cellStyle name="40% - Accent2 10" xfId="30409" hidden="1"/>
    <cellStyle name="40% - Accent2 10" xfId="30538" hidden="1"/>
    <cellStyle name="40% - Accent2 10" xfId="30686" hidden="1"/>
    <cellStyle name="40% - Accent2 10" xfId="28824" hidden="1"/>
    <cellStyle name="40% - Accent2 10" xfId="29137" hidden="1"/>
    <cellStyle name="40% - Accent2 10" xfId="29702" hidden="1"/>
    <cellStyle name="40% - Accent2 10" xfId="31455" hidden="1"/>
    <cellStyle name="40% - Accent2 10" xfId="31553" hidden="1"/>
    <cellStyle name="40% - Accent2 10" xfId="31644" hidden="1"/>
    <cellStyle name="40% - Accent2 10" xfId="32220" hidden="1"/>
    <cellStyle name="40% - Accent2 10" xfId="32330" hidden="1"/>
    <cellStyle name="40% - Accent2 10" xfId="32443" hidden="1"/>
    <cellStyle name="40% - Accent2 10" xfId="32825" hidden="1"/>
    <cellStyle name="40% - Accent2 10" xfId="32905" hidden="1"/>
    <cellStyle name="40% - Accent2 10" xfId="33299" hidden="1"/>
    <cellStyle name="40% - Accent2 10" xfId="33225" hidden="1"/>
    <cellStyle name="40% - Accent2 10" xfId="33145" hidden="1"/>
    <cellStyle name="40% - Accent2 10" xfId="33061" hidden="1"/>
    <cellStyle name="40% - Accent2 10" xfId="31894" hidden="1"/>
    <cellStyle name="40% - Accent2 10" xfId="31813" hidden="1"/>
    <cellStyle name="40% - Accent2 10" xfId="31727" hidden="1"/>
    <cellStyle name="40% - Accent2 10" xfId="32339" hidden="1"/>
    <cellStyle name="40% - Accent2 10" xfId="32469" hidden="1"/>
    <cellStyle name="40% - Accent2 10" xfId="32137" hidden="1"/>
    <cellStyle name="40% - Accent2 10" xfId="30757" hidden="1"/>
    <cellStyle name="40% - Accent2 10" xfId="30608" hidden="1"/>
    <cellStyle name="40% - Accent2 10" xfId="30432" hidden="1"/>
    <cellStyle name="40% - Accent2 10" xfId="32545" hidden="1"/>
    <cellStyle name="40% - Accent2 10" xfId="32122" hidden="1"/>
    <cellStyle name="40% - Accent2 10" xfId="31574" hidden="1"/>
    <cellStyle name="40% - Accent2 10" xfId="29567" hidden="1"/>
    <cellStyle name="40% - Accent2 10" xfId="29406" hidden="1"/>
    <cellStyle name="40% - Accent2 10" xfId="29239" hidden="1"/>
    <cellStyle name="40% - Accent2 10" xfId="28758" hidden="1"/>
    <cellStyle name="40% - Accent2 10" xfId="28682" hidden="1"/>
    <cellStyle name="40% - Accent2 10" xfId="28505" hidden="1"/>
    <cellStyle name="40% - Accent2 10" xfId="33393" hidden="1"/>
    <cellStyle name="40% - Accent2 10" xfId="33469" hidden="1"/>
    <cellStyle name="40% - Accent2 11" xfId="88" hidden="1"/>
    <cellStyle name="40% - Accent2 11" xfId="164" hidden="1"/>
    <cellStyle name="40% - Accent2 11" xfId="296" hidden="1"/>
    <cellStyle name="40% - Accent2 11" xfId="419" hidden="1"/>
    <cellStyle name="40% - Accent2 11" xfId="1432" hidden="1"/>
    <cellStyle name="40% - Accent2 11" xfId="1574" hidden="1"/>
    <cellStyle name="40% - Accent2 11" xfId="1724" hidden="1"/>
    <cellStyle name="40% - Accent2 11" xfId="2107" hidden="1"/>
    <cellStyle name="40% - Accent2 11" xfId="891" hidden="1"/>
    <cellStyle name="40% - Accent2 11" xfId="1080" hidden="1"/>
    <cellStyle name="40% - Accent2 11" xfId="2512" hidden="1"/>
    <cellStyle name="40% - Accent2 11" xfId="2634" hidden="1"/>
    <cellStyle name="40% - Accent2 11" xfId="2782" hidden="1"/>
    <cellStyle name="40% - Accent2 11" xfId="3228" hidden="1"/>
    <cellStyle name="40% - Accent2 11" xfId="1739" hidden="1"/>
    <cellStyle name="40% - Accent2 11" xfId="2111" hidden="1"/>
    <cellStyle name="40% - Accent2 11" xfId="3551" hidden="1"/>
    <cellStyle name="40% - Accent2 11" xfId="3648" hidden="1"/>
    <cellStyle name="40% - Accent2 11" xfId="3740" hidden="1"/>
    <cellStyle name="40% - Accent2 11" xfId="4316" hidden="1"/>
    <cellStyle name="40% - Accent2 11" xfId="4425" hidden="1"/>
    <cellStyle name="40% - Accent2 11" xfId="4539" hidden="1"/>
    <cellStyle name="40% - Accent2 11" xfId="4920" hidden="1"/>
    <cellStyle name="40% - Accent2 11" xfId="4999" hidden="1"/>
    <cellStyle name="40% - Accent2 11" xfId="5529" hidden="1"/>
    <cellStyle name="40% - Accent2 11" xfId="5605" hidden="1"/>
    <cellStyle name="40% - Accent2 11" xfId="5737" hidden="1"/>
    <cellStyle name="40% - Accent2 11" xfId="5860" hidden="1"/>
    <cellStyle name="40% - Accent2 11" xfId="6873" hidden="1"/>
    <cellStyle name="40% - Accent2 11" xfId="7015" hidden="1"/>
    <cellStyle name="40% - Accent2 11" xfId="7165" hidden="1"/>
    <cellStyle name="40% - Accent2 11" xfId="7548" hidden="1"/>
    <cellStyle name="40% - Accent2 11" xfId="6332" hidden="1"/>
    <cellStyle name="40% - Accent2 11" xfId="6521" hidden="1"/>
    <cellStyle name="40% - Accent2 11" xfId="7953" hidden="1"/>
    <cellStyle name="40% - Accent2 11" xfId="8075" hidden="1"/>
    <cellStyle name="40% - Accent2 11" xfId="8223" hidden="1"/>
    <cellStyle name="40% - Accent2 11" xfId="8669" hidden="1"/>
    <cellStyle name="40% - Accent2 11" xfId="7180" hidden="1"/>
    <cellStyle name="40% - Accent2 11" xfId="7552" hidden="1"/>
    <cellStyle name="40% - Accent2 11" xfId="8992" hidden="1"/>
    <cellStyle name="40% - Accent2 11" xfId="9089" hidden="1"/>
    <cellStyle name="40% - Accent2 11" xfId="9181" hidden="1"/>
    <cellStyle name="40% - Accent2 11" xfId="9757" hidden="1"/>
    <cellStyle name="40% - Accent2 11" xfId="9866" hidden="1"/>
    <cellStyle name="40% - Accent2 11" xfId="9980" hidden="1"/>
    <cellStyle name="40% - Accent2 11" xfId="10361" hidden="1"/>
    <cellStyle name="40% - Accent2 11" xfId="10440" hidden="1"/>
    <cellStyle name="40% - Accent2 11" xfId="10808" hidden="1"/>
    <cellStyle name="40% - Accent2 11" xfId="10733" hidden="1"/>
    <cellStyle name="40% - Accent2 11" xfId="10653" hidden="1"/>
    <cellStyle name="40% - Accent2 11" xfId="10570" hidden="1"/>
    <cellStyle name="40% - Accent2 11" xfId="9401" hidden="1"/>
    <cellStyle name="40% - Accent2 11" xfId="9322" hidden="1"/>
    <cellStyle name="40% - Accent2 11" xfId="9236" hidden="1"/>
    <cellStyle name="40% - Accent2 11" xfId="8641" hidden="1"/>
    <cellStyle name="40% - Accent2 11" xfId="10082" hidden="1"/>
    <cellStyle name="40% - Accent2 11" xfId="9927" hidden="1"/>
    <cellStyle name="40% - Accent2 11" xfId="8260" hidden="1"/>
    <cellStyle name="40% - Accent2 11" xfId="8114" hidden="1"/>
    <cellStyle name="40% - Accent2 11" xfId="7922" hidden="1"/>
    <cellStyle name="40% - Accent2 11" xfId="7515" hidden="1"/>
    <cellStyle name="40% - Accent2 11" xfId="9220" hidden="1"/>
    <cellStyle name="40% - Accent2 11" xfId="8637" hidden="1"/>
    <cellStyle name="40% - Accent2 11" xfId="7072" hidden="1"/>
    <cellStyle name="40% - Accent2 11" xfId="6912" hidden="1"/>
    <cellStyle name="40% - Accent2 11" xfId="6746" hidden="1"/>
    <cellStyle name="40% - Accent2 11" xfId="6266" hidden="1"/>
    <cellStyle name="40% - Accent2 11" xfId="6191" hidden="1"/>
    <cellStyle name="40% - Accent2 11" xfId="6013" hidden="1"/>
    <cellStyle name="40% - Accent2 11" xfId="10929" hidden="1"/>
    <cellStyle name="40% - Accent2 11" xfId="11004" hidden="1"/>
    <cellStyle name="40% - Accent2 11" xfId="5367" hidden="1"/>
    <cellStyle name="40% - Accent2 11" xfId="5292" hidden="1"/>
    <cellStyle name="40% - Accent2 11" xfId="5212" hidden="1"/>
    <cellStyle name="40% - Accent2 11" xfId="5129" hidden="1"/>
    <cellStyle name="40% - Accent2 11" xfId="3960" hidden="1"/>
    <cellStyle name="40% - Accent2 11" xfId="3881" hidden="1"/>
    <cellStyle name="40% - Accent2 11" xfId="3795" hidden="1"/>
    <cellStyle name="40% - Accent2 11" xfId="3200" hidden="1"/>
    <cellStyle name="40% - Accent2 11" xfId="4641" hidden="1"/>
    <cellStyle name="40% - Accent2 11" xfId="4486" hidden="1"/>
    <cellStyle name="40% - Accent2 11" xfId="2819" hidden="1"/>
    <cellStyle name="40% - Accent2 11" xfId="2673" hidden="1"/>
    <cellStyle name="40% - Accent2 11" xfId="2481" hidden="1"/>
    <cellStyle name="40% - Accent2 11" xfId="2074" hidden="1"/>
    <cellStyle name="40% - Accent2 11" xfId="3779" hidden="1"/>
    <cellStyle name="40% - Accent2 11" xfId="3196" hidden="1"/>
    <cellStyle name="40% - Accent2 11" xfId="1631" hidden="1"/>
    <cellStyle name="40% - Accent2 11" xfId="1471" hidden="1"/>
    <cellStyle name="40% - Accent2 11" xfId="1305" hidden="1"/>
    <cellStyle name="40% - Accent2 11" xfId="825" hidden="1"/>
    <cellStyle name="40% - Accent2 11" xfId="750" hidden="1"/>
    <cellStyle name="40% - Accent2 11" xfId="572" hidden="1"/>
    <cellStyle name="40% - Accent2 11" xfId="11073" hidden="1"/>
    <cellStyle name="40% - Accent2 11" xfId="11148" hidden="1"/>
    <cellStyle name="40% - Accent2 11" xfId="11257" hidden="1"/>
    <cellStyle name="40% - Accent2 11" xfId="11333" hidden="1"/>
    <cellStyle name="40% - Accent2 11" xfId="11465" hidden="1"/>
    <cellStyle name="40% - Accent2 11" xfId="11588" hidden="1"/>
    <cellStyle name="40% - Accent2 11" xfId="12601" hidden="1"/>
    <cellStyle name="40% - Accent2 11" xfId="12743" hidden="1"/>
    <cellStyle name="40% - Accent2 11" xfId="12893" hidden="1"/>
    <cellStyle name="40% - Accent2 11" xfId="13276" hidden="1"/>
    <cellStyle name="40% - Accent2 11" xfId="12060" hidden="1"/>
    <cellStyle name="40% - Accent2 11" xfId="12249" hidden="1"/>
    <cellStyle name="40% - Accent2 11" xfId="13681" hidden="1"/>
    <cellStyle name="40% - Accent2 11" xfId="13803" hidden="1"/>
    <cellStyle name="40% - Accent2 11" xfId="13951" hidden="1"/>
    <cellStyle name="40% - Accent2 11" xfId="14397" hidden="1"/>
    <cellStyle name="40% - Accent2 11" xfId="12908" hidden="1"/>
    <cellStyle name="40% - Accent2 11" xfId="13280" hidden="1"/>
    <cellStyle name="40% - Accent2 11" xfId="14720" hidden="1"/>
    <cellStyle name="40% - Accent2 11" xfId="14817" hidden="1"/>
    <cellStyle name="40% - Accent2 11" xfId="14909" hidden="1"/>
    <cellStyle name="40% - Accent2 11" xfId="15485" hidden="1"/>
    <cellStyle name="40% - Accent2 11" xfId="15594" hidden="1"/>
    <cellStyle name="40% - Accent2 11" xfId="15708" hidden="1"/>
    <cellStyle name="40% - Accent2 11" xfId="16089" hidden="1"/>
    <cellStyle name="40% - Accent2 11" xfId="16168" hidden="1"/>
    <cellStyle name="40% - Accent2 11" xfId="16536" hidden="1"/>
    <cellStyle name="40% - Accent2 11" xfId="16461" hidden="1"/>
    <cellStyle name="40% - Accent2 11" xfId="16381" hidden="1"/>
    <cellStyle name="40% - Accent2 11" xfId="16298" hidden="1"/>
    <cellStyle name="40% - Accent2 11" xfId="15129" hidden="1"/>
    <cellStyle name="40% - Accent2 11" xfId="15050" hidden="1"/>
    <cellStyle name="40% - Accent2 11" xfId="14964" hidden="1"/>
    <cellStyle name="40% - Accent2 11" xfId="14369" hidden="1"/>
    <cellStyle name="40% - Accent2 11" xfId="15810" hidden="1"/>
    <cellStyle name="40% - Accent2 11" xfId="15655" hidden="1"/>
    <cellStyle name="40% - Accent2 11" xfId="13988" hidden="1"/>
    <cellStyle name="40% - Accent2 11" xfId="13842" hidden="1"/>
    <cellStyle name="40% - Accent2 11" xfId="13650" hidden="1"/>
    <cellStyle name="40% - Accent2 11" xfId="13243" hidden="1"/>
    <cellStyle name="40% - Accent2 11" xfId="14948" hidden="1"/>
    <cellStyle name="40% - Accent2 11" xfId="14365" hidden="1"/>
    <cellStyle name="40% - Accent2 11" xfId="12800" hidden="1"/>
    <cellStyle name="40% - Accent2 11" xfId="12640" hidden="1"/>
    <cellStyle name="40% - Accent2 11" xfId="12474" hidden="1"/>
    <cellStyle name="40% - Accent2 11" xfId="11994" hidden="1"/>
    <cellStyle name="40% - Accent2 11" xfId="11919" hidden="1"/>
    <cellStyle name="40% - Accent2 11" xfId="11741" hidden="1"/>
    <cellStyle name="40% - Accent2 11" xfId="16657" hidden="1"/>
    <cellStyle name="40% - Accent2 11" xfId="16732" hidden="1"/>
    <cellStyle name="40% - Accent2 11" xfId="16838" hidden="1"/>
    <cellStyle name="40% - Accent2 11" xfId="16914" hidden="1"/>
    <cellStyle name="40% - Accent2 11" xfId="17046" hidden="1"/>
    <cellStyle name="40% - Accent2 11" xfId="17169" hidden="1"/>
    <cellStyle name="40% - Accent2 11" xfId="18182" hidden="1"/>
    <cellStyle name="40% - Accent2 11" xfId="18324" hidden="1"/>
    <cellStyle name="40% - Accent2 11" xfId="18474" hidden="1"/>
    <cellStyle name="40% - Accent2 11" xfId="18857" hidden="1"/>
    <cellStyle name="40% - Accent2 11" xfId="17641" hidden="1"/>
    <cellStyle name="40% - Accent2 11" xfId="17830" hidden="1"/>
    <cellStyle name="40% - Accent2 11" xfId="19262" hidden="1"/>
    <cellStyle name="40% - Accent2 11" xfId="19384" hidden="1"/>
    <cellStyle name="40% - Accent2 11" xfId="19532" hidden="1"/>
    <cellStyle name="40% - Accent2 11" xfId="19978" hidden="1"/>
    <cellStyle name="40% - Accent2 11" xfId="18489" hidden="1"/>
    <cellStyle name="40% - Accent2 11" xfId="18861" hidden="1"/>
    <cellStyle name="40% - Accent2 11" xfId="20301" hidden="1"/>
    <cellStyle name="40% - Accent2 11" xfId="20398" hidden="1"/>
    <cellStyle name="40% - Accent2 11" xfId="20490" hidden="1"/>
    <cellStyle name="40% - Accent2 11" xfId="21066" hidden="1"/>
    <cellStyle name="40% - Accent2 11" xfId="21175" hidden="1"/>
    <cellStyle name="40% - Accent2 11" xfId="21289" hidden="1"/>
    <cellStyle name="40% - Accent2 11" xfId="21670" hidden="1"/>
    <cellStyle name="40% - Accent2 11" xfId="21749" hidden="1"/>
    <cellStyle name="40% - Accent2 11" xfId="22279" hidden="1"/>
    <cellStyle name="40% - Accent2 11" xfId="22355" hidden="1"/>
    <cellStyle name="40% - Accent2 11" xfId="22487" hidden="1"/>
    <cellStyle name="40% - Accent2 11" xfId="22610" hidden="1"/>
    <cellStyle name="40% - Accent2 11" xfId="23623" hidden="1"/>
    <cellStyle name="40% - Accent2 11" xfId="23765" hidden="1"/>
    <cellStyle name="40% - Accent2 11" xfId="23915" hidden="1"/>
    <cellStyle name="40% - Accent2 11" xfId="24298" hidden="1"/>
    <cellStyle name="40% - Accent2 11" xfId="23082" hidden="1"/>
    <cellStyle name="40% - Accent2 11" xfId="23271" hidden="1"/>
    <cellStyle name="40% - Accent2 11" xfId="24703" hidden="1"/>
    <cellStyle name="40% - Accent2 11" xfId="24825" hidden="1"/>
    <cellStyle name="40% - Accent2 11" xfId="24973" hidden="1"/>
    <cellStyle name="40% - Accent2 11" xfId="25419" hidden="1"/>
    <cellStyle name="40% - Accent2 11" xfId="23930" hidden="1"/>
    <cellStyle name="40% - Accent2 11" xfId="24302" hidden="1"/>
    <cellStyle name="40% - Accent2 11" xfId="25742" hidden="1"/>
    <cellStyle name="40% - Accent2 11" xfId="25839" hidden="1"/>
    <cellStyle name="40% - Accent2 11" xfId="25931" hidden="1"/>
    <cellStyle name="40% - Accent2 11" xfId="26507" hidden="1"/>
    <cellStyle name="40% - Accent2 11" xfId="26616" hidden="1"/>
    <cellStyle name="40% - Accent2 11" xfId="26730" hidden="1"/>
    <cellStyle name="40% - Accent2 11" xfId="27111" hidden="1"/>
    <cellStyle name="40% - Accent2 11" xfId="27190" hidden="1"/>
    <cellStyle name="40% - Accent2 11" xfId="27558" hidden="1"/>
    <cellStyle name="40% - Accent2 11" xfId="27483" hidden="1"/>
    <cellStyle name="40% - Accent2 11" xfId="27403" hidden="1"/>
    <cellStyle name="40% - Accent2 11" xfId="27320" hidden="1"/>
    <cellStyle name="40% - Accent2 11" xfId="26151" hidden="1"/>
    <cellStyle name="40% - Accent2 11" xfId="26072" hidden="1"/>
    <cellStyle name="40% - Accent2 11" xfId="25986" hidden="1"/>
    <cellStyle name="40% - Accent2 11" xfId="25391" hidden="1"/>
    <cellStyle name="40% - Accent2 11" xfId="26832" hidden="1"/>
    <cellStyle name="40% - Accent2 11" xfId="26677" hidden="1"/>
    <cellStyle name="40% - Accent2 11" xfId="25010" hidden="1"/>
    <cellStyle name="40% - Accent2 11" xfId="24864" hidden="1"/>
    <cellStyle name="40% - Accent2 11" xfId="24672" hidden="1"/>
    <cellStyle name="40% - Accent2 11" xfId="24265" hidden="1"/>
    <cellStyle name="40% - Accent2 11" xfId="25970" hidden="1"/>
    <cellStyle name="40% - Accent2 11" xfId="25387" hidden="1"/>
    <cellStyle name="40% - Accent2 11" xfId="23822" hidden="1"/>
    <cellStyle name="40% - Accent2 11" xfId="23662" hidden="1"/>
    <cellStyle name="40% - Accent2 11" xfId="23496" hidden="1"/>
    <cellStyle name="40% - Accent2 11" xfId="23016" hidden="1"/>
    <cellStyle name="40% - Accent2 11" xfId="22941" hidden="1"/>
    <cellStyle name="40% - Accent2 11" xfId="22763" hidden="1"/>
    <cellStyle name="40% - Accent2 11" xfId="27679" hidden="1"/>
    <cellStyle name="40% - Accent2 11" xfId="27754" hidden="1"/>
    <cellStyle name="40% - Accent2 11" xfId="22117" hidden="1"/>
    <cellStyle name="40% - Accent2 11" xfId="22042" hidden="1"/>
    <cellStyle name="40% - Accent2 11" xfId="21962" hidden="1"/>
    <cellStyle name="40% - Accent2 11" xfId="21879" hidden="1"/>
    <cellStyle name="40% - Accent2 11" xfId="20710" hidden="1"/>
    <cellStyle name="40% - Accent2 11" xfId="20631" hidden="1"/>
    <cellStyle name="40% - Accent2 11" xfId="20545" hidden="1"/>
    <cellStyle name="40% - Accent2 11" xfId="19950" hidden="1"/>
    <cellStyle name="40% - Accent2 11" xfId="21391" hidden="1"/>
    <cellStyle name="40% - Accent2 11" xfId="21236" hidden="1"/>
    <cellStyle name="40% - Accent2 11" xfId="19569" hidden="1"/>
    <cellStyle name="40% - Accent2 11" xfId="19423" hidden="1"/>
    <cellStyle name="40% - Accent2 11" xfId="19231" hidden="1"/>
    <cellStyle name="40% - Accent2 11" xfId="18824" hidden="1"/>
    <cellStyle name="40% - Accent2 11" xfId="20529" hidden="1"/>
    <cellStyle name="40% - Accent2 11" xfId="19946" hidden="1"/>
    <cellStyle name="40% - Accent2 11" xfId="18381" hidden="1"/>
    <cellStyle name="40% - Accent2 11" xfId="18221" hidden="1"/>
    <cellStyle name="40% - Accent2 11" xfId="18055" hidden="1"/>
    <cellStyle name="40% - Accent2 11" xfId="17575" hidden="1"/>
    <cellStyle name="40% - Accent2 11" xfId="17500" hidden="1"/>
    <cellStyle name="40% - Accent2 11" xfId="17322" hidden="1"/>
    <cellStyle name="40% - Accent2 11" xfId="27823" hidden="1"/>
    <cellStyle name="40% - Accent2 11" xfId="27898" hidden="1"/>
    <cellStyle name="40% - Accent2 11" xfId="28007" hidden="1"/>
    <cellStyle name="40% - Accent2 11" xfId="28083" hidden="1"/>
    <cellStyle name="40% - Accent2 11" xfId="28215" hidden="1"/>
    <cellStyle name="40% - Accent2 11" xfId="28338" hidden="1"/>
    <cellStyle name="40% - Accent2 11" xfId="29351" hidden="1"/>
    <cellStyle name="40% - Accent2 11" xfId="29493" hidden="1"/>
    <cellStyle name="40% - Accent2 11" xfId="29643" hidden="1"/>
    <cellStyle name="40% - Accent2 11" xfId="30026" hidden="1"/>
    <cellStyle name="40% - Accent2 11" xfId="28810" hidden="1"/>
    <cellStyle name="40% - Accent2 11" xfId="28999" hidden="1"/>
    <cellStyle name="40% - Accent2 11" xfId="30431" hidden="1"/>
    <cellStyle name="40% - Accent2 11" xfId="30553" hidden="1"/>
    <cellStyle name="40% - Accent2 11" xfId="30701" hidden="1"/>
    <cellStyle name="40% - Accent2 11" xfId="31147" hidden="1"/>
    <cellStyle name="40% - Accent2 11" xfId="29658" hidden="1"/>
    <cellStyle name="40% - Accent2 11" xfId="30030" hidden="1"/>
    <cellStyle name="40% - Accent2 11" xfId="31470" hidden="1"/>
    <cellStyle name="40% - Accent2 11" xfId="31567" hidden="1"/>
    <cellStyle name="40% - Accent2 11" xfId="31659" hidden="1"/>
    <cellStyle name="40% - Accent2 11" xfId="32235" hidden="1"/>
    <cellStyle name="40% - Accent2 11" xfId="32344" hidden="1"/>
    <cellStyle name="40% - Accent2 11" xfId="32458" hidden="1"/>
    <cellStyle name="40% - Accent2 11" xfId="32839" hidden="1"/>
    <cellStyle name="40% - Accent2 11" xfId="32918" hidden="1"/>
    <cellStyle name="40% - Accent2 11" xfId="33286" hidden="1"/>
    <cellStyle name="40% - Accent2 11" xfId="33211" hidden="1"/>
    <cellStyle name="40% - Accent2 11" xfId="33131" hidden="1"/>
    <cellStyle name="40% - Accent2 11" xfId="33048" hidden="1"/>
    <cellStyle name="40% - Accent2 11" xfId="31879" hidden="1"/>
    <cellStyle name="40% - Accent2 11" xfId="31800" hidden="1"/>
    <cellStyle name="40% - Accent2 11" xfId="31714" hidden="1"/>
    <cellStyle name="40% - Accent2 11" xfId="31119" hidden="1"/>
    <cellStyle name="40% - Accent2 11" xfId="32560" hidden="1"/>
    <cellStyle name="40% - Accent2 11" xfId="32405" hidden="1"/>
    <cellStyle name="40% - Accent2 11" xfId="30738" hidden="1"/>
    <cellStyle name="40% - Accent2 11" xfId="30592" hidden="1"/>
    <cellStyle name="40% - Accent2 11" xfId="30400" hidden="1"/>
    <cellStyle name="40% - Accent2 11" xfId="29993" hidden="1"/>
    <cellStyle name="40% - Accent2 11" xfId="31698" hidden="1"/>
    <cellStyle name="40% - Accent2 11" xfId="31115" hidden="1"/>
    <cellStyle name="40% - Accent2 11" xfId="29550" hidden="1"/>
    <cellStyle name="40% - Accent2 11" xfId="29390" hidden="1"/>
    <cellStyle name="40% - Accent2 11" xfId="29224" hidden="1"/>
    <cellStyle name="40% - Accent2 11" xfId="28744" hidden="1"/>
    <cellStyle name="40% - Accent2 11" xfId="28669" hidden="1"/>
    <cellStyle name="40% - Accent2 11" xfId="28491" hidden="1"/>
    <cellStyle name="40% - Accent2 11" xfId="33407" hidden="1"/>
    <cellStyle name="40% - Accent2 11" xfId="33482" hidden="1"/>
    <cellStyle name="40% - Accent2 12" xfId="432" hidden="1"/>
    <cellStyle name="40% - Accent2 12" xfId="597" hidden="1"/>
    <cellStyle name="40% - Accent2 12" xfId="1959" hidden="1"/>
    <cellStyle name="40% - Accent2 12" xfId="2275" hidden="1"/>
    <cellStyle name="40% - Accent2 12" xfId="3059" hidden="1"/>
    <cellStyle name="40% - Accent2 12" xfId="3374" hidden="1"/>
    <cellStyle name="40% - Accent2 12" xfId="4037" hidden="1"/>
    <cellStyle name="40% - Accent2 12" xfId="4670" hidden="1"/>
    <cellStyle name="40% - Accent2 12" xfId="5873" hidden="1"/>
    <cellStyle name="40% - Accent2 12" xfId="6038" hidden="1"/>
    <cellStyle name="40% - Accent2 12" xfId="7400" hidden="1"/>
    <cellStyle name="40% - Accent2 12" xfId="7716" hidden="1"/>
    <cellStyle name="40% - Accent2 12" xfId="8500" hidden="1"/>
    <cellStyle name="40% - Accent2 12" xfId="8815" hidden="1"/>
    <cellStyle name="40% - Accent2 12" xfId="9478" hidden="1"/>
    <cellStyle name="40% - Accent2 12" xfId="10111" hidden="1"/>
    <cellStyle name="40% - Accent2 12" xfId="10557" hidden="1"/>
    <cellStyle name="40% - Accent2 12" xfId="10304" hidden="1"/>
    <cellStyle name="40% - Accent2 12" xfId="8801" hidden="1"/>
    <cellStyle name="40% - Accent2 12" xfId="8477" hidden="1"/>
    <cellStyle name="40% - Accent2 12" xfId="7676" hidden="1"/>
    <cellStyle name="40% - Accent2 12" xfId="7359" hidden="1"/>
    <cellStyle name="40% - Accent2 12" xfId="6501" hidden="1"/>
    <cellStyle name="40% - Accent2 12" xfId="5794" hidden="1"/>
    <cellStyle name="40% - Accent2 12" xfId="5116" hidden="1"/>
    <cellStyle name="40% - Accent2 12" xfId="4863" hidden="1"/>
    <cellStyle name="40% - Accent2 12" xfId="3360" hidden="1"/>
    <cellStyle name="40% - Accent2 12" xfId="3036" hidden="1"/>
    <cellStyle name="40% - Accent2 12" xfId="2235" hidden="1"/>
    <cellStyle name="40% - Accent2 12" xfId="1918" hidden="1"/>
    <cellStyle name="40% - Accent2 12" xfId="1060" hidden="1"/>
    <cellStyle name="40% - Accent2 12" xfId="353" hidden="1"/>
    <cellStyle name="40% - Accent2 12" xfId="11601" hidden="1"/>
    <cellStyle name="40% - Accent2 12" xfId="11766" hidden="1"/>
    <cellStyle name="40% - Accent2 12" xfId="13128" hidden="1"/>
    <cellStyle name="40% - Accent2 12" xfId="13444" hidden="1"/>
    <cellStyle name="40% - Accent2 12" xfId="14228" hidden="1"/>
    <cellStyle name="40% - Accent2 12" xfId="14543" hidden="1"/>
    <cellStyle name="40% - Accent2 12" xfId="15206" hidden="1"/>
    <cellStyle name="40% - Accent2 12" xfId="15839" hidden="1"/>
    <cellStyle name="40% - Accent2 12" xfId="16285" hidden="1"/>
    <cellStyle name="40% - Accent2 12" xfId="16032" hidden="1"/>
    <cellStyle name="40% - Accent2 12" xfId="14529" hidden="1"/>
    <cellStyle name="40% - Accent2 12" xfId="14205" hidden="1"/>
    <cellStyle name="40% - Accent2 12" xfId="13404" hidden="1"/>
    <cellStyle name="40% - Accent2 12" xfId="13087" hidden="1"/>
    <cellStyle name="40% - Accent2 12" xfId="12229" hidden="1"/>
    <cellStyle name="40% - Accent2 12" xfId="11522" hidden="1"/>
    <cellStyle name="40% - Accent2 12" xfId="17182" hidden="1"/>
    <cellStyle name="40% - Accent2 12" xfId="17347" hidden="1"/>
    <cellStyle name="40% - Accent2 12" xfId="18709" hidden="1"/>
    <cellStyle name="40% - Accent2 12" xfId="19025" hidden="1"/>
    <cellStyle name="40% - Accent2 12" xfId="19809" hidden="1"/>
    <cellStyle name="40% - Accent2 12" xfId="20124" hidden="1"/>
    <cellStyle name="40% - Accent2 12" xfId="20787" hidden="1"/>
    <cellStyle name="40% - Accent2 12" xfId="21420" hidden="1"/>
    <cellStyle name="40% - Accent2 12" xfId="22623" hidden="1"/>
    <cellStyle name="40% - Accent2 12" xfId="22788" hidden="1"/>
    <cellStyle name="40% - Accent2 12" xfId="24150" hidden="1"/>
    <cellStyle name="40% - Accent2 12" xfId="24466" hidden="1"/>
    <cellStyle name="40% - Accent2 12" xfId="25250" hidden="1"/>
    <cellStyle name="40% - Accent2 12" xfId="25565" hidden="1"/>
    <cellStyle name="40% - Accent2 12" xfId="26228" hidden="1"/>
    <cellStyle name="40% - Accent2 12" xfId="26861" hidden="1"/>
    <cellStyle name="40% - Accent2 12" xfId="27307" hidden="1"/>
    <cellStyle name="40% - Accent2 12" xfId="27054" hidden="1"/>
    <cellStyle name="40% - Accent2 12" xfId="25551" hidden="1"/>
    <cellStyle name="40% - Accent2 12" xfId="25227" hidden="1"/>
    <cellStyle name="40% - Accent2 12" xfId="24426" hidden="1"/>
    <cellStyle name="40% - Accent2 12" xfId="24109" hidden="1"/>
    <cellStyle name="40% - Accent2 12" xfId="23251" hidden="1"/>
    <cellStyle name="40% - Accent2 12" xfId="22544" hidden="1"/>
    <cellStyle name="40% - Accent2 12" xfId="21866" hidden="1"/>
    <cellStyle name="40% - Accent2 12" xfId="21613" hidden="1"/>
    <cellStyle name="40% - Accent2 12" xfId="20110" hidden="1"/>
    <cellStyle name="40% - Accent2 12" xfId="19786" hidden="1"/>
    <cellStyle name="40% - Accent2 12" xfId="18985" hidden="1"/>
    <cellStyle name="40% - Accent2 12" xfId="18668" hidden="1"/>
    <cellStyle name="40% - Accent2 12" xfId="17810" hidden="1"/>
    <cellStyle name="40% - Accent2 12" xfId="17103" hidden="1"/>
    <cellStyle name="40% - Accent2 12" xfId="28351" hidden="1"/>
    <cellStyle name="40% - Accent2 12" xfId="28516" hidden="1"/>
    <cellStyle name="40% - Accent2 12" xfId="29878" hidden="1"/>
    <cellStyle name="40% - Accent2 12" xfId="30194" hidden="1"/>
    <cellStyle name="40% - Accent2 12" xfId="30978" hidden="1"/>
    <cellStyle name="40% - Accent2 12" xfId="31293" hidden="1"/>
    <cellStyle name="40% - Accent2 12" xfId="31956" hidden="1"/>
    <cellStyle name="40% - Accent2 12" xfId="32589" hidden="1"/>
    <cellStyle name="40% - Accent2 12" xfId="33035" hidden="1"/>
    <cellStyle name="40% - Accent2 12" xfId="32782" hidden="1"/>
    <cellStyle name="40% - Accent2 12" xfId="31279" hidden="1"/>
    <cellStyle name="40% - Accent2 12" xfId="30955" hidden="1"/>
    <cellStyle name="40% - Accent2 12" xfId="30154" hidden="1"/>
    <cellStyle name="40% - Accent2 12" xfId="29837" hidden="1"/>
    <cellStyle name="40% - Accent2 12" xfId="28979" hidden="1"/>
    <cellStyle name="40% - Accent2 12" xfId="28272" hidden="1"/>
    <cellStyle name="40% - Accent2 3 2 3 2" xfId="518" hidden="1"/>
    <cellStyle name="40% - Accent2 3 2 3 2" xfId="687" hidden="1"/>
    <cellStyle name="40% - Accent2 3 2 3 2" xfId="2045" hidden="1"/>
    <cellStyle name="40% - Accent2 3 2 3 2" xfId="2361" hidden="1"/>
    <cellStyle name="40% - Accent2 3 2 3 2" xfId="3145" hidden="1"/>
    <cellStyle name="40% - Accent2 3 2 3 2" xfId="3460" hidden="1"/>
    <cellStyle name="40% - Accent2 3 2 3 2" xfId="4123" hidden="1"/>
    <cellStyle name="40% - Accent2 3 2 3 2" xfId="4756" hidden="1"/>
    <cellStyle name="40% - Accent2 3 2 3 2" xfId="5959" hidden="1"/>
    <cellStyle name="40% - Accent2 3 2 3 2" xfId="6128" hidden="1"/>
    <cellStyle name="40% - Accent2 3 2 3 2" xfId="7486" hidden="1"/>
    <cellStyle name="40% - Accent2 3 2 3 2" xfId="7802" hidden="1"/>
    <cellStyle name="40% - Accent2 3 2 3 2" xfId="8586" hidden="1"/>
    <cellStyle name="40% - Accent2 3 2 3 2" xfId="8901" hidden="1"/>
    <cellStyle name="40% - Accent2 3 2 3 2" xfId="9564" hidden="1"/>
    <cellStyle name="40% - Accent2 3 2 3 2" xfId="10197" hidden="1"/>
    <cellStyle name="40% - Accent2 3 2 3 2" xfId="10469" hidden="1"/>
    <cellStyle name="40% - Accent2 3 2 3 2" xfId="10218" hidden="1"/>
    <cellStyle name="40% - Accent2 3 2 3 2" xfId="8714" hidden="1"/>
    <cellStyle name="40% - Accent2 3 2 3 2" xfId="8390" hidden="1"/>
    <cellStyle name="40% - Accent2 3 2 3 2" xfId="7586" hidden="1"/>
    <cellStyle name="40% - Accent2 3 2 3 2" xfId="7271" hidden="1"/>
    <cellStyle name="40% - Accent2 3 2 3 2" xfId="6401" hidden="1"/>
    <cellStyle name="40% - Accent2 3 2 3 2" xfId="5660" hidden="1"/>
    <cellStyle name="40% - Accent2 3 2 3 2" xfId="5028" hidden="1"/>
    <cellStyle name="40% - Accent2 3 2 3 2" xfId="4777" hidden="1"/>
    <cellStyle name="40% - Accent2 3 2 3 2" xfId="3273" hidden="1"/>
    <cellStyle name="40% - Accent2 3 2 3 2" xfId="2949" hidden="1"/>
    <cellStyle name="40% - Accent2 3 2 3 2" xfId="2145" hidden="1"/>
    <cellStyle name="40% - Accent2 3 2 3 2" xfId="1830" hidden="1"/>
    <cellStyle name="40% - Accent2 3 2 3 2" xfId="960" hidden="1"/>
    <cellStyle name="40% - Accent2 3 2 3 2" xfId="219" hidden="1"/>
    <cellStyle name="40% - Accent2 3 2 3 2" xfId="11687" hidden="1"/>
    <cellStyle name="40% - Accent2 3 2 3 2" xfId="11856" hidden="1"/>
    <cellStyle name="40% - Accent2 3 2 3 2" xfId="13214" hidden="1"/>
    <cellStyle name="40% - Accent2 3 2 3 2" xfId="13530" hidden="1"/>
    <cellStyle name="40% - Accent2 3 2 3 2" xfId="14314" hidden="1"/>
    <cellStyle name="40% - Accent2 3 2 3 2" xfId="14629" hidden="1"/>
    <cellStyle name="40% - Accent2 3 2 3 2" xfId="15292" hidden="1"/>
    <cellStyle name="40% - Accent2 3 2 3 2" xfId="15925" hidden="1"/>
    <cellStyle name="40% - Accent2 3 2 3 2" xfId="16197" hidden="1"/>
    <cellStyle name="40% - Accent2 3 2 3 2" xfId="15946" hidden="1"/>
    <cellStyle name="40% - Accent2 3 2 3 2" xfId="14442" hidden="1"/>
    <cellStyle name="40% - Accent2 3 2 3 2" xfId="14118" hidden="1"/>
    <cellStyle name="40% - Accent2 3 2 3 2" xfId="13314" hidden="1"/>
    <cellStyle name="40% - Accent2 3 2 3 2" xfId="12999" hidden="1"/>
    <cellStyle name="40% - Accent2 3 2 3 2" xfId="12129" hidden="1"/>
    <cellStyle name="40% - Accent2 3 2 3 2" xfId="11388" hidden="1"/>
    <cellStyle name="40% - Accent2 3 2 3 2" xfId="17268" hidden="1"/>
    <cellStyle name="40% - Accent2 3 2 3 2" xfId="17437" hidden="1"/>
    <cellStyle name="40% - Accent2 3 2 3 2" xfId="18795" hidden="1"/>
    <cellStyle name="40% - Accent2 3 2 3 2" xfId="19111" hidden="1"/>
    <cellStyle name="40% - Accent2 3 2 3 2" xfId="19895" hidden="1"/>
    <cellStyle name="40% - Accent2 3 2 3 2" xfId="20210" hidden="1"/>
    <cellStyle name="40% - Accent2 3 2 3 2" xfId="20873" hidden="1"/>
    <cellStyle name="40% - Accent2 3 2 3 2" xfId="21506" hidden="1"/>
    <cellStyle name="40% - Accent2 3 2 3 2" xfId="22709" hidden="1"/>
    <cellStyle name="40% - Accent2 3 2 3 2" xfId="22878" hidden="1"/>
    <cellStyle name="40% - Accent2 3 2 3 2" xfId="24236" hidden="1"/>
    <cellStyle name="40% - Accent2 3 2 3 2" xfId="24552" hidden="1"/>
    <cellStyle name="40% - Accent2 3 2 3 2" xfId="25336" hidden="1"/>
    <cellStyle name="40% - Accent2 3 2 3 2" xfId="25651" hidden="1"/>
    <cellStyle name="40% - Accent2 3 2 3 2" xfId="26314" hidden="1"/>
    <cellStyle name="40% - Accent2 3 2 3 2" xfId="26947" hidden="1"/>
    <cellStyle name="40% - Accent2 3 2 3 2" xfId="27219" hidden="1"/>
    <cellStyle name="40% - Accent2 3 2 3 2" xfId="26968" hidden="1"/>
    <cellStyle name="40% - Accent2 3 2 3 2" xfId="25464" hidden="1"/>
    <cellStyle name="40% - Accent2 3 2 3 2" xfId="25140" hidden="1"/>
    <cellStyle name="40% - Accent2 3 2 3 2" xfId="24336" hidden="1"/>
    <cellStyle name="40% - Accent2 3 2 3 2" xfId="24021" hidden="1"/>
    <cellStyle name="40% - Accent2 3 2 3 2" xfId="23151" hidden="1"/>
    <cellStyle name="40% - Accent2 3 2 3 2" xfId="22410" hidden="1"/>
    <cellStyle name="40% - Accent2 3 2 3 2" xfId="21778" hidden="1"/>
    <cellStyle name="40% - Accent2 3 2 3 2" xfId="21527" hidden="1"/>
    <cellStyle name="40% - Accent2 3 2 3 2" xfId="20023" hidden="1"/>
    <cellStyle name="40% - Accent2 3 2 3 2" xfId="19699" hidden="1"/>
    <cellStyle name="40% - Accent2 3 2 3 2" xfId="18895" hidden="1"/>
    <cellStyle name="40% - Accent2 3 2 3 2" xfId="18580" hidden="1"/>
    <cellStyle name="40% - Accent2 3 2 3 2" xfId="17710" hidden="1"/>
    <cellStyle name="40% - Accent2 3 2 3 2" xfId="16969" hidden="1"/>
    <cellStyle name="40% - Accent2 3 2 3 2" xfId="28437" hidden="1"/>
    <cellStyle name="40% - Accent2 3 2 3 2" xfId="28606" hidden="1"/>
    <cellStyle name="40% - Accent2 3 2 3 2" xfId="29964" hidden="1"/>
    <cellStyle name="40% - Accent2 3 2 3 2" xfId="30280" hidden="1"/>
    <cellStyle name="40% - Accent2 3 2 3 2" xfId="31064" hidden="1"/>
    <cellStyle name="40% - Accent2 3 2 3 2" xfId="31379" hidden="1"/>
    <cellStyle name="40% - Accent2 3 2 3 2" xfId="32042" hidden="1"/>
    <cellStyle name="40% - Accent2 3 2 3 2" xfId="32675" hidden="1"/>
    <cellStyle name="40% - Accent2 3 2 3 2" xfId="32947" hidden="1"/>
    <cellStyle name="40% - Accent2 3 2 3 2" xfId="32696" hidden="1"/>
    <cellStyle name="40% - Accent2 3 2 3 2" xfId="31192" hidden="1"/>
    <cellStyle name="40% - Accent2 3 2 3 2" xfId="30868" hidden="1"/>
    <cellStyle name="40% - Accent2 3 2 3 2" xfId="30064" hidden="1"/>
    <cellStyle name="40% - Accent2 3 2 3 2" xfId="29749" hidden="1"/>
    <cellStyle name="40% - Accent2 3 2 3 2" xfId="28879" hidden="1"/>
    <cellStyle name="40% - Accent2 3 2 3 2" xfId="28138" hidden="1"/>
    <cellStyle name="40% - Accent2 3 2 4 2" xfId="483" hidden="1"/>
    <cellStyle name="40% - Accent2 3 2 4 2" xfId="652" hidden="1"/>
    <cellStyle name="40% - Accent2 3 2 4 2" xfId="2010" hidden="1"/>
    <cellStyle name="40% - Accent2 3 2 4 2" xfId="2326" hidden="1"/>
    <cellStyle name="40% - Accent2 3 2 4 2" xfId="3110" hidden="1"/>
    <cellStyle name="40% - Accent2 3 2 4 2" xfId="3425" hidden="1"/>
    <cellStyle name="40% - Accent2 3 2 4 2" xfId="4088" hidden="1"/>
    <cellStyle name="40% - Accent2 3 2 4 2" xfId="4721" hidden="1"/>
    <cellStyle name="40% - Accent2 3 2 4 2" xfId="5924" hidden="1"/>
    <cellStyle name="40% - Accent2 3 2 4 2" xfId="6093" hidden="1"/>
    <cellStyle name="40% - Accent2 3 2 4 2" xfId="7451" hidden="1"/>
    <cellStyle name="40% - Accent2 3 2 4 2" xfId="7767" hidden="1"/>
    <cellStyle name="40% - Accent2 3 2 4 2" xfId="8551" hidden="1"/>
    <cellStyle name="40% - Accent2 3 2 4 2" xfId="8866" hidden="1"/>
    <cellStyle name="40% - Accent2 3 2 4 2" xfId="9529" hidden="1"/>
    <cellStyle name="40% - Accent2 3 2 4 2" xfId="10162" hidden="1"/>
    <cellStyle name="40% - Accent2 3 2 4 2" xfId="10505" hidden="1"/>
    <cellStyle name="40% - Accent2 3 2 4 2" xfId="10253" hidden="1"/>
    <cellStyle name="40% - Accent2 3 2 4 2" xfId="8749" hidden="1"/>
    <cellStyle name="40% - Accent2 3 2 4 2" xfId="8425" hidden="1"/>
    <cellStyle name="40% - Accent2 3 2 4 2" xfId="7623" hidden="1"/>
    <cellStyle name="40% - Accent2 3 2 4 2" xfId="7307" hidden="1"/>
    <cellStyle name="40% - Accent2 3 2 4 2" xfId="6441" hidden="1"/>
    <cellStyle name="40% - Accent2 3 2 4 2" xfId="5720" hidden="1"/>
    <cellStyle name="40% - Accent2 3 2 4 2" xfId="5064" hidden="1"/>
    <cellStyle name="40% - Accent2 3 2 4 2" xfId="4812" hidden="1"/>
    <cellStyle name="40% - Accent2 3 2 4 2" xfId="3308" hidden="1"/>
    <cellStyle name="40% - Accent2 3 2 4 2" xfId="2984" hidden="1"/>
    <cellStyle name="40% - Accent2 3 2 4 2" xfId="2182" hidden="1"/>
    <cellStyle name="40% - Accent2 3 2 4 2" xfId="1866" hidden="1"/>
    <cellStyle name="40% - Accent2 3 2 4 2" xfId="1000" hidden="1"/>
    <cellStyle name="40% - Accent2 3 2 4 2" xfId="279" hidden="1"/>
    <cellStyle name="40% - Accent2 3 2 4 2" xfId="11652" hidden="1"/>
    <cellStyle name="40% - Accent2 3 2 4 2" xfId="11821" hidden="1"/>
    <cellStyle name="40% - Accent2 3 2 4 2" xfId="13179" hidden="1"/>
    <cellStyle name="40% - Accent2 3 2 4 2" xfId="13495" hidden="1"/>
    <cellStyle name="40% - Accent2 3 2 4 2" xfId="14279" hidden="1"/>
    <cellStyle name="40% - Accent2 3 2 4 2" xfId="14594" hidden="1"/>
    <cellStyle name="40% - Accent2 3 2 4 2" xfId="15257" hidden="1"/>
    <cellStyle name="40% - Accent2 3 2 4 2" xfId="15890" hidden="1"/>
    <cellStyle name="40% - Accent2 3 2 4 2" xfId="16233" hidden="1"/>
    <cellStyle name="40% - Accent2 3 2 4 2" xfId="15981" hidden="1"/>
    <cellStyle name="40% - Accent2 3 2 4 2" xfId="14477" hidden="1"/>
    <cellStyle name="40% - Accent2 3 2 4 2" xfId="14153" hidden="1"/>
    <cellStyle name="40% - Accent2 3 2 4 2" xfId="13351" hidden="1"/>
    <cellStyle name="40% - Accent2 3 2 4 2" xfId="13035" hidden="1"/>
    <cellStyle name="40% - Accent2 3 2 4 2" xfId="12169" hidden="1"/>
    <cellStyle name="40% - Accent2 3 2 4 2" xfId="11448" hidden="1"/>
    <cellStyle name="40% - Accent2 3 2 4 2" xfId="17233" hidden="1"/>
    <cellStyle name="40% - Accent2 3 2 4 2" xfId="17402" hidden="1"/>
    <cellStyle name="40% - Accent2 3 2 4 2" xfId="18760" hidden="1"/>
    <cellStyle name="40% - Accent2 3 2 4 2" xfId="19076" hidden="1"/>
    <cellStyle name="40% - Accent2 3 2 4 2" xfId="19860" hidden="1"/>
    <cellStyle name="40% - Accent2 3 2 4 2" xfId="20175" hidden="1"/>
    <cellStyle name="40% - Accent2 3 2 4 2" xfId="20838" hidden="1"/>
    <cellStyle name="40% - Accent2 3 2 4 2" xfId="21471" hidden="1"/>
    <cellStyle name="40% - Accent2 3 2 4 2" xfId="22674" hidden="1"/>
    <cellStyle name="40% - Accent2 3 2 4 2" xfId="22843" hidden="1"/>
    <cellStyle name="40% - Accent2 3 2 4 2" xfId="24201" hidden="1"/>
    <cellStyle name="40% - Accent2 3 2 4 2" xfId="24517" hidden="1"/>
    <cellStyle name="40% - Accent2 3 2 4 2" xfId="25301" hidden="1"/>
    <cellStyle name="40% - Accent2 3 2 4 2" xfId="25616" hidden="1"/>
    <cellStyle name="40% - Accent2 3 2 4 2" xfId="26279" hidden="1"/>
    <cellStyle name="40% - Accent2 3 2 4 2" xfId="26912" hidden="1"/>
    <cellStyle name="40% - Accent2 3 2 4 2" xfId="27255" hidden="1"/>
    <cellStyle name="40% - Accent2 3 2 4 2" xfId="27003" hidden="1"/>
    <cellStyle name="40% - Accent2 3 2 4 2" xfId="25499" hidden="1"/>
    <cellStyle name="40% - Accent2 3 2 4 2" xfId="25175" hidden="1"/>
    <cellStyle name="40% - Accent2 3 2 4 2" xfId="24373" hidden="1"/>
    <cellStyle name="40% - Accent2 3 2 4 2" xfId="24057" hidden="1"/>
    <cellStyle name="40% - Accent2 3 2 4 2" xfId="23191" hidden="1"/>
    <cellStyle name="40% - Accent2 3 2 4 2" xfId="22470" hidden="1"/>
    <cellStyle name="40% - Accent2 3 2 4 2" xfId="21814" hidden="1"/>
    <cellStyle name="40% - Accent2 3 2 4 2" xfId="21562" hidden="1"/>
    <cellStyle name="40% - Accent2 3 2 4 2" xfId="20058" hidden="1"/>
    <cellStyle name="40% - Accent2 3 2 4 2" xfId="19734" hidden="1"/>
    <cellStyle name="40% - Accent2 3 2 4 2" xfId="18932" hidden="1"/>
    <cellStyle name="40% - Accent2 3 2 4 2" xfId="18616" hidden="1"/>
    <cellStyle name="40% - Accent2 3 2 4 2" xfId="17750" hidden="1"/>
    <cellStyle name="40% - Accent2 3 2 4 2" xfId="17029" hidden="1"/>
    <cellStyle name="40% - Accent2 3 2 4 2" xfId="28402" hidden="1"/>
    <cellStyle name="40% - Accent2 3 2 4 2" xfId="28571" hidden="1"/>
    <cellStyle name="40% - Accent2 3 2 4 2" xfId="29929" hidden="1"/>
    <cellStyle name="40% - Accent2 3 2 4 2" xfId="30245" hidden="1"/>
    <cellStyle name="40% - Accent2 3 2 4 2" xfId="31029" hidden="1"/>
    <cellStyle name="40% - Accent2 3 2 4 2" xfId="31344" hidden="1"/>
    <cellStyle name="40% - Accent2 3 2 4 2" xfId="32007" hidden="1"/>
    <cellStyle name="40% - Accent2 3 2 4 2" xfId="32640" hidden="1"/>
    <cellStyle name="40% - Accent2 3 2 4 2" xfId="32983" hidden="1"/>
    <cellStyle name="40% - Accent2 3 2 4 2" xfId="32731" hidden="1"/>
    <cellStyle name="40% - Accent2 3 2 4 2" xfId="31227" hidden="1"/>
    <cellStyle name="40% - Accent2 3 2 4 2" xfId="30903" hidden="1"/>
    <cellStyle name="40% - Accent2 3 2 4 2" xfId="30101" hidden="1"/>
    <cellStyle name="40% - Accent2 3 2 4 2" xfId="29785" hidden="1"/>
    <cellStyle name="40% - Accent2 3 2 4 2" xfId="28919" hidden="1"/>
    <cellStyle name="40% - Accent2 3 2 4 2" xfId="28198" hidden="1"/>
    <cellStyle name="40% - Accent2 3 3 3 2" xfId="482" hidden="1"/>
    <cellStyle name="40% - Accent2 3 3 3 2" xfId="651" hidden="1"/>
    <cellStyle name="40% - Accent2 3 3 3 2" xfId="2009" hidden="1"/>
    <cellStyle name="40% - Accent2 3 3 3 2" xfId="2325" hidden="1"/>
    <cellStyle name="40% - Accent2 3 3 3 2" xfId="3109" hidden="1"/>
    <cellStyle name="40% - Accent2 3 3 3 2" xfId="3424" hidden="1"/>
    <cellStyle name="40% - Accent2 3 3 3 2" xfId="4087" hidden="1"/>
    <cellStyle name="40% - Accent2 3 3 3 2" xfId="4720" hidden="1"/>
    <cellStyle name="40% - Accent2 3 3 3 2" xfId="5923" hidden="1"/>
    <cellStyle name="40% - Accent2 3 3 3 2" xfId="6092" hidden="1"/>
    <cellStyle name="40% - Accent2 3 3 3 2" xfId="7450" hidden="1"/>
    <cellStyle name="40% - Accent2 3 3 3 2" xfId="7766" hidden="1"/>
    <cellStyle name="40% - Accent2 3 3 3 2" xfId="8550" hidden="1"/>
    <cellStyle name="40% - Accent2 3 3 3 2" xfId="8865" hidden="1"/>
    <cellStyle name="40% - Accent2 3 3 3 2" xfId="9528" hidden="1"/>
    <cellStyle name="40% - Accent2 3 3 3 2" xfId="10161" hidden="1"/>
    <cellStyle name="40% - Accent2 3 3 3 2" xfId="10506" hidden="1"/>
    <cellStyle name="40% - Accent2 3 3 3 2" xfId="10254" hidden="1"/>
    <cellStyle name="40% - Accent2 3 3 3 2" xfId="8750" hidden="1"/>
    <cellStyle name="40% - Accent2 3 3 3 2" xfId="8426" hidden="1"/>
    <cellStyle name="40% - Accent2 3 3 3 2" xfId="7624" hidden="1"/>
    <cellStyle name="40% - Accent2 3 3 3 2" xfId="7308" hidden="1"/>
    <cellStyle name="40% - Accent2 3 3 3 2" xfId="6442" hidden="1"/>
    <cellStyle name="40% - Accent2 3 3 3 2" xfId="5721" hidden="1"/>
    <cellStyle name="40% - Accent2 3 3 3 2" xfId="5065" hidden="1"/>
    <cellStyle name="40% - Accent2 3 3 3 2" xfId="4813" hidden="1"/>
    <cellStyle name="40% - Accent2 3 3 3 2" xfId="3309" hidden="1"/>
    <cellStyle name="40% - Accent2 3 3 3 2" xfId="2985" hidden="1"/>
    <cellStyle name="40% - Accent2 3 3 3 2" xfId="2183" hidden="1"/>
    <cellStyle name="40% - Accent2 3 3 3 2" xfId="1867" hidden="1"/>
    <cellStyle name="40% - Accent2 3 3 3 2" xfId="1001" hidden="1"/>
    <cellStyle name="40% - Accent2 3 3 3 2" xfId="280" hidden="1"/>
    <cellStyle name="40% - Accent2 3 3 3 2" xfId="11651" hidden="1"/>
    <cellStyle name="40% - Accent2 3 3 3 2" xfId="11820" hidden="1"/>
    <cellStyle name="40% - Accent2 3 3 3 2" xfId="13178" hidden="1"/>
    <cellStyle name="40% - Accent2 3 3 3 2" xfId="13494" hidden="1"/>
    <cellStyle name="40% - Accent2 3 3 3 2" xfId="14278" hidden="1"/>
    <cellStyle name="40% - Accent2 3 3 3 2" xfId="14593" hidden="1"/>
    <cellStyle name="40% - Accent2 3 3 3 2" xfId="15256" hidden="1"/>
    <cellStyle name="40% - Accent2 3 3 3 2" xfId="15889" hidden="1"/>
    <cellStyle name="40% - Accent2 3 3 3 2" xfId="16234" hidden="1"/>
    <cellStyle name="40% - Accent2 3 3 3 2" xfId="15982" hidden="1"/>
    <cellStyle name="40% - Accent2 3 3 3 2" xfId="14478" hidden="1"/>
    <cellStyle name="40% - Accent2 3 3 3 2" xfId="14154" hidden="1"/>
    <cellStyle name="40% - Accent2 3 3 3 2" xfId="13352" hidden="1"/>
    <cellStyle name="40% - Accent2 3 3 3 2" xfId="13036" hidden="1"/>
    <cellStyle name="40% - Accent2 3 3 3 2" xfId="12170" hidden="1"/>
    <cellStyle name="40% - Accent2 3 3 3 2" xfId="11449" hidden="1"/>
    <cellStyle name="40% - Accent2 3 3 3 2" xfId="17232" hidden="1"/>
    <cellStyle name="40% - Accent2 3 3 3 2" xfId="17401" hidden="1"/>
    <cellStyle name="40% - Accent2 3 3 3 2" xfId="18759" hidden="1"/>
    <cellStyle name="40% - Accent2 3 3 3 2" xfId="19075" hidden="1"/>
    <cellStyle name="40% - Accent2 3 3 3 2" xfId="19859" hidden="1"/>
    <cellStyle name="40% - Accent2 3 3 3 2" xfId="20174" hidden="1"/>
    <cellStyle name="40% - Accent2 3 3 3 2" xfId="20837" hidden="1"/>
    <cellStyle name="40% - Accent2 3 3 3 2" xfId="21470" hidden="1"/>
    <cellStyle name="40% - Accent2 3 3 3 2" xfId="22673" hidden="1"/>
    <cellStyle name="40% - Accent2 3 3 3 2" xfId="22842" hidden="1"/>
    <cellStyle name="40% - Accent2 3 3 3 2" xfId="24200" hidden="1"/>
    <cellStyle name="40% - Accent2 3 3 3 2" xfId="24516" hidden="1"/>
    <cellStyle name="40% - Accent2 3 3 3 2" xfId="25300" hidden="1"/>
    <cellStyle name="40% - Accent2 3 3 3 2" xfId="25615" hidden="1"/>
    <cellStyle name="40% - Accent2 3 3 3 2" xfId="26278" hidden="1"/>
    <cellStyle name="40% - Accent2 3 3 3 2" xfId="26911" hidden="1"/>
    <cellStyle name="40% - Accent2 3 3 3 2" xfId="27256" hidden="1"/>
    <cellStyle name="40% - Accent2 3 3 3 2" xfId="27004" hidden="1"/>
    <cellStyle name="40% - Accent2 3 3 3 2" xfId="25500" hidden="1"/>
    <cellStyle name="40% - Accent2 3 3 3 2" xfId="25176" hidden="1"/>
    <cellStyle name="40% - Accent2 3 3 3 2" xfId="24374" hidden="1"/>
    <cellStyle name="40% - Accent2 3 3 3 2" xfId="24058" hidden="1"/>
    <cellStyle name="40% - Accent2 3 3 3 2" xfId="23192" hidden="1"/>
    <cellStyle name="40% - Accent2 3 3 3 2" xfId="22471" hidden="1"/>
    <cellStyle name="40% - Accent2 3 3 3 2" xfId="21815" hidden="1"/>
    <cellStyle name="40% - Accent2 3 3 3 2" xfId="21563" hidden="1"/>
    <cellStyle name="40% - Accent2 3 3 3 2" xfId="20059" hidden="1"/>
    <cellStyle name="40% - Accent2 3 3 3 2" xfId="19735" hidden="1"/>
    <cellStyle name="40% - Accent2 3 3 3 2" xfId="18933" hidden="1"/>
    <cellStyle name="40% - Accent2 3 3 3 2" xfId="18617" hidden="1"/>
    <cellStyle name="40% - Accent2 3 3 3 2" xfId="17751" hidden="1"/>
    <cellStyle name="40% - Accent2 3 3 3 2" xfId="17030" hidden="1"/>
    <cellStyle name="40% - Accent2 3 3 3 2" xfId="28401" hidden="1"/>
    <cellStyle name="40% - Accent2 3 3 3 2" xfId="28570" hidden="1"/>
    <cellStyle name="40% - Accent2 3 3 3 2" xfId="29928" hidden="1"/>
    <cellStyle name="40% - Accent2 3 3 3 2" xfId="30244" hidden="1"/>
    <cellStyle name="40% - Accent2 3 3 3 2" xfId="31028" hidden="1"/>
    <cellStyle name="40% - Accent2 3 3 3 2" xfId="31343" hidden="1"/>
    <cellStyle name="40% - Accent2 3 3 3 2" xfId="32006" hidden="1"/>
    <cellStyle name="40% - Accent2 3 3 3 2" xfId="32639" hidden="1"/>
    <cellStyle name="40% - Accent2 3 3 3 2" xfId="32984" hidden="1"/>
    <cellStyle name="40% - Accent2 3 3 3 2" xfId="32732" hidden="1"/>
    <cellStyle name="40% - Accent2 3 3 3 2" xfId="31228" hidden="1"/>
    <cellStyle name="40% - Accent2 3 3 3 2" xfId="30904" hidden="1"/>
    <cellStyle name="40% - Accent2 3 3 3 2" xfId="30102" hidden="1"/>
    <cellStyle name="40% - Accent2 3 3 3 2" xfId="29786" hidden="1"/>
    <cellStyle name="40% - Accent2 3 3 3 2" xfId="28920" hidden="1"/>
    <cellStyle name="40% - Accent2 3 3 3 2" xfId="28199" hidden="1"/>
    <cellStyle name="40% - Accent2 4 2 2" xfId="484" hidden="1"/>
    <cellStyle name="40% - Accent2 4 2 2" xfId="653" hidden="1"/>
    <cellStyle name="40% - Accent2 4 2 2" xfId="2011" hidden="1"/>
    <cellStyle name="40% - Accent2 4 2 2" xfId="2327" hidden="1"/>
    <cellStyle name="40% - Accent2 4 2 2" xfId="3111" hidden="1"/>
    <cellStyle name="40% - Accent2 4 2 2" xfId="3426" hidden="1"/>
    <cellStyle name="40% - Accent2 4 2 2" xfId="4089" hidden="1"/>
    <cellStyle name="40% - Accent2 4 2 2" xfId="4722" hidden="1"/>
    <cellStyle name="40% - Accent2 4 2 2" xfId="5925" hidden="1"/>
    <cellStyle name="40% - Accent2 4 2 2" xfId="6094" hidden="1"/>
    <cellStyle name="40% - Accent2 4 2 2" xfId="7452" hidden="1"/>
    <cellStyle name="40% - Accent2 4 2 2" xfId="7768" hidden="1"/>
    <cellStyle name="40% - Accent2 4 2 2" xfId="8552" hidden="1"/>
    <cellStyle name="40% - Accent2 4 2 2" xfId="8867" hidden="1"/>
    <cellStyle name="40% - Accent2 4 2 2" xfId="9530" hidden="1"/>
    <cellStyle name="40% - Accent2 4 2 2" xfId="10163" hidden="1"/>
    <cellStyle name="40% - Accent2 4 2 2" xfId="10504" hidden="1"/>
    <cellStyle name="40% - Accent2 4 2 2" xfId="10252" hidden="1"/>
    <cellStyle name="40% - Accent2 4 2 2" xfId="8748" hidden="1"/>
    <cellStyle name="40% - Accent2 4 2 2" xfId="8424" hidden="1"/>
    <cellStyle name="40% - Accent2 4 2 2" xfId="7622" hidden="1"/>
    <cellStyle name="40% - Accent2 4 2 2" xfId="7306" hidden="1"/>
    <cellStyle name="40% - Accent2 4 2 2" xfId="6439" hidden="1"/>
    <cellStyle name="40% - Accent2 4 2 2" xfId="5717" hidden="1"/>
    <cellStyle name="40% - Accent2 4 2 2" xfId="5063" hidden="1"/>
    <cellStyle name="40% - Accent2 4 2 2" xfId="4811" hidden="1"/>
    <cellStyle name="40% - Accent2 4 2 2" xfId="3307" hidden="1"/>
    <cellStyle name="40% - Accent2 4 2 2" xfId="2983" hidden="1"/>
    <cellStyle name="40% - Accent2 4 2 2" xfId="2181" hidden="1"/>
    <cellStyle name="40% - Accent2 4 2 2" xfId="1865" hidden="1"/>
    <cellStyle name="40% - Accent2 4 2 2" xfId="998" hidden="1"/>
    <cellStyle name="40% - Accent2 4 2 2" xfId="276" hidden="1"/>
    <cellStyle name="40% - Accent2 4 2 2" xfId="11653" hidden="1"/>
    <cellStyle name="40% - Accent2 4 2 2" xfId="11822" hidden="1"/>
    <cellStyle name="40% - Accent2 4 2 2" xfId="13180" hidden="1"/>
    <cellStyle name="40% - Accent2 4 2 2" xfId="13496" hidden="1"/>
    <cellStyle name="40% - Accent2 4 2 2" xfId="14280" hidden="1"/>
    <cellStyle name="40% - Accent2 4 2 2" xfId="14595" hidden="1"/>
    <cellStyle name="40% - Accent2 4 2 2" xfId="15258" hidden="1"/>
    <cellStyle name="40% - Accent2 4 2 2" xfId="15891" hidden="1"/>
    <cellStyle name="40% - Accent2 4 2 2" xfId="16232" hidden="1"/>
    <cellStyle name="40% - Accent2 4 2 2" xfId="15980" hidden="1"/>
    <cellStyle name="40% - Accent2 4 2 2" xfId="14476" hidden="1"/>
    <cellStyle name="40% - Accent2 4 2 2" xfId="14152" hidden="1"/>
    <cellStyle name="40% - Accent2 4 2 2" xfId="13350" hidden="1"/>
    <cellStyle name="40% - Accent2 4 2 2" xfId="13034" hidden="1"/>
    <cellStyle name="40% - Accent2 4 2 2" xfId="12167" hidden="1"/>
    <cellStyle name="40% - Accent2 4 2 2" xfId="11445" hidden="1"/>
    <cellStyle name="40% - Accent2 4 2 2" xfId="17234" hidden="1"/>
    <cellStyle name="40% - Accent2 4 2 2" xfId="17403" hidden="1"/>
    <cellStyle name="40% - Accent2 4 2 2" xfId="18761" hidden="1"/>
    <cellStyle name="40% - Accent2 4 2 2" xfId="19077" hidden="1"/>
    <cellStyle name="40% - Accent2 4 2 2" xfId="19861" hidden="1"/>
    <cellStyle name="40% - Accent2 4 2 2" xfId="20176" hidden="1"/>
    <cellStyle name="40% - Accent2 4 2 2" xfId="20839" hidden="1"/>
    <cellStyle name="40% - Accent2 4 2 2" xfId="21472" hidden="1"/>
    <cellStyle name="40% - Accent2 4 2 2" xfId="22675" hidden="1"/>
    <cellStyle name="40% - Accent2 4 2 2" xfId="22844" hidden="1"/>
    <cellStyle name="40% - Accent2 4 2 2" xfId="24202" hidden="1"/>
    <cellStyle name="40% - Accent2 4 2 2" xfId="24518" hidden="1"/>
    <cellStyle name="40% - Accent2 4 2 2" xfId="25302" hidden="1"/>
    <cellStyle name="40% - Accent2 4 2 2" xfId="25617" hidden="1"/>
    <cellStyle name="40% - Accent2 4 2 2" xfId="26280" hidden="1"/>
    <cellStyle name="40% - Accent2 4 2 2" xfId="26913" hidden="1"/>
    <cellStyle name="40% - Accent2 4 2 2" xfId="27254" hidden="1"/>
    <cellStyle name="40% - Accent2 4 2 2" xfId="27002" hidden="1"/>
    <cellStyle name="40% - Accent2 4 2 2" xfId="25498" hidden="1"/>
    <cellStyle name="40% - Accent2 4 2 2" xfId="25174" hidden="1"/>
    <cellStyle name="40% - Accent2 4 2 2" xfId="24372" hidden="1"/>
    <cellStyle name="40% - Accent2 4 2 2" xfId="24056" hidden="1"/>
    <cellStyle name="40% - Accent2 4 2 2" xfId="23189" hidden="1"/>
    <cellStyle name="40% - Accent2 4 2 2" xfId="22467" hidden="1"/>
    <cellStyle name="40% - Accent2 4 2 2" xfId="21813" hidden="1"/>
    <cellStyle name="40% - Accent2 4 2 2" xfId="21561" hidden="1"/>
    <cellStyle name="40% - Accent2 4 2 2" xfId="20057" hidden="1"/>
    <cellStyle name="40% - Accent2 4 2 2" xfId="19733" hidden="1"/>
    <cellStyle name="40% - Accent2 4 2 2" xfId="18931" hidden="1"/>
    <cellStyle name="40% - Accent2 4 2 2" xfId="18615" hidden="1"/>
    <cellStyle name="40% - Accent2 4 2 2" xfId="17748" hidden="1"/>
    <cellStyle name="40% - Accent2 4 2 2" xfId="17026" hidden="1"/>
    <cellStyle name="40% - Accent2 4 2 2" xfId="28403" hidden="1"/>
    <cellStyle name="40% - Accent2 4 2 2" xfId="28572" hidden="1"/>
    <cellStyle name="40% - Accent2 4 2 2" xfId="29930" hidden="1"/>
    <cellStyle name="40% - Accent2 4 2 2" xfId="30246" hidden="1"/>
    <cellStyle name="40% - Accent2 4 2 2" xfId="31030" hidden="1"/>
    <cellStyle name="40% - Accent2 4 2 2" xfId="31345" hidden="1"/>
    <cellStyle name="40% - Accent2 4 2 2" xfId="32008" hidden="1"/>
    <cellStyle name="40% - Accent2 4 2 2" xfId="32641" hidden="1"/>
    <cellStyle name="40% - Accent2 4 2 2" xfId="32982" hidden="1"/>
    <cellStyle name="40% - Accent2 4 2 2" xfId="32730" hidden="1"/>
    <cellStyle name="40% - Accent2 4 2 2" xfId="31226" hidden="1"/>
    <cellStyle name="40% - Accent2 4 2 2" xfId="30902" hidden="1"/>
    <cellStyle name="40% - Accent2 4 2 2" xfId="30100" hidden="1"/>
    <cellStyle name="40% - Accent2 4 2 2" xfId="29784" hidden="1"/>
    <cellStyle name="40% - Accent2 4 2 2" xfId="28917" hidden="1"/>
    <cellStyle name="40% - Accent2 4 2 2" xfId="28195" hidden="1"/>
    <cellStyle name="40% - Accent2 4 3" xfId="446" hidden="1"/>
    <cellStyle name="40% - Accent2 4 3" xfId="615" hidden="1"/>
    <cellStyle name="40% - Accent2 4 3" xfId="1973" hidden="1"/>
    <cellStyle name="40% - Accent2 4 3" xfId="2289" hidden="1"/>
    <cellStyle name="40% - Accent2 4 3" xfId="3073" hidden="1"/>
    <cellStyle name="40% - Accent2 4 3" xfId="3388" hidden="1"/>
    <cellStyle name="40% - Accent2 4 3" xfId="4051" hidden="1"/>
    <cellStyle name="40% - Accent2 4 3" xfId="4684" hidden="1"/>
    <cellStyle name="40% - Accent2 4 3" xfId="5887" hidden="1"/>
    <cellStyle name="40% - Accent2 4 3" xfId="6056" hidden="1"/>
    <cellStyle name="40% - Accent2 4 3" xfId="7414" hidden="1"/>
    <cellStyle name="40% - Accent2 4 3" xfId="7730" hidden="1"/>
    <cellStyle name="40% - Accent2 4 3" xfId="8514" hidden="1"/>
    <cellStyle name="40% - Accent2 4 3" xfId="8829" hidden="1"/>
    <cellStyle name="40% - Accent2 4 3" xfId="9492" hidden="1"/>
    <cellStyle name="40% - Accent2 4 3" xfId="10125" hidden="1"/>
    <cellStyle name="40% - Accent2 4 3" xfId="10542" hidden="1"/>
    <cellStyle name="40% - Accent2 4 3" xfId="10290" hidden="1"/>
    <cellStyle name="40% - Accent2 4 3" xfId="8787" hidden="1"/>
    <cellStyle name="40% - Accent2 4 3" xfId="8462" hidden="1"/>
    <cellStyle name="40% - Accent2 4 3" xfId="7662" hidden="1"/>
    <cellStyle name="40% - Accent2 4 3" xfId="7344" hidden="1"/>
    <cellStyle name="40% - Accent2 4 3" xfId="6486" hidden="1"/>
    <cellStyle name="40% - Accent2 4 3" xfId="5774" hidden="1"/>
    <cellStyle name="40% - Accent2 4 3" xfId="5101" hidden="1"/>
    <cellStyle name="40% - Accent2 4 3" xfId="4849" hidden="1"/>
    <cellStyle name="40% - Accent2 4 3" xfId="3346" hidden="1"/>
    <cellStyle name="40% - Accent2 4 3" xfId="3021" hidden="1"/>
    <cellStyle name="40% - Accent2 4 3" xfId="2221" hidden="1"/>
    <cellStyle name="40% - Accent2 4 3" xfId="1903" hidden="1"/>
    <cellStyle name="40% - Accent2 4 3" xfId="1045" hidden="1"/>
    <cellStyle name="40% - Accent2 4 3" xfId="333" hidden="1"/>
    <cellStyle name="40% - Accent2 4 3" xfId="11615" hidden="1"/>
    <cellStyle name="40% - Accent2 4 3" xfId="11784" hidden="1"/>
    <cellStyle name="40% - Accent2 4 3" xfId="13142" hidden="1"/>
    <cellStyle name="40% - Accent2 4 3" xfId="13458" hidden="1"/>
    <cellStyle name="40% - Accent2 4 3" xfId="14242" hidden="1"/>
    <cellStyle name="40% - Accent2 4 3" xfId="14557" hidden="1"/>
    <cellStyle name="40% - Accent2 4 3" xfId="15220" hidden="1"/>
    <cellStyle name="40% - Accent2 4 3" xfId="15853" hidden="1"/>
    <cellStyle name="40% - Accent2 4 3" xfId="16270" hidden="1"/>
    <cellStyle name="40% - Accent2 4 3" xfId="16018" hidden="1"/>
    <cellStyle name="40% - Accent2 4 3" xfId="14515" hidden="1"/>
    <cellStyle name="40% - Accent2 4 3" xfId="14190" hidden="1"/>
    <cellStyle name="40% - Accent2 4 3" xfId="13390" hidden="1"/>
    <cellStyle name="40% - Accent2 4 3" xfId="13072" hidden="1"/>
    <cellStyle name="40% - Accent2 4 3" xfId="12214" hidden="1"/>
    <cellStyle name="40% - Accent2 4 3" xfId="11502" hidden="1"/>
    <cellStyle name="40% - Accent2 4 3" xfId="17196" hidden="1"/>
    <cellStyle name="40% - Accent2 4 3" xfId="17365" hidden="1"/>
    <cellStyle name="40% - Accent2 4 3" xfId="18723" hidden="1"/>
    <cellStyle name="40% - Accent2 4 3" xfId="19039" hidden="1"/>
    <cellStyle name="40% - Accent2 4 3" xfId="19823" hidden="1"/>
    <cellStyle name="40% - Accent2 4 3" xfId="20138" hidden="1"/>
    <cellStyle name="40% - Accent2 4 3" xfId="20801" hidden="1"/>
    <cellStyle name="40% - Accent2 4 3" xfId="21434" hidden="1"/>
    <cellStyle name="40% - Accent2 4 3" xfId="22637" hidden="1"/>
    <cellStyle name="40% - Accent2 4 3" xfId="22806" hidden="1"/>
    <cellStyle name="40% - Accent2 4 3" xfId="24164" hidden="1"/>
    <cellStyle name="40% - Accent2 4 3" xfId="24480" hidden="1"/>
    <cellStyle name="40% - Accent2 4 3" xfId="25264" hidden="1"/>
    <cellStyle name="40% - Accent2 4 3" xfId="25579" hidden="1"/>
    <cellStyle name="40% - Accent2 4 3" xfId="26242" hidden="1"/>
    <cellStyle name="40% - Accent2 4 3" xfId="26875" hidden="1"/>
    <cellStyle name="40% - Accent2 4 3" xfId="27292" hidden="1"/>
    <cellStyle name="40% - Accent2 4 3" xfId="27040" hidden="1"/>
    <cellStyle name="40% - Accent2 4 3" xfId="25537" hidden="1"/>
    <cellStyle name="40% - Accent2 4 3" xfId="25212" hidden="1"/>
    <cellStyle name="40% - Accent2 4 3" xfId="24412" hidden="1"/>
    <cellStyle name="40% - Accent2 4 3" xfId="24094" hidden="1"/>
    <cellStyle name="40% - Accent2 4 3" xfId="23236" hidden="1"/>
    <cellStyle name="40% - Accent2 4 3" xfId="22524" hidden="1"/>
    <cellStyle name="40% - Accent2 4 3" xfId="21851" hidden="1"/>
    <cellStyle name="40% - Accent2 4 3" xfId="21599" hidden="1"/>
    <cellStyle name="40% - Accent2 4 3" xfId="20096" hidden="1"/>
    <cellStyle name="40% - Accent2 4 3" xfId="19771" hidden="1"/>
    <cellStyle name="40% - Accent2 4 3" xfId="18971" hidden="1"/>
    <cellStyle name="40% - Accent2 4 3" xfId="18653" hidden="1"/>
    <cellStyle name="40% - Accent2 4 3" xfId="17795" hidden="1"/>
    <cellStyle name="40% - Accent2 4 3" xfId="17083" hidden="1"/>
    <cellStyle name="40% - Accent2 4 3" xfId="28365" hidden="1"/>
    <cellStyle name="40% - Accent2 4 3" xfId="28534" hidden="1"/>
    <cellStyle name="40% - Accent2 4 3" xfId="29892" hidden="1"/>
    <cellStyle name="40% - Accent2 4 3" xfId="30208" hidden="1"/>
    <cellStyle name="40% - Accent2 4 3" xfId="30992" hidden="1"/>
    <cellStyle name="40% - Accent2 4 3" xfId="31307" hidden="1"/>
    <cellStyle name="40% - Accent2 4 3" xfId="31970" hidden="1"/>
    <cellStyle name="40% - Accent2 4 3" xfId="32603" hidden="1"/>
    <cellStyle name="40% - Accent2 4 3" xfId="33020" hidden="1"/>
    <cellStyle name="40% - Accent2 4 3" xfId="32768" hidden="1"/>
    <cellStyle name="40% - Accent2 4 3" xfId="31265" hidden="1"/>
    <cellStyle name="40% - Accent2 4 3" xfId="30940" hidden="1"/>
    <cellStyle name="40% - Accent2 4 3" xfId="30140" hidden="1"/>
    <cellStyle name="40% - Accent2 4 3" xfId="29822" hidden="1"/>
    <cellStyle name="40% - Accent2 4 3" xfId="28964" hidden="1"/>
    <cellStyle name="40% - Accent2 4 3" xfId="28252" hidden="1"/>
    <cellStyle name="40% - Accent2 6" xfId="19" hidden="1"/>
    <cellStyle name="40% - Accent2 6" xfId="15" hidden="1"/>
    <cellStyle name="40% - Accent2 6" xfId="118" hidden="1"/>
    <cellStyle name="40% - Accent2 6" xfId="315" hidden="1"/>
    <cellStyle name="40% - Accent2 6" xfId="1289" hidden="1"/>
    <cellStyle name="40% - Accent2 6" xfId="1378" hidden="1"/>
    <cellStyle name="40% - Accent2 6" xfId="1586" hidden="1"/>
    <cellStyle name="40% - Accent2 6" xfId="1768" hidden="1"/>
    <cellStyle name="40% - Accent2 6" xfId="1220" hidden="1"/>
    <cellStyle name="40% - Accent2 6" xfId="1086" hidden="1"/>
    <cellStyle name="40% - Accent2 6" xfId="947" hidden="1"/>
    <cellStyle name="40% - Accent2 6" xfId="2445" hidden="1"/>
    <cellStyle name="40% - Accent2 6" xfId="2646" hidden="1"/>
    <cellStyle name="40% - Accent2 6" xfId="2885" hidden="1"/>
    <cellStyle name="40% - Accent2 6" xfId="2099" hidden="1"/>
    <cellStyle name="40% - Accent2 6" xfId="896" hidden="1"/>
    <cellStyle name="40% - Accent2 6" xfId="987" hidden="1"/>
    <cellStyle name="40% - Accent2 6" xfId="3497" hidden="1"/>
    <cellStyle name="40% - Accent2 6" xfId="3658" hidden="1"/>
    <cellStyle name="40% - Accent2 6" xfId="3751" hidden="1"/>
    <cellStyle name="40% - Accent2 6" xfId="4256" hidden="1"/>
    <cellStyle name="40% - Accent2 6" xfId="4434" hidden="1"/>
    <cellStyle name="40% - Accent2 6" xfId="4554" hidden="1"/>
    <cellStyle name="40% - Accent2 6" xfId="4872" hidden="1"/>
    <cellStyle name="40% - Accent2 6" xfId="5460" hidden="1"/>
    <cellStyle name="40% - Accent2 6" xfId="5456" hidden="1"/>
    <cellStyle name="40% - Accent2 6" xfId="5559" hidden="1"/>
    <cellStyle name="40% - Accent2 6" xfId="5756" hidden="1"/>
    <cellStyle name="40% - Accent2 6" xfId="6730" hidden="1"/>
    <cellStyle name="40% - Accent2 6" xfId="6819" hidden="1"/>
    <cellStyle name="40% - Accent2 6" xfId="7027" hidden="1"/>
    <cellStyle name="40% - Accent2 6" xfId="7209" hidden="1"/>
    <cellStyle name="40% - Accent2 6" xfId="6661" hidden="1"/>
    <cellStyle name="40% - Accent2 6" xfId="6527" hidden="1"/>
    <cellStyle name="40% - Accent2 6" xfId="6388" hidden="1"/>
    <cellStyle name="40% - Accent2 6" xfId="7886" hidden="1"/>
    <cellStyle name="40% - Accent2 6" xfId="8087" hidden="1"/>
    <cellStyle name="40% - Accent2 6" xfId="8326" hidden="1"/>
    <cellStyle name="40% - Accent2 6" xfId="7540" hidden="1"/>
    <cellStyle name="40% - Accent2 6" xfId="6337" hidden="1"/>
    <cellStyle name="40% - Accent2 6" xfId="6428" hidden="1"/>
    <cellStyle name="40% - Accent2 6" xfId="8938" hidden="1"/>
    <cellStyle name="40% - Accent2 6" xfId="9099" hidden="1"/>
    <cellStyle name="40% - Accent2 6" xfId="9192" hidden="1"/>
    <cellStyle name="40% - Accent2 6" xfId="9697" hidden="1"/>
    <cellStyle name="40% - Accent2 6" xfId="9875" hidden="1"/>
    <cellStyle name="40% - Accent2 6" xfId="9995" hidden="1"/>
    <cellStyle name="40% - Accent2 6" xfId="10313" hidden="1"/>
    <cellStyle name="40% - Accent2 6" xfId="10876" hidden="1"/>
    <cellStyle name="40% - Accent2 6" xfId="10880" hidden="1"/>
    <cellStyle name="40% - Accent2 6" xfId="10779" hidden="1"/>
    <cellStyle name="40% - Accent2 6" xfId="10644" hidden="1"/>
    <cellStyle name="40% - Accent2 6" xfId="9577" hidden="1"/>
    <cellStyle name="40% - Accent2 6" xfId="9450" hidden="1"/>
    <cellStyle name="40% - Accent2 6" xfId="9313" hidden="1"/>
    <cellStyle name="40% - Accent2 6" xfId="9175" hidden="1"/>
    <cellStyle name="40% - Accent2 6" xfId="9643" hidden="1"/>
    <cellStyle name="40% - Accent2 6" xfId="9919" hidden="1"/>
    <cellStyle name="40% - Accent2 6" xfId="10018" hidden="1"/>
    <cellStyle name="40% - Accent2 6" xfId="8325" hidden="1"/>
    <cellStyle name="40% - Accent2 6" xfId="8103" hidden="1"/>
    <cellStyle name="40% - Accent2 6" xfId="7858" hidden="1"/>
    <cellStyle name="40% - Accent2 6" xfId="8649" hidden="1"/>
    <cellStyle name="40% - Accent2 6" xfId="10076" hidden="1"/>
    <cellStyle name="40% - Accent2 6" xfId="10010" hidden="1"/>
    <cellStyle name="40% - Accent2 6" xfId="7171" hidden="1"/>
    <cellStyle name="40% - Accent2 6" xfId="6901" hidden="1"/>
    <cellStyle name="40% - Accent2 6" xfId="6737" hidden="1"/>
    <cellStyle name="40% - Accent2 6" xfId="6312" hidden="1"/>
    <cellStyle name="40% - Accent2 6" xfId="6182" hidden="1"/>
    <cellStyle name="40% - Accent2 6" xfId="6004" hidden="1"/>
    <cellStyle name="40% - Accent2 6" xfId="5446" hidden="1"/>
    <cellStyle name="40% - Accent2 6" xfId="5435" hidden="1"/>
    <cellStyle name="40% - Accent2 6" xfId="5439" hidden="1"/>
    <cellStyle name="40% - Accent2 6" xfId="5338" hidden="1"/>
    <cellStyle name="40% - Accent2 6" xfId="5203" hidden="1"/>
    <cellStyle name="40% - Accent2 6" xfId="4136" hidden="1"/>
    <cellStyle name="40% - Accent2 6" xfId="4009" hidden="1"/>
    <cellStyle name="40% - Accent2 6" xfId="3872" hidden="1"/>
    <cellStyle name="40% - Accent2 6" xfId="3734" hidden="1"/>
    <cellStyle name="40% - Accent2 6" xfId="4202" hidden="1"/>
    <cellStyle name="40% - Accent2 6" xfId="4478" hidden="1"/>
    <cellStyle name="40% - Accent2 6" xfId="4577" hidden="1"/>
    <cellStyle name="40% - Accent2 6" xfId="2884" hidden="1"/>
    <cellStyle name="40% - Accent2 6" xfId="2662" hidden="1"/>
    <cellStyle name="40% - Accent2 6" xfId="2417" hidden="1"/>
    <cellStyle name="40% - Accent2 6" xfId="3208" hidden="1"/>
    <cellStyle name="40% - Accent2 6" xfId="4635" hidden="1"/>
    <cellStyle name="40% - Accent2 6" xfId="4569" hidden="1"/>
    <cellStyle name="40% - Accent2 6" xfId="1730" hidden="1"/>
    <cellStyle name="40% - Accent2 6" xfId="1460" hidden="1"/>
    <cellStyle name="40% - Accent2 6" xfId="1296" hidden="1"/>
    <cellStyle name="40% - Accent2 6" xfId="871" hidden="1"/>
    <cellStyle name="40% - Accent2 6" xfId="741" hidden="1"/>
    <cellStyle name="40% - Accent2 6" xfId="563" hidden="1"/>
    <cellStyle name="40% - Accent2 6" xfId="6" hidden="1"/>
    <cellStyle name="40% - Accent2 6" xfId="11188" hidden="1"/>
    <cellStyle name="40% - Accent2 6" xfId="11184" hidden="1"/>
    <cellStyle name="40% - Accent2 6" xfId="11287" hidden="1"/>
    <cellStyle name="40% - Accent2 6" xfId="11484" hidden="1"/>
    <cellStyle name="40% - Accent2 6" xfId="12458" hidden="1"/>
    <cellStyle name="40% - Accent2 6" xfId="12547" hidden="1"/>
    <cellStyle name="40% - Accent2 6" xfId="12755" hidden="1"/>
    <cellStyle name="40% - Accent2 6" xfId="12937" hidden="1"/>
    <cellStyle name="40% - Accent2 6" xfId="12389" hidden="1"/>
    <cellStyle name="40% - Accent2 6" xfId="12255" hidden="1"/>
    <cellStyle name="40% - Accent2 6" xfId="12116" hidden="1"/>
    <cellStyle name="40% - Accent2 6" xfId="13614" hidden="1"/>
    <cellStyle name="40% - Accent2 6" xfId="13815" hidden="1"/>
    <cellStyle name="40% - Accent2 6" xfId="14054" hidden="1"/>
    <cellStyle name="40% - Accent2 6" xfId="13268" hidden="1"/>
    <cellStyle name="40% - Accent2 6" xfId="12065" hidden="1"/>
    <cellStyle name="40% - Accent2 6" xfId="12156" hidden="1"/>
    <cellStyle name="40% - Accent2 6" xfId="14666" hidden="1"/>
    <cellStyle name="40% - Accent2 6" xfId="14827" hidden="1"/>
    <cellStyle name="40% - Accent2 6" xfId="14920" hidden="1"/>
    <cellStyle name="40% - Accent2 6" xfId="15425" hidden="1"/>
    <cellStyle name="40% - Accent2 6" xfId="15603" hidden="1"/>
    <cellStyle name="40% - Accent2 6" xfId="15723" hidden="1"/>
    <cellStyle name="40% - Accent2 6" xfId="16041" hidden="1"/>
    <cellStyle name="40% - Accent2 6" xfId="16604" hidden="1"/>
    <cellStyle name="40% - Accent2 6" xfId="16608" hidden="1"/>
    <cellStyle name="40% - Accent2 6" xfId="16507" hidden="1"/>
    <cellStyle name="40% - Accent2 6" xfId="16372" hidden="1"/>
    <cellStyle name="40% - Accent2 6" xfId="15305" hidden="1"/>
    <cellStyle name="40% - Accent2 6" xfId="15178" hidden="1"/>
    <cellStyle name="40% - Accent2 6" xfId="15041" hidden="1"/>
    <cellStyle name="40% - Accent2 6" xfId="14903" hidden="1"/>
    <cellStyle name="40% - Accent2 6" xfId="15371" hidden="1"/>
    <cellStyle name="40% - Accent2 6" xfId="15647" hidden="1"/>
    <cellStyle name="40% - Accent2 6" xfId="15746" hidden="1"/>
    <cellStyle name="40% - Accent2 6" xfId="14053" hidden="1"/>
    <cellStyle name="40% - Accent2 6" xfId="13831" hidden="1"/>
    <cellStyle name="40% - Accent2 6" xfId="13586" hidden="1"/>
    <cellStyle name="40% - Accent2 6" xfId="14377" hidden="1"/>
    <cellStyle name="40% - Accent2 6" xfId="15804" hidden="1"/>
    <cellStyle name="40% - Accent2 6" xfId="15738" hidden="1"/>
    <cellStyle name="40% - Accent2 6" xfId="12899" hidden="1"/>
    <cellStyle name="40% - Accent2 6" xfId="12629" hidden="1"/>
    <cellStyle name="40% - Accent2 6" xfId="12465" hidden="1"/>
    <cellStyle name="40% - Accent2 6" xfId="12040" hidden="1"/>
    <cellStyle name="40% - Accent2 6" xfId="11910" hidden="1"/>
    <cellStyle name="40% - Accent2 6" xfId="11732" hidden="1"/>
    <cellStyle name="40% - Accent2 6" xfId="11174" hidden="1"/>
    <cellStyle name="40% - Accent2 6" xfId="16769" hidden="1"/>
    <cellStyle name="40% - Accent2 6" xfId="16765" hidden="1"/>
    <cellStyle name="40% - Accent2 6" xfId="16868" hidden="1"/>
    <cellStyle name="40% - Accent2 6" xfId="17065" hidden="1"/>
    <cellStyle name="40% - Accent2 6" xfId="18039" hidden="1"/>
    <cellStyle name="40% - Accent2 6" xfId="18128" hidden="1"/>
    <cellStyle name="40% - Accent2 6" xfId="18336" hidden="1"/>
    <cellStyle name="40% - Accent2 6" xfId="18518" hidden="1"/>
    <cellStyle name="40% - Accent2 6" xfId="17970" hidden="1"/>
    <cellStyle name="40% - Accent2 6" xfId="17836" hidden="1"/>
    <cellStyle name="40% - Accent2 6" xfId="17697" hidden="1"/>
    <cellStyle name="40% - Accent2 6" xfId="19195" hidden="1"/>
    <cellStyle name="40% - Accent2 6" xfId="19396" hidden="1"/>
    <cellStyle name="40% - Accent2 6" xfId="19635" hidden="1"/>
    <cellStyle name="40% - Accent2 6" xfId="18849" hidden="1"/>
    <cellStyle name="40% - Accent2 6" xfId="17646" hidden="1"/>
    <cellStyle name="40% - Accent2 6" xfId="17737" hidden="1"/>
    <cellStyle name="40% - Accent2 6" xfId="20247" hidden="1"/>
    <cellStyle name="40% - Accent2 6" xfId="20408" hidden="1"/>
    <cellStyle name="40% - Accent2 6" xfId="20501" hidden="1"/>
    <cellStyle name="40% - Accent2 6" xfId="21006" hidden="1"/>
    <cellStyle name="40% - Accent2 6" xfId="21184" hidden="1"/>
    <cellStyle name="40% - Accent2 6" xfId="21304" hidden="1"/>
    <cellStyle name="40% - Accent2 6" xfId="21622" hidden="1"/>
    <cellStyle name="40% - Accent2 6" xfId="22210" hidden="1"/>
    <cellStyle name="40% - Accent2 6" xfId="22206" hidden="1"/>
    <cellStyle name="40% - Accent2 6" xfId="22309" hidden="1"/>
    <cellStyle name="40% - Accent2 6" xfId="22506" hidden="1"/>
    <cellStyle name="40% - Accent2 6" xfId="23480" hidden="1"/>
    <cellStyle name="40% - Accent2 6" xfId="23569" hidden="1"/>
    <cellStyle name="40% - Accent2 6" xfId="23777" hidden="1"/>
    <cellStyle name="40% - Accent2 6" xfId="23959" hidden="1"/>
    <cellStyle name="40% - Accent2 6" xfId="23411" hidden="1"/>
    <cellStyle name="40% - Accent2 6" xfId="23277" hidden="1"/>
    <cellStyle name="40% - Accent2 6" xfId="23138" hidden="1"/>
    <cellStyle name="40% - Accent2 6" xfId="24636" hidden="1"/>
    <cellStyle name="40% - Accent2 6" xfId="24837" hidden="1"/>
    <cellStyle name="40% - Accent2 6" xfId="25076" hidden="1"/>
    <cellStyle name="40% - Accent2 6" xfId="24290" hidden="1"/>
    <cellStyle name="40% - Accent2 6" xfId="23087" hidden="1"/>
    <cellStyle name="40% - Accent2 6" xfId="23178" hidden="1"/>
    <cellStyle name="40% - Accent2 6" xfId="25688" hidden="1"/>
    <cellStyle name="40% - Accent2 6" xfId="25849" hidden="1"/>
    <cellStyle name="40% - Accent2 6" xfId="25942" hidden="1"/>
    <cellStyle name="40% - Accent2 6" xfId="26447" hidden="1"/>
    <cellStyle name="40% - Accent2 6" xfId="26625" hidden="1"/>
    <cellStyle name="40% - Accent2 6" xfId="26745" hidden="1"/>
    <cellStyle name="40% - Accent2 6" xfId="27063" hidden="1"/>
    <cellStyle name="40% - Accent2 6" xfId="27626" hidden="1"/>
    <cellStyle name="40% - Accent2 6" xfId="27630" hidden="1"/>
    <cellStyle name="40% - Accent2 6" xfId="27529" hidden="1"/>
    <cellStyle name="40% - Accent2 6" xfId="27394" hidden="1"/>
    <cellStyle name="40% - Accent2 6" xfId="26327" hidden="1"/>
    <cellStyle name="40% - Accent2 6" xfId="26200" hidden="1"/>
    <cellStyle name="40% - Accent2 6" xfId="26063" hidden="1"/>
    <cellStyle name="40% - Accent2 6" xfId="25925" hidden="1"/>
    <cellStyle name="40% - Accent2 6" xfId="26393" hidden="1"/>
    <cellStyle name="40% - Accent2 6" xfId="26669" hidden="1"/>
    <cellStyle name="40% - Accent2 6" xfId="26768" hidden="1"/>
    <cellStyle name="40% - Accent2 6" xfId="25075" hidden="1"/>
    <cellStyle name="40% - Accent2 6" xfId="24853" hidden="1"/>
    <cellStyle name="40% - Accent2 6" xfId="24608" hidden="1"/>
    <cellStyle name="40% - Accent2 6" xfId="25399" hidden="1"/>
    <cellStyle name="40% - Accent2 6" xfId="26826" hidden="1"/>
    <cellStyle name="40% - Accent2 6" xfId="26760" hidden="1"/>
    <cellStyle name="40% - Accent2 6" xfId="23921" hidden="1"/>
    <cellStyle name="40% - Accent2 6" xfId="23651" hidden="1"/>
    <cellStyle name="40% - Accent2 6" xfId="23487" hidden="1"/>
    <cellStyle name="40% - Accent2 6" xfId="23062" hidden="1"/>
    <cellStyle name="40% - Accent2 6" xfId="22932" hidden="1"/>
    <cellStyle name="40% - Accent2 6" xfId="22754" hidden="1"/>
    <cellStyle name="40% - Accent2 6" xfId="22196" hidden="1"/>
    <cellStyle name="40% - Accent2 6" xfId="22185" hidden="1"/>
    <cellStyle name="40% - Accent2 6" xfId="22189" hidden="1"/>
    <cellStyle name="40% - Accent2 6" xfId="22088" hidden="1"/>
    <cellStyle name="40% - Accent2 6" xfId="21953" hidden="1"/>
    <cellStyle name="40% - Accent2 6" xfId="20886" hidden="1"/>
    <cellStyle name="40% - Accent2 6" xfId="20759" hidden="1"/>
    <cellStyle name="40% - Accent2 6" xfId="20622" hidden="1"/>
    <cellStyle name="40% - Accent2 6" xfId="20484" hidden="1"/>
    <cellStyle name="40% - Accent2 6" xfId="20952" hidden="1"/>
    <cellStyle name="40% - Accent2 6" xfId="21228" hidden="1"/>
    <cellStyle name="40% - Accent2 6" xfId="21327" hidden="1"/>
    <cellStyle name="40% - Accent2 6" xfId="19634" hidden="1"/>
    <cellStyle name="40% - Accent2 6" xfId="19412" hidden="1"/>
    <cellStyle name="40% - Accent2 6" xfId="19167" hidden="1"/>
    <cellStyle name="40% - Accent2 6" xfId="19958" hidden="1"/>
    <cellStyle name="40% - Accent2 6" xfId="21385" hidden="1"/>
    <cellStyle name="40% - Accent2 6" xfId="21319" hidden="1"/>
    <cellStyle name="40% - Accent2 6" xfId="18480" hidden="1"/>
    <cellStyle name="40% - Accent2 6" xfId="18210" hidden="1"/>
    <cellStyle name="40% - Accent2 6" xfId="18046" hidden="1"/>
    <cellStyle name="40% - Accent2 6" xfId="17621" hidden="1"/>
    <cellStyle name="40% - Accent2 6" xfId="17491" hidden="1"/>
    <cellStyle name="40% - Accent2 6" xfId="17313" hidden="1"/>
    <cellStyle name="40% - Accent2 6" xfId="2" hidden="1"/>
    <cellStyle name="40% - Accent2 6" xfId="27938" hidden="1"/>
    <cellStyle name="40% - Accent2 6" xfId="27934" hidden="1"/>
    <cellStyle name="40% - Accent2 6" xfId="28037" hidden="1"/>
    <cellStyle name="40% - Accent2 6" xfId="28234" hidden="1"/>
    <cellStyle name="40% - Accent2 6" xfId="29208" hidden="1"/>
    <cellStyle name="40% - Accent2 6" xfId="29297" hidden="1"/>
    <cellStyle name="40% - Accent2 6" xfId="29505" hidden="1"/>
    <cellStyle name="40% - Accent2 6" xfId="29687" hidden="1"/>
    <cellStyle name="40% - Accent2 6" xfId="29139" hidden="1"/>
    <cellStyle name="40% - Accent2 6" xfId="29005" hidden="1"/>
    <cellStyle name="40% - Accent2 6" xfId="28866" hidden="1"/>
    <cellStyle name="40% - Accent2 6" xfId="30364" hidden="1"/>
    <cellStyle name="40% - Accent2 6" xfId="30565" hidden="1"/>
    <cellStyle name="40% - Accent2 6" xfId="30804" hidden="1"/>
    <cellStyle name="40% - Accent2 6" xfId="30018" hidden="1"/>
    <cellStyle name="40% - Accent2 6" xfId="28815" hidden="1"/>
    <cellStyle name="40% - Accent2 6" xfId="28906" hidden="1"/>
    <cellStyle name="40% - Accent2 6" xfId="31416" hidden="1"/>
    <cellStyle name="40% - Accent2 6" xfId="31577" hidden="1"/>
    <cellStyle name="40% - Accent2 6" xfId="31670" hidden="1"/>
    <cellStyle name="40% - Accent2 6" xfId="32175" hidden="1"/>
    <cellStyle name="40% - Accent2 6" xfId="32353" hidden="1"/>
    <cellStyle name="40% - Accent2 6" xfId="32473" hidden="1"/>
    <cellStyle name="40% - Accent2 6" xfId="32791" hidden="1"/>
    <cellStyle name="40% - Accent2 6" xfId="33354" hidden="1"/>
    <cellStyle name="40% - Accent2 6" xfId="33358" hidden="1"/>
    <cellStyle name="40% - Accent2 6" xfId="33257" hidden="1"/>
    <cellStyle name="40% - Accent2 6" xfId="33122" hidden="1"/>
    <cellStyle name="40% - Accent2 6" xfId="32055" hidden="1"/>
    <cellStyle name="40% - Accent2 6" xfId="31928" hidden="1"/>
    <cellStyle name="40% - Accent2 6" xfId="31791" hidden="1"/>
    <cellStyle name="40% - Accent2 6" xfId="31653" hidden="1"/>
    <cellStyle name="40% - Accent2 6" xfId="32121" hidden="1"/>
    <cellStyle name="40% - Accent2 6" xfId="32397" hidden="1"/>
    <cellStyle name="40% - Accent2 6" xfId="32496" hidden="1"/>
    <cellStyle name="40% - Accent2 6" xfId="30803" hidden="1"/>
    <cellStyle name="40% - Accent2 6" xfId="30581" hidden="1"/>
    <cellStyle name="40% - Accent2 6" xfId="30336" hidden="1"/>
    <cellStyle name="40% - Accent2 6" xfId="31127" hidden="1"/>
    <cellStyle name="40% - Accent2 6" xfId="32554" hidden="1"/>
    <cellStyle name="40% - Accent2 6" xfId="32488" hidden="1"/>
    <cellStyle name="40% - Accent2 6" xfId="29649" hidden="1"/>
    <cellStyle name="40% - Accent2 6" xfId="29379" hidden="1"/>
    <cellStyle name="40% - Accent2 6" xfId="29215" hidden="1"/>
    <cellStyle name="40% - Accent2 6" xfId="28790" hidden="1"/>
    <cellStyle name="40% - Accent2 6" xfId="28660" hidden="1"/>
    <cellStyle name="40% - Accent2 6" xfId="28482" hidden="1"/>
    <cellStyle name="40% - Accent2 6" xfId="27924" hidden="1"/>
    <cellStyle name="40% - Accent2 7" xfId="35" hidden="1"/>
    <cellStyle name="40% - Accent2 7" xfId="115" hidden="1"/>
    <cellStyle name="40% - Accent2 7" xfId="193" hidden="1"/>
    <cellStyle name="40% - Accent2 7" xfId="371" hidden="1"/>
    <cellStyle name="40% - Accent2 7" xfId="1372" hidden="1"/>
    <cellStyle name="40% - Accent2 7" xfId="1506" hidden="1"/>
    <cellStyle name="40% - Accent2 7" xfId="1639" hidden="1"/>
    <cellStyle name="40% - Accent2 7" xfId="912" hidden="1"/>
    <cellStyle name="40% - Accent2 7" xfId="1741" hidden="1"/>
    <cellStyle name="40% - Accent2 7" xfId="908" hidden="1"/>
    <cellStyle name="40% - Accent2 7" xfId="2392" hidden="1"/>
    <cellStyle name="40% - Accent2 7" xfId="2576" hidden="1"/>
    <cellStyle name="40% - Accent2 7" xfId="2719" hidden="1"/>
    <cellStyle name="40% - Accent2 7" xfId="1137" hidden="1"/>
    <cellStyle name="40% - Accent2 7" xfId="2812" hidden="1"/>
    <cellStyle name="40% - Accent2 7" xfId="2257" hidden="1"/>
    <cellStyle name="40% - Accent2 7" xfId="3476" hidden="1"/>
    <cellStyle name="40% - Accent2 7" xfId="3594" hidden="1"/>
    <cellStyle name="40% - Accent2 7" xfId="3685" hidden="1"/>
    <cellStyle name="40% - Accent2 7" xfId="4180" hidden="1"/>
    <cellStyle name="40% - Accent2 7" xfId="4367" hidden="1"/>
    <cellStyle name="40% - Accent2 7" xfId="4476" hidden="1"/>
    <cellStyle name="40% - Accent2 7" xfId="4766" hidden="1"/>
    <cellStyle name="40% - Accent2 7" xfId="4950" hidden="1"/>
    <cellStyle name="40% - Accent2 7" xfId="5476" hidden="1"/>
    <cellStyle name="40% - Accent2 7" xfId="5556" hidden="1"/>
    <cellStyle name="40% - Accent2 7" xfId="5634" hidden="1"/>
    <cellStyle name="40% - Accent2 7" xfId="5812" hidden="1"/>
    <cellStyle name="40% - Accent2 7" xfId="6813" hidden="1"/>
    <cellStyle name="40% - Accent2 7" xfId="6947" hidden="1"/>
    <cellStyle name="40% - Accent2 7" xfId="7080" hidden="1"/>
    <cellStyle name="40% - Accent2 7" xfId="6353" hidden="1"/>
    <cellStyle name="40% - Accent2 7" xfId="7182" hidden="1"/>
    <cellStyle name="40% - Accent2 7" xfId="6349" hidden="1"/>
    <cellStyle name="40% - Accent2 7" xfId="7833" hidden="1"/>
    <cellStyle name="40% - Accent2 7" xfId="8017" hidden="1"/>
    <cellStyle name="40% - Accent2 7" xfId="8160" hidden="1"/>
    <cellStyle name="40% - Accent2 7" xfId="6578" hidden="1"/>
    <cellStyle name="40% - Accent2 7" xfId="8253" hidden="1"/>
    <cellStyle name="40% - Accent2 7" xfId="7698" hidden="1"/>
    <cellStyle name="40% - Accent2 7" xfId="8917" hidden="1"/>
    <cellStyle name="40% - Accent2 7" xfId="9035" hidden="1"/>
    <cellStyle name="40% - Accent2 7" xfId="9126" hidden="1"/>
    <cellStyle name="40% - Accent2 7" xfId="9621" hidden="1"/>
    <cellStyle name="40% - Accent2 7" xfId="9808" hidden="1"/>
    <cellStyle name="40% - Accent2 7" xfId="9917" hidden="1"/>
    <cellStyle name="40% - Accent2 7" xfId="10207" hidden="1"/>
    <cellStyle name="40% - Accent2 7" xfId="10391" hidden="1"/>
    <cellStyle name="40% - Accent2 7" xfId="10860" hidden="1"/>
    <cellStyle name="40% - Accent2 7" xfId="10782" hidden="1"/>
    <cellStyle name="40% - Accent2 7" xfId="10703" hidden="1"/>
    <cellStyle name="40% - Accent2 7" xfId="10619" hidden="1"/>
    <cellStyle name="40% - Accent2 7" xfId="9453" hidden="1"/>
    <cellStyle name="40% - Accent2 7" xfId="9371" hidden="1"/>
    <cellStyle name="40% - Accent2 7" xfId="9285" hidden="1"/>
    <cellStyle name="40% - Accent2 7" xfId="10060" hidden="1"/>
    <cellStyle name="40% - Accent2 7" xfId="9219" hidden="1"/>
    <cellStyle name="40% - Accent2 7" xfId="10064" hidden="1"/>
    <cellStyle name="40% - Accent2 7" xfId="8367" hidden="1"/>
    <cellStyle name="40% - Accent2 7" xfId="8188" hidden="1"/>
    <cellStyle name="40% - Accent2 7" xfId="8013" hidden="1"/>
    <cellStyle name="40% - Accent2 7" xfId="9784" hidden="1"/>
    <cellStyle name="40% - Accent2 7" xfId="7883" hidden="1"/>
    <cellStyle name="40% - Accent2 7" xfId="8495" hidden="1"/>
    <cellStyle name="40% - Accent2 7" xfId="7226" hidden="1"/>
    <cellStyle name="40% - Accent2 7" xfId="6996" hidden="1"/>
    <cellStyle name="40% - Accent2 7" xfId="6810" hidden="1"/>
    <cellStyle name="40% - Accent2 7" xfId="6344" hidden="1"/>
    <cellStyle name="40% - Accent2 7" xfId="6238" hidden="1"/>
    <cellStyle name="40% - Accent2 7" xfId="6160" hidden="1"/>
    <cellStyle name="40% - Accent2 7" xfId="5547" hidden="1"/>
    <cellStyle name="40% - Accent2 7" xfId="10957" hidden="1"/>
    <cellStyle name="40% - Accent2 7" xfId="5419" hidden="1"/>
    <cellStyle name="40% - Accent2 7" xfId="5341" hidden="1"/>
    <cellStyle name="40% - Accent2 7" xfId="5262" hidden="1"/>
    <cellStyle name="40% - Accent2 7" xfId="5178" hidden="1"/>
    <cellStyle name="40% - Accent2 7" xfId="4012" hidden="1"/>
    <cellStyle name="40% - Accent2 7" xfId="3930" hidden="1"/>
    <cellStyle name="40% - Accent2 7" xfId="3844" hidden="1"/>
    <cellStyle name="40% - Accent2 7" xfId="4619" hidden="1"/>
    <cellStyle name="40% - Accent2 7" xfId="3778" hidden="1"/>
    <cellStyle name="40% - Accent2 7" xfId="4623" hidden="1"/>
    <cellStyle name="40% - Accent2 7" xfId="2926" hidden="1"/>
    <cellStyle name="40% - Accent2 7" xfId="2747" hidden="1"/>
    <cellStyle name="40% - Accent2 7" xfId="2572" hidden="1"/>
    <cellStyle name="40% - Accent2 7" xfId="4343" hidden="1"/>
    <cellStyle name="40% - Accent2 7" xfId="2442" hidden="1"/>
    <cellStyle name="40% - Accent2 7" xfId="3054" hidden="1"/>
    <cellStyle name="40% - Accent2 7" xfId="1785" hidden="1"/>
    <cellStyle name="40% - Accent2 7" xfId="1555" hidden="1"/>
    <cellStyle name="40% - Accent2 7" xfId="1369" hidden="1"/>
    <cellStyle name="40% - Accent2 7" xfId="903" hidden="1"/>
    <cellStyle name="40% - Accent2 7" xfId="797" hidden="1"/>
    <cellStyle name="40% - Accent2 7" xfId="719" hidden="1"/>
    <cellStyle name="40% - Accent2 7" xfId="106" hidden="1"/>
    <cellStyle name="40% - Accent2 7" xfId="11101" hidden="1"/>
    <cellStyle name="40% - Accent2 7" xfId="11204" hidden="1"/>
    <cellStyle name="40% - Accent2 7" xfId="11284" hidden="1"/>
    <cellStyle name="40% - Accent2 7" xfId="11362" hidden="1"/>
    <cellStyle name="40% - Accent2 7" xfId="11540" hidden="1"/>
    <cellStyle name="40% - Accent2 7" xfId="12541" hidden="1"/>
    <cellStyle name="40% - Accent2 7" xfId="12675" hidden="1"/>
    <cellStyle name="40% - Accent2 7" xfId="12808" hidden="1"/>
    <cellStyle name="40% - Accent2 7" xfId="12081" hidden="1"/>
    <cellStyle name="40% - Accent2 7" xfId="12910" hidden="1"/>
    <cellStyle name="40% - Accent2 7" xfId="12077" hidden="1"/>
    <cellStyle name="40% - Accent2 7" xfId="13561" hidden="1"/>
    <cellStyle name="40% - Accent2 7" xfId="13745" hidden="1"/>
    <cellStyle name="40% - Accent2 7" xfId="13888" hidden="1"/>
    <cellStyle name="40% - Accent2 7" xfId="12306" hidden="1"/>
    <cellStyle name="40% - Accent2 7" xfId="13981" hidden="1"/>
    <cellStyle name="40% - Accent2 7" xfId="13426" hidden="1"/>
    <cellStyle name="40% - Accent2 7" xfId="14645" hidden="1"/>
    <cellStyle name="40% - Accent2 7" xfId="14763" hidden="1"/>
    <cellStyle name="40% - Accent2 7" xfId="14854" hidden="1"/>
    <cellStyle name="40% - Accent2 7" xfId="15349" hidden="1"/>
    <cellStyle name="40% - Accent2 7" xfId="15536" hidden="1"/>
    <cellStyle name="40% - Accent2 7" xfId="15645" hidden="1"/>
    <cellStyle name="40% - Accent2 7" xfId="15935" hidden="1"/>
    <cellStyle name="40% - Accent2 7" xfId="16119" hidden="1"/>
    <cellStyle name="40% - Accent2 7" xfId="16588" hidden="1"/>
    <cellStyle name="40% - Accent2 7" xfId="16510" hidden="1"/>
    <cellStyle name="40% - Accent2 7" xfId="16431" hidden="1"/>
    <cellStyle name="40% - Accent2 7" xfId="16347" hidden="1"/>
    <cellStyle name="40% - Accent2 7" xfId="15181" hidden="1"/>
    <cellStyle name="40% - Accent2 7" xfId="15099" hidden="1"/>
    <cellStyle name="40% - Accent2 7" xfId="15013" hidden="1"/>
    <cellStyle name="40% - Accent2 7" xfId="15788" hidden="1"/>
    <cellStyle name="40% - Accent2 7" xfId="14947" hidden="1"/>
    <cellStyle name="40% - Accent2 7" xfId="15792" hidden="1"/>
    <cellStyle name="40% - Accent2 7" xfId="14095" hidden="1"/>
    <cellStyle name="40% - Accent2 7" xfId="13916" hidden="1"/>
    <cellStyle name="40% - Accent2 7" xfId="13741" hidden="1"/>
    <cellStyle name="40% - Accent2 7" xfId="15512" hidden="1"/>
    <cellStyle name="40% - Accent2 7" xfId="13611" hidden="1"/>
    <cellStyle name="40% - Accent2 7" xfId="14223" hidden="1"/>
    <cellStyle name="40% - Accent2 7" xfId="12954" hidden="1"/>
    <cellStyle name="40% - Accent2 7" xfId="12724" hidden="1"/>
    <cellStyle name="40% - Accent2 7" xfId="12538" hidden="1"/>
    <cellStyle name="40% - Accent2 7" xfId="12072" hidden="1"/>
    <cellStyle name="40% - Accent2 7" xfId="11966" hidden="1"/>
    <cellStyle name="40% - Accent2 7" xfId="11888" hidden="1"/>
    <cellStyle name="40% - Accent2 7" xfId="11275" hidden="1"/>
    <cellStyle name="40% - Accent2 7" xfId="16685" hidden="1"/>
    <cellStyle name="40% - Accent2 7" xfId="16785" hidden="1"/>
    <cellStyle name="40% - Accent2 7" xfId="16865" hidden="1"/>
    <cellStyle name="40% - Accent2 7" xfId="16943" hidden="1"/>
    <cellStyle name="40% - Accent2 7" xfId="17121" hidden="1"/>
    <cellStyle name="40% - Accent2 7" xfId="18122" hidden="1"/>
    <cellStyle name="40% - Accent2 7" xfId="18256" hidden="1"/>
    <cellStyle name="40% - Accent2 7" xfId="18389" hidden="1"/>
    <cellStyle name="40% - Accent2 7" xfId="17662" hidden="1"/>
    <cellStyle name="40% - Accent2 7" xfId="18491" hidden="1"/>
    <cellStyle name="40% - Accent2 7" xfId="17658" hidden="1"/>
    <cellStyle name="40% - Accent2 7" xfId="19142" hidden="1"/>
    <cellStyle name="40% - Accent2 7" xfId="19326" hidden="1"/>
    <cellStyle name="40% - Accent2 7" xfId="19469" hidden="1"/>
    <cellStyle name="40% - Accent2 7" xfId="17887" hidden="1"/>
    <cellStyle name="40% - Accent2 7" xfId="19562" hidden="1"/>
    <cellStyle name="40% - Accent2 7" xfId="19007" hidden="1"/>
    <cellStyle name="40% - Accent2 7" xfId="20226" hidden="1"/>
    <cellStyle name="40% - Accent2 7" xfId="20344" hidden="1"/>
    <cellStyle name="40% - Accent2 7" xfId="20435" hidden="1"/>
    <cellStyle name="40% - Accent2 7" xfId="20930" hidden="1"/>
    <cellStyle name="40% - Accent2 7" xfId="21117" hidden="1"/>
    <cellStyle name="40% - Accent2 7" xfId="21226" hidden="1"/>
    <cellStyle name="40% - Accent2 7" xfId="21516" hidden="1"/>
    <cellStyle name="40% - Accent2 7" xfId="21700" hidden="1"/>
    <cellStyle name="40% - Accent2 7" xfId="22226" hidden="1"/>
    <cellStyle name="40% - Accent2 7" xfId="22306" hidden="1"/>
    <cellStyle name="40% - Accent2 7" xfId="22384" hidden="1"/>
    <cellStyle name="40% - Accent2 7" xfId="22562" hidden="1"/>
    <cellStyle name="40% - Accent2 7" xfId="23563" hidden="1"/>
    <cellStyle name="40% - Accent2 7" xfId="23697" hidden="1"/>
    <cellStyle name="40% - Accent2 7" xfId="23830" hidden="1"/>
    <cellStyle name="40% - Accent2 7" xfId="23103" hidden="1"/>
    <cellStyle name="40% - Accent2 7" xfId="23932" hidden="1"/>
    <cellStyle name="40% - Accent2 7" xfId="23099" hidden="1"/>
    <cellStyle name="40% - Accent2 7" xfId="24583" hidden="1"/>
    <cellStyle name="40% - Accent2 7" xfId="24767" hidden="1"/>
    <cellStyle name="40% - Accent2 7" xfId="24910" hidden="1"/>
    <cellStyle name="40% - Accent2 7" xfId="23328" hidden="1"/>
    <cellStyle name="40% - Accent2 7" xfId="25003" hidden="1"/>
    <cellStyle name="40% - Accent2 7" xfId="24448" hidden="1"/>
    <cellStyle name="40% - Accent2 7" xfId="25667" hidden="1"/>
    <cellStyle name="40% - Accent2 7" xfId="25785" hidden="1"/>
    <cellStyle name="40% - Accent2 7" xfId="25876" hidden="1"/>
    <cellStyle name="40% - Accent2 7" xfId="26371" hidden="1"/>
    <cellStyle name="40% - Accent2 7" xfId="26558" hidden="1"/>
    <cellStyle name="40% - Accent2 7" xfId="26667" hidden="1"/>
    <cellStyle name="40% - Accent2 7" xfId="26957" hidden="1"/>
    <cellStyle name="40% - Accent2 7" xfId="27141" hidden="1"/>
    <cellStyle name="40% - Accent2 7" xfId="27610" hidden="1"/>
    <cellStyle name="40% - Accent2 7" xfId="27532" hidden="1"/>
    <cellStyle name="40% - Accent2 7" xfId="27453" hidden="1"/>
    <cellStyle name="40% - Accent2 7" xfId="27369" hidden="1"/>
    <cellStyle name="40% - Accent2 7" xfId="26203" hidden="1"/>
    <cellStyle name="40% - Accent2 7" xfId="26121" hidden="1"/>
    <cellStyle name="40% - Accent2 7" xfId="26035" hidden="1"/>
    <cellStyle name="40% - Accent2 7" xfId="26810" hidden="1"/>
    <cellStyle name="40% - Accent2 7" xfId="25969" hidden="1"/>
    <cellStyle name="40% - Accent2 7" xfId="26814" hidden="1"/>
    <cellStyle name="40% - Accent2 7" xfId="25117" hidden="1"/>
    <cellStyle name="40% - Accent2 7" xfId="24938" hidden="1"/>
    <cellStyle name="40% - Accent2 7" xfId="24763" hidden="1"/>
    <cellStyle name="40% - Accent2 7" xfId="26534" hidden="1"/>
    <cellStyle name="40% - Accent2 7" xfId="24633" hidden="1"/>
    <cellStyle name="40% - Accent2 7" xfId="25245" hidden="1"/>
    <cellStyle name="40% - Accent2 7" xfId="23976" hidden="1"/>
    <cellStyle name="40% - Accent2 7" xfId="23746" hidden="1"/>
    <cellStyle name="40% - Accent2 7" xfId="23560" hidden="1"/>
    <cellStyle name="40% - Accent2 7" xfId="23094" hidden="1"/>
    <cellStyle name="40% - Accent2 7" xfId="22988" hidden="1"/>
    <cellStyle name="40% - Accent2 7" xfId="22910" hidden="1"/>
    <cellStyle name="40% - Accent2 7" xfId="22297" hidden="1"/>
    <cellStyle name="40% - Accent2 7" xfId="27707" hidden="1"/>
    <cellStyle name="40% - Accent2 7" xfId="22169" hidden="1"/>
    <cellStyle name="40% - Accent2 7" xfId="22091" hidden="1"/>
    <cellStyle name="40% - Accent2 7" xfId="22012" hidden="1"/>
    <cellStyle name="40% - Accent2 7" xfId="21928" hidden="1"/>
    <cellStyle name="40% - Accent2 7" xfId="20762" hidden="1"/>
    <cellStyle name="40% - Accent2 7" xfId="20680" hidden="1"/>
    <cellStyle name="40% - Accent2 7" xfId="20594" hidden="1"/>
    <cellStyle name="40% - Accent2 7" xfId="21369" hidden="1"/>
    <cellStyle name="40% - Accent2 7" xfId="20528" hidden="1"/>
    <cellStyle name="40% - Accent2 7" xfId="21373" hidden="1"/>
    <cellStyle name="40% - Accent2 7" xfId="19676" hidden="1"/>
    <cellStyle name="40% - Accent2 7" xfId="19497" hidden="1"/>
    <cellStyle name="40% - Accent2 7" xfId="19322" hidden="1"/>
    <cellStyle name="40% - Accent2 7" xfId="21093" hidden="1"/>
    <cellStyle name="40% - Accent2 7" xfId="19192" hidden="1"/>
    <cellStyle name="40% - Accent2 7" xfId="19804" hidden="1"/>
    <cellStyle name="40% - Accent2 7" xfId="18535" hidden="1"/>
    <cellStyle name="40% - Accent2 7" xfId="18305" hidden="1"/>
    <cellStyle name="40% - Accent2 7" xfId="18119" hidden="1"/>
    <cellStyle name="40% - Accent2 7" xfId="17653" hidden="1"/>
    <cellStyle name="40% - Accent2 7" xfId="17547" hidden="1"/>
    <cellStyle name="40% - Accent2 7" xfId="17469" hidden="1"/>
    <cellStyle name="40% - Accent2 7" xfId="16856" hidden="1"/>
    <cellStyle name="40% - Accent2 7" xfId="27851" hidden="1"/>
    <cellStyle name="40% - Accent2 7" xfId="27954" hidden="1"/>
    <cellStyle name="40% - Accent2 7" xfId="28034" hidden="1"/>
    <cellStyle name="40% - Accent2 7" xfId="28112" hidden="1"/>
    <cellStyle name="40% - Accent2 7" xfId="28290" hidden="1"/>
    <cellStyle name="40% - Accent2 7" xfId="29291" hidden="1"/>
    <cellStyle name="40% - Accent2 7" xfId="29425" hidden="1"/>
    <cellStyle name="40% - Accent2 7" xfId="29558" hidden="1"/>
    <cellStyle name="40% - Accent2 7" xfId="28831" hidden="1"/>
    <cellStyle name="40% - Accent2 7" xfId="29660" hidden="1"/>
    <cellStyle name="40% - Accent2 7" xfId="28827" hidden="1"/>
    <cellStyle name="40% - Accent2 7" xfId="30311" hidden="1"/>
    <cellStyle name="40% - Accent2 7" xfId="30495" hidden="1"/>
    <cellStyle name="40% - Accent2 7" xfId="30638" hidden="1"/>
    <cellStyle name="40% - Accent2 7" xfId="29056" hidden="1"/>
    <cellStyle name="40% - Accent2 7" xfId="30731" hidden="1"/>
    <cellStyle name="40% - Accent2 7" xfId="30176" hidden="1"/>
    <cellStyle name="40% - Accent2 7" xfId="31395" hidden="1"/>
    <cellStyle name="40% - Accent2 7" xfId="31513" hidden="1"/>
    <cellStyle name="40% - Accent2 7" xfId="31604" hidden="1"/>
    <cellStyle name="40% - Accent2 7" xfId="32099" hidden="1"/>
    <cellStyle name="40% - Accent2 7" xfId="32286" hidden="1"/>
    <cellStyle name="40% - Accent2 7" xfId="32395" hidden="1"/>
    <cellStyle name="40% - Accent2 7" xfId="32685" hidden="1"/>
    <cellStyle name="40% - Accent2 7" xfId="32869" hidden="1"/>
    <cellStyle name="40% - Accent2 7" xfId="33338" hidden="1"/>
    <cellStyle name="40% - Accent2 7" xfId="33260" hidden="1"/>
    <cellStyle name="40% - Accent2 7" xfId="33181" hidden="1"/>
    <cellStyle name="40% - Accent2 7" xfId="33097" hidden="1"/>
    <cellStyle name="40% - Accent2 7" xfId="31931" hidden="1"/>
    <cellStyle name="40% - Accent2 7" xfId="31849" hidden="1"/>
    <cellStyle name="40% - Accent2 7" xfId="31763" hidden="1"/>
    <cellStyle name="40% - Accent2 7" xfId="32538" hidden="1"/>
    <cellStyle name="40% - Accent2 7" xfId="31697" hidden="1"/>
    <cellStyle name="40% - Accent2 7" xfId="32542" hidden="1"/>
    <cellStyle name="40% - Accent2 7" xfId="30845" hidden="1"/>
    <cellStyle name="40% - Accent2 7" xfId="30666" hidden="1"/>
    <cellStyle name="40% - Accent2 7" xfId="30491" hidden="1"/>
    <cellStyle name="40% - Accent2 7" xfId="32262" hidden="1"/>
    <cellStyle name="40% - Accent2 7" xfId="30361" hidden="1"/>
    <cellStyle name="40% - Accent2 7" xfId="30973" hidden="1"/>
    <cellStyle name="40% - Accent2 7" xfId="29704" hidden="1"/>
    <cellStyle name="40% - Accent2 7" xfId="29474" hidden="1"/>
    <cellStyle name="40% - Accent2 7" xfId="29288" hidden="1"/>
    <cellStyle name="40% - Accent2 7" xfId="28822" hidden="1"/>
    <cellStyle name="40% - Accent2 7" xfId="28716" hidden="1"/>
    <cellStyle name="40% - Accent2 7" xfId="28638" hidden="1"/>
    <cellStyle name="40% - Accent2 7" xfId="28025" hidden="1"/>
    <cellStyle name="40% - Accent2 7" xfId="33435" hidden="1"/>
    <cellStyle name="40% - Accent2 8" xfId="48" hidden="1"/>
    <cellStyle name="40% - Accent2 8" xfId="124" hidden="1"/>
    <cellStyle name="40% - Accent2 8" xfId="201" hidden="1"/>
    <cellStyle name="40% - Accent2 8" xfId="379" hidden="1"/>
    <cellStyle name="40% - Accent2 8" xfId="1384" hidden="1"/>
    <cellStyle name="40% - Accent2 8" xfId="1528" hidden="1"/>
    <cellStyle name="40% - Accent2 8" xfId="1659" hidden="1"/>
    <cellStyle name="40% - Accent2 8" xfId="2093" hidden="1"/>
    <cellStyle name="40% - Accent2 8" xfId="1107" hidden="1"/>
    <cellStyle name="40% - Accent2 8" xfId="949" hidden="1"/>
    <cellStyle name="40% - Accent2 8" xfId="2451" hidden="1"/>
    <cellStyle name="40% - Accent2 8" xfId="2588" hidden="1"/>
    <cellStyle name="40% - Accent2 8" xfId="2737" hidden="1"/>
    <cellStyle name="40% - Accent2 8" xfId="3216" hidden="1"/>
    <cellStyle name="40% - Accent2 8" xfId="1040" hidden="1"/>
    <cellStyle name="40% - Accent2 8" xfId="1090" hidden="1"/>
    <cellStyle name="40% - Accent2 8" xfId="3505" hidden="1"/>
    <cellStyle name="40% - Accent2 8" xfId="3604" hidden="1"/>
    <cellStyle name="40% - Accent2 8" xfId="3696" hidden="1"/>
    <cellStyle name="40% - Accent2 8" xfId="4267" hidden="1"/>
    <cellStyle name="40% - Accent2 8" xfId="4380" hidden="1"/>
    <cellStyle name="40% - Accent2 8" xfId="4494" hidden="1"/>
    <cellStyle name="40% - Accent2 8" xfId="4878" hidden="1"/>
    <cellStyle name="40% - Accent2 8" xfId="4958" hidden="1"/>
    <cellStyle name="40% - Accent2 8" xfId="5489" hidden="1"/>
    <cellStyle name="40% - Accent2 8" xfId="5565" hidden="1"/>
    <cellStyle name="40% - Accent2 8" xfId="5642" hidden="1"/>
    <cellStyle name="40% - Accent2 8" xfId="5820" hidden="1"/>
    <cellStyle name="40% - Accent2 8" xfId="6825" hidden="1"/>
    <cellStyle name="40% - Accent2 8" xfId="6969" hidden="1"/>
    <cellStyle name="40% - Accent2 8" xfId="7100" hidden="1"/>
    <cellStyle name="40% - Accent2 8" xfId="7534" hidden="1"/>
    <cellStyle name="40% - Accent2 8" xfId="6548" hidden="1"/>
    <cellStyle name="40% - Accent2 8" xfId="6390" hidden="1"/>
    <cellStyle name="40% - Accent2 8" xfId="7892" hidden="1"/>
    <cellStyle name="40% - Accent2 8" xfId="8029" hidden="1"/>
    <cellStyle name="40% - Accent2 8" xfId="8178" hidden="1"/>
    <cellStyle name="40% - Accent2 8" xfId="8657" hidden="1"/>
    <cellStyle name="40% - Accent2 8" xfId="6481" hidden="1"/>
    <cellStyle name="40% - Accent2 8" xfId="6531" hidden="1"/>
    <cellStyle name="40% - Accent2 8" xfId="8946" hidden="1"/>
    <cellStyle name="40% - Accent2 8" xfId="9045" hidden="1"/>
    <cellStyle name="40% - Accent2 8" xfId="9137" hidden="1"/>
    <cellStyle name="40% - Accent2 8" xfId="9708" hidden="1"/>
    <cellStyle name="40% - Accent2 8" xfId="9821" hidden="1"/>
    <cellStyle name="40% - Accent2 8" xfId="9935" hidden="1"/>
    <cellStyle name="40% - Accent2 8" xfId="10319" hidden="1"/>
    <cellStyle name="40% - Accent2 8" xfId="10399" hidden="1"/>
    <cellStyle name="40% - Accent2 8" xfId="10847" hidden="1"/>
    <cellStyle name="40% - Accent2 8" xfId="10773" hidden="1"/>
    <cellStyle name="40% - Accent2 8" xfId="10694" hidden="1"/>
    <cellStyle name="40% - Accent2 8" xfId="10610" hidden="1"/>
    <cellStyle name="40% - Accent2 8" xfId="9443" hidden="1"/>
    <cellStyle name="40% - Accent2 8" xfId="9362" hidden="1"/>
    <cellStyle name="40% - Accent2 8" xfId="9277" hidden="1"/>
    <cellStyle name="40% - Accent2 8" xfId="8658" hidden="1"/>
    <cellStyle name="40% - Accent2 8" xfId="9879" hidden="1"/>
    <cellStyle name="40% - Accent2 8" xfId="10016" hidden="1"/>
    <cellStyle name="40% - Accent2 8" xfId="8317" hidden="1"/>
    <cellStyle name="40% - Accent2 8" xfId="8165" hidden="1"/>
    <cellStyle name="40% - Accent2 8" xfId="8000" hidden="1"/>
    <cellStyle name="40% - Accent2 8" xfId="7524" hidden="1"/>
    <cellStyle name="40% - Accent2 8" xfId="9999" hidden="1"/>
    <cellStyle name="40% - Accent2 8" xfId="9913" hidden="1"/>
    <cellStyle name="40% - Accent2 8" xfId="7156" hidden="1"/>
    <cellStyle name="40% - Accent2 8" xfId="6962" hidden="1"/>
    <cellStyle name="40% - Accent2 8" xfId="6797" hidden="1"/>
    <cellStyle name="40% - Accent2 8" xfId="6306" hidden="1"/>
    <cellStyle name="40% - Accent2 8" xfId="6230" hidden="1"/>
    <cellStyle name="40% - Accent2 8" xfId="6152" hidden="1"/>
    <cellStyle name="40% - Accent2 8" xfId="10889" hidden="1"/>
    <cellStyle name="40% - Accent2 8" xfId="10965" hidden="1"/>
    <cellStyle name="40% - Accent2 8" xfId="5406" hidden="1"/>
    <cellStyle name="40% - Accent2 8" xfId="5332" hidden="1"/>
    <cellStyle name="40% - Accent2 8" xfId="5253" hidden="1"/>
    <cellStyle name="40% - Accent2 8" xfId="5169" hidden="1"/>
    <cellStyle name="40% - Accent2 8" xfId="4002" hidden="1"/>
    <cellStyle name="40% - Accent2 8" xfId="3921" hidden="1"/>
    <cellStyle name="40% - Accent2 8" xfId="3836" hidden="1"/>
    <cellStyle name="40% - Accent2 8" xfId="3217" hidden="1"/>
    <cellStyle name="40% - Accent2 8" xfId="4438" hidden="1"/>
    <cellStyle name="40% - Accent2 8" xfId="4575" hidden="1"/>
    <cellStyle name="40% - Accent2 8" xfId="2876" hidden="1"/>
    <cellStyle name="40% - Accent2 8" xfId="2724" hidden="1"/>
    <cellStyle name="40% - Accent2 8" xfId="2559" hidden="1"/>
    <cellStyle name="40% - Accent2 8" xfId="2083" hidden="1"/>
    <cellStyle name="40% - Accent2 8" xfId="4558" hidden="1"/>
    <cellStyle name="40% - Accent2 8" xfId="4472" hidden="1"/>
    <cellStyle name="40% - Accent2 8" xfId="1715" hidden="1"/>
    <cellStyle name="40% - Accent2 8" xfId="1521" hidden="1"/>
    <cellStyle name="40% - Accent2 8" xfId="1356" hidden="1"/>
    <cellStyle name="40% - Accent2 8" xfId="865" hidden="1"/>
    <cellStyle name="40% - Accent2 8" xfId="789" hidden="1"/>
    <cellStyle name="40% - Accent2 8" xfId="711" hidden="1"/>
    <cellStyle name="40% - Accent2 8" xfId="11033" hidden="1"/>
    <cellStyle name="40% - Accent2 8" xfId="11109" hidden="1"/>
    <cellStyle name="40% - Accent2 8" xfId="11217" hidden="1"/>
    <cellStyle name="40% - Accent2 8" xfId="11293" hidden="1"/>
    <cellStyle name="40% - Accent2 8" xfId="11370" hidden="1"/>
    <cellStyle name="40% - Accent2 8" xfId="11548" hidden="1"/>
    <cellStyle name="40% - Accent2 8" xfId="12553" hidden="1"/>
    <cellStyle name="40% - Accent2 8" xfId="12697" hidden="1"/>
    <cellStyle name="40% - Accent2 8" xfId="12828" hidden="1"/>
    <cellStyle name="40% - Accent2 8" xfId="13262" hidden="1"/>
    <cellStyle name="40% - Accent2 8" xfId="12276" hidden="1"/>
    <cellStyle name="40% - Accent2 8" xfId="12118" hidden="1"/>
    <cellStyle name="40% - Accent2 8" xfId="13620" hidden="1"/>
    <cellStyle name="40% - Accent2 8" xfId="13757" hidden="1"/>
    <cellStyle name="40% - Accent2 8" xfId="13906" hidden="1"/>
    <cellStyle name="40% - Accent2 8" xfId="14385" hidden="1"/>
    <cellStyle name="40% - Accent2 8" xfId="12209" hidden="1"/>
    <cellStyle name="40% - Accent2 8" xfId="12259" hidden="1"/>
    <cellStyle name="40% - Accent2 8" xfId="14674" hidden="1"/>
    <cellStyle name="40% - Accent2 8" xfId="14773" hidden="1"/>
    <cellStyle name="40% - Accent2 8" xfId="14865" hidden="1"/>
    <cellStyle name="40% - Accent2 8" xfId="15436" hidden="1"/>
    <cellStyle name="40% - Accent2 8" xfId="15549" hidden="1"/>
    <cellStyle name="40% - Accent2 8" xfId="15663" hidden="1"/>
    <cellStyle name="40% - Accent2 8" xfId="16047" hidden="1"/>
    <cellStyle name="40% - Accent2 8" xfId="16127" hidden="1"/>
    <cellStyle name="40% - Accent2 8" xfId="16575" hidden="1"/>
    <cellStyle name="40% - Accent2 8" xfId="16501" hidden="1"/>
    <cellStyle name="40% - Accent2 8" xfId="16422" hidden="1"/>
    <cellStyle name="40% - Accent2 8" xfId="16338" hidden="1"/>
    <cellStyle name="40% - Accent2 8" xfId="15171" hidden="1"/>
    <cellStyle name="40% - Accent2 8" xfId="15090" hidden="1"/>
    <cellStyle name="40% - Accent2 8" xfId="15005" hidden="1"/>
    <cellStyle name="40% - Accent2 8" xfId="14386" hidden="1"/>
    <cellStyle name="40% - Accent2 8" xfId="15607" hidden="1"/>
    <cellStyle name="40% - Accent2 8" xfId="15744" hidden="1"/>
    <cellStyle name="40% - Accent2 8" xfId="14045" hidden="1"/>
    <cellStyle name="40% - Accent2 8" xfId="13893" hidden="1"/>
    <cellStyle name="40% - Accent2 8" xfId="13728" hidden="1"/>
    <cellStyle name="40% - Accent2 8" xfId="13252" hidden="1"/>
    <cellStyle name="40% - Accent2 8" xfId="15727" hidden="1"/>
    <cellStyle name="40% - Accent2 8" xfId="15641" hidden="1"/>
    <cellStyle name="40% - Accent2 8" xfId="12884" hidden="1"/>
    <cellStyle name="40% - Accent2 8" xfId="12690" hidden="1"/>
    <cellStyle name="40% - Accent2 8" xfId="12525" hidden="1"/>
    <cellStyle name="40% - Accent2 8" xfId="12034" hidden="1"/>
    <cellStyle name="40% - Accent2 8" xfId="11958" hidden="1"/>
    <cellStyle name="40% - Accent2 8" xfId="11880" hidden="1"/>
    <cellStyle name="40% - Accent2 8" xfId="16617" hidden="1"/>
    <cellStyle name="40% - Accent2 8" xfId="16693" hidden="1"/>
    <cellStyle name="40% - Accent2 8" xfId="16798" hidden="1"/>
    <cellStyle name="40% - Accent2 8" xfId="16874" hidden="1"/>
    <cellStyle name="40% - Accent2 8" xfId="16951" hidden="1"/>
    <cellStyle name="40% - Accent2 8" xfId="17129" hidden="1"/>
    <cellStyle name="40% - Accent2 8" xfId="18134" hidden="1"/>
    <cellStyle name="40% - Accent2 8" xfId="18278" hidden="1"/>
    <cellStyle name="40% - Accent2 8" xfId="18409" hidden="1"/>
    <cellStyle name="40% - Accent2 8" xfId="18843" hidden="1"/>
    <cellStyle name="40% - Accent2 8" xfId="17857" hidden="1"/>
    <cellStyle name="40% - Accent2 8" xfId="17699" hidden="1"/>
    <cellStyle name="40% - Accent2 8" xfId="19201" hidden="1"/>
    <cellStyle name="40% - Accent2 8" xfId="19338" hidden="1"/>
    <cellStyle name="40% - Accent2 8" xfId="19487" hidden="1"/>
    <cellStyle name="40% - Accent2 8" xfId="19966" hidden="1"/>
    <cellStyle name="40% - Accent2 8" xfId="17790" hidden="1"/>
    <cellStyle name="40% - Accent2 8" xfId="17840" hidden="1"/>
    <cellStyle name="40% - Accent2 8" xfId="20255" hidden="1"/>
    <cellStyle name="40% - Accent2 8" xfId="20354" hidden="1"/>
    <cellStyle name="40% - Accent2 8" xfId="20446" hidden="1"/>
    <cellStyle name="40% - Accent2 8" xfId="21017" hidden="1"/>
    <cellStyle name="40% - Accent2 8" xfId="21130" hidden="1"/>
    <cellStyle name="40% - Accent2 8" xfId="21244" hidden="1"/>
    <cellStyle name="40% - Accent2 8" xfId="21628" hidden="1"/>
    <cellStyle name="40% - Accent2 8" xfId="21708" hidden="1"/>
    <cellStyle name="40% - Accent2 8" xfId="22239" hidden="1"/>
    <cellStyle name="40% - Accent2 8" xfId="22315" hidden="1"/>
    <cellStyle name="40% - Accent2 8" xfId="22392" hidden="1"/>
    <cellStyle name="40% - Accent2 8" xfId="22570" hidden="1"/>
    <cellStyle name="40% - Accent2 8" xfId="23575" hidden="1"/>
    <cellStyle name="40% - Accent2 8" xfId="23719" hidden="1"/>
    <cellStyle name="40% - Accent2 8" xfId="23850" hidden="1"/>
    <cellStyle name="40% - Accent2 8" xfId="24284" hidden="1"/>
    <cellStyle name="40% - Accent2 8" xfId="23298" hidden="1"/>
    <cellStyle name="40% - Accent2 8" xfId="23140" hidden="1"/>
    <cellStyle name="40% - Accent2 8" xfId="24642" hidden="1"/>
    <cellStyle name="40% - Accent2 8" xfId="24779" hidden="1"/>
    <cellStyle name="40% - Accent2 8" xfId="24928" hidden="1"/>
    <cellStyle name="40% - Accent2 8" xfId="25407" hidden="1"/>
    <cellStyle name="40% - Accent2 8" xfId="23231" hidden="1"/>
    <cellStyle name="40% - Accent2 8" xfId="23281" hidden="1"/>
    <cellStyle name="40% - Accent2 8" xfId="25696" hidden="1"/>
    <cellStyle name="40% - Accent2 8" xfId="25795" hidden="1"/>
    <cellStyle name="40% - Accent2 8" xfId="25887" hidden="1"/>
    <cellStyle name="40% - Accent2 8" xfId="26458" hidden="1"/>
    <cellStyle name="40% - Accent2 8" xfId="26571" hidden="1"/>
    <cellStyle name="40% - Accent2 8" xfId="26685" hidden="1"/>
    <cellStyle name="40% - Accent2 8" xfId="27069" hidden="1"/>
    <cellStyle name="40% - Accent2 8" xfId="27149" hidden="1"/>
    <cellStyle name="40% - Accent2 8" xfId="27597" hidden="1"/>
    <cellStyle name="40% - Accent2 8" xfId="27523" hidden="1"/>
    <cellStyle name="40% - Accent2 8" xfId="27444" hidden="1"/>
    <cellStyle name="40% - Accent2 8" xfId="27360" hidden="1"/>
    <cellStyle name="40% - Accent2 8" xfId="26193" hidden="1"/>
    <cellStyle name="40% - Accent2 8" xfId="26112" hidden="1"/>
    <cellStyle name="40% - Accent2 8" xfId="26027" hidden="1"/>
    <cellStyle name="40% - Accent2 8" xfId="25408" hidden="1"/>
    <cellStyle name="40% - Accent2 8" xfId="26629" hidden="1"/>
    <cellStyle name="40% - Accent2 8" xfId="26766" hidden="1"/>
    <cellStyle name="40% - Accent2 8" xfId="25067" hidden="1"/>
    <cellStyle name="40% - Accent2 8" xfId="24915" hidden="1"/>
    <cellStyle name="40% - Accent2 8" xfId="24750" hidden="1"/>
    <cellStyle name="40% - Accent2 8" xfId="24274" hidden="1"/>
    <cellStyle name="40% - Accent2 8" xfId="26749" hidden="1"/>
    <cellStyle name="40% - Accent2 8" xfId="26663" hidden="1"/>
    <cellStyle name="40% - Accent2 8" xfId="23906" hidden="1"/>
    <cellStyle name="40% - Accent2 8" xfId="23712" hidden="1"/>
    <cellStyle name="40% - Accent2 8" xfId="23547" hidden="1"/>
    <cellStyle name="40% - Accent2 8" xfId="23056" hidden="1"/>
    <cellStyle name="40% - Accent2 8" xfId="22980" hidden="1"/>
    <cellStyle name="40% - Accent2 8" xfId="22902" hidden="1"/>
    <cellStyle name="40% - Accent2 8" xfId="27639" hidden="1"/>
    <cellStyle name="40% - Accent2 8" xfId="27715" hidden="1"/>
    <cellStyle name="40% - Accent2 8" xfId="22156" hidden="1"/>
    <cellStyle name="40% - Accent2 8" xfId="22082" hidden="1"/>
    <cellStyle name="40% - Accent2 8" xfId="22003" hidden="1"/>
    <cellStyle name="40% - Accent2 8" xfId="21919" hidden="1"/>
    <cellStyle name="40% - Accent2 8" xfId="20752" hidden="1"/>
    <cellStyle name="40% - Accent2 8" xfId="20671" hidden="1"/>
    <cellStyle name="40% - Accent2 8" xfId="20586" hidden="1"/>
    <cellStyle name="40% - Accent2 8" xfId="19967" hidden="1"/>
    <cellStyle name="40% - Accent2 8" xfId="21188" hidden="1"/>
    <cellStyle name="40% - Accent2 8" xfId="21325" hidden="1"/>
    <cellStyle name="40% - Accent2 8" xfId="19626" hidden="1"/>
    <cellStyle name="40% - Accent2 8" xfId="19474" hidden="1"/>
    <cellStyle name="40% - Accent2 8" xfId="19309" hidden="1"/>
    <cellStyle name="40% - Accent2 8" xfId="18833" hidden="1"/>
    <cellStyle name="40% - Accent2 8" xfId="21308" hidden="1"/>
    <cellStyle name="40% - Accent2 8" xfId="21222" hidden="1"/>
    <cellStyle name="40% - Accent2 8" xfId="18465" hidden="1"/>
    <cellStyle name="40% - Accent2 8" xfId="18271" hidden="1"/>
    <cellStyle name="40% - Accent2 8" xfId="18106" hidden="1"/>
    <cellStyle name="40% - Accent2 8" xfId="17615" hidden="1"/>
    <cellStyle name="40% - Accent2 8" xfId="17539" hidden="1"/>
    <cellStyle name="40% - Accent2 8" xfId="17461" hidden="1"/>
    <cellStyle name="40% - Accent2 8" xfId="27783" hidden="1"/>
    <cellStyle name="40% - Accent2 8" xfId="27859" hidden="1"/>
    <cellStyle name="40% - Accent2 8" xfId="27967" hidden="1"/>
    <cellStyle name="40% - Accent2 8" xfId="28043" hidden="1"/>
    <cellStyle name="40% - Accent2 8" xfId="28120" hidden="1"/>
    <cellStyle name="40% - Accent2 8" xfId="28298" hidden="1"/>
    <cellStyle name="40% - Accent2 8" xfId="29303" hidden="1"/>
    <cellStyle name="40% - Accent2 8" xfId="29447" hidden="1"/>
    <cellStyle name="40% - Accent2 8" xfId="29578" hidden="1"/>
    <cellStyle name="40% - Accent2 8" xfId="30012" hidden="1"/>
    <cellStyle name="40% - Accent2 8" xfId="29026" hidden="1"/>
    <cellStyle name="40% - Accent2 8" xfId="28868" hidden="1"/>
    <cellStyle name="40% - Accent2 8" xfId="30370" hidden="1"/>
    <cellStyle name="40% - Accent2 8" xfId="30507" hidden="1"/>
    <cellStyle name="40% - Accent2 8" xfId="30656" hidden="1"/>
    <cellStyle name="40% - Accent2 8" xfId="31135" hidden="1"/>
    <cellStyle name="40% - Accent2 8" xfId="28959" hidden="1"/>
    <cellStyle name="40% - Accent2 8" xfId="29009" hidden="1"/>
    <cellStyle name="40% - Accent2 8" xfId="31424" hidden="1"/>
    <cellStyle name="40% - Accent2 8" xfId="31523" hidden="1"/>
    <cellStyle name="40% - Accent2 8" xfId="31615" hidden="1"/>
    <cellStyle name="40% - Accent2 8" xfId="32186" hidden="1"/>
    <cellStyle name="40% - Accent2 8" xfId="32299" hidden="1"/>
    <cellStyle name="40% - Accent2 8" xfId="32413" hidden="1"/>
    <cellStyle name="40% - Accent2 8" xfId="32797" hidden="1"/>
    <cellStyle name="40% - Accent2 8" xfId="32877" hidden="1"/>
    <cellStyle name="40% - Accent2 8" xfId="33325" hidden="1"/>
    <cellStyle name="40% - Accent2 8" xfId="33251" hidden="1"/>
    <cellStyle name="40% - Accent2 8" xfId="33172" hidden="1"/>
    <cellStyle name="40% - Accent2 8" xfId="33088" hidden="1"/>
    <cellStyle name="40% - Accent2 8" xfId="31921" hidden="1"/>
    <cellStyle name="40% - Accent2 8" xfId="31840" hidden="1"/>
    <cellStyle name="40% - Accent2 8" xfId="31755" hidden="1"/>
    <cellStyle name="40% - Accent2 8" xfId="31136" hidden="1"/>
    <cellStyle name="40% - Accent2 8" xfId="32357" hidden="1"/>
    <cellStyle name="40% - Accent2 8" xfId="32494" hidden="1"/>
    <cellStyle name="40% - Accent2 8" xfId="30795" hidden="1"/>
    <cellStyle name="40% - Accent2 8" xfId="30643" hidden="1"/>
    <cellStyle name="40% - Accent2 8" xfId="30478" hidden="1"/>
    <cellStyle name="40% - Accent2 8" xfId="30002" hidden="1"/>
    <cellStyle name="40% - Accent2 8" xfId="32477" hidden="1"/>
    <cellStyle name="40% - Accent2 8" xfId="32391" hidden="1"/>
    <cellStyle name="40% - Accent2 8" xfId="29634" hidden="1"/>
    <cellStyle name="40% - Accent2 8" xfId="29440" hidden="1"/>
    <cellStyle name="40% - Accent2 8" xfId="29275" hidden="1"/>
    <cellStyle name="40% - Accent2 8" xfId="28784" hidden="1"/>
    <cellStyle name="40% - Accent2 8" xfId="28708" hidden="1"/>
    <cellStyle name="40% - Accent2 8" xfId="28630" hidden="1"/>
    <cellStyle name="40% - Accent2 8" xfId="33367" hidden="1"/>
    <cellStyle name="40% - Accent2 8" xfId="33443" hidden="1"/>
    <cellStyle name="40% - Accent2 9" xfId="61" hidden="1"/>
    <cellStyle name="40% - Accent2 9" xfId="137" hidden="1"/>
    <cellStyle name="40% - Accent2 9" xfId="226" hidden="1"/>
    <cellStyle name="40% - Accent2 9" xfId="393" hidden="1"/>
    <cellStyle name="40% - Accent2 9" xfId="1400" hidden="1"/>
    <cellStyle name="40% - Accent2 9" xfId="1545" hidden="1"/>
    <cellStyle name="40% - Accent2 9" xfId="1684" hidden="1"/>
    <cellStyle name="40% - Accent2 9" xfId="2103" hidden="1"/>
    <cellStyle name="40% - Accent2 9" xfId="1223" hidden="1"/>
    <cellStyle name="40% - Accent2 9" xfId="1082" hidden="1"/>
    <cellStyle name="40% - Accent2 9" xfId="2467" hidden="1"/>
    <cellStyle name="40% - Accent2 9" xfId="2603" hidden="1"/>
    <cellStyle name="40% - Accent2 9" xfId="2753" hidden="1"/>
    <cellStyle name="40% - Accent2 9" xfId="3225" hidden="1"/>
    <cellStyle name="40% - Accent2 9" xfId="1799" hidden="1"/>
    <cellStyle name="40% - Accent2 9" xfId="1135" hidden="1"/>
    <cellStyle name="40% - Accent2 9" xfId="3522" hidden="1"/>
    <cellStyle name="40% - Accent2 9" xfId="3621" hidden="1"/>
    <cellStyle name="40% - Accent2 9" xfId="3712" hidden="1"/>
    <cellStyle name="40% - Accent2 9" xfId="4284" hidden="1"/>
    <cellStyle name="40% - Accent2 9" xfId="4395" hidden="1"/>
    <cellStyle name="40% - Accent2 9" xfId="4507" hidden="1"/>
    <cellStyle name="40% - Accent2 9" xfId="4893" hidden="1"/>
    <cellStyle name="40% - Accent2 9" xfId="4972" hidden="1"/>
    <cellStyle name="40% - Accent2 9" xfId="5502" hidden="1"/>
    <cellStyle name="40% - Accent2 9" xfId="5578" hidden="1"/>
    <cellStyle name="40% - Accent2 9" xfId="5667" hidden="1"/>
    <cellStyle name="40% - Accent2 9" xfId="5834" hidden="1"/>
    <cellStyle name="40% - Accent2 9" xfId="6841" hidden="1"/>
    <cellStyle name="40% - Accent2 9" xfId="6986" hidden="1"/>
    <cellStyle name="40% - Accent2 9" xfId="7125" hidden="1"/>
    <cellStyle name="40% - Accent2 9" xfId="7544" hidden="1"/>
    <cellStyle name="40% - Accent2 9" xfId="6664" hidden="1"/>
    <cellStyle name="40% - Accent2 9" xfId="6523" hidden="1"/>
    <cellStyle name="40% - Accent2 9" xfId="7908" hidden="1"/>
    <cellStyle name="40% - Accent2 9" xfId="8044" hidden="1"/>
    <cellStyle name="40% - Accent2 9" xfId="8194" hidden="1"/>
    <cellStyle name="40% - Accent2 9" xfId="8666" hidden="1"/>
    <cellStyle name="40% - Accent2 9" xfId="7240" hidden="1"/>
    <cellStyle name="40% - Accent2 9" xfId="6576" hidden="1"/>
    <cellStyle name="40% - Accent2 9" xfId="8963" hidden="1"/>
    <cellStyle name="40% - Accent2 9" xfId="9062" hidden="1"/>
    <cellStyle name="40% - Accent2 9" xfId="9153" hidden="1"/>
    <cellStyle name="40% - Accent2 9" xfId="9725" hidden="1"/>
    <cellStyle name="40% - Accent2 9" xfId="9836" hidden="1"/>
    <cellStyle name="40% - Accent2 9" xfId="9948" hidden="1"/>
    <cellStyle name="40% - Accent2 9" xfId="10334" hidden="1"/>
    <cellStyle name="40% - Accent2 9" xfId="10413" hidden="1"/>
    <cellStyle name="40% - Accent2 9" xfId="10834" hidden="1"/>
    <cellStyle name="40% - Accent2 9" xfId="10760" hidden="1"/>
    <cellStyle name="40% - Accent2 9" xfId="10680" hidden="1"/>
    <cellStyle name="40% - Accent2 9" xfId="10597" hidden="1"/>
    <cellStyle name="40% - Accent2 9" xfId="9429" hidden="1"/>
    <cellStyle name="40% - Accent2 9" xfId="9348" hidden="1"/>
    <cellStyle name="40% - Accent2 9" xfId="9262" hidden="1"/>
    <cellStyle name="40% - Accent2 9" xfId="8645" hidden="1"/>
    <cellStyle name="40% - Accent2 9" xfId="9640" hidden="1"/>
    <cellStyle name="40% - Accent2 9" xfId="9924" hidden="1"/>
    <cellStyle name="40% - Accent2 9" xfId="8298" hidden="1"/>
    <cellStyle name="40% - Accent2 9" xfId="8148" hidden="1"/>
    <cellStyle name="40% - Accent2 9" xfId="7982" hidden="1"/>
    <cellStyle name="40% - Accent2 9" xfId="7518" hidden="1"/>
    <cellStyle name="40% - Accent2 9" xfId="9020" hidden="1"/>
    <cellStyle name="40% - Accent2 9" xfId="9786" hidden="1"/>
    <cellStyle name="40% - Accent2 9" xfId="7117" hidden="1"/>
    <cellStyle name="40% - Accent2 9" xfId="6945" hidden="1"/>
    <cellStyle name="40% - Accent2 9" xfId="6780" hidden="1"/>
    <cellStyle name="40% - Accent2 9" xfId="6293" hidden="1"/>
    <cellStyle name="40% - Accent2 9" xfId="6217" hidden="1"/>
    <cellStyle name="40% - Accent2 9" xfId="6139" hidden="1"/>
    <cellStyle name="40% - Accent2 9" xfId="10902" hidden="1"/>
    <cellStyle name="40% - Accent2 9" xfId="10978" hidden="1"/>
    <cellStyle name="40% - Accent2 9" xfId="5393" hidden="1"/>
    <cellStyle name="40% - Accent2 9" xfId="5319" hidden="1"/>
    <cellStyle name="40% - Accent2 9" xfId="5239" hidden="1"/>
    <cellStyle name="40% - Accent2 9" xfId="5156" hidden="1"/>
    <cellStyle name="40% - Accent2 9" xfId="3988" hidden="1"/>
    <cellStyle name="40% - Accent2 9" xfId="3907" hidden="1"/>
    <cellStyle name="40% - Accent2 9" xfId="3821" hidden="1"/>
    <cellStyle name="40% - Accent2 9" xfId="3204" hidden="1"/>
    <cellStyle name="40% - Accent2 9" xfId="4199" hidden="1"/>
    <cellStyle name="40% - Accent2 9" xfId="4483" hidden="1"/>
    <cellStyle name="40% - Accent2 9" xfId="2857" hidden="1"/>
    <cellStyle name="40% - Accent2 9" xfId="2707" hidden="1"/>
    <cellStyle name="40% - Accent2 9" xfId="2541" hidden="1"/>
    <cellStyle name="40% - Accent2 9" xfId="2077" hidden="1"/>
    <cellStyle name="40% - Accent2 9" xfId="3579" hidden="1"/>
    <cellStyle name="40% - Accent2 9" xfId="4345" hidden="1"/>
    <cellStyle name="40% - Accent2 9" xfId="1676" hidden="1"/>
    <cellStyle name="40% - Accent2 9" xfId="1504" hidden="1"/>
    <cellStyle name="40% - Accent2 9" xfId="1339" hidden="1"/>
    <cellStyle name="40% - Accent2 9" xfId="852" hidden="1"/>
    <cellStyle name="40% - Accent2 9" xfId="776" hidden="1"/>
    <cellStyle name="40% - Accent2 9" xfId="698" hidden="1"/>
    <cellStyle name="40% - Accent2 9" xfId="11046" hidden="1"/>
    <cellStyle name="40% - Accent2 9" xfId="11122" hidden="1"/>
    <cellStyle name="40% - Accent2 9" xfId="11230" hidden="1"/>
    <cellStyle name="40% - Accent2 9" xfId="11306" hidden="1"/>
    <cellStyle name="40% - Accent2 9" xfId="11395" hidden="1"/>
    <cellStyle name="40% - Accent2 9" xfId="11562" hidden="1"/>
    <cellStyle name="40% - Accent2 9" xfId="12569" hidden="1"/>
    <cellStyle name="40% - Accent2 9" xfId="12714" hidden="1"/>
    <cellStyle name="40% - Accent2 9" xfId="12853" hidden="1"/>
    <cellStyle name="40% - Accent2 9" xfId="13272" hidden="1"/>
    <cellStyle name="40% - Accent2 9" xfId="12392" hidden="1"/>
    <cellStyle name="40% - Accent2 9" xfId="12251" hidden="1"/>
    <cellStyle name="40% - Accent2 9" xfId="13636" hidden="1"/>
    <cellStyle name="40% - Accent2 9" xfId="13772" hidden="1"/>
    <cellStyle name="40% - Accent2 9" xfId="13922" hidden="1"/>
    <cellStyle name="40% - Accent2 9" xfId="14394" hidden="1"/>
    <cellStyle name="40% - Accent2 9" xfId="12968" hidden="1"/>
    <cellStyle name="40% - Accent2 9" xfId="12304" hidden="1"/>
    <cellStyle name="40% - Accent2 9" xfId="14691" hidden="1"/>
    <cellStyle name="40% - Accent2 9" xfId="14790" hidden="1"/>
    <cellStyle name="40% - Accent2 9" xfId="14881" hidden="1"/>
    <cellStyle name="40% - Accent2 9" xfId="15453" hidden="1"/>
    <cellStyle name="40% - Accent2 9" xfId="15564" hidden="1"/>
    <cellStyle name="40% - Accent2 9" xfId="15676" hidden="1"/>
    <cellStyle name="40% - Accent2 9" xfId="16062" hidden="1"/>
    <cellStyle name="40% - Accent2 9" xfId="16141" hidden="1"/>
    <cellStyle name="40% - Accent2 9" xfId="16562" hidden="1"/>
    <cellStyle name="40% - Accent2 9" xfId="16488" hidden="1"/>
    <cellStyle name="40% - Accent2 9" xfId="16408" hidden="1"/>
    <cellStyle name="40% - Accent2 9" xfId="16325" hidden="1"/>
    <cellStyle name="40% - Accent2 9" xfId="15157" hidden="1"/>
    <cellStyle name="40% - Accent2 9" xfId="15076" hidden="1"/>
    <cellStyle name="40% - Accent2 9" xfId="14990" hidden="1"/>
    <cellStyle name="40% - Accent2 9" xfId="14373" hidden="1"/>
    <cellStyle name="40% - Accent2 9" xfId="15368" hidden="1"/>
    <cellStyle name="40% - Accent2 9" xfId="15652" hidden="1"/>
    <cellStyle name="40% - Accent2 9" xfId="14026" hidden="1"/>
    <cellStyle name="40% - Accent2 9" xfId="13876" hidden="1"/>
    <cellStyle name="40% - Accent2 9" xfId="13710" hidden="1"/>
    <cellStyle name="40% - Accent2 9" xfId="13246" hidden="1"/>
    <cellStyle name="40% - Accent2 9" xfId="14748" hidden="1"/>
    <cellStyle name="40% - Accent2 9" xfId="15514" hidden="1"/>
    <cellStyle name="40% - Accent2 9" xfId="12845" hidden="1"/>
    <cellStyle name="40% - Accent2 9" xfId="12673" hidden="1"/>
    <cellStyle name="40% - Accent2 9" xfId="12508" hidden="1"/>
    <cellStyle name="40% - Accent2 9" xfId="12021" hidden="1"/>
    <cellStyle name="40% - Accent2 9" xfId="11945" hidden="1"/>
    <cellStyle name="40% - Accent2 9" xfId="11867" hidden="1"/>
    <cellStyle name="40% - Accent2 9" xfId="16630" hidden="1"/>
    <cellStyle name="40% - Accent2 9" xfId="16706" hidden="1"/>
    <cellStyle name="40% - Accent2 9" xfId="16811" hidden="1"/>
    <cellStyle name="40% - Accent2 9" xfId="16887" hidden="1"/>
    <cellStyle name="40% - Accent2 9" xfId="16976" hidden="1"/>
    <cellStyle name="40% - Accent2 9" xfId="17143" hidden="1"/>
    <cellStyle name="40% - Accent2 9" xfId="18150" hidden="1"/>
    <cellStyle name="40% - Accent2 9" xfId="18295" hidden="1"/>
    <cellStyle name="40% - Accent2 9" xfId="18434" hidden="1"/>
    <cellStyle name="40% - Accent2 9" xfId="18853" hidden="1"/>
    <cellStyle name="40% - Accent2 9" xfId="17973" hidden="1"/>
    <cellStyle name="40% - Accent2 9" xfId="17832" hidden="1"/>
    <cellStyle name="40% - Accent2 9" xfId="19217" hidden="1"/>
    <cellStyle name="40% - Accent2 9" xfId="19353" hidden="1"/>
    <cellStyle name="40% - Accent2 9" xfId="19503" hidden="1"/>
    <cellStyle name="40% - Accent2 9" xfId="19975" hidden="1"/>
    <cellStyle name="40% - Accent2 9" xfId="18549" hidden="1"/>
    <cellStyle name="40% - Accent2 9" xfId="17885" hidden="1"/>
    <cellStyle name="40% - Accent2 9" xfId="20272" hidden="1"/>
    <cellStyle name="40% - Accent2 9" xfId="20371" hidden="1"/>
    <cellStyle name="40% - Accent2 9" xfId="20462" hidden="1"/>
    <cellStyle name="40% - Accent2 9" xfId="21034" hidden="1"/>
    <cellStyle name="40% - Accent2 9" xfId="21145" hidden="1"/>
    <cellStyle name="40% - Accent2 9" xfId="21257" hidden="1"/>
    <cellStyle name="40% - Accent2 9" xfId="21643" hidden="1"/>
    <cellStyle name="40% - Accent2 9" xfId="21722" hidden="1"/>
    <cellStyle name="40% - Accent2 9" xfId="22252" hidden="1"/>
    <cellStyle name="40% - Accent2 9" xfId="22328" hidden="1"/>
    <cellStyle name="40% - Accent2 9" xfId="22417" hidden="1"/>
    <cellStyle name="40% - Accent2 9" xfId="22584" hidden="1"/>
    <cellStyle name="40% - Accent2 9" xfId="23591" hidden="1"/>
    <cellStyle name="40% - Accent2 9" xfId="23736" hidden="1"/>
    <cellStyle name="40% - Accent2 9" xfId="23875" hidden="1"/>
    <cellStyle name="40% - Accent2 9" xfId="24294" hidden="1"/>
    <cellStyle name="40% - Accent2 9" xfId="23414" hidden="1"/>
    <cellStyle name="40% - Accent2 9" xfId="23273" hidden="1"/>
    <cellStyle name="40% - Accent2 9" xfId="24658" hidden="1"/>
    <cellStyle name="40% - Accent2 9" xfId="24794" hidden="1"/>
    <cellStyle name="40% - Accent2 9" xfId="24944" hidden="1"/>
    <cellStyle name="40% - Accent2 9" xfId="25416" hidden="1"/>
    <cellStyle name="40% - Accent2 9" xfId="23990" hidden="1"/>
    <cellStyle name="40% - Accent2 9" xfId="23326" hidden="1"/>
    <cellStyle name="40% - Accent2 9" xfId="25713" hidden="1"/>
    <cellStyle name="40% - Accent2 9" xfId="25812" hidden="1"/>
    <cellStyle name="40% - Accent2 9" xfId="25903" hidden="1"/>
    <cellStyle name="40% - Accent2 9" xfId="26475" hidden="1"/>
    <cellStyle name="40% - Accent2 9" xfId="26586" hidden="1"/>
    <cellStyle name="40% - Accent2 9" xfId="26698" hidden="1"/>
    <cellStyle name="40% - Accent2 9" xfId="27084" hidden="1"/>
    <cellStyle name="40% - Accent2 9" xfId="27163" hidden="1"/>
    <cellStyle name="40% - Accent2 9" xfId="27584" hidden="1"/>
    <cellStyle name="40% - Accent2 9" xfId="27510" hidden="1"/>
    <cellStyle name="40% - Accent2 9" xfId="27430" hidden="1"/>
    <cellStyle name="40% - Accent2 9" xfId="27347" hidden="1"/>
    <cellStyle name="40% - Accent2 9" xfId="26179" hidden="1"/>
    <cellStyle name="40% - Accent2 9" xfId="26098" hidden="1"/>
    <cellStyle name="40% - Accent2 9" xfId="26012" hidden="1"/>
    <cellStyle name="40% - Accent2 9" xfId="25395" hidden="1"/>
    <cellStyle name="40% - Accent2 9" xfId="26390" hidden="1"/>
    <cellStyle name="40% - Accent2 9" xfId="26674" hidden="1"/>
    <cellStyle name="40% - Accent2 9" xfId="25048" hidden="1"/>
    <cellStyle name="40% - Accent2 9" xfId="24898" hidden="1"/>
    <cellStyle name="40% - Accent2 9" xfId="24732" hidden="1"/>
    <cellStyle name="40% - Accent2 9" xfId="24268" hidden="1"/>
    <cellStyle name="40% - Accent2 9" xfId="25770" hidden="1"/>
    <cellStyle name="40% - Accent2 9" xfId="26536" hidden="1"/>
    <cellStyle name="40% - Accent2 9" xfId="23867" hidden="1"/>
    <cellStyle name="40% - Accent2 9" xfId="23695" hidden="1"/>
    <cellStyle name="40% - Accent2 9" xfId="23530" hidden="1"/>
    <cellStyle name="40% - Accent2 9" xfId="23043" hidden="1"/>
    <cellStyle name="40% - Accent2 9" xfId="22967" hidden="1"/>
    <cellStyle name="40% - Accent2 9" xfId="22889" hidden="1"/>
    <cellStyle name="40% - Accent2 9" xfId="27652" hidden="1"/>
    <cellStyle name="40% - Accent2 9" xfId="27728" hidden="1"/>
    <cellStyle name="40% - Accent2 9" xfId="22143" hidden="1"/>
    <cellStyle name="40% - Accent2 9" xfId="22069" hidden="1"/>
    <cellStyle name="40% - Accent2 9" xfId="21989" hidden="1"/>
    <cellStyle name="40% - Accent2 9" xfId="21906" hidden="1"/>
    <cellStyle name="40% - Accent2 9" xfId="20738" hidden="1"/>
    <cellStyle name="40% - Accent2 9" xfId="20657" hidden="1"/>
    <cellStyle name="40% - Accent2 9" xfId="20571" hidden="1"/>
    <cellStyle name="40% - Accent2 9" xfId="19954" hidden="1"/>
    <cellStyle name="40% - Accent2 9" xfId="20949" hidden="1"/>
    <cellStyle name="40% - Accent2 9" xfId="21233" hidden="1"/>
    <cellStyle name="40% - Accent2 9" xfId="19607" hidden="1"/>
    <cellStyle name="40% - Accent2 9" xfId="19457" hidden="1"/>
    <cellStyle name="40% - Accent2 9" xfId="19291" hidden="1"/>
    <cellStyle name="40% - Accent2 9" xfId="18827" hidden="1"/>
    <cellStyle name="40% - Accent2 9" xfId="20329" hidden="1"/>
    <cellStyle name="40% - Accent2 9" xfId="21095" hidden="1"/>
    <cellStyle name="40% - Accent2 9" xfId="18426" hidden="1"/>
    <cellStyle name="40% - Accent2 9" xfId="18254" hidden="1"/>
    <cellStyle name="40% - Accent2 9" xfId="18089" hidden="1"/>
    <cellStyle name="40% - Accent2 9" xfId="17602" hidden="1"/>
    <cellStyle name="40% - Accent2 9" xfId="17526" hidden="1"/>
    <cellStyle name="40% - Accent2 9" xfId="17448" hidden="1"/>
    <cellStyle name="40% - Accent2 9" xfId="27796" hidden="1"/>
    <cellStyle name="40% - Accent2 9" xfId="27872" hidden="1"/>
    <cellStyle name="40% - Accent2 9" xfId="27980" hidden="1"/>
    <cellStyle name="40% - Accent2 9" xfId="28056" hidden="1"/>
    <cellStyle name="40% - Accent2 9" xfId="28145" hidden="1"/>
    <cellStyle name="40% - Accent2 9" xfId="28312" hidden="1"/>
    <cellStyle name="40% - Accent2 9" xfId="29319" hidden="1"/>
    <cellStyle name="40% - Accent2 9" xfId="29464" hidden="1"/>
    <cellStyle name="40% - Accent2 9" xfId="29603" hidden="1"/>
    <cellStyle name="40% - Accent2 9" xfId="30022" hidden="1"/>
    <cellStyle name="40% - Accent2 9" xfId="29142" hidden="1"/>
    <cellStyle name="40% - Accent2 9" xfId="29001" hidden="1"/>
    <cellStyle name="40% - Accent2 9" xfId="30386" hidden="1"/>
    <cellStyle name="40% - Accent2 9" xfId="30522" hidden="1"/>
    <cellStyle name="40% - Accent2 9" xfId="30672" hidden="1"/>
    <cellStyle name="40% - Accent2 9" xfId="31144" hidden="1"/>
    <cellStyle name="40% - Accent2 9" xfId="29718" hidden="1"/>
    <cellStyle name="40% - Accent2 9" xfId="29054" hidden="1"/>
    <cellStyle name="40% - Accent2 9" xfId="31441" hidden="1"/>
    <cellStyle name="40% - Accent2 9" xfId="31540" hidden="1"/>
    <cellStyle name="40% - Accent2 9" xfId="31631" hidden="1"/>
    <cellStyle name="40% - Accent2 9" xfId="32203" hidden="1"/>
    <cellStyle name="40% - Accent2 9" xfId="32314" hidden="1"/>
    <cellStyle name="40% - Accent2 9" xfId="32426" hidden="1"/>
    <cellStyle name="40% - Accent2 9" xfId="32812" hidden="1"/>
    <cellStyle name="40% - Accent2 9" xfId="32891" hidden="1"/>
    <cellStyle name="40% - Accent2 9" xfId="33312" hidden="1"/>
    <cellStyle name="40% - Accent2 9" xfId="33238" hidden="1"/>
    <cellStyle name="40% - Accent2 9" xfId="33158" hidden="1"/>
    <cellStyle name="40% - Accent2 9" xfId="33075" hidden="1"/>
    <cellStyle name="40% - Accent2 9" xfId="31907" hidden="1"/>
    <cellStyle name="40% - Accent2 9" xfId="31826" hidden="1"/>
    <cellStyle name="40% - Accent2 9" xfId="31740" hidden="1"/>
    <cellStyle name="40% - Accent2 9" xfId="31123" hidden="1"/>
    <cellStyle name="40% - Accent2 9" xfId="32118" hidden="1"/>
    <cellStyle name="40% - Accent2 9" xfId="32402" hidden="1"/>
    <cellStyle name="40% - Accent2 9" xfId="30776" hidden="1"/>
    <cellStyle name="40% - Accent2 9" xfId="30626" hidden="1"/>
    <cellStyle name="40% - Accent2 9" xfId="30460" hidden="1"/>
    <cellStyle name="40% - Accent2 9" xfId="29996" hidden="1"/>
    <cellStyle name="40% - Accent2 9" xfId="31498" hidden="1"/>
    <cellStyle name="40% - Accent2 9" xfId="32264" hidden="1"/>
    <cellStyle name="40% - Accent2 9" xfId="29595" hidden="1"/>
    <cellStyle name="40% - Accent2 9" xfId="29423" hidden="1"/>
    <cellStyle name="40% - Accent2 9" xfId="29258" hidden="1"/>
    <cellStyle name="40% - Accent2 9" xfId="28771" hidden="1"/>
    <cellStyle name="40% - Accent2 9" xfId="28695" hidden="1"/>
    <cellStyle name="40% - Accent2 9" xfId="28617" hidden="1"/>
    <cellStyle name="40% - Accent2 9" xfId="33380" hidden="1"/>
    <cellStyle name="40% - Accent2 9" xfId="33456" hidden="1"/>
    <cellStyle name="40% - Accent3" xfId="33539" builtinId="39" hidden="1"/>
    <cellStyle name="40% - Accent3 10" xfId="63" hidden="1"/>
    <cellStyle name="40% - Accent3 10" xfId="139" hidden="1"/>
    <cellStyle name="40% - Accent3 10" xfId="230" hidden="1"/>
    <cellStyle name="40% - Accent3 10" xfId="395" hidden="1"/>
    <cellStyle name="40% - Accent3 10" xfId="1402" hidden="1"/>
    <cellStyle name="40% - Accent3 10" xfId="1547" hidden="1"/>
    <cellStyle name="40% - Accent3 10" xfId="1687" hidden="1"/>
    <cellStyle name="40% - Accent3 10" xfId="2115" hidden="1"/>
    <cellStyle name="40% - Accent3 10" xfId="1112" hidden="1"/>
    <cellStyle name="40% - Accent3 10" xfId="1170" hidden="1"/>
    <cellStyle name="40% - Accent3 10" xfId="2470" hidden="1"/>
    <cellStyle name="40% - Accent3 10" xfId="2605" hidden="1"/>
    <cellStyle name="40% - Accent3 10" xfId="2755" hidden="1"/>
    <cellStyle name="40% - Accent3 10" xfId="3235" hidden="1"/>
    <cellStyle name="40% - Accent3 10" xfId="1807" hidden="1"/>
    <cellStyle name="40% - Accent3 10" xfId="1179" hidden="1"/>
    <cellStyle name="40% - Accent3 10" xfId="3524" hidden="1"/>
    <cellStyle name="40% - Accent3 10" xfId="3623" hidden="1"/>
    <cellStyle name="40% - Accent3 10" xfId="3714" hidden="1"/>
    <cellStyle name="40% - Accent3 10" xfId="4286" hidden="1"/>
    <cellStyle name="40% - Accent3 10" xfId="4397" hidden="1"/>
    <cellStyle name="40% - Accent3 10" xfId="4510" hidden="1"/>
    <cellStyle name="40% - Accent3 10" xfId="4895" hidden="1"/>
    <cellStyle name="40% - Accent3 10" xfId="4974" hidden="1"/>
    <cellStyle name="40% - Accent3 10" xfId="5504" hidden="1"/>
    <cellStyle name="40% - Accent3 10" xfId="5580" hidden="1"/>
    <cellStyle name="40% - Accent3 10" xfId="5671" hidden="1"/>
    <cellStyle name="40% - Accent3 10" xfId="5836" hidden="1"/>
    <cellStyle name="40% - Accent3 10" xfId="6843" hidden="1"/>
    <cellStyle name="40% - Accent3 10" xfId="6988" hidden="1"/>
    <cellStyle name="40% - Accent3 10" xfId="7128" hidden="1"/>
    <cellStyle name="40% - Accent3 10" xfId="7556" hidden="1"/>
    <cellStyle name="40% - Accent3 10" xfId="6553" hidden="1"/>
    <cellStyle name="40% - Accent3 10" xfId="6611" hidden="1"/>
    <cellStyle name="40% - Accent3 10" xfId="7911" hidden="1"/>
    <cellStyle name="40% - Accent3 10" xfId="8046" hidden="1"/>
    <cellStyle name="40% - Accent3 10" xfId="8196" hidden="1"/>
    <cellStyle name="40% - Accent3 10" xfId="8676" hidden="1"/>
    <cellStyle name="40% - Accent3 10" xfId="7248" hidden="1"/>
    <cellStyle name="40% - Accent3 10" xfId="6620" hidden="1"/>
    <cellStyle name="40% - Accent3 10" xfId="8965" hidden="1"/>
    <cellStyle name="40% - Accent3 10" xfId="9064" hidden="1"/>
    <cellStyle name="40% - Accent3 10" xfId="9155" hidden="1"/>
    <cellStyle name="40% - Accent3 10" xfId="9727" hidden="1"/>
    <cellStyle name="40% - Accent3 10" xfId="9838" hidden="1"/>
    <cellStyle name="40% - Accent3 10" xfId="9951" hidden="1"/>
    <cellStyle name="40% - Accent3 10" xfId="10336" hidden="1"/>
    <cellStyle name="40% - Accent3 10" xfId="10415" hidden="1"/>
    <cellStyle name="40% - Accent3 10" xfId="10832" hidden="1"/>
    <cellStyle name="40% - Accent3 10" xfId="10758" hidden="1"/>
    <cellStyle name="40% - Accent3 10" xfId="10678" hidden="1"/>
    <cellStyle name="40% - Accent3 10" xfId="10595" hidden="1"/>
    <cellStyle name="40% - Accent3 10" xfId="9427" hidden="1"/>
    <cellStyle name="40% - Accent3 10" xfId="9346" hidden="1"/>
    <cellStyle name="40% - Accent3 10" xfId="9260" hidden="1"/>
    <cellStyle name="40% - Accent3 10" xfId="8633" hidden="1"/>
    <cellStyle name="40% - Accent3 10" xfId="9848" hidden="1"/>
    <cellStyle name="40% - Accent3 10" xfId="9689" hidden="1"/>
    <cellStyle name="40% - Accent3 10" xfId="8296" hidden="1"/>
    <cellStyle name="40% - Accent3 10" xfId="8144" hidden="1"/>
    <cellStyle name="40% - Accent3 10" xfId="7980" hidden="1"/>
    <cellStyle name="40% - Accent3 10" xfId="7508" hidden="1"/>
    <cellStyle name="40% - Accent3 10" xfId="8987" hidden="1"/>
    <cellStyle name="40% - Accent3 10" xfId="9680" hidden="1"/>
    <cellStyle name="40% - Accent3 10" xfId="7115" hidden="1"/>
    <cellStyle name="40% - Accent3 10" xfId="6942" hidden="1"/>
    <cellStyle name="40% - Accent3 10" xfId="6777" hidden="1"/>
    <cellStyle name="40% - Accent3 10" xfId="6291" hidden="1"/>
    <cellStyle name="40% - Accent3 10" xfId="6215" hidden="1"/>
    <cellStyle name="40% - Accent3 10" xfId="6137" hidden="1"/>
    <cellStyle name="40% - Accent3 10" xfId="10904" hidden="1"/>
    <cellStyle name="40% - Accent3 10" xfId="10980" hidden="1"/>
    <cellStyle name="40% - Accent3 10" xfId="5391" hidden="1"/>
    <cellStyle name="40% - Accent3 10" xfId="5317" hidden="1"/>
    <cellStyle name="40% - Accent3 10" xfId="5237" hidden="1"/>
    <cellStyle name="40% - Accent3 10" xfId="5154" hidden="1"/>
    <cellStyle name="40% - Accent3 10" xfId="3986" hidden="1"/>
    <cellStyle name="40% - Accent3 10" xfId="3905" hidden="1"/>
    <cellStyle name="40% - Accent3 10" xfId="3819" hidden="1"/>
    <cellStyle name="40% - Accent3 10" xfId="3192" hidden="1"/>
    <cellStyle name="40% - Accent3 10" xfId="4407" hidden="1"/>
    <cellStyle name="40% - Accent3 10" xfId="4248" hidden="1"/>
    <cellStyle name="40% - Accent3 10" xfId="2855" hidden="1"/>
    <cellStyle name="40% - Accent3 10" xfId="2703" hidden="1"/>
    <cellStyle name="40% - Accent3 10" xfId="2539" hidden="1"/>
    <cellStyle name="40% - Accent3 10" xfId="2067" hidden="1"/>
    <cellStyle name="40% - Accent3 10" xfId="3546" hidden="1"/>
    <cellStyle name="40% - Accent3 10" xfId="4239" hidden="1"/>
    <cellStyle name="40% - Accent3 10" xfId="1674" hidden="1"/>
    <cellStyle name="40% - Accent3 10" xfId="1501" hidden="1"/>
    <cellStyle name="40% - Accent3 10" xfId="1336" hidden="1"/>
    <cellStyle name="40% - Accent3 10" xfId="850" hidden="1"/>
    <cellStyle name="40% - Accent3 10" xfId="774" hidden="1"/>
    <cellStyle name="40% - Accent3 10" xfId="696" hidden="1"/>
    <cellStyle name="40% - Accent3 10" xfId="11048" hidden="1"/>
    <cellStyle name="40% - Accent3 10" xfId="11124" hidden="1"/>
    <cellStyle name="40% - Accent3 10" xfId="11232" hidden="1"/>
    <cellStyle name="40% - Accent3 10" xfId="11308" hidden="1"/>
    <cellStyle name="40% - Accent3 10" xfId="11399" hidden="1"/>
    <cellStyle name="40% - Accent3 10" xfId="11564" hidden="1"/>
    <cellStyle name="40% - Accent3 10" xfId="12571" hidden="1"/>
    <cellStyle name="40% - Accent3 10" xfId="12716" hidden="1"/>
    <cellStyle name="40% - Accent3 10" xfId="12856" hidden="1"/>
    <cellStyle name="40% - Accent3 10" xfId="13284" hidden="1"/>
    <cellStyle name="40% - Accent3 10" xfId="12281" hidden="1"/>
    <cellStyle name="40% - Accent3 10" xfId="12339" hidden="1"/>
    <cellStyle name="40% - Accent3 10" xfId="13639" hidden="1"/>
    <cellStyle name="40% - Accent3 10" xfId="13774" hidden="1"/>
    <cellStyle name="40% - Accent3 10" xfId="13924" hidden="1"/>
    <cellStyle name="40% - Accent3 10" xfId="14404" hidden="1"/>
    <cellStyle name="40% - Accent3 10" xfId="12976" hidden="1"/>
    <cellStyle name="40% - Accent3 10" xfId="12348" hidden="1"/>
    <cellStyle name="40% - Accent3 10" xfId="14693" hidden="1"/>
    <cellStyle name="40% - Accent3 10" xfId="14792" hidden="1"/>
    <cellStyle name="40% - Accent3 10" xfId="14883" hidden="1"/>
    <cellStyle name="40% - Accent3 10" xfId="15455" hidden="1"/>
    <cellStyle name="40% - Accent3 10" xfId="15566" hidden="1"/>
    <cellStyle name="40% - Accent3 10" xfId="15679" hidden="1"/>
    <cellStyle name="40% - Accent3 10" xfId="16064" hidden="1"/>
    <cellStyle name="40% - Accent3 10" xfId="16143" hidden="1"/>
    <cellStyle name="40% - Accent3 10" xfId="16560" hidden="1"/>
    <cellStyle name="40% - Accent3 10" xfId="16486" hidden="1"/>
    <cellStyle name="40% - Accent3 10" xfId="16406" hidden="1"/>
    <cellStyle name="40% - Accent3 10" xfId="16323" hidden="1"/>
    <cellStyle name="40% - Accent3 10" xfId="15155" hidden="1"/>
    <cellStyle name="40% - Accent3 10" xfId="15074" hidden="1"/>
    <cellStyle name="40% - Accent3 10" xfId="14988" hidden="1"/>
    <cellStyle name="40% - Accent3 10" xfId="14361" hidden="1"/>
    <cellStyle name="40% - Accent3 10" xfId="15576" hidden="1"/>
    <cellStyle name="40% - Accent3 10" xfId="15417" hidden="1"/>
    <cellStyle name="40% - Accent3 10" xfId="14024" hidden="1"/>
    <cellStyle name="40% - Accent3 10" xfId="13872" hidden="1"/>
    <cellStyle name="40% - Accent3 10" xfId="13708" hidden="1"/>
    <cellStyle name="40% - Accent3 10" xfId="13236" hidden="1"/>
    <cellStyle name="40% - Accent3 10" xfId="14715" hidden="1"/>
    <cellStyle name="40% - Accent3 10" xfId="15408" hidden="1"/>
    <cellStyle name="40% - Accent3 10" xfId="12843" hidden="1"/>
    <cellStyle name="40% - Accent3 10" xfId="12670" hidden="1"/>
    <cellStyle name="40% - Accent3 10" xfId="12505" hidden="1"/>
    <cellStyle name="40% - Accent3 10" xfId="12019" hidden="1"/>
    <cellStyle name="40% - Accent3 10" xfId="11943" hidden="1"/>
    <cellStyle name="40% - Accent3 10" xfId="11865" hidden="1"/>
    <cellStyle name="40% - Accent3 10" xfId="16632" hidden="1"/>
    <cellStyle name="40% - Accent3 10" xfId="16708" hidden="1"/>
    <cellStyle name="40% - Accent3 10" xfId="16813" hidden="1"/>
    <cellStyle name="40% - Accent3 10" xfId="16889" hidden="1"/>
    <cellStyle name="40% - Accent3 10" xfId="16980" hidden="1"/>
    <cellStyle name="40% - Accent3 10" xfId="17145" hidden="1"/>
    <cellStyle name="40% - Accent3 10" xfId="18152" hidden="1"/>
    <cellStyle name="40% - Accent3 10" xfId="18297" hidden="1"/>
    <cellStyle name="40% - Accent3 10" xfId="18437" hidden="1"/>
    <cellStyle name="40% - Accent3 10" xfId="18865" hidden="1"/>
    <cellStyle name="40% - Accent3 10" xfId="17862" hidden="1"/>
    <cellStyle name="40% - Accent3 10" xfId="17920" hidden="1"/>
    <cellStyle name="40% - Accent3 10" xfId="19220" hidden="1"/>
    <cellStyle name="40% - Accent3 10" xfId="19355" hidden="1"/>
    <cellStyle name="40% - Accent3 10" xfId="19505" hidden="1"/>
    <cellStyle name="40% - Accent3 10" xfId="19985" hidden="1"/>
    <cellStyle name="40% - Accent3 10" xfId="18557" hidden="1"/>
    <cellStyle name="40% - Accent3 10" xfId="17929" hidden="1"/>
    <cellStyle name="40% - Accent3 10" xfId="20274" hidden="1"/>
    <cellStyle name="40% - Accent3 10" xfId="20373" hidden="1"/>
    <cellStyle name="40% - Accent3 10" xfId="20464" hidden="1"/>
    <cellStyle name="40% - Accent3 10" xfId="21036" hidden="1"/>
    <cellStyle name="40% - Accent3 10" xfId="21147" hidden="1"/>
    <cellStyle name="40% - Accent3 10" xfId="21260" hidden="1"/>
    <cellStyle name="40% - Accent3 10" xfId="21645" hidden="1"/>
    <cellStyle name="40% - Accent3 10" xfId="21724" hidden="1"/>
    <cellStyle name="40% - Accent3 10" xfId="22254" hidden="1"/>
    <cellStyle name="40% - Accent3 10" xfId="22330" hidden="1"/>
    <cellStyle name="40% - Accent3 10" xfId="22421" hidden="1"/>
    <cellStyle name="40% - Accent3 10" xfId="22586" hidden="1"/>
    <cellStyle name="40% - Accent3 10" xfId="23593" hidden="1"/>
    <cellStyle name="40% - Accent3 10" xfId="23738" hidden="1"/>
    <cellStyle name="40% - Accent3 10" xfId="23878" hidden="1"/>
    <cellStyle name="40% - Accent3 10" xfId="24306" hidden="1"/>
    <cellStyle name="40% - Accent3 10" xfId="23303" hidden="1"/>
    <cellStyle name="40% - Accent3 10" xfId="23361" hidden="1"/>
    <cellStyle name="40% - Accent3 10" xfId="24661" hidden="1"/>
    <cellStyle name="40% - Accent3 10" xfId="24796" hidden="1"/>
    <cellStyle name="40% - Accent3 10" xfId="24946" hidden="1"/>
    <cellStyle name="40% - Accent3 10" xfId="25426" hidden="1"/>
    <cellStyle name="40% - Accent3 10" xfId="23998" hidden="1"/>
    <cellStyle name="40% - Accent3 10" xfId="23370" hidden="1"/>
    <cellStyle name="40% - Accent3 10" xfId="25715" hidden="1"/>
    <cellStyle name="40% - Accent3 10" xfId="25814" hidden="1"/>
    <cellStyle name="40% - Accent3 10" xfId="25905" hidden="1"/>
    <cellStyle name="40% - Accent3 10" xfId="26477" hidden="1"/>
    <cellStyle name="40% - Accent3 10" xfId="26588" hidden="1"/>
    <cellStyle name="40% - Accent3 10" xfId="26701" hidden="1"/>
    <cellStyle name="40% - Accent3 10" xfId="27086" hidden="1"/>
    <cellStyle name="40% - Accent3 10" xfId="27165" hidden="1"/>
    <cellStyle name="40% - Accent3 10" xfId="27582" hidden="1"/>
    <cellStyle name="40% - Accent3 10" xfId="27508" hidden="1"/>
    <cellStyle name="40% - Accent3 10" xfId="27428" hidden="1"/>
    <cellStyle name="40% - Accent3 10" xfId="27345" hidden="1"/>
    <cellStyle name="40% - Accent3 10" xfId="26177" hidden="1"/>
    <cellStyle name="40% - Accent3 10" xfId="26096" hidden="1"/>
    <cellStyle name="40% - Accent3 10" xfId="26010" hidden="1"/>
    <cellStyle name="40% - Accent3 10" xfId="25383" hidden="1"/>
    <cellStyle name="40% - Accent3 10" xfId="26598" hidden="1"/>
    <cellStyle name="40% - Accent3 10" xfId="26439" hidden="1"/>
    <cellStyle name="40% - Accent3 10" xfId="25046" hidden="1"/>
    <cellStyle name="40% - Accent3 10" xfId="24894" hidden="1"/>
    <cellStyle name="40% - Accent3 10" xfId="24730" hidden="1"/>
    <cellStyle name="40% - Accent3 10" xfId="24258" hidden="1"/>
    <cellStyle name="40% - Accent3 10" xfId="25737" hidden="1"/>
    <cellStyle name="40% - Accent3 10" xfId="26430" hidden="1"/>
    <cellStyle name="40% - Accent3 10" xfId="23865" hidden="1"/>
    <cellStyle name="40% - Accent3 10" xfId="23692" hidden="1"/>
    <cellStyle name="40% - Accent3 10" xfId="23527" hidden="1"/>
    <cellStyle name="40% - Accent3 10" xfId="23041" hidden="1"/>
    <cellStyle name="40% - Accent3 10" xfId="22965" hidden="1"/>
    <cellStyle name="40% - Accent3 10" xfId="22887" hidden="1"/>
    <cellStyle name="40% - Accent3 10" xfId="27654" hidden="1"/>
    <cellStyle name="40% - Accent3 10" xfId="27730" hidden="1"/>
    <cellStyle name="40% - Accent3 10" xfId="22141" hidden="1"/>
    <cellStyle name="40% - Accent3 10" xfId="22067" hidden="1"/>
    <cellStyle name="40% - Accent3 10" xfId="21987" hidden="1"/>
    <cellStyle name="40% - Accent3 10" xfId="21904" hidden="1"/>
    <cellStyle name="40% - Accent3 10" xfId="20736" hidden="1"/>
    <cellStyle name="40% - Accent3 10" xfId="20655" hidden="1"/>
    <cellStyle name="40% - Accent3 10" xfId="20569" hidden="1"/>
    <cellStyle name="40% - Accent3 10" xfId="19942" hidden="1"/>
    <cellStyle name="40% - Accent3 10" xfId="21157" hidden="1"/>
    <cellStyle name="40% - Accent3 10" xfId="20998" hidden="1"/>
    <cellStyle name="40% - Accent3 10" xfId="19605" hidden="1"/>
    <cellStyle name="40% - Accent3 10" xfId="19453" hidden="1"/>
    <cellStyle name="40% - Accent3 10" xfId="19289" hidden="1"/>
    <cellStyle name="40% - Accent3 10" xfId="18817" hidden="1"/>
    <cellStyle name="40% - Accent3 10" xfId="20296" hidden="1"/>
    <cellStyle name="40% - Accent3 10" xfId="20989" hidden="1"/>
    <cellStyle name="40% - Accent3 10" xfId="18424" hidden="1"/>
    <cellStyle name="40% - Accent3 10" xfId="18251" hidden="1"/>
    <cellStyle name="40% - Accent3 10" xfId="18086" hidden="1"/>
    <cellStyle name="40% - Accent3 10" xfId="17600" hidden="1"/>
    <cellStyle name="40% - Accent3 10" xfId="17524" hidden="1"/>
    <cellStyle name="40% - Accent3 10" xfId="17446" hidden="1"/>
    <cellStyle name="40% - Accent3 10" xfId="27798" hidden="1"/>
    <cellStyle name="40% - Accent3 10" xfId="27874" hidden="1"/>
    <cellStyle name="40% - Accent3 10" xfId="27982" hidden="1"/>
    <cellStyle name="40% - Accent3 10" xfId="28058" hidden="1"/>
    <cellStyle name="40% - Accent3 10" xfId="28149" hidden="1"/>
    <cellStyle name="40% - Accent3 10" xfId="28314" hidden="1"/>
    <cellStyle name="40% - Accent3 10" xfId="29321" hidden="1"/>
    <cellStyle name="40% - Accent3 10" xfId="29466" hidden="1"/>
    <cellStyle name="40% - Accent3 10" xfId="29606" hidden="1"/>
    <cellStyle name="40% - Accent3 10" xfId="30034" hidden="1"/>
    <cellStyle name="40% - Accent3 10" xfId="29031" hidden="1"/>
    <cellStyle name="40% - Accent3 10" xfId="29089" hidden="1"/>
    <cellStyle name="40% - Accent3 10" xfId="30389" hidden="1"/>
    <cellStyle name="40% - Accent3 10" xfId="30524" hidden="1"/>
    <cellStyle name="40% - Accent3 10" xfId="30674" hidden="1"/>
    <cellStyle name="40% - Accent3 10" xfId="31154" hidden="1"/>
    <cellStyle name="40% - Accent3 10" xfId="29726" hidden="1"/>
    <cellStyle name="40% - Accent3 10" xfId="29098" hidden="1"/>
    <cellStyle name="40% - Accent3 10" xfId="31443" hidden="1"/>
    <cellStyle name="40% - Accent3 10" xfId="31542" hidden="1"/>
    <cellStyle name="40% - Accent3 10" xfId="31633" hidden="1"/>
    <cellStyle name="40% - Accent3 10" xfId="32205" hidden="1"/>
    <cellStyle name="40% - Accent3 10" xfId="32316" hidden="1"/>
    <cellStyle name="40% - Accent3 10" xfId="32429" hidden="1"/>
    <cellStyle name="40% - Accent3 10" xfId="32814" hidden="1"/>
    <cellStyle name="40% - Accent3 10" xfId="32893" hidden="1"/>
    <cellStyle name="40% - Accent3 10" xfId="33310" hidden="1"/>
    <cellStyle name="40% - Accent3 10" xfId="33236" hidden="1"/>
    <cellStyle name="40% - Accent3 10" xfId="33156" hidden="1"/>
    <cellStyle name="40% - Accent3 10" xfId="33073" hidden="1"/>
    <cellStyle name="40% - Accent3 10" xfId="31905" hidden="1"/>
    <cellStyle name="40% - Accent3 10" xfId="31824" hidden="1"/>
    <cellStyle name="40% - Accent3 10" xfId="31738" hidden="1"/>
    <cellStyle name="40% - Accent3 10" xfId="31111" hidden="1"/>
    <cellStyle name="40% - Accent3 10" xfId="32326" hidden="1"/>
    <cellStyle name="40% - Accent3 10" xfId="32167" hidden="1"/>
    <cellStyle name="40% - Accent3 10" xfId="30774" hidden="1"/>
    <cellStyle name="40% - Accent3 10" xfId="30622" hidden="1"/>
    <cellStyle name="40% - Accent3 10" xfId="30458" hidden="1"/>
    <cellStyle name="40% - Accent3 10" xfId="29986" hidden="1"/>
    <cellStyle name="40% - Accent3 10" xfId="31465" hidden="1"/>
    <cellStyle name="40% - Accent3 10" xfId="32158" hidden="1"/>
    <cellStyle name="40% - Accent3 10" xfId="29593" hidden="1"/>
    <cellStyle name="40% - Accent3 10" xfId="29420" hidden="1"/>
    <cellStyle name="40% - Accent3 10" xfId="29255" hidden="1"/>
    <cellStyle name="40% - Accent3 10" xfId="28769" hidden="1"/>
    <cellStyle name="40% - Accent3 10" xfId="28693" hidden="1"/>
    <cellStyle name="40% - Accent3 10" xfId="28615" hidden="1"/>
    <cellStyle name="40% - Accent3 10" xfId="33382" hidden="1"/>
    <cellStyle name="40% - Accent3 10" xfId="33458" hidden="1"/>
    <cellStyle name="40% - Accent3 11" xfId="76" hidden="1"/>
    <cellStyle name="40% - Accent3 11" xfId="152" hidden="1"/>
    <cellStyle name="40% - Accent3 11" xfId="266" hidden="1"/>
    <cellStyle name="40% - Accent3 11" xfId="408" hidden="1"/>
    <cellStyle name="40% - Accent3 11" xfId="1417" hidden="1"/>
    <cellStyle name="40% - Accent3 11" xfId="1563" hidden="1"/>
    <cellStyle name="40% - Accent3 11" xfId="1705" hidden="1"/>
    <cellStyle name="40% - Accent3 11" xfId="1177" hidden="1"/>
    <cellStyle name="40% - Accent3 11" xfId="1121" hidden="1"/>
    <cellStyle name="40% - Accent3 11" xfId="1081" hidden="1"/>
    <cellStyle name="40% - Accent3 11" xfId="2492" hidden="1"/>
    <cellStyle name="40% - Accent3 11" xfId="2621" hidden="1"/>
    <cellStyle name="40% - Accent3 11" xfId="2770" hidden="1"/>
    <cellStyle name="40% - Accent3 11" xfId="901" hidden="1"/>
    <cellStyle name="40% - Accent3 11" xfId="1754" hidden="1"/>
    <cellStyle name="40% - Accent3 11" xfId="1735" hidden="1"/>
    <cellStyle name="40% - Accent3 11" xfId="3538" hidden="1"/>
    <cellStyle name="40% - Accent3 11" xfId="3636" hidden="1"/>
    <cellStyle name="40% - Accent3 11" xfId="3727" hidden="1"/>
    <cellStyle name="40% - Accent3 11" xfId="4303" hidden="1"/>
    <cellStyle name="40% - Accent3 11" xfId="4413" hidden="1"/>
    <cellStyle name="40% - Accent3 11" xfId="4527" hidden="1"/>
    <cellStyle name="40% - Accent3 11" xfId="4908" hidden="1"/>
    <cellStyle name="40% - Accent3 11" xfId="4988" hidden="1"/>
    <cellStyle name="40% - Accent3 11" xfId="5517" hidden="1"/>
    <cellStyle name="40% - Accent3 11" xfId="5593" hidden="1"/>
    <cellStyle name="40% - Accent3 11" xfId="5707" hidden="1"/>
    <cellStyle name="40% - Accent3 11" xfId="5849" hidden="1"/>
    <cellStyle name="40% - Accent3 11" xfId="6858" hidden="1"/>
    <cellStyle name="40% - Accent3 11" xfId="7004" hidden="1"/>
    <cellStyle name="40% - Accent3 11" xfId="7146" hidden="1"/>
    <cellStyle name="40% - Accent3 11" xfId="6618" hidden="1"/>
    <cellStyle name="40% - Accent3 11" xfId="6562" hidden="1"/>
    <cellStyle name="40% - Accent3 11" xfId="6522" hidden="1"/>
    <cellStyle name="40% - Accent3 11" xfId="7933" hidden="1"/>
    <cellStyle name="40% - Accent3 11" xfId="8062" hidden="1"/>
    <cellStyle name="40% - Accent3 11" xfId="8211" hidden="1"/>
    <cellStyle name="40% - Accent3 11" xfId="6342" hidden="1"/>
    <cellStyle name="40% - Accent3 11" xfId="7195" hidden="1"/>
    <cellStyle name="40% - Accent3 11" xfId="7176" hidden="1"/>
    <cellStyle name="40% - Accent3 11" xfId="8979" hidden="1"/>
    <cellStyle name="40% - Accent3 11" xfId="9077" hidden="1"/>
    <cellStyle name="40% - Accent3 11" xfId="9168" hidden="1"/>
    <cellStyle name="40% - Accent3 11" xfId="9744" hidden="1"/>
    <cellStyle name="40% - Accent3 11" xfId="9854" hidden="1"/>
    <cellStyle name="40% - Accent3 11" xfId="9968" hidden="1"/>
    <cellStyle name="40% - Accent3 11" xfId="10349" hidden="1"/>
    <cellStyle name="40% - Accent3 11" xfId="10429" hidden="1"/>
    <cellStyle name="40% - Accent3 11" xfId="10819" hidden="1"/>
    <cellStyle name="40% - Accent3 11" xfId="10745" hidden="1"/>
    <cellStyle name="40% - Accent3 11" xfId="10665" hidden="1"/>
    <cellStyle name="40% - Accent3 11" xfId="10581" hidden="1"/>
    <cellStyle name="40% - Accent3 11" xfId="9414" hidden="1"/>
    <cellStyle name="40% - Accent3 11" xfId="9333" hidden="1"/>
    <cellStyle name="40% - Accent3 11" xfId="9247" hidden="1"/>
    <cellStyle name="40% - Accent3 11" xfId="9683" hidden="1"/>
    <cellStyle name="40% - Accent3 11" xfId="9811" hidden="1"/>
    <cellStyle name="40% - Accent3 11" xfId="9925" hidden="1"/>
    <cellStyle name="40% - Accent3 11" xfId="8277" hidden="1"/>
    <cellStyle name="40% - Accent3 11" xfId="8128" hidden="1"/>
    <cellStyle name="40% - Accent3 11" xfId="7948" hidden="1"/>
    <cellStyle name="40% - Accent3 11" xfId="10072" hidden="1"/>
    <cellStyle name="40% - Accent3 11" xfId="9205" hidden="1"/>
    <cellStyle name="40% - Accent3 11" xfId="9225" hidden="1"/>
    <cellStyle name="40% - Accent3 11" xfId="7087" hidden="1"/>
    <cellStyle name="40% - Accent3 11" xfId="6926" hidden="1"/>
    <cellStyle name="40% - Accent3 11" xfId="6758" hidden="1"/>
    <cellStyle name="40% - Accent3 11" xfId="6278" hidden="1"/>
    <cellStyle name="40% - Accent3 11" xfId="6202" hidden="1"/>
    <cellStyle name="40% - Accent3 11" xfId="6025" hidden="1"/>
    <cellStyle name="40% - Accent3 11" xfId="10917" hidden="1"/>
    <cellStyle name="40% - Accent3 11" xfId="10993" hidden="1"/>
    <cellStyle name="40% - Accent3 11" xfId="5378" hidden="1"/>
    <cellStyle name="40% - Accent3 11" xfId="5304" hidden="1"/>
    <cellStyle name="40% - Accent3 11" xfId="5224" hidden="1"/>
    <cellStyle name="40% - Accent3 11" xfId="5140" hidden="1"/>
    <cellStyle name="40% - Accent3 11" xfId="3973" hidden="1"/>
    <cellStyle name="40% - Accent3 11" xfId="3892" hidden="1"/>
    <cellStyle name="40% - Accent3 11" xfId="3806" hidden="1"/>
    <cellStyle name="40% - Accent3 11" xfId="4242" hidden="1"/>
    <cellStyle name="40% - Accent3 11" xfId="4370" hidden="1"/>
    <cellStyle name="40% - Accent3 11" xfId="4484" hidden="1"/>
    <cellStyle name="40% - Accent3 11" xfId="2836" hidden="1"/>
    <cellStyle name="40% - Accent3 11" xfId="2687" hidden="1"/>
    <cellStyle name="40% - Accent3 11" xfId="2507" hidden="1"/>
    <cellStyle name="40% - Accent3 11" xfId="4631" hidden="1"/>
    <cellStyle name="40% - Accent3 11" xfId="3764" hidden="1"/>
    <cellStyle name="40% - Accent3 11" xfId="3784" hidden="1"/>
    <cellStyle name="40% - Accent3 11" xfId="1646" hidden="1"/>
    <cellStyle name="40% - Accent3 11" xfId="1485" hidden="1"/>
    <cellStyle name="40% - Accent3 11" xfId="1317" hidden="1"/>
    <cellStyle name="40% - Accent3 11" xfId="837" hidden="1"/>
    <cellStyle name="40% - Accent3 11" xfId="761" hidden="1"/>
    <cellStyle name="40% - Accent3 11" xfId="584" hidden="1"/>
    <cellStyle name="40% - Accent3 11" xfId="11061" hidden="1"/>
    <cellStyle name="40% - Accent3 11" xfId="11137" hidden="1"/>
    <cellStyle name="40% - Accent3 11" xfId="11245" hidden="1"/>
    <cellStyle name="40% - Accent3 11" xfId="11321" hidden="1"/>
    <cellStyle name="40% - Accent3 11" xfId="11435" hidden="1"/>
    <cellStyle name="40% - Accent3 11" xfId="11577" hidden="1"/>
    <cellStyle name="40% - Accent3 11" xfId="12586" hidden="1"/>
    <cellStyle name="40% - Accent3 11" xfId="12732" hidden="1"/>
    <cellStyle name="40% - Accent3 11" xfId="12874" hidden="1"/>
    <cellStyle name="40% - Accent3 11" xfId="12346" hidden="1"/>
    <cellStyle name="40% - Accent3 11" xfId="12290" hidden="1"/>
    <cellStyle name="40% - Accent3 11" xfId="12250" hidden="1"/>
    <cellStyle name="40% - Accent3 11" xfId="13661" hidden="1"/>
    <cellStyle name="40% - Accent3 11" xfId="13790" hidden="1"/>
    <cellStyle name="40% - Accent3 11" xfId="13939" hidden="1"/>
    <cellStyle name="40% - Accent3 11" xfId="12070" hidden="1"/>
    <cellStyle name="40% - Accent3 11" xfId="12923" hidden="1"/>
    <cellStyle name="40% - Accent3 11" xfId="12904" hidden="1"/>
    <cellStyle name="40% - Accent3 11" xfId="14707" hidden="1"/>
    <cellStyle name="40% - Accent3 11" xfId="14805" hidden="1"/>
    <cellStyle name="40% - Accent3 11" xfId="14896" hidden="1"/>
    <cellStyle name="40% - Accent3 11" xfId="15472" hidden="1"/>
    <cellStyle name="40% - Accent3 11" xfId="15582" hidden="1"/>
    <cellStyle name="40% - Accent3 11" xfId="15696" hidden="1"/>
    <cellStyle name="40% - Accent3 11" xfId="16077" hidden="1"/>
    <cellStyle name="40% - Accent3 11" xfId="16157" hidden="1"/>
    <cellStyle name="40% - Accent3 11" xfId="16547" hidden="1"/>
    <cellStyle name="40% - Accent3 11" xfId="16473" hidden="1"/>
    <cellStyle name="40% - Accent3 11" xfId="16393" hidden="1"/>
    <cellStyle name="40% - Accent3 11" xfId="16309" hidden="1"/>
    <cellStyle name="40% - Accent3 11" xfId="15142" hidden="1"/>
    <cellStyle name="40% - Accent3 11" xfId="15061" hidden="1"/>
    <cellStyle name="40% - Accent3 11" xfId="14975" hidden="1"/>
    <cellStyle name="40% - Accent3 11" xfId="15411" hidden="1"/>
    <cellStyle name="40% - Accent3 11" xfId="15539" hidden="1"/>
    <cellStyle name="40% - Accent3 11" xfId="15653" hidden="1"/>
    <cellStyle name="40% - Accent3 11" xfId="14005" hidden="1"/>
    <cellStyle name="40% - Accent3 11" xfId="13856" hidden="1"/>
    <cellStyle name="40% - Accent3 11" xfId="13676" hidden="1"/>
    <cellStyle name="40% - Accent3 11" xfId="15800" hidden="1"/>
    <cellStyle name="40% - Accent3 11" xfId="14933" hidden="1"/>
    <cellStyle name="40% - Accent3 11" xfId="14953" hidden="1"/>
    <cellStyle name="40% - Accent3 11" xfId="12815" hidden="1"/>
    <cellStyle name="40% - Accent3 11" xfId="12654" hidden="1"/>
    <cellStyle name="40% - Accent3 11" xfId="12486" hidden="1"/>
    <cellStyle name="40% - Accent3 11" xfId="12006" hidden="1"/>
    <cellStyle name="40% - Accent3 11" xfId="11930" hidden="1"/>
    <cellStyle name="40% - Accent3 11" xfId="11753" hidden="1"/>
    <cellStyle name="40% - Accent3 11" xfId="16645" hidden="1"/>
    <cellStyle name="40% - Accent3 11" xfId="16721" hidden="1"/>
    <cellStyle name="40% - Accent3 11" xfId="16826" hidden="1"/>
    <cellStyle name="40% - Accent3 11" xfId="16902" hidden="1"/>
    <cellStyle name="40% - Accent3 11" xfId="17016" hidden="1"/>
    <cellStyle name="40% - Accent3 11" xfId="17158" hidden="1"/>
    <cellStyle name="40% - Accent3 11" xfId="18167" hidden="1"/>
    <cellStyle name="40% - Accent3 11" xfId="18313" hidden="1"/>
    <cellStyle name="40% - Accent3 11" xfId="18455" hidden="1"/>
    <cellStyle name="40% - Accent3 11" xfId="17927" hidden="1"/>
    <cellStyle name="40% - Accent3 11" xfId="17871" hidden="1"/>
    <cellStyle name="40% - Accent3 11" xfId="17831" hidden="1"/>
    <cellStyle name="40% - Accent3 11" xfId="19242" hidden="1"/>
    <cellStyle name="40% - Accent3 11" xfId="19371" hidden="1"/>
    <cellStyle name="40% - Accent3 11" xfId="19520" hidden="1"/>
    <cellStyle name="40% - Accent3 11" xfId="17651" hidden="1"/>
    <cellStyle name="40% - Accent3 11" xfId="18504" hidden="1"/>
    <cellStyle name="40% - Accent3 11" xfId="18485" hidden="1"/>
    <cellStyle name="40% - Accent3 11" xfId="20288" hidden="1"/>
    <cellStyle name="40% - Accent3 11" xfId="20386" hidden="1"/>
    <cellStyle name="40% - Accent3 11" xfId="20477" hidden="1"/>
    <cellStyle name="40% - Accent3 11" xfId="21053" hidden="1"/>
    <cellStyle name="40% - Accent3 11" xfId="21163" hidden="1"/>
    <cellStyle name="40% - Accent3 11" xfId="21277" hidden="1"/>
    <cellStyle name="40% - Accent3 11" xfId="21658" hidden="1"/>
    <cellStyle name="40% - Accent3 11" xfId="21738" hidden="1"/>
    <cellStyle name="40% - Accent3 11" xfId="22267" hidden="1"/>
    <cellStyle name="40% - Accent3 11" xfId="22343" hidden="1"/>
    <cellStyle name="40% - Accent3 11" xfId="22457" hidden="1"/>
    <cellStyle name="40% - Accent3 11" xfId="22599" hidden="1"/>
    <cellStyle name="40% - Accent3 11" xfId="23608" hidden="1"/>
    <cellStyle name="40% - Accent3 11" xfId="23754" hidden="1"/>
    <cellStyle name="40% - Accent3 11" xfId="23896" hidden="1"/>
    <cellStyle name="40% - Accent3 11" xfId="23368" hidden="1"/>
    <cellStyle name="40% - Accent3 11" xfId="23312" hidden="1"/>
    <cellStyle name="40% - Accent3 11" xfId="23272" hidden="1"/>
    <cellStyle name="40% - Accent3 11" xfId="24683" hidden="1"/>
    <cellStyle name="40% - Accent3 11" xfId="24812" hidden="1"/>
    <cellStyle name="40% - Accent3 11" xfId="24961" hidden="1"/>
    <cellStyle name="40% - Accent3 11" xfId="23092" hidden="1"/>
    <cellStyle name="40% - Accent3 11" xfId="23945" hidden="1"/>
    <cellStyle name="40% - Accent3 11" xfId="23926" hidden="1"/>
    <cellStyle name="40% - Accent3 11" xfId="25729" hidden="1"/>
    <cellStyle name="40% - Accent3 11" xfId="25827" hidden="1"/>
    <cellStyle name="40% - Accent3 11" xfId="25918" hidden="1"/>
    <cellStyle name="40% - Accent3 11" xfId="26494" hidden="1"/>
    <cellStyle name="40% - Accent3 11" xfId="26604" hidden="1"/>
    <cellStyle name="40% - Accent3 11" xfId="26718" hidden="1"/>
    <cellStyle name="40% - Accent3 11" xfId="27099" hidden="1"/>
    <cellStyle name="40% - Accent3 11" xfId="27179" hidden="1"/>
    <cellStyle name="40% - Accent3 11" xfId="27569" hidden="1"/>
    <cellStyle name="40% - Accent3 11" xfId="27495" hidden="1"/>
    <cellStyle name="40% - Accent3 11" xfId="27415" hidden="1"/>
    <cellStyle name="40% - Accent3 11" xfId="27331" hidden="1"/>
    <cellStyle name="40% - Accent3 11" xfId="26164" hidden="1"/>
    <cellStyle name="40% - Accent3 11" xfId="26083" hidden="1"/>
    <cellStyle name="40% - Accent3 11" xfId="25997" hidden="1"/>
    <cellStyle name="40% - Accent3 11" xfId="26433" hidden="1"/>
    <cellStyle name="40% - Accent3 11" xfId="26561" hidden="1"/>
    <cellStyle name="40% - Accent3 11" xfId="26675" hidden="1"/>
    <cellStyle name="40% - Accent3 11" xfId="25027" hidden="1"/>
    <cellStyle name="40% - Accent3 11" xfId="24878" hidden="1"/>
    <cellStyle name="40% - Accent3 11" xfId="24698" hidden="1"/>
    <cellStyle name="40% - Accent3 11" xfId="26822" hidden="1"/>
    <cellStyle name="40% - Accent3 11" xfId="25955" hidden="1"/>
    <cellStyle name="40% - Accent3 11" xfId="25975" hidden="1"/>
    <cellStyle name="40% - Accent3 11" xfId="23837" hidden="1"/>
    <cellStyle name="40% - Accent3 11" xfId="23676" hidden="1"/>
    <cellStyle name="40% - Accent3 11" xfId="23508" hidden="1"/>
    <cellStyle name="40% - Accent3 11" xfId="23028" hidden="1"/>
    <cellStyle name="40% - Accent3 11" xfId="22952" hidden="1"/>
    <cellStyle name="40% - Accent3 11" xfId="22775" hidden="1"/>
    <cellStyle name="40% - Accent3 11" xfId="27667" hidden="1"/>
    <cellStyle name="40% - Accent3 11" xfId="27743" hidden="1"/>
    <cellStyle name="40% - Accent3 11" xfId="22128" hidden="1"/>
    <cellStyle name="40% - Accent3 11" xfId="22054" hidden="1"/>
    <cellStyle name="40% - Accent3 11" xfId="21974" hidden="1"/>
    <cellStyle name="40% - Accent3 11" xfId="21890" hidden="1"/>
    <cellStyle name="40% - Accent3 11" xfId="20723" hidden="1"/>
    <cellStyle name="40% - Accent3 11" xfId="20642" hidden="1"/>
    <cellStyle name="40% - Accent3 11" xfId="20556" hidden="1"/>
    <cellStyle name="40% - Accent3 11" xfId="20992" hidden="1"/>
    <cellStyle name="40% - Accent3 11" xfId="21120" hidden="1"/>
    <cellStyle name="40% - Accent3 11" xfId="21234" hidden="1"/>
    <cellStyle name="40% - Accent3 11" xfId="19586" hidden="1"/>
    <cellStyle name="40% - Accent3 11" xfId="19437" hidden="1"/>
    <cellStyle name="40% - Accent3 11" xfId="19257" hidden="1"/>
    <cellStyle name="40% - Accent3 11" xfId="21381" hidden="1"/>
    <cellStyle name="40% - Accent3 11" xfId="20514" hidden="1"/>
    <cellStyle name="40% - Accent3 11" xfId="20534" hidden="1"/>
    <cellStyle name="40% - Accent3 11" xfId="18396" hidden="1"/>
    <cellStyle name="40% - Accent3 11" xfId="18235" hidden="1"/>
    <cellStyle name="40% - Accent3 11" xfId="18067" hidden="1"/>
    <cellStyle name="40% - Accent3 11" xfId="17587" hidden="1"/>
    <cellStyle name="40% - Accent3 11" xfId="17511" hidden="1"/>
    <cellStyle name="40% - Accent3 11" xfId="17334" hidden="1"/>
    <cellStyle name="40% - Accent3 11" xfId="27811" hidden="1"/>
    <cellStyle name="40% - Accent3 11" xfId="27887" hidden="1"/>
    <cellStyle name="40% - Accent3 11" xfId="27995" hidden="1"/>
    <cellStyle name="40% - Accent3 11" xfId="28071" hidden="1"/>
    <cellStyle name="40% - Accent3 11" xfId="28185" hidden="1"/>
    <cellStyle name="40% - Accent3 11" xfId="28327" hidden="1"/>
    <cellStyle name="40% - Accent3 11" xfId="29336" hidden="1"/>
    <cellStyle name="40% - Accent3 11" xfId="29482" hidden="1"/>
    <cellStyle name="40% - Accent3 11" xfId="29624" hidden="1"/>
    <cellStyle name="40% - Accent3 11" xfId="29096" hidden="1"/>
    <cellStyle name="40% - Accent3 11" xfId="29040" hidden="1"/>
    <cellStyle name="40% - Accent3 11" xfId="29000" hidden="1"/>
    <cellStyle name="40% - Accent3 11" xfId="30411" hidden="1"/>
    <cellStyle name="40% - Accent3 11" xfId="30540" hidden="1"/>
    <cellStyle name="40% - Accent3 11" xfId="30689" hidden="1"/>
    <cellStyle name="40% - Accent3 11" xfId="28820" hidden="1"/>
    <cellStyle name="40% - Accent3 11" xfId="29673" hidden="1"/>
    <cellStyle name="40% - Accent3 11" xfId="29654" hidden="1"/>
    <cellStyle name="40% - Accent3 11" xfId="31457" hidden="1"/>
    <cellStyle name="40% - Accent3 11" xfId="31555" hidden="1"/>
    <cellStyle name="40% - Accent3 11" xfId="31646" hidden="1"/>
    <cellStyle name="40% - Accent3 11" xfId="32222" hidden="1"/>
    <cellStyle name="40% - Accent3 11" xfId="32332" hidden="1"/>
    <cellStyle name="40% - Accent3 11" xfId="32446" hidden="1"/>
    <cellStyle name="40% - Accent3 11" xfId="32827" hidden="1"/>
    <cellStyle name="40% - Accent3 11" xfId="32907" hidden="1"/>
    <cellStyle name="40% - Accent3 11" xfId="33297" hidden="1"/>
    <cellStyle name="40% - Accent3 11" xfId="33223" hidden="1"/>
    <cellStyle name="40% - Accent3 11" xfId="33143" hidden="1"/>
    <cellStyle name="40% - Accent3 11" xfId="33059" hidden="1"/>
    <cellStyle name="40% - Accent3 11" xfId="31892" hidden="1"/>
    <cellStyle name="40% - Accent3 11" xfId="31811" hidden="1"/>
    <cellStyle name="40% - Accent3 11" xfId="31725" hidden="1"/>
    <cellStyle name="40% - Accent3 11" xfId="32161" hidden="1"/>
    <cellStyle name="40% - Accent3 11" xfId="32289" hidden="1"/>
    <cellStyle name="40% - Accent3 11" xfId="32403" hidden="1"/>
    <cellStyle name="40% - Accent3 11" xfId="30755" hidden="1"/>
    <cellStyle name="40% - Accent3 11" xfId="30606" hidden="1"/>
    <cellStyle name="40% - Accent3 11" xfId="30426" hidden="1"/>
    <cellStyle name="40% - Accent3 11" xfId="32550" hidden="1"/>
    <cellStyle name="40% - Accent3 11" xfId="31683" hidden="1"/>
    <cellStyle name="40% - Accent3 11" xfId="31703" hidden="1"/>
    <cellStyle name="40% - Accent3 11" xfId="29565" hidden="1"/>
    <cellStyle name="40% - Accent3 11" xfId="29404" hidden="1"/>
    <cellStyle name="40% - Accent3 11" xfId="29236" hidden="1"/>
    <cellStyle name="40% - Accent3 11" xfId="28756" hidden="1"/>
    <cellStyle name="40% - Accent3 11" xfId="28680" hidden="1"/>
    <cellStyle name="40% - Accent3 11" xfId="28503" hidden="1"/>
    <cellStyle name="40% - Accent3 11" xfId="33395" hidden="1"/>
    <cellStyle name="40% - Accent3 11" xfId="33471" hidden="1"/>
    <cellStyle name="40% - Accent3 12" xfId="90" hidden="1"/>
    <cellStyle name="40% - Accent3 12" xfId="166" hidden="1"/>
    <cellStyle name="40% - Accent3 12" xfId="300" hidden="1"/>
    <cellStyle name="40% - Accent3 12" xfId="421" hidden="1"/>
    <cellStyle name="40% - Accent3 12" xfId="1434" hidden="1"/>
    <cellStyle name="40% - Accent3 12" xfId="1577" hidden="1"/>
    <cellStyle name="40% - Accent3 12" xfId="1726" hidden="1"/>
    <cellStyle name="40% - Accent3 12" xfId="2119" hidden="1"/>
    <cellStyle name="40% - Accent3 12" xfId="1239" hidden="1"/>
    <cellStyle name="40% - Accent3 12" xfId="1139" hidden="1"/>
    <cellStyle name="40% - Accent3 12" xfId="2515" hidden="1"/>
    <cellStyle name="40% - Accent3 12" xfId="2636" hidden="1"/>
    <cellStyle name="40% - Accent3 12" xfId="2784" hidden="1"/>
    <cellStyle name="40% - Accent3 12" xfId="3239" hidden="1"/>
    <cellStyle name="40% - Accent3 12" xfId="2164" hidden="1"/>
    <cellStyle name="40% - Accent3 12" xfId="1599" hidden="1"/>
    <cellStyle name="40% - Accent3 12" xfId="3553" hidden="1"/>
    <cellStyle name="40% - Accent3 12" xfId="3650" hidden="1"/>
    <cellStyle name="40% - Accent3 12" xfId="3742" hidden="1"/>
    <cellStyle name="40% - Accent3 12" xfId="4318" hidden="1"/>
    <cellStyle name="40% - Accent3 12" xfId="4427" hidden="1"/>
    <cellStyle name="40% - Accent3 12" xfId="4541" hidden="1"/>
    <cellStyle name="40% - Accent3 12" xfId="4922" hidden="1"/>
    <cellStyle name="40% - Accent3 12" xfId="5001" hidden="1"/>
    <cellStyle name="40% - Accent3 12" xfId="5531" hidden="1"/>
    <cellStyle name="40% - Accent3 12" xfId="5607" hidden="1"/>
    <cellStyle name="40% - Accent3 12" xfId="5741" hidden="1"/>
    <cellStyle name="40% - Accent3 12" xfId="5862" hidden="1"/>
    <cellStyle name="40% - Accent3 12" xfId="6875" hidden="1"/>
    <cellStyle name="40% - Accent3 12" xfId="7018" hidden="1"/>
    <cellStyle name="40% - Accent3 12" xfId="7167" hidden="1"/>
    <cellStyle name="40% - Accent3 12" xfId="7560" hidden="1"/>
    <cellStyle name="40% - Accent3 12" xfId="6680" hidden="1"/>
    <cellStyle name="40% - Accent3 12" xfId="6580" hidden="1"/>
    <cellStyle name="40% - Accent3 12" xfId="7956" hidden="1"/>
    <cellStyle name="40% - Accent3 12" xfId="8077" hidden="1"/>
    <cellStyle name="40% - Accent3 12" xfId="8225" hidden="1"/>
    <cellStyle name="40% - Accent3 12" xfId="8680" hidden="1"/>
    <cellStyle name="40% - Accent3 12" xfId="7605" hidden="1"/>
    <cellStyle name="40% - Accent3 12" xfId="7040" hidden="1"/>
    <cellStyle name="40% - Accent3 12" xfId="8994" hidden="1"/>
    <cellStyle name="40% - Accent3 12" xfId="9091" hidden="1"/>
    <cellStyle name="40% - Accent3 12" xfId="9183" hidden="1"/>
    <cellStyle name="40% - Accent3 12" xfId="9759" hidden="1"/>
    <cellStyle name="40% - Accent3 12" xfId="9868" hidden="1"/>
    <cellStyle name="40% - Accent3 12" xfId="9982" hidden="1"/>
    <cellStyle name="40% - Accent3 12" xfId="10363" hidden="1"/>
    <cellStyle name="40% - Accent3 12" xfId="10442" hidden="1"/>
    <cellStyle name="40% - Accent3 12" xfId="10806" hidden="1"/>
    <cellStyle name="40% - Accent3 12" xfId="10731" hidden="1"/>
    <cellStyle name="40% - Accent3 12" xfId="10651" hidden="1"/>
    <cellStyle name="40% - Accent3 12" xfId="10568" hidden="1"/>
    <cellStyle name="40% - Accent3 12" xfId="9399" hidden="1"/>
    <cellStyle name="40% - Accent3 12" xfId="9320" hidden="1"/>
    <cellStyle name="40% - Accent3 12" xfId="9233" hidden="1"/>
    <cellStyle name="40% - Accent3 12" xfId="8629" hidden="1"/>
    <cellStyle name="40% - Accent3 12" xfId="9624" hidden="1"/>
    <cellStyle name="40% - Accent3 12" xfId="9780" hidden="1"/>
    <cellStyle name="40% - Accent3 12" xfId="8258" hidden="1"/>
    <cellStyle name="40% - Accent3 12" xfId="8112" hidden="1"/>
    <cellStyle name="40% - Accent3 12" xfId="7918" hidden="1"/>
    <cellStyle name="40% - Accent3 12" xfId="7504" hidden="1"/>
    <cellStyle name="40% - Accent3 12" xfId="8608" hidden="1"/>
    <cellStyle name="40% - Accent3 12" xfId="9301" hidden="1"/>
    <cellStyle name="40% - Accent3 12" xfId="7070" hidden="1"/>
    <cellStyle name="40% - Accent3 12" xfId="6910" hidden="1"/>
    <cellStyle name="40% - Accent3 12" xfId="6744" hidden="1"/>
    <cellStyle name="40% - Accent3 12" xfId="6264" hidden="1"/>
    <cellStyle name="40% - Accent3 12" xfId="6189" hidden="1"/>
    <cellStyle name="40% - Accent3 12" xfId="6011" hidden="1"/>
    <cellStyle name="40% - Accent3 12" xfId="10931" hidden="1"/>
    <cellStyle name="40% - Accent3 12" xfId="11006" hidden="1"/>
    <cellStyle name="40% - Accent3 12" xfId="5365" hidden="1"/>
    <cellStyle name="40% - Accent3 12" xfId="5290" hidden="1"/>
    <cellStyle name="40% - Accent3 12" xfId="5210" hidden="1"/>
    <cellStyle name="40% - Accent3 12" xfId="5127" hidden="1"/>
    <cellStyle name="40% - Accent3 12" xfId="3958" hidden="1"/>
    <cellStyle name="40% - Accent3 12" xfId="3879" hidden="1"/>
    <cellStyle name="40% - Accent3 12" xfId="3792" hidden="1"/>
    <cellStyle name="40% - Accent3 12" xfId="3188" hidden="1"/>
    <cellStyle name="40% - Accent3 12" xfId="4183" hidden="1"/>
    <cellStyle name="40% - Accent3 12" xfId="4339" hidden="1"/>
    <cellStyle name="40% - Accent3 12" xfId="2817" hidden="1"/>
    <cellStyle name="40% - Accent3 12" xfId="2671" hidden="1"/>
    <cellStyle name="40% - Accent3 12" xfId="2477" hidden="1"/>
    <cellStyle name="40% - Accent3 12" xfId="2063" hidden="1"/>
    <cellStyle name="40% - Accent3 12" xfId="3167" hidden="1"/>
    <cellStyle name="40% - Accent3 12" xfId="3860" hidden="1"/>
    <cellStyle name="40% - Accent3 12" xfId="1629" hidden="1"/>
    <cellStyle name="40% - Accent3 12" xfId="1469" hidden="1"/>
    <cellStyle name="40% - Accent3 12" xfId="1303" hidden="1"/>
    <cellStyle name="40% - Accent3 12" xfId="823" hidden="1"/>
    <cellStyle name="40% - Accent3 12" xfId="748" hidden="1"/>
    <cellStyle name="40% - Accent3 12" xfId="570" hidden="1"/>
    <cellStyle name="40% - Accent3 12" xfId="11075" hidden="1"/>
    <cellStyle name="40% - Accent3 12" xfId="11150" hidden="1"/>
    <cellStyle name="40% - Accent3 12" xfId="11259" hidden="1"/>
    <cellStyle name="40% - Accent3 12" xfId="11335" hidden="1"/>
    <cellStyle name="40% - Accent3 12" xfId="11469" hidden="1"/>
    <cellStyle name="40% - Accent3 12" xfId="11590" hidden="1"/>
    <cellStyle name="40% - Accent3 12" xfId="12603" hidden="1"/>
    <cellStyle name="40% - Accent3 12" xfId="12746" hidden="1"/>
    <cellStyle name="40% - Accent3 12" xfId="12895" hidden="1"/>
    <cellStyle name="40% - Accent3 12" xfId="13288" hidden="1"/>
    <cellStyle name="40% - Accent3 12" xfId="12408" hidden="1"/>
    <cellStyle name="40% - Accent3 12" xfId="12308" hidden="1"/>
    <cellStyle name="40% - Accent3 12" xfId="13684" hidden="1"/>
    <cellStyle name="40% - Accent3 12" xfId="13805" hidden="1"/>
    <cellStyle name="40% - Accent3 12" xfId="13953" hidden="1"/>
    <cellStyle name="40% - Accent3 12" xfId="14408" hidden="1"/>
    <cellStyle name="40% - Accent3 12" xfId="13333" hidden="1"/>
    <cellStyle name="40% - Accent3 12" xfId="12768" hidden="1"/>
    <cellStyle name="40% - Accent3 12" xfId="14722" hidden="1"/>
    <cellStyle name="40% - Accent3 12" xfId="14819" hidden="1"/>
    <cellStyle name="40% - Accent3 12" xfId="14911" hidden="1"/>
    <cellStyle name="40% - Accent3 12" xfId="15487" hidden="1"/>
    <cellStyle name="40% - Accent3 12" xfId="15596" hidden="1"/>
    <cellStyle name="40% - Accent3 12" xfId="15710" hidden="1"/>
    <cellStyle name="40% - Accent3 12" xfId="16091" hidden="1"/>
    <cellStyle name="40% - Accent3 12" xfId="16170" hidden="1"/>
    <cellStyle name="40% - Accent3 12" xfId="16534" hidden="1"/>
    <cellStyle name="40% - Accent3 12" xfId="16459" hidden="1"/>
    <cellStyle name="40% - Accent3 12" xfId="16379" hidden="1"/>
    <cellStyle name="40% - Accent3 12" xfId="16296" hidden="1"/>
    <cellStyle name="40% - Accent3 12" xfId="15127" hidden="1"/>
    <cellStyle name="40% - Accent3 12" xfId="15048" hidden="1"/>
    <cellStyle name="40% - Accent3 12" xfId="14961" hidden="1"/>
    <cellStyle name="40% - Accent3 12" xfId="14357" hidden="1"/>
    <cellStyle name="40% - Accent3 12" xfId="15352" hidden="1"/>
    <cellStyle name="40% - Accent3 12" xfId="15508" hidden="1"/>
    <cellStyle name="40% - Accent3 12" xfId="13986" hidden="1"/>
    <cellStyle name="40% - Accent3 12" xfId="13840" hidden="1"/>
    <cellStyle name="40% - Accent3 12" xfId="13646" hidden="1"/>
    <cellStyle name="40% - Accent3 12" xfId="13232" hidden="1"/>
    <cellStyle name="40% - Accent3 12" xfId="14336" hidden="1"/>
    <cellStyle name="40% - Accent3 12" xfId="15029" hidden="1"/>
    <cellStyle name="40% - Accent3 12" xfId="12798" hidden="1"/>
    <cellStyle name="40% - Accent3 12" xfId="12638" hidden="1"/>
    <cellStyle name="40% - Accent3 12" xfId="12472" hidden="1"/>
    <cellStyle name="40% - Accent3 12" xfId="11992" hidden="1"/>
    <cellStyle name="40% - Accent3 12" xfId="11917" hidden="1"/>
    <cellStyle name="40% - Accent3 12" xfId="11739" hidden="1"/>
    <cellStyle name="40% - Accent3 12" xfId="16659" hidden="1"/>
    <cellStyle name="40% - Accent3 12" xfId="16734" hidden="1"/>
    <cellStyle name="40% - Accent3 12" xfId="16840" hidden="1"/>
    <cellStyle name="40% - Accent3 12" xfId="16916" hidden="1"/>
    <cellStyle name="40% - Accent3 12" xfId="17050" hidden="1"/>
    <cellStyle name="40% - Accent3 12" xfId="17171" hidden="1"/>
    <cellStyle name="40% - Accent3 12" xfId="18184" hidden="1"/>
    <cellStyle name="40% - Accent3 12" xfId="18327" hidden="1"/>
    <cellStyle name="40% - Accent3 12" xfId="18476" hidden="1"/>
    <cellStyle name="40% - Accent3 12" xfId="18869" hidden="1"/>
    <cellStyle name="40% - Accent3 12" xfId="17989" hidden="1"/>
    <cellStyle name="40% - Accent3 12" xfId="17889" hidden="1"/>
    <cellStyle name="40% - Accent3 12" xfId="19265" hidden="1"/>
    <cellStyle name="40% - Accent3 12" xfId="19386" hidden="1"/>
    <cellStyle name="40% - Accent3 12" xfId="19534" hidden="1"/>
    <cellStyle name="40% - Accent3 12" xfId="19989" hidden="1"/>
    <cellStyle name="40% - Accent3 12" xfId="18914" hidden="1"/>
    <cellStyle name="40% - Accent3 12" xfId="18349" hidden="1"/>
    <cellStyle name="40% - Accent3 12" xfId="20303" hidden="1"/>
    <cellStyle name="40% - Accent3 12" xfId="20400" hidden="1"/>
    <cellStyle name="40% - Accent3 12" xfId="20492" hidden="1"/>
    <cellStyle name="40% - Accent3 12" xfId="21068" hidden="1"/>
    <cellStyle name="40% - Accent3 12" xfId="21177" hidden="1"/>
    <cellStyle name="40% - Accent3 12" xfId="21291" hidden="1"/>
    <cellStyle name="40% - Accent3 12" xfId="21672" hidden="1"/>
    <cellStyle name="40% - Accent3 12" xfId="21751" hidden="1"/>
    <cellStyle name="40% - Accent3 12" xfId="22281" hidden="1"/>
    <cellStyle name="40% - Accent3 12" xfId="22357" hidden="1"/>
    <cellStyle name="40% - Accent3 12" xfId="22491" hidden="1"/>
    <cellStyle name="40% - Accent3 12" xfId="22612" hidden="1"/>
    <cellStyle name="40% - Accent3 12" xfId="23625" hidden="1"/>
    <cellStyle name="40% - Accent3 12" xfId="23768" hidden="1"/>
    <cellStyle name="40% - Accent3 12" xfId="23917" hidden="1"/>
    <cellStyle name="40% - Accent3 12" xfId="24310" hidden="1"/>
    <cellStyle name="40% - Accent3 12" xfId="23430" hidden="1"/>
    <cellStyle name="40% - Accent3 12" xfId="23330" hidden="1"/>
    <cellStyle name="40% - Accent3 12" xfId="24706" hidden="1"/>
    <cellStyle name="40% - Accent3 12" xfId="24827" hidden="1"/>
    <cellStyle name="40% - Accent3 12" xfId="24975" hidden="1"/>
    <cellStyle name="40% - Accent3 12" xfId="25430" hidden="1"/>
    <cellStyle name="40% - Accent3 12" xfId="24355" hidden="1"/>
    <cellStyle name="40% - Accent3 12" xfId="23790" hidden="1"/>
    <cellStyle name="40% - Accent3 12" xfId="25744" hidden="1"/>
    <cellStyle name="40% - Accent3 12" xfId="25841" hidden="1"/>
    <cellStyle name="40% - Accent3 12" xfId="25933" hidden="1"/>
    <cellStyle name="40% - Accent3 12" xfId="26509" hidden="1"/>
    <cellStyle name="40% - Accent3 12" xfId="26618" hidden="1"/>
    <cellStyle name="40% - Accent3 12" xfId="26732" hidden="1"/>
    <cellStyle name="40% - Accent3 12" xfId="27113" hidden="1"/>
    <cellStyle name="40% - Accent3 12" xfId="27192" hidden="1"/>
    <cellStyle name="40% - Accent3 12" xfId="27556" hidden="1"/>
    <cellStyle name="40% - Accent3 12" xfId="27481" hidden="1"/>
    <cellStyle name="40% - Accent3 12" xfId="27401" hidden="1"/>
    <cellStyle name="40% - Accent3 12" xfId="27318" hidden="1"/>
    <cellStyle name="40% - Accent3 12" xfId="26149" hidden="1"/>
    <cellStyle name="40% - Accent3 12" xfId="26070" hidden="1"/>
    <cellStyle name="40% - Accent3 12" xfId="25983" hidden="1"/>
    <cellStyle name="40% - Accent3 12" xfId="25379" hidden="1"/>
    <cellStyle name="40% - Accent3 12" xfId="26374" hidden="1"/>
    <cellStyle name="40% - Accent3 12" xfId="26530" hidden="1"/>
    <cellStyle name="40% - Accent3 12" xfId="25008" hidden="1"/>
    <cellStyle name="40% - Accent3 12" xfId="24862" hidden="1"/>
    <cellStyle name="40% - Accent3 12" xfId="24668" hidden="1"/>
    <cellStyle name="40% - Accent3 12" xfId="24254" hidden="1"/>
    <cellStyle name="40% - Accent3 12" xfId="25358" hidden="1"/>
    <cellStyle name="40% - Accent3 12" xfId="26051" hidden="1"/>
    <cellStyle name="40% - Accent3 12" xfId="23820" hidden="1"/>
    <cellStyle name="40% - Accent3 12" xfId="23660" hidden="1"/>
    <cellStyle name="40% - Accent3 12" xfId="23494" hidden="1"/>
    <cellStyle name="40% - Accent3 12" xfId="23014" hidden="1"/>
    <cellStyle name="40% - Accent3 12" xfId="22939" hidden="1"/>
    <cellStyle name="40% - Accent3 12" xfId="22761" hidden="1"/>
    <cellStyle name="40% - Accent3 12" xfId="27681" hidden="1"/>
    <cellStyle name="40% - Accent3 12" xfId="27756" hidden="1"/>
    <cellStyle name="40% - Accent3 12" xfId="22115" hidden="1"/>
    <cellStyle name="40% - Accent3 12" xfId="22040" hidden="1"/>
    <cellStyle name="40% - Accent3 12" xfId="21960" hidden="1"/>
    <cellStyle name="40% - Accent3 12" xfId="21877" hidden="1"/>
    <cellStyle name="40% - Accent3 12" xfId="20708" hidden="1"/>
    <cellStyle name="40% - Accent3 12" xfId="20629" hidden="1"/>
    <cellStyle name="40% - Accent3 12" xfId="20542" hidden="1"/>
    <cellStyle name="40% - Accent3 12" xfId="19938" hidden="1"/>
    <cellStyle name="40% - Accent3 12" xfId="20933" hidden="1"/>
    <cellStyle name="40% - Accent3 12" xfId="21089" hidden="1"/>
    <cellStyle name="40% - Accent3 12" xfId="19567" hidden="1"/>
    <cellStyle name="40% - Accent3 12" xfId="19421" hidden="1"/>
    <cellStyle name="40% - Accent3 12" xfId="19227" hidden="1"/>
    <cellStyle name="40% - Accent3 12" xfId="18813" hidden="1"/>
    <cellStyle name="40% - Accent3 12" xfId="19917" hidden="1"/>
    <cellStyle name="40% - Accent3 12" xfId="20610" hidden="1"/>
    <cellStyle name="40% - Accent3 12" xfId="18379" hidden="1"/>
    <cellStyle name="40% - Accent3 12" xfId="18219" hidden="1"/>
    <cellStyle name="40% - Accent3 12" xfId="18053" hidden="1"/>
    <cellStyle name="40% - Accent3 12" xfId="17573" hidden="1"/>
    <cellStyle name="40% - Accent3 12" xfId="17498" hidden="1"/>
    <cellStyle name="40% - Accent3 12" xfId="17320" hidden="1"/>
    <cellStyle name="40% - Accent3 12" xfId="27825" hidden="1"/>
    <cellStyle name="40% - Accent3 12" xfId="27900" hidden="1"/>
    <cellStyle name="40% - Accent3 12" xfId="28009" hidden="1"/>
    <cellStyle name="40% - Accent3 12" xfId="28085" hidden="1"/>
    <cellStyle name="40% - Accent3 12" xfId="28219" hidden="1"/>
    <cellStyle name="40% - Accent3 12" xfId="28340" hidden="1"/>
    <cellStyle name="40% - Accent3 12" xfId="29353" hidden="1"/>
    <cellStyle name="40% - Accent3 12" xfId="29496" hidden="1"/>
    <cellStyle name="40% - Accent3 12" xfId="29645" hidden="1"/>
    <cellStyle name="40% - Accent3 12" xfId="30038" hidden="1"/>
    <cellStyle name="40% - Accent3 12" xfId="29158" hidden="1"/>
    <cellStyle name="40% - Accent3 12" xfId="29058" hidden="1"/>
    <cellStyle name="40% - Accent3 12" xfId="30434" hidden="1"/>
    <cellStyle name="40% - Accent3 12" xfId="30555" hidden="1"/>
    <cellStyle name="40% - Accent3 12" xfId="30703" hidden="1"/>
    <cellStyle name="40% - Accent3 12" xfId="31158" hidden="1"/>
    <cellStyle name="40% - Accent3 12" xfId="30083" hidden="1"/>
    <cellStyle name="40% - Accent3 12" xfId="29518" hidden="1"/>
    <cellStyle name="40% - Accent3 12" xfId="31472" hidden="1"/>
    <cellStyle name="40% - Accent3 12" xfId="31569" hidden="1"/>
    <cellStyle name="40% - Accent3 12" xfId="31661" hidden="1"/>
    <cellStyle name="40% - Accent3 12" xfId="32237" hidden="1"/>
    <cellStyle name="40% - Accent3 12" xfId="32346" hidden="1"/>
    <cellStyle name="40% - Accent3 12" xfId="32460" hidden="1"/>
    <cellStyle name="40% - Accent3 12" xfId="32841" hidden="1"/>
    <cellStyle name="40% - Accent3 12" xfId="32920" hidden="1"/>
    <cellStyle name="40% - Accent3 12" xfId="33284" hidden="1"/>
    <cellStyle name="40% - Accent3 12" xfId="33209" hidden="1"/>
    <cellStyle name="40% - Accent3 12" xfId="33129" hidden="1"/>
    <cellStyle name="40% - Accent3 12" xfId="33046" hidden="1"/>
    <cellStyle name="40% - Accent3 12" xfId="31877" hidden="1"/>
    <cellStyle name="40% - Accent3 12" xfId="31798" hidden="1"/>
    <cellStyle name="40% - Accent3 12" xfId="31711" hidden="1"/>
    <cellStyle name="40% - Accent3 12" xfId="31107" hidden="1"/>
    <cellStyle name="40% - Accent3 12" xfId="32102" hidden="1"/>
    <cellStyle name="40% - Accent3 12" xfId="32258" hidden="1"/>
    <cellStyle name="40% - Accent3 12" xfId="30736" hidden="1"/>
    <cellStyle name="40% - Accent3 12" xfId="30590" hidden="1"/>
    <cellStyle name="40% - Accent3 12" xfId="30396" hidden="1"/>
    <cellStyle name="40% - Accent3 12" xfId="29982" hidden="1"/>
    <cellStyle name="40% - Accent3 12" xfId="31086" hidden="1"/>
    <cellStyle name="40% - Accent3 12" xfId="31779" hidden="1"/>
    <cellStyle name="40% - Accent3 12" xfId="29548" hidden="1"/>
    <cellStyle name="40% - Accent3 12" xfId="29388" hidden="1"/>
    <cellStyle name="40% - Accent3 12" xfId="29222" hidden="1"/>
    <cellStyle name="40% - Accent3 12" xfId="28742" hidden="1"/>
    <cellStyle name="40% - Accent3 12" xfId="28667" hidden="1"/>
    <cellStyle name="40% - Accent3 12" xfId="28489" hidden="1"/>
    <cellStyle name="40% - Accent3 12" xfId="33409" hidden="1"/>
    <cellStyle name="40% - Accent3 12" xfId="33484" hidden="1"/>
    <cellStyle name="40% - Accent3 13" xfId="434" hidden="1"/>
    <cellStyle name="40% - Accent3 13" xfId="599" hidden="1"/>
    <cellStyle name="40% - Accent3 13" xfId="1961" hidden="1"/>
    <cellStyle name="40% - Accent3 13" xfId="2277" hidden="1"/>
    <cellStyle name="40% - Accent3 13" xfId="3061" hidden="1"/>
    <cellStyle name="40% - Accent3 13" xfId="3376" hidden="1"/>
    <cellStyle name="40% - Accent3 13" xfId="4039" hidden="1"/>
    <cellStyle name="40% - Accent3 13" xfId="4672" hidden="1"/>
    <cellStyle name="40% - Accent3 13" xfId="5875" hidden="1"/>
    <cellStyle name="40% - Accent3 13" xfId="6040" hidden="1"/>
    <cellStyle name="40% - Accent3 13" xfId="7402" hidden="1"/>
    <cellStyle name="40% - Accent3 13" xfId="7718" hidden="1"/>
    <cellStyle name="40% - Accent3 13" xfId="8502" hidden="1"/>
    <cellStyle name="40% - Accent3 13" xfId="8817" hidden="1"/>
    <cellStyle name="40% - Accent3 13" xfId="9480" hidden="1"/>
    <cellStyle name="40% - Accent3 13" xfId="10113" hidden="1"/>
    <cellStyle name="40% - Accent3 13" xfId="10555" hidden="1"/>
    <cellStyle name="40% - Accent3 13" xfId="10302" hidden="1"/>
    <cellStyle name="40% - Accent3 13" xfId="8799" hidden="1"/>
    <cellStyle name="40% - Accent3 13" xfId="8475" hidden="1"/>
    <cellStyle name="40% - Accent3 13" xfId="7674" hidden="1"/>
    <cellStyle name="40% - Accent3 13" xfId="7357" hidden="1"/>
    <cellStyle name="40% - Accent3 13" xfId="6499" hidden="1"/>
    <cellStyle name="40% - Accent3 13" xfId="5792" hidden="1"/>
    <cellStyle name="40% - Accent3 13" xfId="5114" hidden="1"/>
    <cellStyle name="40% - Accent3 13" xfId="4861" hidden="1"/>
    <cellStyle name="40% - Accent3 13" xfId="3358" hidden="1"/>
    <cellStyle name="40% - Accent3 13" xfId="3034" hidden="1"/>
    <cellStyle name="40% - Accent3 13" xfId="2233" hidden="1"/>
    <cellStyle name="40% - Accent3 13" xfId="1916" hidden="1"/>
    <cellStyle name="40% - Accent3 13" xfId="1058" hidden="1"/>
    <cellStyle name="40% - Accent3 13" xfId="351" hidden="1"/>
    <cellStyle name="40% - Accent3 13" xfId="11603" hidden="1"/>
    <cellStyle name="40% - Accent3 13" xfId="11768" hidden="1"/>
    <cellStyle name="40% - Accent3 13" xfId="13130" hidden="1"/>
    <cellStyle name="40% - Accent3 13" xfId="13446" hidden="1"/>
    <cellStyle name="40% - Accent3 13" xfId="14230" hidden="1"/>
    <cellStyle name="40% - Accent3 13" xfId="14545" hidden="1"/>
    <cellStyle name="40% - Accent3 13" xfId="15208" hidden="1"/>
    <cellStyle name="40% - Accent3 13" xfId="15841" hidden="1"/>
    <cellStyle name="40% - Accent3 13" xfId="16283" hidden="1"/>
    <cellStyle name="40% - Accent3 13" xfId="16030" hidden="1"/>
    <cellStyle name="40% - Accent3 13" xfId="14527" hidden="1"/>
    <cellStyle name="40% - Accent3 13" xfId="14203" hidden="1"/>
    <cellStyle name="40% - Accent3 13" xfId="13402" hidden="1"/>
    <cellStyle name="40% - Accent3 13" xfId="13085" hidden="1"/>
    <cellStyle name="40% - Accent3 13" xfId="12227" hidden="1"/>
    <cellStyle name="40% - Accent3 13" xfId="11520" hidden="1"/>
    <cellStyle name="40% - Accent3 13" xfId="17184" hidden="1"/>
    <cellStyle name="40% - Accent3 13" xfId="17349" hidden="1"/>
    <cellStyle name="40% - Accent3 13" xfId="18711" hidden="1"/>
    <cellStyle name="40% - Accent3 13" xfId="19027" hidden="1"/>
    <cellStyle name="40% - Accent3 13" xfId="19811" hidden="1"/>
    <cellStyle name="40% - Accent3 13" xfId="20126" hidden="1"/>
    <cellStyle name="40% - Accent3 13" xfId="20789" hidden="1"/>
    <cellStyle name="40% - Accent3 13" xfId="21422" hidden="1"/>
    <cellStyle name="40% - Accent3 13" xfId="22625" hidden="1"/>
    <cellStyle name="40% - Accent3 13" xfId="22790" hidden="1"/>
    <cellStyle name="40% - Accent3 13" xfId="24152" hidden="1"/>
    <cellStyle name="40% - Accent3 13" xfId="24468" hidden="1"/>
    <cellStyle name="40% - Accent3 13" xfId="25252" hidden="1"/>
    <cellStyle name="40% - Accent3 13" xfId="25567" hidden="1"/>
    <cellStyle name="40% - Accent3 13" xfId="26230" hidden="1"/>
    <cellStyle name="40% - Accent3 13" xfId="26863" hidden="1"/>
    <cellStyle name="40% - Accent3 13" xfId="27305" hidden="1"/>
    <cellStyle name="40% - Accent3 13" xfId="27052" hidden="1"/>
    <cellStyle name="40% - Accent3 13" xfId="25549" hidden="1"/>
    <cellStyle name="40% - Accent3 13" xfId="25225" hidden="1"/>
    <cellStyle name="40% - Accent3 13" xfId="24424" hidden="1"/>
    <cellStyle name="40% - Accent3 13" xfId="24107" hidden="1"/>
    <cellStyle name="40% - Accent3 13" xfId="23249" hidden="1"/>
    <cellStyle name="40% - Accent3 13" xfId="22542" hidden="1"/>
    <cellStyle name="40% - Accent3 13" xfId="21864" hidden="1"/>
    <cellStyle name="40% - Accent3 13" xfId="21611" hidden="1"/>
    <cellStyle name="40% - Accent3 13" xfId="20108" hidden="1"/>
    <cellStyle name="40% - Accent3 13" xfId="19784" hidden="1"/>
    <cellStyle name="40% - Accent3 13" xfId="18983" hidden="1"/>
    <cellStyle name="40% - Accent3 13" xfId="18666" hidden="1"/>
    <cellStyle name="40% - Accent3 13" xfId="17808" hidden="1"/>
    <cellStyle name="40% - Accent3 13" xfId="17101" hidden="1"/>
    <cellStyle name="40% - Accent3 13" xfId="28353" hidden="1"/>
    <cellStyle name="40% - Accent3 13" xfId="28518" hidden="1"/>
    <cellStyle name="40% - Accent3 13" xfId="29880" hidden="1"/>
    <cellStyle name="40% - Accent3 13" xfId="30196" hidden="1"/>
    <cellStyle name="40% - Accent3 13" xfId="30980" hidden="1"/>
    <cellStyle name="40% - Accent3 13" xfId="31295" hidden="1"/>
    <cellStyle name="40% - Accent3 13" xfId="31958" hidden="1"/>
    <cellStyle name="40% - Accent3 13" xfId="32591" hidden="1"/>
    <cellStyle name="40% - Accent3 13" xfId="33033" hidden="1"/>
    <cellStyle name="40% - Accent3 13" xfId="32780" hidden="1"/>
    <cellStyle name="40% - Accent3 13" xfId="31277" hidden="1"/>
    <cellStyle name="40% - Accent3 13" xfId="30953" hidden="1"/>
    <cellStyle name="40% - Accent3 13" xfId="30152" hidden="1"/>
    <cellStyle name="40% - Accent3 13" xfId="29835" hidden="1"/>
    <cellStyle name="40% - Accent3 13" xfId="28977" hidden="1"/>
    <cellStyle name="40% - Accent3 13" xfId="28270" hidden="1"/>
    <cellStyle name="40% - Accent3 3 2 3 2" xfId="519" hidden="1"/>
    <cellStyle name="40% - Accent3 3 2 3 2" xfId="688" hidden="1"/>
    <cellStyle name="40% - Accent3 3 2 3 2" xfId="2046" hidden="1"/>
    <cellStyle name="40% - Accent3 3 2 3 2" xfId="2362" hidden="1"/>
    <cellStyle name="40% - Accent3 3 2 3 2" xfId="3146" hidden="1"/>
    <cellStyle name="40% - Accent3 3 2 3 2" xfId="3461" hidden="1"/>
    <cellStyle name="40% - Accent3 3 2 3 2" xfId="4124" hidden="1"/>
    <cellStyle name="40% - Accent3 3 2 3 2" xfId="4757" hidden="1"/>
    <cellStyle name="40% - Accent3 3 2 3 2" xfId="5960" hidden="1"/>
    <cellStyle name="40% - Accent3 3 2 3 2" xfId="6129" hidden="1"/>
    <cellStyle name="40% - Accent3 3 2 3 2" xfId="7487" hidden="1"/>
    <cellStyle name="40% - Accent3 3 2 3 2" xfId="7803" hidden="1"/>
    <cellStyle name="40% - Accent3 3 2 3 2" xfId="8587" hidden="1"/>
    <cellStyle name="40% - Accent3 3 2 3 2" xfId="8902" hidden="1"/>
    <cellStyle name="40% - Accent3 3 2 3 2" xfId="9565" hidden="1"/>
    <cellStyle name="40% - Accent3 3 2 3 2" xfId="10198" hidden="1"/>
    <cellStyle name="40% - Accent3 3 2 3 2" xfId="10468" hidden="1"/>
    <cellStyle name="40% - Accent3 3 2 3 2" xfId="10217" hidden="1"/>
    <cellStyle name="40% - Accent3 3 2 3 2" xfId="8713" hidden="1"/>
    <cellStyle name="40% - Accent3 3 2 3 2" xfId="8389" hidden="1"/>
    <cellStyle name="40% - Accent3 3 2 3 2" xfId="7584" hidden="1"/>
    <cellStyle name="40% - Accent3 3 2 3 2" xfId="7270" hidden="1"/>
    <cellStyle name="40% - Accent3 3 2 3 2" xfId="6400" hidden="1"/>
    <cellStyle name="40% - Accent3 3 2 3 2" xfId="5658" hidden="1"/>
    <cellStyle name="40% - Accent3 3 2 3 2" xfId="5027" hidden="1"/>
    <cellStyle name="40% - Accent3 3 2 3 2" xfId="4776" hidden="1"/>
    <cellStyle name="40% - Accent3 3 2 3 2" xfId="3272" hidden="1"/>
    <cellStyle name="40% - Accent3 3 2 3 2" xfId="2948" hidden="1"/>
    <cellStyle name="40% - Accent3 3 2 3 2" xfId="2143" hidden="1"/>
    <cellStyle name="40% - Accent3 3 2 3 2" xfId="1829" hidden="1"/>
    <cellStyle name="40% - Accent3 3 2 3 2" xfId="959" hidden="1"/>
    <cellStyle name="40% - Accent3 3 2 3 2" xfId="217" hidden="1"/>
    <cellStyle name="40% - Accent3 3 2 3 2" xfId="11688" hidden="1"/>
    <cellStyle name="40% - Accent3 3 2 3 2" xfId="11857" hidden="1"/>
    <cellStyle name="40% - Accent3 3 2 3 2" xfId="13215" hidden="1"/>
    <cellStyle name="40% - Accent3 3 2 3 2" xfId="13531" hidden="1"/>
    <cellStyle name="40% - Accent3 3 2 3 2" xfId="14315" hidden="1"/>
    <cellStyle name="40% - Accent3 3 2 3 2" xfId="14630" hidden="1"/>
    <cellStyle name="40% - Accent3 3 2 3 2" xfId="15293" hidden="1"/>
    <cellStyle name="40% - Accent3 3 2 3 2" xfId="15926" hidden="1"/>
    <cellStyle name="40% - Accent3 3 2 3 2" xfId="16196" hidden="1"/>
    <cellStyle name="40% - Accent3 3 2 3 2" xfId="15945" hidden="1"/>
    <cellStyle name="40% - Accent3 3 2 3 2" xfId="14441" hidden="1"/>
    <cellStyle name="40% - Accent3 3 2 3 2" xfId="14117" hidden="1"/>
    <cellStyle name="40% - Accent3 3 2 3 2" xfId="13312" hidden="1"/>
    <cellStyle name="40% - Accent3 3 2 3 2" xfId="12998" hidden="1"/>
    <cellStyle name="40% - Accent3 3 2 3 2" xfId="12128" hidden="1"/>
    <cellStyle name="40% - Accent3 3 2 3 2" xfId="11386" hidden="1"/>
    <cellStyle name="40% - Accent3 3 2 3 2" xfId="17269" hidden="1"/>
    <cellStyle name="40% - Accent3 3 2 3 2" xfId="17438" hidden="1"/>
    <cellStyle name="40% - Accent3 3 2 3 2" xfId="18796" hidden="1"/>
    <cellStyle name="40% - Accent3 3 2 3 2" xfId="19112" hidden="1"/>
    <cellStyle name="40% - Accent3 3 2 3 2" xfId="19896" hidden="1"/>
    <cellStyle name="40% - Accent3 3 2 3 2" xfId="20211" hidden="1"/>
    <cellStyle name="40% - Accent3 3 2 3 2" xfId="20874" hidden="1"/>
    <cellStyle name="40% - Accent3 3 2 3 2" xfId="21507" hidden="1"/>
    <cellStyle name="40% - Accent3 3 2 3 2" xfId="22710" hidden="1"/>
    <cellStyle name="40% - Accent3 3 2 3 2" xfId="22879" hidden="1"/>
    <cellStyle name="40% - Accent3 3 2 3 2" xfId="24237" hidden="1"/>
    <cellStyle name="40% - Accent3 3 2 3 2" xfId="24553" hidden="1"/>
    <cellStyle name="40% - Accent3 3 2 3 2" xfId="25337" hidden="1"/>
    <cellStyle name="40% - Accent3 3 2 3 2" xfId="25652" hidden="1"/>
    <cellStyle name="40% - Accent3 3 2 3 2" xfId="26315" hidden="1"/>
    <cellStyle name="40% - Accent3 3 2 3 2" xfId="26948" hidden="1"/>
    <cellStyle name="40% - Accent3 3 2 3 2" xfId="27218" hidden="1"/>
    <cellStyle name="40% - Accent3 3 2 3 2" xfId="26967" hidden="1"/>
    <cellStyle name="40% - Accent3 3 2 3 2" xfId="25463" hidden="1"/>
    <cellStyle name="40% - Accent3 3 2 3 2" xfId="25139" hidden="1"/>
    <cellStyle name="40% - Accent3 3 2 3 2" xfId="24334" hidden="1"/>
    <cellStyle name="40% - Accent3 3 2 3 2" xfId="24020" hidden="1"/>
    <cellStyle name="40% - Accent3 3 2 3 2" xfId="23150" hidden="1"/>
    <cellStyle name="40% - Accent3 3 2 3 2" xfId="22408" hidden="1"/>
    <cellStyle name="40% - Accent3 3 2 3 2" xfId="21777" hidden="1"/>
    <cellStyle name="40% - Accent3 3 2 3 2" xfId="21526" hidden="1"/>
    <cellStyle name="40% - Accent3 3 2 3 2" xfId="20022" hidden="1"/>
    <cellStyle name="40% - Accent3 3 2 3 2" xfId="19698" hidden="1"/>
    <cellStyle name="40% - Accent3 3 2 3 2" xfId="18893" hidden="1"/>
    <cellStyle name="40% - Accent3 3 2 3 2" xfId="18579" hidden="1"/>
    <cellStyle name="40% - Accent3 3 2 3 2" xfId="17709" hidden="1"/>
    <cellStyle name="40% - Accent3 3 2 3 2" xfId="16967" hidden="1"/>
    <cellStyle name="40% - Accent3 3 2 3 2" xfId="28438" hidden="1"/>
    <cellStyle name="40% - Accent3 3 2 3 2" xfId="28607" hidden="1"/>
    <cellStyle name="40% - Accent3 3 2 3 2" xfId="29965" hidden="1"/>
    <cellStyle name="40% - Accent3 3 2 3 2" xfId="30281" hidden="1"/>
    <cellStyle name="40% - Accent3 3 2 3 2" xfId="31065" hidden="1"/>
    <cellStyle name="40% - Accent3 3 2 3 2" xfId="31380" hidden="1"/>
    <cellStyle name="40% - Accent3 3 2 3 2" xfId="32043" hidden="1"/>
    <cellStyle name="40% - Accent3 3 2 3 2" xfId="32676" hidden="1"/>
    <cellStyle name="40% - Accent3 3 2 3 2" xfId="32946" hidden="1"/>
    <cellStyle name="40% - Accent3 3 2 3 2" xfId="32695" hidden="1"/>
    <cellStyle name="40% - Accent3 3 2 3 2" xfId="31191" hidden="1"/>
    <cellStyle name="40% - Accent3 3 2 3 2" xfId="30867" hidden="1"/>
    <cellStyle name="40% - Accent3 3 2 3 2" xfId="30062" hidden="1"/>
    <cellStyle name="40% - Accent3 3 2 3 2" xfId="29748" hidden="1"/>
    <cellStyle name="40% - Accent3 3 2 3 2" xfId="28878" hidden="1"/>
    <cellStyle name="40% - Accent3 3 2 3 2" xfId="28136" hidden="1"/>
    <cellStyle name="40% - Accent3 3 2 4 2" xfId="486" hidden="1"/>
    <cellStyle name="40% - Accent3 3 2 4 2" xfId="655" hidden="1"/>
    <cellStyle name="40% - Accent3 3 2 4 2" xfId="2013" hidden="1"/>
    <cellStyle name="40% - Accent3 3 2 4 2" xfId="2329" hidden="1"/>
    <cellStyle name="40% - Accent3 3 2 4 2" xfId="3113" hidden="1"/>
    <cellStyle name="40% - Accent3 3 2 4 2" xfId="3428" hidden="1"/>
    <cellStyle name="40% - Accent3 3 2 4 2" xfId="4091" hidden="1"/>
    <cellStyle name="40% - Accent3 3 2 4 2" xfId="4724" hidden="1"/>
    <cellStyle name="40% - Accent3 3 2 4 2" xfId="5927" hidden="1"/>
    <cellStyle name="40% - Accent3 3 2 4 2" xfId="6096" hidden="1"/>
    <cellStyle name="40% - Accent3 3 2 4 2" xfId="7454" hidden="1"/>
    <cellStyle name="40% - Accent3 3 2 4 2" xfId="7770" hidden="1"/>
    <cellStyle name="40% - Accent3 3 2 4 2" xfId="8554" hidden="1"/>
    <cellStyle name="40% - Accent3 3 2 4 2" xfId="8869" hidden="1"/>
    <cellStyle name="40% - Accent3 3 2 4 2" xfId="9532" hidden="1"/>
    <cellStyle name="40% - Accent3 3 2 4 2" xfId="10165" hidden="1"/>
    <cellStyle name="40% - Accent3 3 2 4 2" xfId="10502" hidden="1"/>
    <cellStyle name="40% - Accent3 3 2 4 2" xfId="10250" hidden="1"/>
    <cellStyle name="40% - Accent3 3 2 4 2" xfId="8746" hidden="1"/>
    <cellStyle name="40% - Accent3 3 2 4 2" xfId="8422" hidden="1"/>
    <cellStyle name="40% - Accent3 3 2 4 2" xfId="7620" hidden="1"/>
    <cellStyle name="40% - Accent3 3 2 4 2" xfId="7304" hidden="1"/>
    <cellStyle name="40% - Accent3 3 2 4 2" xfId="6437" hidden="1"/>
    <cellStyle name="40% - Accent3 3 2 4 2" xfId="5713" hidden="1"/>
    <cellStyle name="40% - Accent3 3 2 4 2" xfId="5061" hidden="1"/>
    <cellStyle name="40% - Accent3 3 2 4 2" xfId="4809" hidden="1"/>
    <cellStyle name="40% - Accent3 3 2 4 2" xfId="3305" hidden="1"/>
    <cellStyle name="40% - Accent3 3 2 4 2" xfId="2981" hidden="1"/>
    <cellStyle name="40% - Accent3 3 2 4 2" xfId="2179" hidden="1"/>
    <cellStyle name="40% - Accent3 3 2 4 2" xfId="1863" hidden="1"/>
    <cellStyle name="40% - Accent3 3 2 4 2" xfId="996" hidden="1"/>
    <cellStyle name="40% - Accent3 3 2 4 2" xfId="272" hidden="1"/>
    <cellStyle name="40% - Accent3 3 2 4 2" xfId="11655" hidden="1"/>
    <cellStyle name="40% - Accent3 3 2 4 2" xfId="11824" hidden="1"/>
    <cellStyle name="40% - Accent3 3 2 4 2" xfId="13182" hidden="1"/>
    <cellStyle name="40% - Accent3 3 2 4 2" xfId="13498" hidden="1"/>
    <cellStyle name="40% - Accent3 3 2 4 2" xfId="14282" hidden="1"/>
    <cellStyle name="40% - Accent3 3 2 4 2" xfId="14597" hidden="1"/>
    <cellStyle name="40% - Accent3 3 2 4 2" xfId="15260" hidden="1"/>
    <cellStyle name="40% - Accent3 3 2 4 2" xfId="15893" hidden="1"/>
    <cellStyle name="40% - Accent3 3 2 4 2" xfId="16230" hidden="1"/>
    <cellStyle name="40% - Accent3 3 2 4 2" xfId="15978" hidden="1"/>
    <cellStyle name="40% - Accent3 3 2 4 2" xfId="14474" hidden="1"/>
    <cellStyle name="40% - Accent3 3 2 4 2" xfId="14150" hidden="1"/>
    <cellStyle name="40% - Accent3 3 2 4 2" xfId="13348" hidden="1"/>
    <cellStyle name="40% - Accent3 3 2 4 2" xfId="13032" hidden="1"/>
    <cellStyle name="40% - Accent3 3 2 4 2" xfId="12165" hidden="1"/>
    <cellStyle name="40% - Accent3 3 2 4 2" xfId="11441" hidden="1"/>
    <cellStyle name="40% - Accent3 3 2 4 2" xfId="17236" hidden="1"/>
    <cellStyle name="40% - Accent3 3 2 4 2" xfId="17405" hidden="1"/>
    <cellStyle name="40% - Accent3 3 2 4 2" xfId="18763" hidden="1"/>
    <cellStyle name="40% - Accent3 3 2 4 2" xfId="19079" hidden="1"/>
    <cellStyle name="40% - Accent3 3 2 4 2" xfId="19863" hidden="1"/>
    <cellStyle name="40% - Accent3 3 2 4 2" xfId="20178" hidden="1"/>
    <cellStyle name="40% - Accent3 3 2 4 2" xfId="20841" hidden="1"/>
    <cellStyle name="40% - Accent3 3 2 4 2" xfId="21474" hidden="1"/>
    <cellStyle name="40% - Accent3 3 2 4 2" xfId="22677" hidden="1"/>
    <cellStyle name="40% - Accent3 3 2 4 2" xfId="22846" hidden="1"/>
    <cellStyle name="40% - Accent3 3 2 4 2" xfId="24204" hidden="1"/>
    <cellStyle name="40% - Accent3 3 2 4 2" xfId="24520" hidden="1"/>
    <cellStyle name="40% - Accent3 3 2 4 2" xfId="25304" hidden="1"/>
    <cellStyle name="40% - Accent3 3 2 4 2" xfId="25619" hidden="1"/>
    <cellStyle name="40% - Accent3 3 2 4 2" xfId="26282" hidden="1"/>
    <cellStyle name="40% - Accent3 3 2 4 2" xfId="26915" hidden="1"/>
    <cellStyle name="40% - Accent3 3 2 4 2" xfId="27252" hidden="1"/>
    <cellStyle name="40% - Accent3 3 2 4 2" xfId="27000" hidden="1"/>
    <cellStyle name="40% - Accent3 3 2 4 2" xfId="25496" hidden="1"/>
    <cellStyle name="40% - Accent3 3 2 4 2" xfId="25172" hidden="1"/>
    <cellStyle name="40% - Accent3 3 2 4 2" xfId="24370" hidden="1"/>
    <cellStyle name="40% - Accent3 3 2 4 2" xfId="24054" hidden="1"/>
    <cellStyle name="40% - Accent3 3 2 4 2" xfId="23187" hidden="1"/>
    <cellStyle name="40% - Accent3 3 2 4 2" xfId="22463" hidden="1"/>
    <cellStyle name="40% - Accent3 3 2 4 2" xfId="21811" hidden="1"/>
    <cellStyle name="40% - Accent3 3 2 4 2" xfId="21559" hidden="1"/>
    <cellStyle name="40% - Accent3 3 2 4 2" xfId="20055" hidden="1"/>
    <cellStyle name="40% - Accent3 3 2 4 2" xfId="19731" hidden="1"/>
    <cellStyle name="40% - Accent3 3 2 4 2" xfId="18929" hidden="1"/>
    <cellStyle name="40% - Accent3 3 2 4 2" xfId="18613" hidden="1"/>
    <cellStyle name="40% - Accent3 3 2 4 2" xfId="17746" hidden="1"/>
    <cellStyle name="40% - Accent3 3 2 4 2" xfId="17022" hidden="1"/>
    <cellStyle name="40% - Accent3 3 2 4 2" xfId="28405" hidden="1"/>
    <cellStyle name="40% - Accent3 3 2 4 2" xfId="28574" hidden="1"/>
    <cellStyle name="40% - Accent3 3 2 4 2" xfId="29932" hidden="1"/>
    <cellStyle name="40% - Accent3 3 2 4 2" xfId="30248" hidden="1"/>
    <cellStyle name="40% - Accent3 3 2 4 2" xfId="31032" hidden="1"/>
    <cellStyle name="40% - Accent3 3 2 4 2" xfId="31347" hidden="1"/>
    <cellStyle name="40% - Accent3 3 2 4 2" xfId="32010" hidden="1"/>
    <cellStyle name="40% - Accent3 3 2 4 2" xfId="32643" hidden="1"/>
    <cellStyle name="40% - Accent3 3 2 4 2" xfId="32980" hidden="1"/>
    <cellStyle name="40% - Accent3 3 2 4 2" xfId="32728" hidden="1"/>
    <cellStyle name="40% - Accent3 3 2 4 2" xfId="31224" hidden="1"/>
    <cellStyle name="40% - Accent3 3 2 4 2" xfId="30900" hidden="1"/>
    <cellStyle name="40% - Accent3 3 2 4 2" xfId="30098" hidden="1"/>
    <cellStyle name="40% - Accent3 3 2 4 2" xfId="29782" hidden="1"/>
    <cellStyle name="40% - Accent3 3 2 4 2" xfId="28915" hidden="1"/>
    <cellStyle name="40% - Accent3 3 2 4 2" xfId="28191" hidden="1"/>
    <cellStyle name="40% - Accent3 3 3 3 2" xfId="485" hidden="1"/>
    <cellStyle name="40% - Accent3 3 3 3 2" xfId="654" hidden="1"/>
    <cellStyle name="40% - Accent3 3 3 3 2" xfId="2012" hidden="1"/>
    <cellStyle name="40% - Accent3 3 3 3 2" xfId="2328" hidden="1"/>
    <cellStyle name="40% - Accent3 3 3 3 2" xfId="3112" hidden="1"/>
    <cellStyle name="40% - Accent3 3 3 3 2" xfId="3427" hidden="1"/>
    <cellStyle name="40% - Accent3 3 3 3 2" xfId="4090" hidden="1"/>
    <cellStyle name="40% - Accent3 3 3 3 2" xfId="4723" hidden="1"/>
    <cellStyle name="40% - Accent3 3 3 3 2" xfId="5926" hidden="1"/>
    <cellStyle name="40% - Accent3 3 3 3 2" xfId="6095" hidden="1"/>
    <cellStyle name="40% - Accent3 3 3 3 2" xfId="7453" hidden="1"/>
    <cellStyle name="40% - Accent3 3 3 3 2" xfId="7769" hidden="1"/>
    <cellStyle name="40% - Accent3 3 3 3 2" xfId="8553" hidden="1"/>
    <cellStyle name="40% - Accent3 3 3 3 2" xfId="8868" hidden="1"/>
    <cellStyle name="40% - Accent3 3 3 3 2" xfId="9531" hidden="1"/>
    <cellStyle name="40% - Accent3 3 3 3 2" xfId="10164" hidden="1"/>
    <cellStyle name="40% - Accent3 3 3 3 2" xfId="10503" hidden="1"/>
    <cellStyle name="40% - Accent3 3 3 3 2" xfId="10251" hidden="1"/>
    <cellStyle name="40% - Accent3 3 3 3 2" xfId="8747" hidden="1"/>
    <cellStyle name="40% - Accent3 3 3 3 2" xfId="8423" hidden="1"/>
    <cellStyle name="40% - Accent3 3 3 3 2" xfId="7621" hidden="1"/>
    <cellStyle name="40% - Accent3 3 3 3 2" xfId="7305" hidden="1"/>
    <cellStyle name="40% - Accent3 3 3 3 2" xfId="6438" hidden="1"/>
    <cellStyle name="40% - Accent3 3 3 3 2" xfId="5716" hidden="1"/>
    <cellStyle name="40% - Accent3 3 3 3 2" xfId="5062" hidden="1"/>
    <cellStyle name="40% - Accent3 3 3 3 2" xfId="4810" hidden="1"/>
    <cellStyle name="40% - Accent3 3 3 3 2" xfId="3306" hidden="1"/>
    <cellStyle name="40% - Accent3 3 3 3 2" xfId="2982" hidden="1"/>
    <cellStyle name="40% - Accent3 3 3 3 2" xfId="2180" hidden="1"/>
    <cellStyle name="40% - Accent3 3 3 3 2" xfId="1864" hidden="1"/>
    <cellStyle name="40% - Accent3 3 3 3 2" xfId="997" hidden="1"/>
    <cellStyle name="40% - Accent3 3 3 3 2" xfId="275" hidden="1"/>
    <cellStyle name="40% - Accent3 3 3 3 2" xfId="11654" hidden="1"/>
    <cellStyle name="40% - Accent3 3 3 3 2" xfId="11823" hidden="1"/>
    <cellStyle name="40% - Accent3 3 3 3 2" xfId="13181" hidden="1"/>
    <cellStyle name="40% - Accent3 3 3 3 2" xfId="13497" hidden="1"/>
    <cellStyle name="40% - Accent3 3 3 3 2" xfId="14281" hidden="1"/>
    <cellStyle name="40% - Accent3 3 3 3 2" xfId="14596" hidden="1"/>
    <cellStyle name="40% - Accent3 3 3 3 2" xfId="15259" hidden="1"/>
    <cellStyle name="40% - Accent3 3 3 3 2" xfId="15892" hidden="1"/>
    <cellStyle name="40% - Accent3 3 3 3 2" xfId="16231" hidden="1"/>
    <cellStyle name="40% - Accent3 3 3 3 2" xfId="15979" hidden="1"/>
    <cellStyle name="40% - Accent3 3 3 3 2" xfId="14475" hidden="1"/>
    <cellStyle name="40% - Accent3 3 3 3 2" xfId="14151" hidden="1"/>
    <cellStyle name="40% - Accent3 3 3 3 2" xfId="13349" hidden="1"/>
    <cellStyle name="40% - Accent3 3 3 3 2" xfId="13033" hidden="1"/>
    <cellStyle name="40% - Accent3 3 3 3 2" xfId="12166" hidden="1"/>
    <cellStyle name="40% - Accent3 3 3 3 2" xfId="11444" hidden="1"/>
    <cellStyle name="40% - Accent3 3 3 3 2" xfId="17235" hidden="1"/>
    <cellStyle name="40% - Accent3 3 3 3 2" xfId="17404" hidden="1"/>
    <cellStyle name="40% - Accent3 3 3 3 2" xfId="18762" hidden="1"/>
    <cellStyle name="40% - Accent3 3 3 3 2" xfId="19078" hidden="1"/>
    <cellStyle name="40% - Accent3 3 3 3 2" xfId="19862" hidden="1"/>
    <cellStyle name="40% - Accent3 3 3 3 2" xfId="20177" hidden="1"/>
    <cellStyle name="40% - Accent3 3 3 3 2" xfId="20840" hidden="1"/>
    <cellStyle name="40% - Accent3 3 3 3 2" xfId="21473" hidden="1"/>
    <cellStyle name="40% - Accent3 3 3 3 2" xfId="22676" hidden="1"/>
    <cellStyle name="40% - Accent3 3 3 3 2" xfId="22845" hidden="1"/>
    <cellStyle name="40% - Accent3 3 3 3 2" xfId="24203" hidden="1"/>
    <cellStyle name="40% - Accent3 3 3 3 2" xfId="24519" hidden="1"/>
    <cellStyle name="40% - Accent3 3 3 3 2" xfId="25303" hidden="1"/>
    <cellStyle name="40% - Accent3 3 3 3 2" xfId="25618" hidden="1"/>
    <cellStyle name="40% - Accent3 3 3 3 2" xfId="26281" hidden="1"/>
    <cellStyle name="40% - Accent3 3 3 3 2" xfId="26914" hidden="1"/>
    <cellStyle name="40% - Accent3 3 3 3 2" xfId="27253" hidden="1"/>
    <cellStyle name="40% - Accent3 3 3 3 2" xfId="27001" hidden="1"/>
    <cellStyle name="40% - Accent3 3 3 3 2" xfId="25497" hidden="1"/>
    <cellStyle name="40% - Accent3 3 3 3 2" xfId="25173" hidden="1"/>
    <cellStyle name="40% - Accent3 3 3 3 2" xfId="24371" hidden="1"/>
    <cellStyle name="40% - Accent3 3 3 3 2" xfId="24055" hidden="1"/>
    <cellStyle name="40% - Accent3 3 3 3 2" xfId="23188" hidden="1"/>
    <cellStyle name="40% - Accent3 3 3 3 2" xfId="22466" hidden="1"/>
    <cellStyle name="40% - Accent3 3 3 3 2" xfId="21812" hidden="1"/>
    <cellStyle name="40% - Accent3 3 3 3 2" xfId="21560" hidden="1"/>
    <cellStyle name="40% - Accent3 3 3 3 2" xfId="20056" hidden="1"/>
    <cellStyle name="40% - Accent3 3 3 3 2" xfId="19732" hidden="1"/>
    <cellStyle name="40% - Accent3 3 3 3 2" xfId="18930" hidden="1"/>
    <cellStyle name="40% - Accent3 3 3 3 2" xfId="18614" hidden="1"/>
    <cellStyle name="40% - Accent3 3 3 3 2" xfId="17747" hidden="1"/>
    <cellStyle name="40% - Accent3 3 3 3 2" xfId="17025" hidden="1"/>
    <cellStyle name="40% - Accent3 3 3 3 2" xfId="28404" hidden="1"/>
    <cellStyle name="40% - Accent3 3 3 3 2" xfId="28573" hidden="1"/>
    <cellStyle name="40% - Accent3 3 3 3 2" xfId="29931" hidden="1"/>
    <cellStyle name="40% - Accent3 3 3 3 2" xfId="30247" hidden="1"/>
    <cellStyle name="40% - Accent3 3 3 3 2" xfId="31031" hidden="1"/>
    <cellStyle name="40% - Accent3 3 3 3 2" xfId="31346" hidden="1"/>
    <cellStyle name="40% - Accent3 3 3 3 2" xfId="32009" hidden="1"/>
    <cellStyle name="40% - Accent3 3 3 3 2" xfId="32642" hidden="1"/>
    <cellStyle name="40% - Accent3 3 3 3 2" xfId="32981" hidden="1"/>
    <cellStyle name="40% - Accent3 3 3 3 2" xfId="32729" hidden="1"/>
    <cellStyle name="40% - Accent3 3 3 3 2" xfId="31225" hidden="1"/>
    <cellStyle name="40% - Accent3 3 3 3 2" xfId="30901" hidden="1"/>
    <cellStyle name="40% - Accent3 3 3 3 2" xfId="30099" hidden="1"/>
    <cellStyle name="40% - Accent3 3 3 3 2" xfId="29783" hidden="1"/>
    <cellStyle name="40% - Accent3 3 3 3 2" xfId="28916" hidden="1"/>
    <cellStyle name="40% - Accent3 3 3 3 2" xfId="28194" hidden="1"/>
    <cellStyle name="40% - Accent3 4 2 3 2" xfId="520" hidden="1"/>
    <cellStyle name="40% - Accent3 4 2 3 2" xfId="689" hidden="1"/>
    <cellStyle name="40% - Accent3 4 2 3 2" xfId="2047" hidden="1"/>
    <cellStyle name="40% - Accent3 4 2 3 2" xfId="2363" hidden="1"/>
    <cellStyle name="40% - Accent3 4 2 3 2" xfId="3147" hidden="1"/>
    <cellStyle name="40% - Accent3 4 2 3 2" xfId="3462" hidden="1"/>
    <cellStyle name="40% - Accent3 4 2 3 2" xfId="4125" hidden="1"/>
    <cellStyle name="40% - Accent3 4 2 3 2" xfId="4758" hidden="1"/>
    <cellStyle name="40% - Accent3 4 2 3 2" xfId="5961" hidden="1"/>
    <cellStyle name="40% - Accent3 4 2 3 2" xfId="6130" hidden="1"/>
    <cellStyle name="40% - Accent3 4 2 3 2" xfId="7488" hidden="1"/>
    <cellStyle name="40% - Accent3 4 2 3 2" xfId="7804" hidden="1"/>
    <cellStyle name="40% - Accent3 4 2 3 2" xfId="8588" hidden="1"/>
    <cellStyle name="40% - Accent3 4 2 3 2" xfId="8903" hidden="1"/>
    <cellStyle name="40% - Accent3 4 2 3 2" xfId="9566" hidden="1"/>
    <cellStyle name="40% - Accent3 4 2 3 2" xfId="10199" hidden="1"/>
    <cellStyle name="40% - Accent3 4 2 3 2" xfId="10467" hidden="1"/>
    <cellStyle name="40% - Accent3 4 2 3 2" xfId="10216" hidden="1"/>
    <cellStyle name="40% - Accent3 4 2 3 2" xfId="8712" hidden="1"/>
    <cellStyle name="40% - Accent3 4 2 3 2" xfId="8388" hidden="1"/>
    <cellStyle name="40% - Accent3 4 2 3 2" xfId="7583" hidden="1"/>
    <cellStyle name="40% - Accent3 4 2 3 2" xfId="7269" hidden="1"/>
    <cellStyle name="40% - Accent3 4 2 3 2" xfId="6399" hidden="1"/>
    <cellStyle name="40% - Accent3 4 2 3 2" xfId="5657" hidden="1"/>
    <cellStyle name="40% - Accent3 4 2 3 2" xfId="5026" hidden="1"/>
    <cellStyle name="40% - Accent3 4 2 3 2" xfId="4775" hidden="1"/>
    <cellStyle name="40% - Accent3 4 2 3 2" xfId="3271" hidden="1"/>
    <cellStyle name="40% - Accent3 4 2 3 2" xfId="2947" hidden="1"/>
    <cellStyle name="40% - Accent3 4 2 3 2" xfId="2142" hidden="1"/>
    <cellStyle name="40% - Accent3 4 2 3 2" xfId="1828" hidden="1"/>
    <cellStyle name="40% - Accent3 4 2 3 2" xfId="958" hidden="1"/>
    <cellStyle name="40% - Accent3 4 2 3 2" xfId="216" hidden="1"/>
    <cellStyle name="40% - Accent3 4 2 3 2" xfId="11689" hidden="1"/>
    <cellStyle name="40% - Accent3 4 2 3 2" xfId="11858" hidden="1"/>
    <cellStyle name="40% - Accent3 4 2 3 2" xfId="13216" hidden="1"/>
    <cellStyle name="40% - Accent3 4 2 3 2" xfId="13532" hidden="1"/>
    <cellStyle name="40% - Accent3 4 2 3 2" xfId="14316" hidden="1"/>
    <cellStyle name="40% - Accent3 4 2 3 2" xfId="14631" hidden="1"/>
    <cellStyle name="40% - Accent3 4 2 3 2" xfId="15294" hidden="1"/>
    <cellStyle name="40% - Accent3 4 2 3 2" xfId="15927" hidden="1"/>
    <cellStyle name="40% - Accent3 4 2 3 2" xfId="16195" hidden="1"/>
    <cellStyle name="40% - Accent3 4 2 3 2" xfId="15944" hidden="1"/>
    <cellStyle name="40% - Accent3 4 2 3 2" xfId="14440" hidden="1"/>
    <cellStyle name="40% - Accent3 4 2 3 2" xfId="14116" hidden="1"/>
    <cellStyle name="40% - Accent3 4 2 3 2" xfId="13311" hidden="1"/>
    <cellStyle name="40% - Accent3 4 2 3 2" xfId="12997" hidden="1"/>
    <cellStyle name="40% - Accent3 4 2 3 2" xfId="12127" hidden="1"/>
    <cellStyle name="40% - Accent3 4 2 3 2" xfId="11385" hidden="1"/>
    <cellStyle name="40% - Accent3 4 2 3 2" xfId="17270" hidden="1"/>
    <cellStyle name="40% - Accent3 4 2 3 2" xfId="17439" hidden="1"/>
    <cellStyle name="40% - Accent3 4 2 3 2" xfId="18797" hidden="1"/>
    <cellStyle name="40% - Accent3 4 2 3 2" xfId="19113" hidden="1"/>
    <cellStyle name="40% - Accent3 4 2 3 2" xfId="19897" hidden="1"/>
    <cellStyle name="40% - Accent3 4 2 3 2" xfId="20212" hidden="1"/>
    <cellStyle name="40% - Accent3 4 2 3 2" xfId="20875" hidden="1"/>
    <cellStyle name="40% - Accent3 4 2 3 2" xfId="21508" hidden="1"/>
    <cellStyle name="40% - Accent3 4 2 3 2" xfId="22711" hidden="1"/>
    <cellStyle name="40% - Accent3 4 2 3 2" xfId="22880" hidden="1"/>
    <cellStyle name="40% - Accent3 4 2 3 2" xfId="24238" hidden="1"/>
    <cellStyle name="40% - Accent3 4 2 3 2" xfId="24554" hidden="1"/>
    <cellStyle name="40% - Accent3 4 2 3 2" xfId="25338" hidden="1"/>
    <cellStyle name="40% - Accent3 4 2 3 2" xfId="25653" hidden="1"/>
    <cellStyle name="40% - Accent3 4 2 3 2" xfId="26316" hidden="1"/>
    <cellStyle name="40% - Accent3 4 2 3 2" xfId="26949" hidden="1"/>
    <cellStyle name="40% - Accent3 4 2 3 2" xfId="27217" hidden="1"/>
    <cellStyle name="40% - Accent3 4 2 3 2" xfId="26966" hidden="1"/>
    <cellStyle name="40% - Accent3 4 2 3 2" xfId="25462" hidden="1"/>
    <cellStyle name="40% - Accent3 4 2 3 2" xfId="25138" hidden="1"/>
    <cellStyle name="40% - Accent3 4 2 3 2" xfId="24333" hidden="1"/>
    <cellStyle name="40% - Accent3 4 2 3 2" xfId="24019" hidden="1"/>
    <cellStyle name="40% - Accent3 4 2 3 2" xfId="23149" hidden="1"/>
    <cellStyle name="40% - Accent3 4 2 3 2" xfId="22407" hidden="1"/>
    <cellStyle name="40% - Accent3 4 2 3 2" xfId="21776" hidden="1"/>
    <cellStyle name="40% - Accent3 4 2 3 2" xfId="21525" hidden="1"/>
    <cellStyle name="40% - Accent3 4 2 3 2" xfId="20021" hidden="1"/>
    <cellStyle name="40% - Accent3 4 2 3 2" xfId="19697" hidden="1"/>
    <cellStyle name="40% - Accent3 4 2 3 2" xfId="18892" hidden="1"/>
    <cellStyle name="40% - Accent3 4 2 3 2" xfId="18578" hidden="1"/>
    <cellStyle name="40% - Accent3 4 2 3 2" xfId="17708" hidden="1"/>
    <cellStyle name="40% - Accent3 4 2 3 2" xfId="16966" hidden="1"/>
    <cellStyle name="40% - Accent3 4 2 3 2" xfId="28439" hidden="1"/>
    <cellStyle name="40% - Accent3 4 2 3 2" xfId="28608" hidden="1"/>
    <cellStyle name="40% - Accent3 4 2 3 2" xfId="29966" hidden="1"/>
    <cellStyle name="40% - Accent3 4 2 3 2" xfId="30282" hidden="1"/>
    <cellStyle name="40% - Accent3 4 2 3 2" xfId="31066" hidden="1"/>
    <cellStyle name="40% - Accent3 4 2 3 2" xfId="31381" hidden="1"/>
    <cellStyle name="40% - Accent3 4 2 3 2" xfId="32044" hidden="1"/>
    <cellStyle name="40% - Accent3 4 2 3 2" xfId="32677" hidden="1"/>
    <cellStyle name="40% - Accent3 4 2 3 2" xfId="32945" hidden="1"/>
    <cellStyle name="40% - Accent3 4 2 3 2" xfId="32694" hidden="1"/>
    <cellStyle name="40% - Accent3 4 2 3 2" xfId="31190" hidden="1"/>
    <cellStyle name="40% - Accent3 4 2 3 2" xfId="30866" hidden="1"/>
    <cellStyle name="40% - Accent3 4 2 3 2" xfId="30061" hidden="1"/>
    <cellStyle name="40% - Accent3 4 2 3 2" xfId="29747" hidden="1"/>
    <cellStyle name="40% - Accent3 4 2 3 2" xfId="28877" hidden="1"/>
    <cellStyle name="40% - Accent3 4 2 3 2" xfId="28135" hidden="1"/>
    <cellStyle name="40% - Accent3 4 2 4 2" xfId="488" hidden="1"/>
    <cellStyle name="40% - Accent3 4 2 4 2" xfId="657" hidden="1"/>
    <cellStyle name="40% - Accent3 4 2 4 2" xfId="2015" hidden="1"/>
    <cellStyle name="40% - Accent3 4 2 4 2" xfId="2331" hidden="1"/>
    <cellStyle name="40% - Accent3 4 2 4 2" xfId="3115" hidden="1"/>
    <cellStyle name="40% - Accent3 4 2 4 2" xfId="3430" hidden="1"/>
    <cellStyle name="40% - Accent3 4 2 4 2" xfId="4093" hidden="1"/>
    <cellStyle name="40% - Accent3 4 2 4 2" xfId="4726" hidden="1"/>
    <cellStyle name="40% - Accent3 4 2 4 2" xfId="5929" hidden="1"/>
    <cellStyle name="40% - Accent3 4 2 4 2" xfId="6098" hidden="1"/>
    <cellStyle name="40% - Accent3 4 2 4 2" xfId="7456" hidden="1"/>
    <cellStyle name="40% - Accent3 4 2 4 2" xfId="7772" hidden="1"/>
    <cellStyle name="40% - Accent3 4 2 4 2" xfId="8556" hidden="1"/>
    <cellStyle name="40% - Accent3 4 2 4 2" xfId="8871" hidden="1"/>
    <cellStyle name="40% - Accent3 4 2 4 2" xfId="9534" hidden="1"/>
    <cellStyle name="40% - Accent3 4 2 4 2" xfId="10167" hidden="1"/>
    <cellStyle name="40% - Accent3 4 2 4 2" xfId="10500" hidden="1"/>
    <cellStyle name="40% - Accent3 4 2 4 2" xfId="10248" hidden="1"/>
    <cellStyle name="40% - Accent3 4 2 4 2" xfId="8744" hidden="1"/>
    <cellStyle name="40% - Accent3 4 2 4 2" xfId="8420" hidden="1"/>
    <cellStyle name="40% - Accent3 4 2 4 2" xfId="7618" hidden="1"/>
    <cellStyle name="40% - Accent3 4 2 4 2" xfId="7302" hidden="1"/>
    <cellStyle name="40% - Accent3 4 2 4 2" xfId="6435" hidden="1"/>
    <cellStyle name="40% - Accent3 4 2 4 2" xfId="5709" hidden="1"/>
    <cellStyle name="40% - Accent3 4 2 4 2" xfId="5059" hidden="1"/>
    <cellStyle name="40% - Accent3 4 2 4 2" xfId="4807" hidden="1"/>
    <cellStyle name="40% - Accent3 4 2 4 2" xfId="3303" hidden="1"/>
    <cellStyle name="40% - Accent3 4 2 4 2" xfId="2979" hidden="1"/>
    <cellStyle name="40% - Accent3 4 2 4 2" xfId="2177" hidden="1"/>
    <cellStyle name="40% - Accent3 4 2 4 2" xfId="1861" hidden="1"/>
    <cellStyle name="40% - Accent3 4 2 4 2" xfId="994" hidden="1"/>
    <cellStyle name="40% - Accent3 4 2 4 2" xfId="268" hidden="1"/>
    <cellStyle name="40% - Accent3 4 2 4 2" xfId="11657" hidden="1"/>
    <cellStyle name="40% - Accent3 4 2 4 2" xfId="11826" hidden="1"/>
    <cellStyle name="40% - Accent3 4 2 4 2" xfId="13184" hidden="1"/>
    <cellStyle name="40% - Accent3 4 2 4 2" xfId="13500" hidden="1"/>
    <cellStyle name="40% - Accent3 4 2 4 2" xfId="14284" hidden="1"/>
    <cellStyle name="40% - Accent3 4 2 4 2" xfId="14599" hidden="1"/>
    <cellStyle name="40% - Accent3 4 2 4 2" xfId="15262" hidden="1"/>
    <cellStyle name="40% - Accent3 4 2 4 2" xfId="15895" hidden="1"/>
    <cellStyle name="40% - Accent3 4 2 4 2" xfId="16228" hidden="1"/>
    <cellStyle name="40% - Accent3 4 2 4 2" xfId="15976" hidden="1"/>
    <cellStyle name="40% - Accent3 4 2 4 2" xfId="14472" hidden="1"/>
    <cellStyle name="40% - Accent3 4 2 4 2" xfId="14148" hidden="1"/>
    <cellStyle name="40% - Accent3 4 2 4 2" xfId="13346" hidden="1"/>
    <cellStyle name="40% - Accent3 4 2 4 2" xfId="13030" hidden="1"/>
    <cellStyle name="40% - Accent3 4 2 4 2" xfId="12163" hidden="1"/>
    <cellStyle name="40% - Accent3 4 2 4 2" xfId="11437" hidden="1"/>
    <cellStyle name="40% - Accent3 4 2 4 2" xfId="17238" hidden="1"/>
    <cellStyle name="40% - Accent3 4 2 4 2" xfId="17407" hidden="1"/>
    <cellStyle name="40% - Accent3 4 2 4 2" xfId="18765" hidden="1"/>
    <cellStyle name="40% - Accent3 4 2 4 2" xfId="19081" hidden="1"/>
    <cellStyle name="40% - Accent3 4 2 4 2" xfId="19865" hidden="1"/>
    <cellStyle name="40% - Accent3 4 2 4 2" xfId="20180" hidden="1"/>
    <cellStyle name="40% - Accent3 4 2 4 2" xfId="20843" hidden="1"/>
    <cellStyle name="40% - Accent3 4 2 4 2" xfId="21476" hidden="1"/>
    <cellStyle name="40% - Accent3 4 2 4 2" xfId="22679" hidden="1"/>
    <cellStyle name="40% - Accent3 4 2 4 2" xfId="22848" hidden="1"/>
    <cellStyle name="40% - Accent3 4 2 4 2" xfId="24206" hidden="1"/>
    <cellStyle name="40% - Accent3 4 2 4 2" xfId="24522" hidden="1"/>
    <cellStyle name="40% - Accent3 4 2 4 2" xfId="25306" hidden="1"/>
    <cellStyle name="40% - Accent3 4 2 4 2" xfId="25621" hidden="1"/>
    <cellStyle name="40% - Accent3 4 2 4 2" xfId="26284" hidden="1"/>
    <cellStyle name="40% - Accent3 4 2 4 2" xfId="26917" hidden="1"/>
    <cellStyle name="40% - Accent3 4 2 4 2" xfId="27250" hidden="1"/>
    <cellStyle name="40% - Accent3 4 2 4 2" xfId="26998" hidden="1"/>
    <cellStyle name="40% - Accent3 4 2 4 2" xfId="25494" hidden="1"/>
    <cellStyle name="40% - Accent3 4 2 4 2" xfId="25170" hidden="1"/>
    <cellStyle name="40% - Accent3 4 2 4 2" xfId="24368" hidden="1"/>
    <cellStyle name="40% - Accent3 4 2 4 2" xfId="24052" hidden="1"/>
    <cellStyle name="40% - Accent3 4 2 4 2" xfId="23185" hidden="1"/>
    <cellStyle name="40% - Accent3 4 2 4 2" xfId="22459" hidden="1"/>
    <cellStyle name="40% - Accent3 4 2 4 2" xfId="21809" hidden="1"/>
    <cellStyle name="40% - Accent3 4 2 4 2" xfId="21557" hidden="1"/>
    <cellStyle name="40% - Accent3 4 2 4 2" xfId="20053" hidden="1"/>
    <cellStyle name="40% - Accent3 4 2 4 2" xfId="19729" hidden="1"/>
    <cellStyle name="40% - Accent3 4 2 4 2" xfId="18927" hidden="1"/>
    <cellStyle name="40% - Accent3 4 2 4 2" xfId="18611" hidden="1"/>
    <cellStyle name="40% - Accent3 4 2 4 2" xfId="17744" hidden="1"/>
    <cellStyle name="40% - Accent3 4 2 4 2" xfId="17018" hidden="1"/>
    <cellStyle name="40% - Accent3 4 2 4 2" xfId="28407" hidden="1"/>
    <cellStyle name="40% - Accent3 4 2 4 2" xfId="28576" hidden="1"/>
    <cellStyle name="40% - Accent3 4 2 4 2" xfId="29934" hidden="1"/>
    <cellStyle name="40% - Accent3 4 2 4 2" xfId="30250" hidden="1"/>
    <cellStyle name="40% - Accent3 4 2 4 2" xfId="31034" hidden="1"/>
    <cellStyle name="40% - Accent3 4 2 4 2" xfId="31349" hidden="1"/>
    <cellStyle name="40% - Accent3 4 2 4 2" xfId="32012" hidden="1"/>
    <cellStyle name="40% - Accent3 4 2 4 2" xfId="32645" hidden="1"/>
    <cellStyle name="40% - Accent3 4 2 4 2" xfId="32978" hidden="1"/>
    <cellStyle name="40% - Accent3 4 2 4 2" xfId="32726" hidden="1"/>
    <cellStyle name="40% - Accent3 4 2 4 2" xfId="31222" hidden="1"/>
    <cellStyle name="40% - Accent3 4 2 4 2" xfId="30898" hidden="1"/>
    <cellStyle name="40% - Accent3 4 2 4 2" xfId="30096" hidden="1"/>
    <cellStyle name="40% - Accent3 4 2 4 2" xfId="29780" hidden="1"/>
    <cellStyle name="40% - Accent3 4 2 4 2" xfId="28913" hidden="1"/>
    <cellStyle name="40% - Accent3 4 2 4 2" xfId="28187" hidden="1"/>
    <cellStyle name="40% - Accent3 4 3 3 2" xfId="487" hidden="1"/>
    <cellStyle name="40% - Accent3 4 3 3 2" xfId="656" hidden="1"/>
    <cellStyle name="40% - Accent3 4 3 3 2" xfId="2014" hidden="1"/>
    <cellStyle name="40% - Accent3 4 3 3 2" xfId="2330" hidden="1"/>
    <cellStyle name="40% - Accent3 4 3 3 2" xfId="3114" hidden="1"/>
    <cellStyle name="40% - Accent3 4 3 3 2" xfId="3429" hidden="1"/>
    <cellStyle name="40% - Accent3 4 3 3 2" xfId="4092" hidden="1"/>
    <cellStyle name="40% - Accent3 4 3 3 2" xfId="4725" hidden="1"/>
    <cellStyle name="40% - Accent3 4 3 3 2" xfId="5928" hidden="1"/>
    <cellStyle name="40% - Accent3 4 3 3 2" xfId="6097" hidden="1"/>
    <cellStyle name="40% - Accent3 4 3 3 2" xfId="7455" hidden="1"/>
    <cellStyle name="40% - Accent3 4 3 3 2" xfId="7771" hidden="1"/>
    <cellStyle name="40% - Accent3 4 3 3 2" xfId="8555" hidden="1"/>
    <cellStyle name="40% - Accent3 4 3 3 2" xfId="8870" hidden="1"/>
    <cellStyle name="40% - Accent3 4 3 3 2" xfId="9533" hidden="1"/>
    <cellStyle name="40% - Accent3 4 3 3 2" xfId="10166" hidden="1"/>
    <cellStyle name="40% - Accent3 4 3 3 2" xfId="10501" hidden="1"/>
    <cellStyle name="40% - Accent3 4 3 3 2" xfId="10249" hidden="1"/>
    <cellStyle name="40% - Accent3 4 3 3 2" xfId="8745" hidden="1"/>
    <cellStyle name="40% - Accent3 4 3 3 2" xfId="8421" hidden="1"/>
    <cellStyle name="40% - Accent3 4 3 3 2" xfId="7619" hidden="1"/>
    <cellStyle name="40% - Accent3 4 3 3 2" xfId="7303" hidden="1"/>
    <cellStyle name="40% - Accent3 4 3 3 2" xfId="6436" hidden="1"/>
    <cellStyle name="40% - Accent3 4 3 3 2" xfId="5712" hidden="1"/>
    <cellStyle name="40% - Accent3 4 3 3 2" xfId="5060" hidden="1"/>
    <cellStyle name="40% - Accent3 4 3 3 2" xfId="4808" hidden="1"/>
    <cellStyle name="40% - Accent3 4 3 3 2" xfId="3304" hidden="1"/>
    <cellStyle name="40% - Accent3 4 3 3 2" xfId="2980" hidden="1"/>
    <cellStyle name="40% - Accent3 4 3 3 2" xfId="2178" hidden="1"/>
    <cellStyle name="40% - Accent3 4 3 3 2" xfId="1862" hidden="1"/>
    <cellStyle name="40% - Accent3 4 3 3 2" xfId="995" hidden="1"/>
    <cellStyle name="40% - Accent3 4 3 3 2" xfId="271" hidden="1"/>
    <cellStyle name="40% - Accent3 4 3 3 2" xfId="11656" hidden="1"/>
    <cellStyle name="40% - Accent3 4 3 3 2" xfId="11825" hidden="1"/>
    <cellStyle name="40% - Accent3 4 3 3 2" xfId="13183" hidden="1"/>
    <cellStyle name="40% - Accent3 4 3 3 2" xfId="13499" hidden="1"/>
    <cellStyle name="40% - Accent3 4 3 3 2" xfId="14283" hidden="1"/>
    <cellStyle name="40% - Accent3 4 3 3 2" xfId="14598" hidden="1"/>
    <cellStyle name="40% - Accent3 4 3 3 2" xfId="15261" hidden="1"/>
    <cellStyle name="40% - Accent3 4 3 3 2" xfId="15894" hidden="1"/>
    <cellStyle name="40% - Accent3 4 3 3 2" xfId="16229" hidden="1"/>
    <cellStyle name="40% - Accent3 4 3 3 2" xfId="15977" hidden="1"/>
    <cellStyle name="40% - Accent3 4 3 3 2" xfId="14473" hidden="1"/>
    <cellStyle name="40% - Accent3 4 3 3 2" xfId="14149" hidden="1"/>
    <cellStyle name="40% - Accent3 4 3 3 2" xfId="13347" hidden="1"/>
    <cellStyle name="40% - Accent3 4 3 3 2" xfId="13031" hidden="1"/>
    <cellStyle name="40% - Accent3 4 3 3 2" xfId="12164" hidden="1"/>
    <cellStyle name="40% - Accent3 4 3 3 2" xfId="11440" hidden="1"/>
    <cellStyle name="40% - Accent3 4 3 3 2" xfId="17237" hidden="1"/>
    <cellStyle name="40% - Accent3 4 3 3 2" xfId="17406" hidden="1"/>
    <cellStyle name="40% - Accent3 4 3 3 2" xfId="18764" hidden="1"/>
    <cellStyle name="40% - Accent3 4 3 3 2" xfId="19080" hidden="1"/>
    <cellStyle name="40% - Accent3 4 3 3 2" xfId="19864" hidden="1"/>
    <cellStyle name="40% - Accent3 4 3 3 2" xfId="20179" hidden="1"/>
    <cellStyle name="40% - Accent3 4 3 3 2" xfId="20842" hidden="1"/>
    <cellStyle name="40% - Accent3 4 3 3 2" xfId="21475" hidden="1"/>
    <cellStyle name="40% - Accent3 4 3 3 2" xfId="22678" hidden="1"/>
    <cellStyle name="40% - Accent3 4 3 3 2" xfId="22847" hidden="1"/>
    <cellStyle name="40% - Accent3 4 3 3 2" xfId="24205" hidden="1"/>
    <cellStyle name="40% - Accent3 4 3 3 2" xfId="24521" hidden="1"/>
    <cellStyle name="40% - Accent3 4 3 3 2" xfId="25305" hidden="1"/>
    <cellStyle name="40% - Accent3 4 3 3 2" xfId="25620" hidden="1"/>
    <cellStyle name="40% - Accent3 4 3 3 2" xfId="26283" hidden="1"/>
    <cellStyle name="40% - Accent3 4 3 3 2" xfId="26916" hidden="1"/>
    <cellStyle name="40% - Accent3 4 3 3 2" xfId="27251" hidden="1"/>
    <cellStyle name="40% - Accent3 4 3 3 2" xfId="26999" hidden="1"/>
    <cellStyle name="40% - Accent3 4 3 3 2" xfId="25495" hidden="1"/>
    <cellStyle name="40% - Accent3 4 3 3 2" xfId="25171" hidden="1"/>
    <cellStyle name="40% - Accent3 4 3 3 2" xfId="24369" hidden="1"/>
    <cellStyle name="40% - Accent3 4 3 3 2" xfId="24053" hidden="1"/>
    <cellStyle name="40% - Accent3 4 3 3 2" xfId="23186" hidden="1"/>
    <cellStyle name="40% - Accent3 4 3 3 2" xfId="22462" hidden="1"/>
    <cellStyle name="40% - Accent3 4 3 3 2" xfId="21810" hidden="1"/>
    <cellStyle name="40% - Accent3 4 3 3 2" xfId="21558" hidden="1"/>
    <cellStyle name="40% - Accent3 4 3 3 2" xfId="20054" hidden="1"/>
    <cellStyle name="40% - Accent3 4 3 3 2" xfId="19730" hidden="1"/>
    <cellStyle name="40% - Accent3 4 3 3 2" xfId="18928" hidden="1"/>
    <cellStyle name="40% - Accent3 4 3 3 2" xfId="18612" hidden="1"/>
    <cellStyle name="40% - Accent3 4 3 3 2" xfId="17745" hidden="1"/>
    <cellStyle name="40% - Accent3 4 3 3 2" xfId="17021" hidden="1"/>
    <cellStyle name="40% - Accent3 4 3 3 2" xfId="28406" hidden="1"/>
    <cellStyle name="40% - Accent3 4 3 3 2" xfId="28575" hidden="1"/>
    <cellStyle name="40% - Accent3 4 3 3 2" xfId="29933" hidden="1"/>
    <cellStyle name="40% - Accent3 4 3 3 2" xfId="30249" hidden="1"/>
    <cellStyle name="40% - Accent3 4 3 3 2" xfId="31033" hidden="1"/>
    <cellStyle name="40% - Accent3 4 3 3 2" xfId="31348" hidden="1"/>
    <cellStyle name="40% - Accent3 4 3 3 2" xfId="32011" hidden="1"/>
    <cellStyle name="40% - Accent3 4 3 3 2" xfId="32644" hidden="1"/>
    <cellStyle name="40% - Accent3 4 3 3 2" xfId="32979" hidden="1"/>
    <cellStyle name="40% - Accent3 4 3 3 2" xfId="32727" hidden="1"/>
    <cellStyle name="40% - Accent3 4 3 3 2" xfId="31223" hidden="1"/>
    <cellStyle name="40% - Accent3 4 3 3 2" xfId="30899" hidden="1"/>
    <cellStyle name="40% - Accent3 4 3 3 2" xfId="30097" hidden="1"/>
    <cellStyle name="40% - Accent3 4 3 3 2" xfId="29781" hidden="1"/>
    <cellStyle name="40% - Accent3 4 3 3 2" xfId="28914" hidden="1"/>
    <cellStyle name="40% - Accent3 4 3 3 2" xfId="28190" hidden="1"/>
    <cellStyle name="40% - Accent3 5 2" xfId="448" hidden="1"/>
    <cellStyle name="40% - Accent3 5 2" xfId="617" hidden="1"/>
    <cellStyle name="40% - Accent3 5 2" xfId="1975" hidden="1"/>
    <cellStyle name="40% - Accent3 5 2" xfId="2291" hidden="1"/>
    <cellStyle name="40% - Accent3 5 2" xfId="3075" hidden="1"/>
    <cellStyle name="40% - Accent3 5 2" xfId="3390" hidden="1"/>
    <cellStyle name="40% - Accent3 5 2" xfId="4053" hidden="1"/>
    <cellStyle name="40% - Accent3 5 2" xfId="4686" hidden="1"/>
    <cellStyle name="40% - Accent3 5 2" xfId="5889" hidden="1"/>
    <cellStyle name="40% - Accent3 5 2" xfId="6058" hidden="1"/>
    <cellStyle name="40% - Accent3 5 2" xfId="7416" hidden="1"/>
    <cellStyle name="40% - Accent3 5 2" xfId="7732" hidden="1"/>
    <cellStyle name="40% - Accent3 5 2" xfId="8516" hidden="1"/>
    <cellStyle name="40% - Accent3 5 2" xfId="8831" hidden="1"/>
    <cellStyle name="40% - Accent3 5 2" xfId="9494" hidden="1"/>
    <cellStyle name="40% - Accent3 5 2" xfId="10127" hidden="1"/>
    <cellStyle name="40% - Accent3 5 2" xfId="10540" hidden="1"/>
    <cellStyle name="40% - Accent3 5 2" xfId="10288" hidden="1"/>
    <cellStyle name="40% - Accent3 5 2" xfId="8785" hidden="1"/>
    <cellStyle name="40% - Accent3 5 2" xfId="8460" hidden="1"/>
    <cellStyle name="40% - Accent3 5 2" xfId="7660" hidden="1"/>
    <cellStyle name="40% - Accent3 5 2" xfId="7342" hidden="1"/>
    <cellStyle name="40% - Accent3 5 2" xfId="6484" hidden="1"/>
    <cellStyle name="40% - Accent3 5 2" xfId="5771" hidden="1"/>
    <cellStyle name="40% - Accent3 5 2" xfId="5099" hidden="1"/>
    <cellStyle name="40% - Accent3 5 2" xfId="4847" hidden="1"/>
    <cellStyle name="40% - Accent3 5 2" xfId="3344" hidden="1"/>
    <cellStyle name="40% - Accent3 5 2" xfId="3019" hidden="1"/>
    <cellStyle name="40% - Accent3 5 2" xfId="2219" hidden="1"/>
    <cellStyle name="40% - Accent3 5 2" xfId="1901" hidden="1"/>
    <cellStyle name="40% - Accent3 5 2" xfId="1043" hidden="1"/>
    <cellStyle name="40% - Accent3 5 2" xfId="330" hidden="1"/>
    <cellStyle name="40% - Accent3 5 2" xfId="11617" hidden="1"/>
    <cellStyle name="40% - Accent3 5 2" xfId="11786" hidden="1"/>
    <cellStyle name="40% - Accent3 5 2" xfId="13144" hidden="1"/>
    <cellStyle name="40% - Accent3 5 2" xfId="13460" hidden="1"/>
    <cellStyle name="40% - Accent3 5 2" xfId="14244" hidden="1"/>
    <cellStyle name="40% - Accent3 5 2" xfId="14559" hidden="1"/>
    <cellStyle name="40% - Accent3 5 2" xfId="15222" hidden="1"/>
    <cellStyle name="40% - Accent3 5 2" xfId="15855" hidden="1"/>
    <cellStyle name="40% - Accent3 5 2" xfId="16268" hidden="1"/>
    <cellStyle name="40% - Accent3 5 2" xfId="16016" hidden="1"/>
    <cellStyle name="40% - Accent3 5 2" xfId="14513" hidden="1"/>
    <cellStyle name="40% - Accent3 5 2" xfId="14188" hidden="1"/>
    <cellStyle name="40% - Accent3 5 2" xfId="13388" hidden="1"/>
    <cellStyle name="40% - Accent3 5 2" xfId="13070" hidden="1"/>
    <cellStyle name="40% - Accent3 5 2" xfId="12212" hidden="1"/>
    <cellStyle name="40% - Accent3 5 2" xfId="11499" hidden="1"/>
    <cellStyle name="40% - Accent3 5 2" xfId="17198" hidden="1"/>
    <cellStyle name="40% - Accent3 5 2" xfId="17367" hidden="1"/>
    <cellStyle name="40% - Accent3 5 2" xfId="18725" hidden="1"/>
    <cellStyle name="40% - Accent3 5 2" xfId="19041" hidden="1"/>
    <cellStyle name="40% - Accent3 5 2" xfId="19825" hidden="1"/>
    <cellStyle name="40% - Accent3 5 2" xfId="20140" hidden="1"/>
    <cellStyle name="40% - Accent3 5 2" xfId="20803" hidden="1"/>
    <cellStyle name="40% - Accent3 5 2" xfId="21436" hidden="1"/>
    <cellStyle name="40% - Accent3 5 2" xfId="22639" hidden="1"/>
    <cellStyle name="40% - Accent3 5 2" xfId="22808" hidden="1"/>
    <cellStyle name="40% - Accent3 5 2" xfId="24166" hidden="1"/>
    <cellStyle name="40% - Accent3 5 2" xfId="24482" hidden="1"/>
    <cellStyle name="40% - Accent3 5 2" xfId="25266" hidden="1"/>
    <cellStyle name="40% - Accent3 5 2" xfId="25581" hidden="1"/>
    <cellStyle name="40% - Accent3 5 2" xfId="26244" hidden="1"/>
    <cellStyle name="40% - Accent3 5 2" xfId="26877" hidden="1"/>
    <cellStyle name="40% - Accent3 5 2" xfId="27290" hidden="1"/>
    <cellStyle name="40% - Accent3 5 2" xfId="27038" hidden="1"/>
    <cellStyle name="40% - Accent3 5 2" xfId="25535" hidden="1"/>
    <cellStyle name="40% - Accent3 5 2" xfId="25210" hidden="1"/>
    <cellStyle name="40% - Accent3 5 2" xfId="24410" hidden="1"/>
    <cellStyle name="40% - Accent3 5 2" xfId="24092" hidden="1"/>
    <cellStyle name="40% - Accent3 5 2" xfId="23234" hidden="1"/>
    <cellStyle name="40% - Accent3 5 2" xfId="22521" hidden="1"/>
    <cellStyle name="40% - Accent3 5 2" xfId="21849" hidden="1"/>
    <cellStyle name="40% - Accent3 5 2" xfId="21597" hidden="1"/>
    <cellStyle name="40% - Accent3 5 2" xfId="20094" hidden="1"/>
    <cellStyle name="40% - Accent3 5 2" xfId="19769" hidden="1"/>
    <cellStyle name="40% - Accent3 5 2" xfId="18969" hidden="1"/>
    <cellStyle name="40% - Accent3 5 2" xfId="18651" hidden="1"/>
    <cellStyle name="40% - Accent3 5 2" xfId="17793" hidden="1"/>
    <cellStyle name="40% - Accent3 5 2" xfId="17080" hidden="1"/>
    <cellStyle name="40% - Accent3 5 2" xfId="28367" hidden="1"/>
    <cellStyle name="40% - Accent3 5 2" xfId="28536" hidden="1"/>
    <cellStyle name="40% - Accent3 5 2" xfId="29894" hidden="1"/>
    <cellStyle name="40% - Accent3 5 2" xfId="30210" hidden="1"/>
    <cellStyle name="40% - Accent3 5 2" xfId="30994" hidden="1"/>
    <cellStyle name="40% - Accent3 5 2" xfId="31309" hidden="1"/>
    <cellStyle name="40% - Accent3 5 2" xfId="31972" hidden="1"/>
    <cellStyle name="40% - Accent3 5 2" xfId="32605" hidden="1"/>
    <cellStyle name="40% - Accent3 5 2" xfId="33018" hidden="1"/>
    <cellStyle name="40% - Accent3 5 2" xfId="32766" hidden="1"/>
    <cellStyle name="40% - Accent3 5 2" xfId="31263" hidden="1"/>
    <cellStyle name="40% - Accent3 5 2" xfId="30938" hidden="1"/>
    <cellStyle name="40% - Accent3 5 2" xfId="30138" hidden="1"/>
    <cellStyle name="40% - Accent3 5 2" xfId="29820" hidden="1"/>
    <cellStyle name="40% - Accent3 5 2" xfId="28962" hidden="1"/>
    <cellStyle name="40% - Accent3 5 2" xfId="28249" hidden="1"/>
    <cellStyle name="40% - Accent3 7" xfId="21" hidden="1"/>
    <cellStyle name="40% - Accent3 7" xfId="99" hidden="1"/>
    <cellStyle name="40% - Accent3 7" xfId="178" hidden="1"/>
    <cellStyle name="40% - Accent3 7" xfId="349" hidden="1"/>
    <cellStyle name="40% - Accent3 7" xfId="1321" hidden="1"/>
    <cellStyle name="40% - Accent3 7" xfId="1451" hidden="1"/>
    <cellStyle name="40% - Accent3 7" xfId="1596" hidden="1"/>
    <cellStyle name="40% - Accent3 7" xfId="1166" hidden="1"/>
    <cellStyle name="40% - Accent3 7" xfId="1114" hidden="1"/>
    <cellStyle name="40% - Accent3 7" xfId="1085" hidden="1"/>
    <cellStyle name="40% - Accent3 7" xfId="2131" hidden="1"/>
    <cellStyle name="40% - Accent3 7" xfId="2533" hidden="1"/>
    <cellStyle name="40% - Accent3 7" xfId="2658" hidden="1"/>
    <cellStyle name="40% - Accent3 7" xfId="932" hidden="1"/>
    <cellStyle name="40% - Accent3 7" xfId="1165" hidden="1"/>
    <cellStyle name="40% - Accent3 7" xfId="1199" hidden="1"/>
    <cellStyle name="40% - Accent3 7" xfId="3243" hidden="1"/>
    <cellStyle name="40% - Accent3 7" xfId="3567" hidden="1"/>
    <cellStyle name="40% - Accent3 7" xfId="3666" hidden="1"/>
    <cellStyle name="40% - Accent3 7" xfId="3785" hidden="1"/>
    <cellStyle name="40% - Accent3 7" xfId="4335" hidden="1"/>
    <cellStyle name="40% - Accent3 7" xfId="4448" hidden="1"/>
    <cellStyle name="40% - Accent3 7" xfId="4590" hidden="1"/>
    <cellStyle name="40% - Accent3 7" xfId="4935" hidden="1"/>
    <cellStyle name="40% - Accent3 7" xfId="5462" hidden="1"/>
    <cellStyle name="40% - Accent3 7" xfId="5540" hidden="1"/>
    <cellStyle name="40% - Accent3 7" xfId="5619" hidden="1"/>
    <cellStyle name="40% - Accent3 7" xfId="5790" hidden="1"/>
    <cellStyle name="40% - Accent3 7" xfId="6762" hidden="1"/>
    <cellStyle name="40% - Accent3 7" xfId="6892" hidden="1"/>
    <cellStyle name="40% - Accent3 7" xfId="7037" hidden="1"/>
    <cellStyle name="40% - Accent3 7" xfId="6607" hidden="1"/>
    <cellStyle name="40% - Accent3 7" xfId="6555" hidden="1"/>
    <cellStyle name="40% - Accent3 7" xfId="6526" hidden="1"/>
    <cellStyle name="40% - Accent3 7" xfId="7572" hidden="1"/>
    <cellStyle name="40% - Accent3 7" xfId="7974" hidden="1"/>
    <cellStyle name="40% - Accent3 7" xfId="8099" hidden="1"/>
    <cellStyle name="40% - Accent3 7" xfId="6373" hidden="1"/>
    <cellStyle name="40% - Accent3 7" xfId="6606" hidden="1"/>
    <cellStyle name="40% - Accent3 7" xfId="6640" hidden="1"/>
    <cellStyle name="40% - Accent3 7" xfId="8684" hidden="1"/>
    <cellStyle name="40% - Accent3 7" xfId="9008" hidden="1"/>
    <cellStyle name="40% - Accent3 7" xfId="9107" hidden="1"/>
    <cellStyle name="40% - Accent3 7" xfId="9226" hidden="1"/>
    <cellStyle name="40% - Accent3 7" xfId="9776" hidden="1"/>
    <cellStyle name="40% - Accent3 7" xfId="9889" hidden="1"/>
    <cellStyle name="40% - Accent3 7" xfId="10031" hidden="1"/>
    <cellStyle name="40% - Accent3 7" xfId="10376" hidden="1"/>
    <cellStyle name="40% - Accent3 7" xfId="10874" hidden="1"/>
    <cellStyle name="40% - Accent3 7" xfId="10797" hidden="1"/>
    <cellStyle name="40% - Accent3 7" xfId="10718" hidden="1"/>
    <cellStyle name="40% - Accent3 7" xfId="10636" hidden="1"/>
    <cellStyle name="40% - Accent3 7" xfId="9471" hidden="1"/>
    <cellStyle name="40% - Accent3 7" xfId="9387" hidden="1"/>
    <cellStyle name="40% - Accent3 7" xfId="9303" hidden="1"/>
    <cellStyle name="40% - Accent3 7" xfId="9693" hidden="1"/>
    <cellStyle name="40% - Accent3 7" xfId="9839" hidden="1"/>
    <cellStyle name="40% - Accent3 7" xfId="9921" hidden="1"/>
    <cellStyle name="40% - Accent3 7" xfId="8617" hidden="1"/>
    <cellStyle name="40% - Accent3 7" xfId="8243" hidden="1"/>
    <cellStyle name="40% - Accent3 7" xfId="8081" hidden="1"/>
    <cellStyle name="40% - Accent3 7" xfId="10036" hidden="1"/>
    <cellStyle name="40% - Accent3 7" xfId="9694" hidden="1"/>
    <cellStyle name="40% - Accent3 7" xfId="9661" hidden="1"/>
    <cellStyle name="40% - Accent3 7" xfId="7501" hidden="1"/>
    <cellStyle name="40% - Accent3 7" xfId="7055" hidden="1"/>
    <cellStyle name="40% - Accent3 7" xfId="6885" hidden="1"/>
    <cellStyle name="40% - Accent3 7" xfId="6689" hidden="1"/>
    <cellStyle name="40% - Accent3 7" xfId="6252" hidden="1"/>
    <cellStyle name="40% - Accent3 7" xfId="6174" hidden="1"/>
    <cellStyle name="40% - Accent3 7" xfId="5994" hidden="1"/>
    <cellStyle name="40% - Accent3 7" xfId="10943" hidden="1"/>
    <cellStyle name="40% - Accent3 7" xfId="5433" hidden="1"/>
    <cellStyle name="40% - Accent3 7" xfId="5356" hidden="1"/>
    <cellStyle name="40% - Accent3 7" xfId="5277" hidden="1"/>
    <cellStyle name="40% - Accent3 7" xfId="5195" hidden="1"/>
    <cellStyle name="40% - Accent3 7" xfId="4030" hidden="1"/>
    <cellStyle name="40% - Accent3 7" xfId="3946" hidden="1"/>
    <cellStyle name="40% - Accent3 7" xfId="3862" hidden="1"/>
    <cellStyle name="40% - Accent3 7" xfId="4252" hidden="1"/>
    <cellStyle name="40% - Accent3 7" xfId="4398" hidden="1"/>
    <cellStyle name="40% - Accent3 7" xfId="4480" hidden="1"/>
    <cellStyle name="40% - Accent3 7" xfId="3176" hidden="1"/>
    <cellStyle name="40% - Accent3 7" xfId="2802" hidden="1"/>
    <cellStyle name="40% - Accent3 7" xfId="2640" hidden="1"/>
    <cellStyle name="40% - Accent3 7" xfId="4595" hidden="1"/>
    <cellStyle name="40% - Accent3 7" xfId="4253" hidden="1"/>
    <cellStyle name="40% - Accent3 7" xfId="4220" hidden="1"/>
    <cellStyle name="40% - Accent3 7" xfId="2060" hidden="1"/>
    <cellStyle name="40% - Accent3 7" xfId="1614" hidden="1"/>
    <cellStyle name="40% - Accent3 7" xfId="1444" hidden="1"/>
    <cellStyle name="40% - Accent3 7" xfId="1248" hidden="1"/>
    <cellStyle name="40% - Accent3 7" xfId="811" hidden="1"/>
    <cellStyle name="40% - Accent3 7" xfId="733" hidden="1"/>
    <cellStyle name="40% - Accent3 7" xfId="553" hidden="1"/>
    <cellStyle name="40% - Accent3 7" xfId="11087" hidden="1"/>
    <cellStyle name="40% - Accent3 7" xfId="11190" hidden="1"/>
    <cellStyle name="40% - Accent3 7" xfId="11268" hidden="1"/>
    <cellStyle name="40% - Accent3 7" xfId="11347" hidden="1"/>
    <cellStyle name="40% - Accent3 7" xfId="11518" hidden="1"/>
    <cellStyle name="40% - Accent3 7" xfId="12490" hidden="1"/>
    <cellStyle name="40% - Accent3 7" xfId="12620" hidden="1"/>
    <cellStyle name="40% - Accent3 7" xfId="12765" hidden="1"/>
    <cellStyle name="40% - Accent3 7" xfId="12335" hidden="1"/>
    <cellStyle name="40% - Accent3 7" xfId="12283" hidden="1"/>
    <cellStyle name="40% - Accent3 7" xfId="12254" hidden="1"/>
    <cellStyle name="40% - Accent3 7" xfId="13300" hidden="1"/>
    <cellStyle name="40% - Accent3 7" xfId="13702" hidden="1"/>
    <cellStyle name="40% - Accent3 7" xfId="13827" hidden="1"/>
    <cellStyle name="40% - Accent3 7" xfId="12101" hidden="1"/>
    <cellStyle name="40% - Accent3 7" xfId="12334" hidden="1"/>
    <cellStyle name="40% - Accent3 7" xfId="12368" hidden="1"/>
    <cellStyle name="40% - Accent3 7" xfId="14412" hidden="1"/>
    <cellStyle name="40% - Accent3 7" xfId="14736" hidden="1"/>
    <cellStyle name="40% - Accent3 7" xfId="14835" hidden="1"/>
    <cellStyle name="40% - Accent3 7" xfId="14954" hidden="1"/>
    <cellStyle name="40% - Accent3 7" xfId="15504" hidden="1"/>
    <cellStyle name="40% - Accent3 7" xfId="15617" hidden="1"/>
    <cellStyle name="40% - Accent3 7" xfId="15759" hidden="1"/>
    <cellStyle name="40% - Accent3 7" xfId="16104" hidden="1"/>
    <cellStyle name="40% - Accent3 7" xfId="16602" hidden="1"/>
    <cellStyle name="40% - Accent3 7" xfId="16525" hidden="1"/>
    <cellStyle name="40% - Accent3 7" xfId="16446" hidden="1"/>
    <cellStyle name="40% - Accent3 7" xfId="16364" hidden="1"/>
    <cellStyle name="40% - Accent3 7" xfId="15199" hidden="1"/>
    <cellStyle name="40% - Accent3 7" xfId="15115" hidden="1"/>
    <cellStyle name="40% - Accent3 7" xfId="15031" hidden="1"/>
    <cellStyle name="40% - Accent3 7" xfId="15421" hidden="1"/>
    <cellStyle name="40% - Accent3 7" xfId="15567" hidden="1"/>
    <cellStyle name="40% - Accent3 7" xfId="15649" hidden="1"/>
    <cellStyle name="40% - Accent3 7" xfId="14345" hidden="1"/>
    <cellStyle name="40% - Accent3 7" xfId="13971" hidden="1"/>
    <cellStyle name="40% - Accent3 7" xfId="13809" hidden="1"/>
    <cellStyle name="40% - Accent3 7" xfId="15764" hidden="1"/>
    <cellStyle name="40% - Accent3 7" xfId="15422" hidden="1"/>
    <cellStyle name="40% - Accent3 7" xfId="15389" hidden="1"/>
    <cellStyle name="40% - Accent3 7" xfId="13229" hidden="1"/>
    <cellStyle name="40% - Accent3 7" xfId="12783" hidden="1"/>
    <cellStyle name="40% - Accent3 7" xfId="12613" hidden="1"/>
    <cellStyle name="40% - Accent3 7" xfId="12417" hidden="1"/>
    <cellStyle name="40% - Accent3 7" xfId="11980" hidden="1"/>
    <cellStyle name="40% - Accent3 7" xfId="11902" hidden="1"/>
    <cellStyle name="40% - Accent3 7" xfId="11722" hidden="1"/>
    <cellStyle name="40% - Accent3 7" xfId="16671" hidden="1"/>
    <cellStyle name="40% - Accent3 7" xfId="16771" hidden="1"/>
    <cellStyle name="40% - Accent3 7" xfId="16849" hidden="1"/>
    <cellStyle name="40% - Accent3 7" xfId="16928" hidden="1"/>
    <cellStyle name="40% - Accent3 7" xfId="17099" hidden="1"/>
    <cellStyle name="40% - Accent3 7" xfId="18071" hidden="1"/>
    <cellStyle name="40% - Accent3 7" xfId="18201" hidden="1"/>
    <cellStyle name="40% - Accent3 7" xfId="18346" hidden="1"/>
    <cellStyle name="40% - Accent3 7" xfId="17916" hidden="1"/>
    <cellStyle name="40% - Accent3 7" xfId="17864" hidden="1"/>
    <cellStyle name="40% - Accent3 7" xfId="17835" hidden="1"/>
    <cellStyle name="40% - Accent3 7" xfId="18881" hidden="1"/>
    <cellStyle name="40% - Accent3 7" xfId="19283" hidden="1"/>
    <cellStyle name="40% - Accent3 7" xfId="19408" hidden="1"/>
    <cellStyle name="40% - Accent3 7" xfId="17682" hidden="1"/>
    <cellStyle name="40% - Accent3 7" xfId="17915" hidden="1"/>
    <cellStyle name="40% - Accent3 7" xfId="17949" hidden="1"/>
    <cellStyle name="40% - Accent3 7" xfId="19993" hidden="1"/>
    <cellStyle name="40% - Accent3 7" xfId="20317" hidden="1"/>
    <cellStyle name="40% - Accent3 7" xfId="20416" hidden="1"/>
    <cellStyle name="40% - Accent3 7" xfId="20535" hidden="1"/>
    <cellStyle name="40% - Accent3 7" xfId="21085" hidden="1"/>
    <cellStyle name="40% - Accent3 7" xfId="21198" hidden="1"/>
    <cellStyle name="40% - Accent3 7" xfId="21340" hidden="1"/>
    <cellStyle name="40% - Accent3 7" xfId="21685" hidden="1"/>
    <cellStyle name="40% - Accent3 7" xfId="22212" hidden="1"/>
    <cellStyle name="40% - Accent3 7" xfId="22290" hidden="1"/>
    <cellStyle name="40% - Accent3 7" xfId="22369" hidden="1"/>
    <cellStyle name="40% - Accent3 7" xfId="22540" hidden="1"/>
    <cellStyle name="40% - Accent3 7" xfId="23512" hidden="1"/>
    <cellStyle name="40% - Accent3 7" xfId="23642" hidden="1"/>
    <cellStyle name="40% - Accent3 7" xfId="23787" hidden="1"/>
    <cellStyle name="40% - Accent3 7" xfId="23357" hidden="1"/>
    <cellStyle name="40% - Accent3 7" xfId="23305" hidden="1"/>
    <cellStyle name="40% - Accent3 7" xfId="23276" hidden="1"/>
    <cellStyle name="40% - Accent3 7" xfId="24322" hidden="1"/>
    <cellStyle name="40% - Accent3 7" xfId="24724" hidden="1"/>
    <cellStyle name="40% - Accent3 7" xfId="24849" hidden="1"/>
    <cellStyle name="40% - Accent3 7" xfId="23123" hidden="1"/>
    <cellStyle name="40% - Accent3 7" xfId="23356" hidden="1"/>
    <cellStyle name="40% - Accent3 7" xfId="23390" hidden="1"/>
    <cellStyle name="40% - Accent3 7" xfId="25434" hidden="1"/>
    <cellStyle name="40% - Accent3 7" xfId="25758" hidden="1"/>
    <cellStyle name="40% - Accent3 7" xfId="25857" hidden="1"/>
    <cellStyle name="40% - Accent3 7" xfId="25976" hidden="1"/>
    <cellStyle name="40% - Accent3 7" xfId="26526" hidden="1"/>
    <cellStyle name="40% - Accent3 7" xfId="26639" hidden="1"/>
    <cellStyle name="40% - Accent3 7" xfId="26781" hidden="1"/>
    <cellStyle name="40% - Accent3 7" xfId="27126" hidden="1"/>
    <cellStyle name="40% - Accent3 7" xfId="27624" hidden="1"/>
    <cellStyle name="40% - Accent3 7" xfId="27547" hidden="1"/>
    <cellStyle name="40% - Accent3 7" xfId="27468" hidden="1"/>
    <cellStyle name="40% - Accent3 7" xfId="27386" hidden="1"/>
    <cellStyle name="40% - Accent3 7" xfId="26221" hidden="1"/>
    <cellStyle name="40% - Accent3 7" xfId="26137" hidden="1"/>
    <cellStyle name="40% - Accent3 7" xfId="26053" hidden="1"/>
    <cellStyle name="40% - Accent3 7" xfId="26443" hidden="1"/>
    <cellStyle name="40% - Accent3 7" xfId="26589" hidden="1"/>
    <cellStyle name="40% - Accent3 7" xfId="26671" hidden="1"/>
    <cellStyle name="40% - Accent3 7" xfId="25367" hidden="1"/>
    <cellStyle name="40% - Accent3 7" xfId="24993" hidden="1"/>
    <cellStyle name="40% - Accent3 7" xfId="24831" hidden="1"/>
    <cellStyle name="40% - Accent3 7" xfId="26786" hidden="1"/>
    <cellStyle name="40% - Accent3 7" xfId="26444" hidden="1"/>
    <cellStyle name="40% - Accent3 7" xfId="26411" hidden="1"/>
    <cellStyle name="40% - Accent3 7" xfId="24251" hidden="1"/>
    <cellStyle name="40% - Accent3 7" xfId="23805" hidden="1"/>
    <cellStyle name="40% - Accent3 7" xfId="23635" hidden="1"/>
    <cellStyle name="40% - Accent3 7" xfId="23439" hidden="1"/>
    <cellStyle name="40% - Accent3 7" xfId="23002" hidden="1"/>
    <cellStyle name="40% - Accent3 7" xfId="22924" hidden="1"/>
    <cellStyle name="40% - Accent3 7" xfId="22744" hidden="1"/>
    <cellStyle name="40% - Accent3 7" xfId="27693" hidden="1"/>
    <cellStyle name="40% - Accent3 7" xfId="22183" hidden="1"/>
    <cellStyle name="40% - Accent3 7" xfId="22106" hidden="1"/>
    <cellStyle name="40% - Accent3 7" xfId="22027" hidden="1"/>
    <cellStyle name="40% - Accent3 7" xfId="21945" hidden="1"/>
    <cellStyle name="40% - Accent3 7" xfId="20780" hidden="1"/>
    <cellStyle name="40% - Accent3 7" xfId="20696" hidden="1"/>
    <cellStyle name="40% - Accent3 7" xfId="20612" hidden="1"/>
    <cellStyle name="40% - Accent3 7" xfId="21002" hidden="1"/>
    <cellStyle name="40% - Accent3 7" xfId="21148" hidden="1"/>
    <cellStyle name="40% - Accent3 7" xfId="21230" hidden="1"/>
    <cellStyle name="40% - Accent3 7" xfId="19926" hidden="1"/>
    <cellStyle name="40% - Accent3 7" xfId="19552" hidden="1"/>
    <cellStyle name="40% - Accent3 7" xfId="19390" hidden="1"/>
    <cellStyle name="40% - Accent3 7" xfId="21345" hidden="1"/>
    <cellStyle name="40% - Accent3 7" xfId="21003" hidden="1"/>
    <cellStyle name="40% - Accent3 7" xfId="20970" hidden="1"/>
    <cellStyle name="40% - Accent3 7" xfId="18810" hidden="1"/>
    <cellStyle name="40% - Accent3 7" xfId="18364" hidden="1"/>
    <cellStyle name="40% - Accent3 7" xfId="18194" hidden="1"/>
    <cellStyle name="40% - Accent3 7" xfId="17998" hidden="1"/>
    <cellStyle name="40% - Accent3 7" xfId="17561" hidden="1"/>
    <cellStyle name="40% - Accent3 7" xfId="17483" hidden="1"/>
    <cellStyle name="40% - Accent3 7" xfId="17303" hidden="1"/>
    <cellStyle name="40% - Accent3 7" xfId="27837" hidden="1"/>
    <cellStyle name="40% - Accent3 7" xfId="27940" hidden="1"/>
    <cellStyle name="40% - Accent3 7" xfId="28018" hidden="1"/>
    <cellStyle name="40% - Accent3 7" xfId="28097" hidden="1"/>
    <cellStyle name="40% - Accent3 7" xfId="28268" hidden="1"/>
    <cellStyle name="40% - Accent3 7" xfId="29240" hidden="1"/>
    <cellStyle name="40% - Accent3 7" xfId="29370" hidden="1"/>
    <cellStyle name="40% - Accent3 7" xfId="29515" hidden="1"/>
    <cellStyle name="40% - Accent3 7" xfId="29085" hidden="1"/>
    <cellStyle name="40% - Accent3 7" xfId="29033" hidden="1"/>
    <cellStyle name="40% - Accent3 7" xfId="29004" hidden="1"/>
    <cellStyle name="40% - Accent3 7" xfId="30050" hidden="1"/>
    <cellStyle name="40% - Accent3 7" xfId="30452" hidden="1"/>
    <cellStyle name="40% - Accent3 7" xfId="30577" hidden="1"/>
    <cellStyle name="40% - Accent3 7" xfId="28851" hidden="1"/>
    <cellStyle name="40% - Accent3 7" xfId="29084" hidden="1"/>
    <cellStyle name="40% - Accent3 7" xfId="29118" hidden="1"/>
    <cellStyle name="40% - Accent3 7" xfId="31162" hidden="1"/>
    <cellStyle name="40% - Accent3 7" xfId="31486" hidden="1"/>
    <cellStyle name="40% - Accent3 7" xfId="31585" hidden="1"/>
    <cellStyle name="40% - Accent3 7" xfId="31704" hidden="1"/>
    <cellStyle name="40% - Accent3 7" xfId="32254" hidden="1"/>
    <cellStyle name="40% - Accent3 7" xfId="32367" hidden="1"/>
    <cellStyle name="40% - Accent3 7" xfId="32509" hidden="1"/>
    <cellStyle name="40% - Accent3 7" xfId="32854" hidden="1"/>
    <cellStyle name="40% - Accent3 7" xfId="33352" hidden="1"/>
    <cellStyle name="40% - Accent3 7" xfId="33275" hidden="1"/>
    <cellStyle name="40% - Accent3 7" xfId="33196" hidden="1"/>
    <cellStyle name="40% - Accent3 7" xfId="33114" hidden="1"/>
    <cellStyle name="40% - Accent3 7" xfId="31949" hidden="1"/>
    <cellStyle name="40% - Accent3 7" xfId="31865" hidden="1"/>
    <cellStyle name="40% - Accent3 7" xfId="31781" hidden="1"/>
    <cellStyle name="40% - Accent3 7" xfId="32171" hidden="1"/>
    <cellStyle name="40% - Accent3 7" xfId="32317" hidden="1"/>
    <cellStyle name="40% - Accent3 7" xfId="32399" hidden="1"/>
    <cellStyle name="40% - Accent3 7" xfId="31095" hidden="1"/>
    <cellStyle name="40% - Accent3 7" xfId="30721" hidden="1"/>
    <cellStyle name="40% - Accent3 7" xfId="30559" hidden="1"/>
    <cellStyle name="40% - Accent3 7" xfId="32514" hidden="1"/>
    <cellStyle name="40% - Accent3 7" xfId="32172" hidden="1"/>
    <cellStyle name="40% - Accent3 7" xfId="32139" hidden="1"/>
    <cellStyle name="40% - Accent3 7" xfId="29979" hidden="1"/>
    <cellStyle name="40% - Accent3 7" xfId="29533" hidden="1"/>
    <cellStyle name="40% - Accent3 7" xfId="29363" hidden="1"/>
    <cellStyle name="40% - Accent3 7" xfId="29167" hidden="1"/>
    <cellStyle name="40% - Accent3 7" xfId="28730" hidden="1"/>
    <cellStyle name="40% - Accent3 7" xfId="28652" hidden="1"/>
    <cellStyle name="40% - Accent3 7" xfId="28472" hidden="1"/>
    <cellStyle name="40% - Accent3 7" xfId="33421" hidden="1"/>
    <cellStyle name="40% - Accent3 8" xfId="37" hidden="1"/>
    <cellStyle name="40% - Accent3 8" xfId="26" hidden="1"/>
    <cellStyle name="40% - Accent3 8" xfId="175" hidden="1"/>
    <cellStyle name="40% - Accent3 8" xfId="343" hidden="1"/>
    <cellStyle name="40% - Accent3 8" xfId="1291" hidden="1"/>
    <cellStyle name="40% - Accent3 8" xfId="1447" hidden="1"/>
    <cellStyle name="40% - Accent3 8" xfId="1592" hidden="1"/>
    <cellStyle name="40% - Accent3 8" xfId="1187" hidden="1"/>
    <cellStyle name="40% - Accent3 8" xfId="2113" hidden="1"/>
    <cellStyle name="40% - Accent3 8" xfId="1274" hidden="1"/>
    <cellStyle name="40% - Accent3 8" xfId="2087" hidden="1"/>
    <cellStyle name="40% - Accent3 8" xfId="2528" hidden="1"/>
    <cellStyle name="40% - Accent3 8" xfId="2655" hidden="1"/>
    <cellStyle name="40% - Accent3 8" xfId="878" hidden="1"/>
    <cellStyle name="40% - Accent3 8" xfId="3233" hidden="1"/>
    <cellStyle name="40% - Accent3 8" xfId="2385" hidden="1"/>
    <cellStyle name="40% - Accent3 8" xfId="3174" hidden="1"/>
    <cellStyle name="40% - Accent3 8" xfId="3563" hidden="1"/>
    <cellStyle name="40% - Accent3 8" xfId="3663" hidden="1"/>
    <cellStyle name="40% - Accent3 8" xfId="3758" hidden="1"/>
    <cellStyle name="40% - Accent3 8" xfId="4331" hidden="1"/>
    <cellStyle name="40% - Accent3 8" xfId="4445" hidden="1"/>
    <cellStyle name="40% - Accent3 8" xfId="4556" hidden="1"/>
    <cellStyle name="40% - Accent3 8" xfId="4931" hidden="1"/>
    <cellStyle name="40% - Accent3 8" xfId="5478" hidden="1"/>
    <cellStyle name="40% - Accent3 8" xfId="5467" hidden="1"/>
    <cellStyle name="40% - Accent3 8" xfId="5616" hidden="1"/>
    <cellStyle name="40% - Accent3 8" xfId="5784" hidden="1"/>
    <cellStyle name="40% - Accent3 8" xfId="6732" hidden="1"/>
    <cellStyle name="40% - Accent3 8" xfId="6888" hidden="1"/>
    <cellStyle name="40% - Accent3 8" xfId="7033" hidden="1"/>
    <cellStyle name="40% - Accent3 8" xfId="6628" hidden="1"/>
    <cellStyle name="40% - Accent3 8" xfId="7554" hidden="1"/>
    <cellStyle name="40% - Accent3 8" xfId="6715" hidden="1"/>
    <cellStyle name="40% - Accent3 8" xfId="7528" hidden="1"/>
    <cellStyle name="40% - Accent3 8" xfId="7969" hidden="1"/>
    <cellStyle name="40% - Accent3 8" xfId="8096" hidden="1"/>
    <cellStyle name="40% - Accent3 8" xfId="6319" hidden="1"/>
    <cellStyle name="40% - Accent3 8" xfId="8674" hidden="1"/>
    <cellStyle name="40% - Accent3 8" xfId="7826" hidden="1"/>
    <cellStyle name="40% - Accent3 8" xfId="8615" hidden="1"/>
    <cellStyle name="40% - Accent3 8" xfId="9004" hidden="1"/>
    <cellStyle name="40% - Accent3 8" xfId="9104" hidden="1"/>
    <cellStyle name="40% - Accent3 8" xfId="9199" hidden="1"/>
    <cellStyle name="40% - Accent3 8" xfId="9772" hidden="1"/>
    <cellStyle name="40% - Accent3 8" xfId="9886" hidden="1"/>
    <cellStyle name="40% - Accent3 8" xfId="9997" hidden="1"/>
    <cellStyle name="40% - Accent3 8" xfId="10372" hidden="1"/>
    <cellStyle name="40% - Accent3 8" xfId="10858" hidden="1"/>
    <cellStyle name="40% - Accent3 8" xfId="10869" hidden="1"/>
    <cellStyle name="40% - Accent3 8" xfId="10722" hidden="1"/>
    <cellStyle name="40% - Accent3 8" xfId="10639" hidden="1"/>
    <cellStyle name="40% - Accent3 8" xfId="9575" hidden="1"/>
    <cellStyle name="40% - Accent3 8" xfId="9390" hidden="1"/>
    <cellStyle name="40% - Accent3 8" xfId="9306" hidden="1"/>
    <cellStyle name="40% - Accent3 8" xfId="9671" hidden="1"/>
    <cellStyle name="40% - Accent3 8" xfId="8635" hidden="1"/>
    <cellStyle name="40% - Accent3 8" xfId="9592" hidden="1"/>
    <cellStyle name="40% - Accent3 8" xfId="8688" hidden="1"/>
    <cellStyle name="40% - Accent3 8" xfId="8246" hidden="1"/>
    <cellStyle name="40% - Accent3 8" xfId="8091" hidden="1"/>
    <cellStyle name="40% - Accent3 8" xfId="10097" hidden="1"/>
    <cellStyle name="40% - Accent3 8" xfId="7510" hidden="1"/>
    <cellStyle name="40% - Accent3 8" xfId="8373" hidden="1"/>
    <cellStyle name="40% - Accent3 8" xfId="7529" hidden="1"/>
    <cellStyle name="40% - Accent3 8" xfId="7058" hidden="1"/>
    <cellStyle name="40% - Accent3 8" xfId="6890" hidden="1"/>
    <cellStyle name="40% - Accent3 8" xfId="6736" hidden="1"/>
    <cellStyle name="40% - Accent3 8" xfId="6255" hidden="1"/>
    <cellStyle name="40% - Accent3 8" xfId="6177" hidden="1"/>
    <cellStyle name="40% - Accent3 8" xfId="6003" hidden="1"/>
    <cellStyle name="40% - Accent3 8" xfId="10940" hidden="1"/>
    <cellStyle name="40% - Accent3 8" xfId="5417" hidden="1"/>
    <cellStyle name="40% - Accent3 8" xfId="5428" hidden="1"/>
    <cellStyle name="40% - Accent3 8" xfId="5281" hidden="1"/>
    <cellStyle name="40% - Accent3 8" xfId="5198" hidden="1"/>
    <cellStyle name="40% - Accent3 8" xfId="4134" hidden="1"/>
    <cellStyle name="40% - Accent3 8" xfId="3949" hidden="1"/>
    <cellStyle name="40% - Accent3 8" xfId="3865" hidden="1"/>
    <cellStyle name="40% - Accent3 8" xfId="4230" hidden="1"/>
    <cellStyle name="40% - Accent3 8" xfId="3194" hidden="1"/>
    <cellStyle name="40% - Accent3 8" xfId="4151" hidden="1"/>
    <cellStyle name="40% - Accent3 8" xfId="3247" hidden="1"/>
    <cellStyle name="40% - Accent3 8" xfId="2805" hidden="1"/>
    <cellStyle name="40% - Accent3 8" xfId="2650" hidden="1"/>
    <cellStyle name="40% - Accent3 8" xfId="4656" hidden="1"/>
    <cellStyle name="40% - Accent3 8" xfId="2069" hidden="1"/>
    <cellStyle name="40% - Accent3 8" xfId="2932" hidden="1"/>
    <cellStyle name="40% - Accent3 8" xfId="2088" hidden="1"/>
    <cellStyle name="40% - Accent3 8" xfId="1617" hidden="1"/>
    <cellStyle name="40% - Accent3 8" xfId="1449" hidden="1"/>
    <cellStyle name="40% - Accent3 8" xfId="1295" hidden="1"/>
    <cellStyle name="40% - Accent3 8" xfId="814" hidden="1"/>
    <cellStyle name="40% - Accent3 8" xfId="736" hidden="1"/>
    <cellStyle name="40% - Accent3 8" xfId="562" hidden="1"/>
    <cellStyle name="40% - Accent3 8" xfId="11084" hidden="1"/>
    <cellStyle name="40% - Accent3 8" xfId="11206" hidden="1"/>
    <cellStyle name="40% - Accent3 8" xfId="11195" hidden="1"/>
    <cellStyle name="40% - Accent3 8" xfId="11344" hidden="1"/>
    <cellStyle name="40% - Accent3 8" xfId="11512" hidden="1"/>
    <cellStyle name="40% - Accent3 8" xfId="12460" hidden="1"/>
    <cellStyle name="40% - Accent3 8" xfId="12616" hidden="1"/>
    <cellStyle name="40% - Accent3 8" xfId="12761" hidden="1"/>
    <cellStyle name="40% - Accent3 8" xfId="12356" hidden="1"/>
    <cellStyle name="40% - Accent3 8" xfId="13282" hidden="1"/>
    <cellStyle name="40% - Accent3 8" xfId="12443" hidden="1"/>
    <cellStyle name="40% - Accent3 8" xfId="13256" hidden="1"/>
    <cellStyle name="40% - Accent3 8" xfId="13697" hidden="1"/>
    <cellStyle name="40% - Accent3 8" xfId="13824" hidden="1"/>
    <cellStyle name="40% - Accent3 8" xfId="12047" hidden="1"/>
    <cellStyle name="40% - Accent3 8" xfId="14402" hidden="1"/>
    <cellStyle name="40% - Accent3 8" xfId="13554" hidden="1"/>
    <cellStyle name="40% - Accent3 8" xfId="14343" hidden="1"/>
    <cellStyle name="40% - Accent3 8" xfId="14732" hidden="1"/>
    <cellStyle name="40% - Accent3 8" xfId="14832" hidden="1"/>
    <cellStyle name="40% - Accent3 8" xfId="14927" hidden="1"/>
    <cellStyle name="40% - Accent3 8" xfId="15500" hidden="1"/>
    <cellStyle name="40% - Accent3 8" xfId="15614" hidden="1"/>
    <cellStyle name="40% - Accent3 8" xfId="15725" hidden="1"/>
    <cellStyle name="40% - Accent3 8" xfId="16100" hidden="1"/>
    <cellStyle name="40% - Accent3 8" xfId="16586" hidden="1"/>
    <cellStyle name="40% - Accent3 8" xfId="16597" hidden="1"/>
    <cellStyle name="40% - Accent3 8" xfId="16450" hidden="1"/>
    <cellStyle name="40% - Accent3 8" xfId="16367" hidden="1"/>
    <cellStyle name="40% - Accent3 8" xfId="15303" hidden="1"/>
    <cellStyle name="40% - Accent3 8" xfId="15118" hidden="1"/>
    <cellStyle name="40% - Accent3 8" xfId="15034" hidden="1"/>
    <cellStyle name="40% - Accent3 8" xfId="15399" hidden="1"/>
    <cellStyle name="40% - Accent3 8" xfId="14363" hidden="1"/>
    <cellStyle name="40% - Accent3 8" xfId="15320" hidden="1"/>
    <cellStyle name="40% - Accent3 8" xfId="14416" hidden="1"/>
    <cellStyle name="40% - Accent3 8" xfId="13974" hidden="1"/>
    <cellStyle name="40% - Accent3 8" xfId="13819" hidden="1"/>
    <cellStyle name="40% - Accent3 8" xfId="15825" hidden="1"/>
    <cellStyle name="40% - Accent3 8" xfId="13238" hidden="1"/>
    <cellStyle name="40% - Accent3 8" xfId="14101" hidden="1"/>
    <cellStyle name="40% - Accent3 8" xfId="13257" hidden="1"/>
    <cellStyle name="40% - Accent3 8" xfId="12786" hidden="1"/>
    <cellStyle name="40% - Accent3 8" xfId="12618" hidden="1"/>
    <cellStyle name="40% - Accent3 8" xfId="12464" hidden="1"/>
    <cellStyle name="40% - Accent3 8" xfId="11983" hidden="1"/>
    <cellStyle name="40% - Accent3 8" xfId="11905" hidden="1"/>
    <cellStyle name="40% - Accent3 8" xfId="11731" hidden="1"/>
    <cellStyle name="40% - Accent3 8" xfId="16668" hidden="1"/>
    <cellStyle name="40% - Accent3 8" xfId="16787" hidden="1"/>
    <cellStyle name="40% - Accent3 8" xfId="16776" hidden="1"/>
    <cellStyle name="40% - Accent3 8" xfId="16925" hidden="1"/>
    <cellStyle name="40% - Accent3 8" xfId="17093" hidden="1"/>
    <cellStyle name="40% - Accent3 8" xfId="18041" hidden="1"/>
    <cellStyle name="40% - Accent3 8" xfId="18197" hidden="1"/>
    <cellStyle name="40% - Accent3 8" xfId="18342" hidden="1"/>
    <cellStyle name="40% - Accent3 8" xfId="17937" hidden="1"/>
    <cellStyle name="40% - Accent3 8" xfId="18863" hidden="1"/>
    <cellStyle name="40% - Accent3 8" xfId="18024" hidden="1"/>
    <cellStyle name="40% - Accent3 8" xfId="18837" hidden="1"/>
    <cellStyle name="40% - Accent3 8" xfId="19278" hidden="1"/>
    <cellStyle name="40% - Accent3 8" xfId="19405" hidden="1"/>
    <cellStyle name="40% - Accent3 8" xfId="17628" hidden="1"/>
    <cellStyle name="40% - Accent3 8" xfId="19983" hidden="1"/>
    <cellStyle name="40% - Accent3 8" xfId="19135" hidden="1"/>
    <cellStyle name="40% - Accent3 8" xfId="19924" hidden="1"/>
    <cellStyle name="40% - Accent3 8" xfId="20313" hidden="1"/>
    <cellStyle name="40% - Accent3 8" xfId="20413" hidden="1"/>
    <cellStyle name="40% - Accent3 8" xfId="20508" hidden="1"/>
    <cellStyle name="40% - Accent3 8" xfId="21081" hidden="1"/>
    <cellStyle name="40% - Accent3 8" xfId="21195" hidden="1"/>
    <cellStyle name="40% - Accent3 8" xfId="21306" hidden="1"/>
    <cellStyle name="40% - Accent3 8" xfId="21681" hidden="1"/>
    <cellStyle name="40% - Accent3 8" xfId="22228" hidden="1"/>
    <cellStyle name="40% - Accent3 8" xfId="22217" hidden="1"/>
    <cellStyle name="40% - Accent3 8" xfId="22366" hidden="1"/>
    <cellStyle name="40% - Accent3 8" xfId="22534" hidden="1"/>
    <cellStyle name="40% - Accent3 8" xfId="23482" hidden="1"/>
    <cellStyle name="40% - Accent3 8" xfId="23638" hidden="1"/>
    <cellStyle name="40% - Accent3 8" xfId="23783" hidden="1"/>
    <cellStyle name="40% - Accent3 8" xfId="23378" hidden="1"/>
    <cellStyle name="40% - Accent3 8" xfId="24304" hidden="1"/>
    <cellStyle name="40% - Accent3 8" xfId="23465" hidden="1"/>
    <cellStyle name="40% - Accent3 8" xfId="24278" hidden="1"/>
    <cellStyle name="40% - Accent3 8" xfId="24719" hidden="1"/>
    <cellStyle name="40% - Accent3 8" xfId="24846" hidden="1"/>
    <cellStyle name="40% - Accent3 8" xfId="23069" hidden="1"/>
    <cellStyle name="40% - Accent3 8" xfId="25424" hidden="1"/>
    <cellStyle name="40% - Accent3 8" xfId="24576" hidden="1"/>
    <cellStyle name="40% - Accent3 8" xfId="25365" hidden="1"/>
    <cellStyle name="40% - Accent3 8" xfId="25754" hidden="1"/>
    <cellStyle name="40% - Accent3 8" xfId="25854" hidden="1"/>
    <cellStyle name="40% - Accent3 8" xfId="25949" hidden="1"/>
    <cellStyle name="40% - Accent3 8" xfId="26522" hidden="1"/>
    <cellStyle name="40% - Accent3 8" xfId="26636" hidden="1"/>
    <cellStyle name="40% - Accent3 8" xfId="26747" hidden="1"/>
    <cellStyle name="40% - Accent3 8" xfId="27122" hidden="1"/>
    <cellStyle name="40% - Accent3 8" xfId="27608" hidden="1"/>
    <cellStyle name="40% - Accent3 8" xfId="27619" hidden="1"/>
    <cellStyle name="40% - Accent3 8" xfId="27472" hidden="1"/>
    <cellStyle name="40% - Accent3 8" xfId="27389" hidden="1"/>
    <cellStyle name="40% - Accent3 8" xfId="26325" hidden="1"/>
    <cellStyle name="40% - Accent3 8" xfId="26140" hidden="1"/>
    <cellStyle name="40% - Accent3 8" xfId="26056" hidden="1"/>
    <cellStyle name="40% - Accent3 8" xfId="26421" hidden="1"/>
    <cellStyle name="40% - Accent3 8" xfId="25385" hidden="1"/>
    <cellStyle name="40% - Accent3 8" xfId="26342" hidden="1"/>
    <cellStyle name="40% - Accent3 8" xfId="25438" hidden="1"/>
    <cellStyle name="40% - Accent3 8" xfId="24996" hidden="1"/>
    <cellStyle name="40% - Accent3 8" xfId="24841" hidden="1"/>
    <cellStyle name="40% - Accent3 8" xfId="26847" hidden="1"/>
    <cellStyle name="40% - Accent3 8" xfId="24260" hidden="1"/>
    <cellStyle name="40% - Accent3 8" xfId="25123" hidden="1"/>
    <cellStyle name="40% - Accent3 8" xfId="24279" hidden="1"/>
    <cellStyle name="40% - Accent3 8" xfId="23808" hidden="1"/>
    <cellStyle name="40% - Accent3 8" xfId="23640" hidden="1"/>
    <cellStyle name="40% - Accent3 8" xfId="23486" hidden="1"/>
    <cellStyle name="40% - Accent3 8" xfId="23005" hidden="1"/>
    <cellStyle name="40% - Accent3 8" xfId="22927" hidden="1"/>
    <cellStyle name="40% - Accent3 8" xfId="22753" hidden="1"/>
    <cellStyle name="40% - Accent3 8" xfId="27690" hidden="1"/>
    <cellStyle name="40% - Accent3 8" xfId="22167" hidden="1"/>
    <cellStyle name="40% - Accent3 8" xfId="22178" hidden="1"/>
    <cellStyle name="40% - Accent3 8" xfId="22031" hidden="1"/>
    <cellStyle name="40% - Accent3 8" xfId="21948" hidden="1"/>
    <cellStyle name="40% - Accent3 8" xfId="20884" hidden="1"/>
    <cellStyle name="40% - Accent3 8" xfId="20699" hidden="1"/>
    <cellStyle name="40% - Accent3 8" xfId="20615" hidden="1"/>
    <cellStyle name="40% - Accent3 8" xfId="20980" hidden="1"/>
    <cellStyle name="40% - Accent3 8" xfId="19944" hidden="1"/>
    <cellStyle name="40% - Accent3 8" xfId="20901" hidden="1"/>
    <cellStyle name="40% - Accent3 8" xfId="19997" hidden="1"/>
    <cellStyle name="40% - Accent3 8" xfId="19555" hidden="1"/>
    <cellStyle name="40% - Accent3 8" xfId="19400" hidden="1"/>
    <cellStyle name="40% - Accent3 8" xfId="21406" hidden="1"/>
    <cellStyle name="40% - Accent3 8" xfId="18819" hidden="1"/>
    <cellStyle name="40% - Accent3 8" xfId="19682" hidden="1"/>
    <cellStyle name="40% - Accent3 8" xfId="18838" hidden="1"/>
    <cellStyle name="40% - Accent3 8" xfId="18367" hidden="1"/>
    <cellStyle name="40% - Accent3 8" xfId="18199" hidden="1"/>
    <cellStyle name="40% - Accent3 8" xfId="18045" hidden="1"/>
    <cellStyle name="40% - Accent3 8" xfId="17564" hidden="1"/>
    <cellStyle name="40% - Accent3 8" xfId="17486" hidden="1"/>
    <cellStyle name="40% - Accent3 8" xfId="17312" hidden="1"/>
    <cellStyle name="40% - Accent3 8" xfId="27834" hidden="1"/>
    <cellStyle name="40% - Accent3 8" xfId="27956" hidden="1"/>
    <cellStyle name="40% - Accent3 8" xfId="27945" hidden="1"/>
    <cellStyle name="40% - Accent3 8" xfId="28094" hidden="1"/>
    <cellStyle name="40% - Accent3 8" xfId="28262" hidden="1"/>
    <cellStyle name="40% - Accent3 8" xfId="29210" hidden="1"/>
    <cellStyle name="40% - Accent3 8" xfId="29366" hidden="1"/>
    <cellStyle name="40% - Accent3 8" xfId="29511" hidden="1"/>
    <cellStyle name="40% - Accent3 8" xfId="29106" hidden="1"/>
    <cellStyle name="40% - Accent3 8" xfId="30032" hidden="1"/>
    <cellStyle name="40% - Accent3 8" xfId="29193" hidden="1"/>
    <cellStyle name="40% - Accent3 8" xfId="30006" hidden="1"/>
    <cellStyle name="40% - Accent3 8" xfId="30447" hidden="1"/>
    <cellStyle name="40% - Accent3 8" xfId="30574" hidden="1"/>
    <cellStyle name="40% - Accent3 8" xfId="28797" hidden="1"/>
    <cellStyle name="40% - Accent3 8" xfId="31152" hidden="1"/>
    <cellStyle name="40% - Accent3 8" xfId="30304" hidden="1"/>
    <cellStyle name="40% - Accent3 8" xfId="31093" hidden="1"/>
    <cellStyle name="40% - Accent3 8" xfId="31482" hidden="1"/>
    <cellStyle name="40% - Accent3 8" xfId="31582" hidden="1"/>
    <cellStyle name="40% - Accent3 8" xfId="31677" hidden="1"/>
    <cellStyle name="40% - Accent3 8" xfId="32250" hidden="1"/>
    <cellStyle name="40% - Accent3 8" xfId="32364" hidden="1"/>
    <cellStyle name="40% - Accent3 8" xfId="32475" hidden="1"/>
    <cellStyle name="40% - Accent3 8" xfId="32850" hidden="1"/>
    <cellStyle name="40% - Accent3 8" xfId="33336" hidden="1"/>
    <cellStyle name="40% - Accent3 8" xfId="33347" hidden="1"/>
    <cellStyle name="40% - Accent3 8" xfId="33200" hidden="1"/>
    <cellStyle name="40% - Accent3 8" xfId="33117" hidden="1"/>
    <cellStyle name="40% - Accent3 8" xfId="32053" hidden="1"/>
    <cellStyle name="40% - Accent3 8" xfId="31868" hidden="1"/>
    <cellStyle name="40% - Accent3 8" xfId="31784" hidden="1"/>
    <cellStyle name="40% - Accent3 8" xfId="32149" hidden="1"/>
    <cellStyle name="40% - Accent3 8" xfId="31113" hidden="1"/>
    <cellStyle name="40% - Accent3 8" xfId="32070" hidden="1"/>
    <cellStyle name="40% - Accent3 8" xfId="31166" hidden="1"/>
    <cellStyle name="40% - Accent3 8" xfId="30724" hidden="1"/>
    <cellStyle name="40% - Accent3 8" xfId="30569" hidden="1"/>
    <cellStyle name="40% - Accent3 8" xfId="32575" hidden="1"/>
    <cellStyle name="40% - Accent3 8" xfId="29988" hidden="1"/>
    <cellStyle name="40% - Accent3 8" xfId="30851" hidden="1"/>
    <cellStyle name="40% - Accent3 8" xfId="30007" hidden="1"/>
    <cellStyle name="40% - Accent3 8" xfId="29536" hidden="1"/>
    <cellStyle name="40% - Accent3 8" xfId="29368" hidden="1"/>
    <cellStyle name="40% - Accent3 8" xfId="29214" hidden="1"/>
    <cellStyle name="40% - Accent3 8" xfId="28733" hidden="1"/>
    <cellStyle name="40% - Accent3 8" xfId="28655" hidden="1"/>
    <cellStyle name="40% - Accent3 8" xfId="28481" hidden="1"/>
    <cellStyle name="40% - Accent3 8" xfId="33418" hidden="1"/>
    <cellStyle name="40% - Accent3 9" xfId="50" hidden="1"/>
    <cellStyle name="40% - Accent3 9" xfId="126" hidden="1"/>
    <cellStyle name="40% - Accent3 9" xfId="203" hidden="1"/>
    <cellStyle name="40% - Accent3 9" xfId="381" hidden="1"/>
    <cellStyle name="40% - Accent3 9" xfId="1386" hidden="1"/>
    <cellStyle name="40% - Accent3 9" xfId="1531" hidden="1"/>
    <cellStyle name="40% - Accent3 9" xfId="1663" hidden="1"/>
    <cellStyle name="40% - Accent3 9" xfId="1747" hidden="1"/>
    <cellStyle name="40% - Accent3 9" xfId="1160" hidden="1"/>
    <cellStyle name="40% - Accent3 9" xfId="1067" hidden="1"/>
    <cellStyle name="40% - Accent3 9" xfId="2453" hidden="1"/>
    <cellStyle name="40% - Accent3 9" xfId="2590" hidden="1"/>
    <cellStyle name="40% - Accent3 9" xfId="2739" hidden="1"/>
    <cellStyle name="40% - Accent3 9" xfId="2826" hidden="1"/>
    <cellStyle name="40% - Accent3 9" xfId="2128" hidden="1"/>
    <cellStyle name="40% - Accent3 9" xfId="1195" hidden="1"/>
    <cellStyle name="40% - Accent3 9" xfId="3507" hidden="1"/>
    <cellStyle name="40% - Accent3 9" xfId="3606" hidden="1"/>
    <cellStyle name="40% - Accent3 9" xfId="3698" hidden="1"/>
    <cellStyle name="40% - Accent3 9" xfId="4270" hidden="1"/>
    <cellStyle name="40% - Accent3 9" xfId="4382" hidden="1"/>
    <cellStyle name="40% - Accent3 9" xfId="4496" hidden="1"/>
    <cellStyle name="40% - Accent3 9" xfId="4880" hidden="1"/>
    <cellStyle name="40% - Accent3 9" xfId="4960" hidden="1"/>
    <cellStyle name="40% - Accent3 9" xfId="5491" hidden="1"/>
    <cellStyle name="40% - Accent3 9" xfId="5567" hidden="1"/>
    <cellStyle name="40% - Accent3 9" xfId="5644" hidden="1"/>
    <cellStyle name="40% - Accent3 9" xfId="5822" hidden="1"/>
    <cellStyle name="40% - Accent3 9" xfId="6827" hidden="1"/>
    <cellStyle name="40% - Accent3 9" xfId="6972" hidden="1"/>
    <cellStyle name="40% - Accent3 9" xfId="7104" hidden="1"/>
    <cellStyle name="40% - Accent3 9" xfId="7188" hidden="1"/>
    <cellStyle name="40% - Accent3 9" xfId="6601" hidden="1"/>
    <cellStyle name="40% - Accent3 9" xfId="6508" hidden="1"/>
    <cellStyle name="40% - Accent3 9" xfId="7894" hidden="1"/>
    <cellStyle name="40% - Accent3 9" xfId="8031" hidden="1"/>
    <cellStyle name="40% - Accent3 9" xfId="8180" hidden="1"/>
    <cellStyle name="40% - Accent3 9" xfId="8267" hidden="1"/>
    <cellStyle name="40% - Accent3 9" xfId="7569" hidden="1"/>
    <cellStyle name="40% - Accent3 9" xfId="6636" hidden="1"/>
    <cellStyle name="40% - Accent3 9" xfId="8948" hidden="1"/>
    <cellStyle name="40% - Accent3 9" xfId="9047" hidden="1"/>
    <cellStyle name="40% - Accent3 9" xfId="9139" hidden="1"/>
    <cellStyle name="40% - Accent3 9" xfId="9711" hidden="1"/>
    <cellStyle name="40% - Accent3 9" xfId="9823" hidden="1"/>
    <cellStyle name="40% - Accent3 9" xfId="9937" hidden="1"/>
    <cellStyle name="40% - Accent3 9" xfId="10321" hidden="1"/>
    <cellStyle name="40% - Accent3 9" xfId="10401" hidden="1"/>
    <cellStyle name="40% - Accent3 9" xfId="10845" hidden="1"/>
    <cellStyle name="40% - Accent3 9" xfId="10771" hidden="1"/>
    <cellStyle name="40% - Accent3 9" xfId="10692" hidden="1"/>
    <cellStyle name="40% - Accent3 9" xfId="10608" hidden="1"/>
    <cellStyle name="40% - Accent3 9" xfId="9441" hidden="1"/>
    <cellStyle name="40% - Accent3 9" xfId="9360" hidden="1"/>
    <cellStyle name="40% - Accent3 9" xfId="9275" hidden="1"/>
    <cellStyle name="40% - Accent3 9" xfId="9212" hidden="1"/>
    <cellStyle name="40% - Accent3 9" xfId="9700" hidden="1"/>
    <cellStyle name="40% - Accent3 9" xfId="9992" hidden="1"/>
    <cellStyle name="40% - Accent3 9" xfId="8315" hidden="1"/>
    <cellStyle name="40% - Accent3 9" xfId="8162" hidden="1"/>
    <cellStyle name="40% - Accent3 9" xfId="7998" hidden="1"/>
    <cellStyle name="40% - Accent3 9" xfId="7877" hidden="1"/>
    <cellStyle name="40% - Accent3 9" xfId="8620" hidden="1"/>
    <cellStyle name="40% - Accent3 9" xfId="9665" hidden="1"/>
    <cellStyle name="40% - Accent3 9" xfId="7150" hidden="1"/>
    <cellStyle name="40% - Accent3 9" xfId="6959" hidden="1"/>
    <cellStyle name="40% - Accent3 9" xfId="6795" hidden="1"/>
    <cellStyle name="40% - Accent3 9" xfId="6304" hidden="1"/>
    <cellStyle name="40% - Accent3 9" xfId="6228" hidden="1"/>
    <cellStyle name="40% - Accent3 9" xfId="6150" hidden="1"/>
    <cellStyle name="40% - Accent3 9" xfId="10891" hidden="1"/>
    <cellStyle name="40% - Accent3 9" xfId="10967" hidden="1"/>
    <cellStyle name="40% - Accent3 9" xfId="5404" hidden="1"/>
    <cellStyle name="40% - Accent3 9" xfId="5330" hidden="1"/>
    <cellStyle name="40% - Accent3 9" xfId="5251" hidden="1"/>
    <cellStyle name="40% - Accent3 9" xfId="5167" hidden="1"/>
    <cellStyle name="40% - Accent3 9" xfId="4000" hidden="1"/>
    <cellStyle name="40% - Accent3 9" xfId="3919" hidden="1"/>
    <cellStyle name="40% - Accent3 9" xfId="3834" hidden="1"/>
    <cellStyle name="40% - Accent3 9" xfId="3771" hidden="1"/>
    <cellStyle name="40% - Accent3 9" xfId="4259" hidden="1"/>
    <cellStyle name="40% - Accent3 9" xfId="4551" hidden="1"/>
    <cellStyle name="40% - Accent3 9" xfId="2874" hidden="1"/>
    <cellStyle name="40% - Accent3 9" xfId="2721" hidden="1"/>
    <cellStyle name="40% - Accent3 9" xfId="2557" hidden="1"/>
    <cellStyle name="40% - Accent3 9" xfId="2436" hidden="1"/>
    <cellStyle name="40% - Accent3 9" xfId="3179" hidden="1"/>
    <cellStyle name="40% - Accent3 9" xfId="4224" hidden="1"/>
    <cellStyle name="40% - Accent3 9" xfId="1709" hidden="1"/>
    <cellStyle name="40% - Accent3 9" xfId="1518" hidden="1"/>
    <cellStyle name="40% - Accent3 9" xfId="1354" hidden="1"/>
    <cellStyle name="40% - Accent3 9" xfId="863" hidden="1"/>
    <cellStyle name="40% - Accent3 9" xfId="787" hidden="1"/>
    <cellStyle name="40% - Accent3 9" xfId="709" hidden="1"/>
    <cellStyle name="40% - Accent3 9" xfId="11035" hidden="1"/>
    <cellStyle name="40% - Accent3 9" xfId="11111" hidden="1"/>
    <cellStyle name="40% - Accent3 9" xfId="11219" hidden="1"/>
    <cellStyle name="40% - Accent3 9" xfId="11295" hidden="1"/>
    <cellStyle name="40% - Accent3 9" xfId="11372" hidden="1"/>
    <cellStyle name="40% - Accent3 9" xfId="11550" hidden="1"/>
    <cellStyle name="40% - Accent3 9" xfId="12555" hidden="1"/>
    <cellStyle name="40% - Accent3 9" xfId="12700" hidden="1"/>
    <cellStyle name="40% - Accent3 9" xfId="12832" hidden="1"/>
    <cellStyle name="40% - Accent3 9" xfId="12916" hidden="1"/>
    <cellStyle name="40% - Accent3 9" xfId="12329" hidden="1"/>
    <cellStyle name="40% - Accent3 9" xfId="12236" hidden="1"/>
    <cellStyle name="40% - Accent3 9" xfId="13622" hidden="1"/>
    <cellStyle name="40% - Accent3 9" xfId="13759" hidden="1"/>
    <cellStyle name="40% - Accent3 9" xfId="13908" hidden="1"/>
    <cellStyle name="40% - Accent3 9" xfId="13995" hidden="1"/>
    <cellStyle name="40% - Accent3 9" xfId="13297" hidden="1"/>
    <cellStyle name="40% - Accent3 9" xfId="12364" hidden="1"/>
    <cellStyle name="40% - Accent3 9" xfId="14676" hidden="1"/>
    <cellStyle name="40% - Accent3 9" xfId="14775" hidden="1"/>
    <cellStyle name="40% - Accent3 9" xfId="14867" hidden="1"/>
    <cellStyle name="40% - Accent3 9" xfId="15439" hidden="1"/>
    <cellStyle name="40% - Accent3 9" xfId="15551" hidden="1"/>
    <cellStyle name="40% - Accent3 9" xfId="15665" hidden="1"/>
    <cellStyle name="40% - Accent3 9" xfId="16049" hidden="1"/>
    <cellStyle name="40% - Accent3 9" xfId="16129" hidden="1"/>
    <cellStyle name="40% - Accent3 9" xfId="16573" hidden="1"/>
    <cellStyle name="40% - Accent3 9" xfId="16499" hidden="1"/>
    <cellStyle name="40% - Accent3 9" xfId="16420" hidden="1"/>
    <cellStyle name="40% - Accent3 9" xfId="16336" hidden="1"/>
    <cellStyle name="40% - Accent3 9" xfId="15169" hidden="1"/>
    <cellStyle name="40% - Accent3 9" xfId="15088" hidden="1"/>
    <cellStyle name="40% - Accent3 9" xfId="15003" hidden="1"/>
    <cellStyle name="40% - Accent3 9" xfId="14940" hidden="1"/>
    <cellStyle name="40% - Accent3 9" xfId="15428" hidden="1"/>
    <cellStyle name="40% - Accent3 9" xfId="15720" hidden="1"/>
    <cellStyle name="40% - Accent3 9" xfId="14043" hidden="1"/>
    <cellStyle name="40% - Accent3 9" xfId="13890" hidden="1"/>
    <cellStyle name="40% - Accent3 9" xfId="13726" hidden="1"/>
    <cellStyle name="40% - Accent3 9" xfId="13605" hidden="1"/>
    <cellStyle name="40% - Accent3 9" xfId="14348" hidden="1"/>
    <cellStyle name="40% - Accent3 9" xfId="15393" hidden="1"/>
    <cellStyle name="40% - Accent3 9" xfId="12878" hidden="1"/>
    <cellStyle name="40% - Accent3 9" xfId="12687" hidden="1"/>
    <cellStyle name="40% - Accent3 9" xfId="12523" hidden="1"/>
    <cellStyle name="40% - Accent3 9" xfId="12032" hidden="1"/>
    <cellStyle name="40% - Accent3 9" xfId="11956" hidden="1"/>
    <cellStyle name="40% - Accent3 9" xfId="11878" hidden="1"/>
    <cellStyle name="40% - Accent3 9" xfId="16619" hidden="1"/>
    <cellStyle name="40% - Accent3 9" xfId="16695" hidden="1"/>
    <cellStyle name="40% - Accent3 9" xfId="16800" hidden="1"/>
    <cellStyle name="40% - Accent3 9" xfId="16876" hidden="1"/>
    <cellStyle name="40% - Accent3 9" xfId="16953" hidden="1"/>
    <cellStyle name="40% - Accent3 9" xfId="17131" hidden="1"/>
    <cellStyle name="40% - Accent3 9" xfId="18136" hidden="1"/>
    <cellStyle name="40% - Accent3 9" xfId="18281" hidden="1"/>
    <cellStyle name="40% - Accent3 9" xfId="18413" hidden="1"/>
    <cellStyle name="40% - Accent3 9" xfId="18497" hidden="1"/>
    <cellStyle name="40% - Accent3 9" xfId="17910" hidden="1"/>
    <cellStyle name="40% - Accent3 9" xfId="17817" hidden="1"/>
    <cellStyle name="40% - Accent3 9" xfId="19203" hidden="1"/>
    <cellStyle name="40% - Accent3 9" xfId="19340" hidden="1"/>
    <cellStyle name="40% - Accent3 9" xfId="19489" hidden="1"/>
    <cellStyle name="40% - Accent3 9" xfId="19576" hidden="1"/>
    <cellStyle name="40% - Accent3 9" xfId="18878" hidden="1"/>
    <cellStyle name="40% - Accent3 9" xfId="17945" hidden="1"/>
    <cellStyle name="40% - Accent3 9" xfId="20257" hidden="1"/>
    <cellStyle name="40% - Accent3 9" xfId="20356" hidden="1"/>
    <cellStyle name="40% - Accent3 9" xfId="20448" hidden="1"/>
    <cellStyle name="40% - Accent3 9" xfId="21020" hidden="1"/>
    <cellStyle name="40% - Accent3 9" xfId="21132" hidden="1"/>
    <cellStyle name="40% - Accent3 9" xfId="21246" hidden="1"/>
    <cellStyle name="40% - Accent3 9" xfId="21630" hidden="1"/>
    <cellStyle name="40% - Accent3 9" xfId="21710" hidden="1"/>
    <cellStyle name="40% - Accent3 9" xfId="22241" hidden="1"/>
    <cellStyle name="40% - Accent3 9" xfId="22317" hidden="1"/>
    <cellStyle name="40% - Accent3 9" xfId="22394" hidden="1"/>
    <cellStyle name="40% - Accent3 9" xfId="22572" hidden="1"/>
    <cellStyle name="40% - Accent3 9" xfId="23577" hidden="1"/>
    <cellStyle name="40% - Accent3 9" xfId="23722" hidden="1"/>
    <cellStyle name="40% - Accent3 9" xfId="23854" hidden="1"/>
    <cellStyle name="40% - Accent3 9" xfId="23938" hidden="1"/>
    <cellStyle name="40% - Accent3 9" xfId="23351" hidden="1"/>
    <cellStyle name="40% - Accent3 9" xfId="23258" hidden="1"/>
    <cellStyle name="40% - Accent3 9" xfId="24644" hidden="1"/>
    <cellStyle name="40% - Accent3 9" xfId="24781" hidden="1"/>
    <cellStyle name="40% - Accent3 9" xfId="24930" hidden="1"/>
    <cellStyle name="40% - Accent3 9" xfId="25017" hidden="1"/>
    <cellStyle name="40% - Accent3 9" xfId="24319" hidden="1"/>
    <cellStyle name="40% - Accent3 9" xfId="23386" hidden="1"/>
    <cellStyle name="40% - Accent3 9" xfId="25698" hidden="1"/>
    <cellStyle name="40% - Accent3 9" xfId="25797" hidden="1"/>
    <cellStyle name="40% - Accent3 9" xfId="25889" hidden="1"/>
    <cellStyle name="40% - Accent3 9" xfId="26461" hidden="1"/>
    <cellStyle name="40% - Accent3 9" xfId="26573" hidden="1"/>
    <cellStyle name="40% - Accent3 9" xfId="26687" hidden="1"/>
    <cellStyle name="40% - Accent3 9" xfId="27071" hidden="1"/>
    <cellStyle name="40% - Accent3 9" xfId="27151" hidden="1"/>
    <cellStyle name="40% - Accent3 9" xfId="27595" hidden="1"/>
    <cellStyle name="40% - Accent3 9" xfId="27521" hidden="1"/>
    <cellStyle name="40% - Accent3 9" xfId="27442" hidden="1"/>
    <cellStyle name="40% - Accent3 9" xfId="27358" hidden="1"/>
    <cellStyle name="40% - Accent3 9" xfId="26191" hidden="1"/>
    <cellStyle name="40% - Accent3 9" xfId="26110" hidden="1"/>
    <cellStyle name="40% - Accent3 9" xfId="26025" hidden="1"/>
    <cellStyle name="40% - Accent3 9" xfId="25962" hidden="1"/>
    <cellStyle name="40% - Accent3 9" xfId="26450" hidden="1"/>
    <cellStyle name="40% - Accent3 9" xfId="26742" hidden="1"/>
    <cellStyle name="40% - Accent3 9" xfId="25065" hidden="1"/>
    <cellStyle name="40% - Accent3 9" xfId="24912" hidden="1"/>
    <cellStyle name="40% - Accent3 9" xfId="24748" hidden="1"/>
    <cellStyle name="40% - Accent3 9" xfId="24627" hidden="1"/>
    <cellStyle name="40% - Accent3 9" xfId="25370" hidden="1"/>
    <cellStyle name="40% - Accent3 9" xfId="26415" hidden="1"/>
    <cellStyle name="40% - Accent3 9" xfId="23900" hidden="1"/>
    <cellStyle name="40% - Accent3 9" xfId="23709" hidden="1"/>
    <cellStyle name="40% - Accent3 9" xfId="23545" hidden="1"/>
    <cellStyle name="40% - Accent3 9" xfId="23054" hidden="1"/>
    <cellStyle name="40% - Accent3 9" xfId="22978" hidden="1"/>
    <cellStyle name="40% - Accent3 9" xfId="22900" hidden="1"/>
    <cellStyle name="40% - Accent3 9" xfId="27641" hidden="1"/>
    <cellStyle name="40% - Accent3 9" xfId="27717" hidden="1"/>
    <cellStyle name="40% - Accent3 9" xfId="22154" hidden="1"/>
    <cellStyle name="40% - Accent3 9" xfId="22080" hidden="1"/>
    <cellStyle name="40% - Accent3 9" xfId="22001" hidden="1"/>
    <cellStyle name="40% - Accent3 9" xfId="21917" hidden="1"/>
    <cellStyle name="40% - Accent3 9" xfId="20750" hidden="1"/>
    <cellStyle name="40% - Accent3 9" xfId="20669" hidden="1"/>
    <cellStyle name="40% - Accent3 9" xfId="20584" hidden="1"/>
    <cellStyle name="40% - Accent3 9" xfId="20521" hidden="1"/>
    <cellStyle name="40% - Accent3 9" xfId="21009" hidden="1"/>
    <cellStyle name="40% - Accent3 9" xfId="21301" hidden="1"/>
    <cellStyle name="40% - Accent3 9" xfId="19624" hidden="1"/>
    <cellStyle name="40% - Accent3 9" xfId="19471" hidden="1"/>
    <cellStyle name="40% - Accent3 9" xfId="19307" hidden="1"/>
    <cellStyle name="40% - Accent3 9" xfId="19186" hidden="1"/>
    <cellStyle name="40% - Accent3 9" xfId="19929" hidden="1"/>
    <cellStyle name="40% - Accent3 9" xfId="20974" hidden="1"/>
    <cellStyle name="40% - Accent3 9" xfId="18459" hidden="1"/>
    <cellStyle name="40% - Accent3 9" xfId="18268" hidden="1"/>
    <cellStyle name="40% - Accent3 9" xfId="18104" hidden="1"/>
    <cellStyle name="40% - Accent3 9" xfId="17613" hidden="1"/>
    <cellStyle name="40% - Accent3 9" xfId="17537" hidden="1"/>
    <cellStyle name="40% - Accent3 9" xfId="17459" hidden="1"/>
    <cellStyle name="40% - Accent3 9" xfId="27785" hidden="1"/>
    <cellStyle name="40% - Accent3 9" xfId="27861" hidden="1"/>
    <cellStyle name="40% - Accent3 9" xfId="27969" hidden="1"/>
    <cellStyle name="40% - Accent3 9" xfId="28045" hidden="1"/>
    <cellStyle name="40% - Accent3 9" xfId="28122" hidden="1"/>
    <cellStyle name="40% - Accent3 9" xfId="28300" hidden="1"/>
    <cellStyle name="40% - Accent3 9" xfId="29305" hidden="1"/>
    <cellStyle name="40% - Accent3 9" xfId="29450" hidden="1"/>
    <cellStyle name="40% - Accent3 9" xfId="29582" hidden="1"/>
    <cellStyle name="40% - Accent3 9" xfId="29666" hidden="1"/>
    <cellStyle name="40% - Accent3 9" xfId="29079" hidden="1"/>
    <cellStyle name="40% - Accent3 9" xfId="28986" hidden="1"/>
    <cellStyle name="40% - Accent3 9" xfId="30372" hidden="1"/>
    <cellStyle name="40% - Accent3 9" xfId="30509" hidden="1"/>
    <cellStyle name="40% - Accent3 9" xfId="30658" hidden="1"/>
    <cellStyle name="40% - Accent3 9" xfId="30745" hidden="1"/>
    <cellStyle name="40% - Accent3 9" xfId="30047" hidden="1"/>
    <cellStyle name="40% - Accent3 9" xfId="29114" hidden="1"/>
    <cellStyle name="40% - Accent3 9" xfId="31426" hidden="1"/>
    <cellStyle name="40% - Accent3 9" xfId="31525" hidden="1"/>
    <cellStyle name="40% - Accent3 9" xfId="31617" hidden="1"/>
    <cellStyle name="40% - Accent3 9" xfId="32189" hidden="1"/>
    <cellStyle name="40% - Accent3 9" xfId="32301" hidden="1"/>
    <cellStyle name="40% - Accent3 9" xfId="32415" hidden="1"/>
    <cellStyle name="40% - Accent3 9" xfId="32799" hidden="1"/>
    <cellStyle name="40% - Accent3 9" xfId="32879" hidden="1"/>
    <cellStyle name="40% - Accent3 9" xfId="33323" hidden="1"/>
    <cellStyle name="40% - Accent3 9" xfId="33249" hidden="1"/>
    <cellStyle name="40% - Accent3 9" xfId="33170" hidden="1"/>
    <cellStyle name="40% - Accent3 9" xfId="33086" hidden="1"/>
    <cellStyle name="40% - Accent3 9" xfId="31919" hidden="1"/>
    <cellStyle name="40% - Accent3 9" xfId="31838" hidden="1"/>
    <cellStyle name="40% - Accent3 9" xfId="31753" hidden="1"/>
    <cellStyle name="40% - Accent3 9" xfId="31690" hidden="1"/>
    <cellStyle name="40% - Accent3 9" xfId="32178" hidden="1"/>
    <cellStyle name="40% - Accent3 9" xfId="32470" hidden="1"/>
    <cellStyle name="40% - Accent3 9" xfId="30793" hidden="1"/>
    <cellStyle name="40% - Accent3 9" xfId="30640" hidden="1"/>
    <cellStyle name="40% - Accent3 9" xfId="30476" hidden="1"/>
    <cellStyle name="40% - Accent3 9" xfId="30355" hidden="1"/>
    <cellStyle name="40% - Accent3 9" xfId="31098" hidden="1"/>
    <cellStyle name="40% - Accent3 9" xfId="32143" hidden="1"/>
    <cellStyle name="40% - Accent3 9" xfId="29628" hidden="1"/>
    <cellStyle name="40% - Accent3 9" xfId="29437" hidden="1"/>
    <cellStyle name="40% - Accent3 9" xfId="29273" hidden="1"/>
    <cellStyle name="40% - Accent3 9" xfId="28782" hidden="1"/>
    <cellStyle name="40% - Accent3 9" xfId="28706" hidden="1"/>
    <cellStyle name="40% - Accent3 9" xfId="28628" hidden="1"/>
    <cellStyle name="40% - Accent3 9" xfId="33369" hidden="1"/>
    <cellStyle name="40% - Accent3 9" xfId="33445" hidden="1"/>
    <cellStyle name="40% - Accent4" xfId="33543" builtinId="43" hidden="1"/>
    <cellStyle name="40% - Accent4 10" xfId="65" hidden="1"/>
    <cellStyle name="40% - Accent4 10" xfId="141" hidden="1"/>
    <cellStyle name="40% - Accent4 10" xfId="234" hidden="1"/>
    <cellStyle name="40% - Accent4 10" xfId="397" hidden="1"/>
    <cellStyle name="40% - Accent4 10" xfId="1404" hidden="1"/>
    <cellStyle name="40% - Accent4 10" xfId="1549" hidden="1"/>
    <cellStyle name="40% - Accent4 10" xfId="1689" hidden="1"/>
    <cellStyle name="40% - Accent4 10" xfId="1801" hidden="1"/>
    <cellStyle name="40% - Accent4 10" xfId="924" hidden="1"/>
    <cellStyle name="40% - Accent4 10" xfId="887" hidden="1"/>
    <cellStyle name="40% - Accent4 10" xfId="2473" hidden="1"/>
    <cellStyle name="40% - Accent4 10" xfId="2607" hidden="1"/>
    <cellStyle name="40% - Accent4 10" xfId="2757" hidden="1"/>
    <cellStyle name="40% - Accent4 10" xfId="2911" hidden="1"/>
    <cellStyle name="40% - Accent4 10" xfId="1092" hidden="1"/>
    <cellStyle name="40% - Accent4 10" xfId="1091" hidden="1"/>
    <cellStyle name="40% - Accent4 10" xfId="3526" hidden="1"/>
    <cellStyle name="40% - Accent4 10" xfId="3625" hidden="1"/>
    <cellStyle name="40% - Accent4 10" xfId="3716" hidden="1"/>
    <cellStyle name="40% - Accent4 10" xfId="4288" hidden="1"/>
    <cellStyle name="40% - Accent4 10" xfId="4400" hidden="1"/>
    <cellStyle name="40% - Accent4 10" xfId="4512" hidden="1"/>
    <cellStyle name="40% - Accent4 10" xfId="4897" hidden="1"/>
    <cellStyle name="40% - Accent4 10" xfId="4976" hidden="1"/>
    <cellStyle name="40% - Accent4 10" xfId="5506" hidden="1"/>
    <cellStyle name="40% - Accent4 10" xfId="5582" hidden="1"/>
    <cellStyle name="40% - Accent4 10" xfId="5675" hidden="1"/>
    <cellStyle name="40% - Accent4 10" xfId="5838" hidden="1"/>
    <cellStyle name="40% - Accent4 10" xfId="6845" hidden="1"/>
    <cellStyle name="40% - Accent4 10" xfId="6990" hidden="1"/>
    <cellStyle name="40% - Accent4 10" xfId="7130" hidden="1"/>
    <cellStyle name="40% - Accent4 10" xfId="7242" hidden="1"/>
    <cellStyle name="40% - Accent4 10" xfId="6365" hidden="1"/>
    <cellStyle name="40% - Accent4 10" xfId="6328" hidden="1"/>
    <cellStyle name="40% - Accent4 10" xfId="7914" hidden="1"/>
    <cellStyle name="40% - Accent4 10" xfId="8048" hidden="1"/>
    <cellStyle name="40% - Accent4 10" xfId="8198" hidden="1"/>
    <cellStyle name="40% - Accent4 10" xfId="8352" hidden="1"/>
    <cellStyle name="40% - Accent4 10" xfId="6533" hidden="1"/>
    <cellStyle name="40% - Accent4 10" xfId="6532" hidden="1"/>
    <cellStyle name="40% - Accent4 10" xfId="8967" hidden="1"/>
    <cellStyle name="40% - Accent4 10" xfId="9066" hidden="1"/>
    <cellStyle name="40% - Accent4 10" xfId="9157" hidden="1"/>
    <cellStyle name="40% - Accent4 10" xfId="9729" hidden="1"/>
    <cellStyle name="40% - Accent4 10" xfId="9841" hidden="1"/>
    <cellStyle name="40% - Accent4 10" xfId="9953" hidden="1"/>
    <cellStyle name="40% - Accent4 10" xfId="10338" hidden="1"/>
    <cellStyle name="40% - Accent4 10" xfId="10417" hidden="1"/>
    <cellStyle name="40% - Accent4 10" xfId="10830" hidden="1"/>
    <cellStyle name="40% - Accent4 10" xfId="10756" hidden="1"/>
    <cellStyle name="40% - Accent4 10" xfId="10676" hidden="1"/>
    <cellStyle name="40% - Accent4 10" xfId="10593" hidden="1"/>
    <cellStyle name="40% - Accent4 10" xfId="9425" hidden="1"/>
    <cellStyle name="40% - Accent4 10" xfId="9344" hidden="1"/>
    <cellStyle name="40% - Accent4 10" xfId="9258" hidden="1"/>
    <cellStyle name="40% - Accent4 10" xfId="9018" hidden="1"/>
    <cellStyle name="40% - Accent4 10" xfId="10044" hidden="1"/>
    <cellStyle name="40% - Accent4 10" xfId="10086" hidden="1"/>
    <cellStyle name="40% - Accent4 10" xfId="8293" hidden="1"/>
    <cellStyle name="40% - Accent4 10" xfId="8142" hidden="1"/>
    <cellStyle name="40% - Accent4 10" xfId="7978" hidden="1"/>
    <cellStyle name="40% - Accent4 10" xfId="7831" hidden="1"/>
    <cellStyle name="40% - Accent4 10" xfId="9911" hidden="1"/>
    <cellStyle name="40% - Accent4 10" xfId="9912" hidden="1"/>
    <cellStyle name="40% - Accent4 10" xfId="7113" hidden="1"/>
    <cellStyle name="40% - Accent4 10" xfId="6940" hidden="1"/>
    <cellStyle name="40% - Accent4 10" xfId="6775" hidden="1"/>
    <cellStyle name="40% - Accent4 10" xfId="6289" hidden="1"/>
    <cellStyle name="40% - Accent4 10" xfId="6213" hidden="1"/>
    <cellStyle name="40% - Accent4 10" xfId="6047" hidden="1"/>
    <cellStyle name="40% - Accent4 10" xfId="10906" hidden="1"/>
    <cellStyle name="40% - Accent4 10" xfId="10982" hidden="1"/>
    <cellStyle name="40% - Accent4 10" xfId="5389" hidden="1"/>
    <cellStyle name="40% - Accent4 10" xfId="5315" hidden="1"/>
    <cellStyle name="40% - Accent4 10" xfId="5235" hidden="1"/>
    <cellStyle name="40% - Accent4 10" xfId="5152" hidden="1"/>
    <cellStyle name="40% - Accent4 10" xfId="3984" hidden="1"/>
    <cellStyle name="40% - Accent4 10" xfId="3903" hidden="1"/>
    <cellStyle name="40% - Accent4 10" xfId="3817" hidden="1"/>
    <cellStyle name="40% - Accent4 10" xfId="3577" hidden="1"/>
    <cellStyle name="40% - Accent4 10" xfId="4603" hidden="1"/>
    <cellStyle name="40% - Accent4 10" xfId="4645" hidden="1"/>
    <cellStyle name="40% - Accent4 10" xfId="2852" hidden="1"/>
    <cellStyle name="40% - Accent4 10" xfId="2701" hidden="1"/>
    <cellStyle name="40% - Accent4 10" xfId="2537" hidden="1"/>
    <cellStyle name="40% - Accent4 10" xfId="2390" hidden="1"/>
    <cellStyle name="40% - Accent4 10" xfId="4470" hidden="1"/>
    <cellStyle name="40% - Accent4 10" xfId="4471" hidden="1"/>
    <cellStyle name="40% - Accent4 10" xfId="1672" hidden="1"/>
    <cellStyle name="40% - Accent4 10" xfId="1499" hidden="1"/>
    <cellStyle name="40% - Accent4 10" xfId="1334" hidden="1"/>
    <cellStyle name="40% - Accent4 10" xfId="848" hidden="1"/>
    <cellStyle name="40% - Accent4 10" xfId="772" hidden="1"/>
    <cellStyle name="40% - Accent4 10" xfId="606" hidden="1"/>
    <cellStyle name="40% - Accent4 10" xfId="11050" hidden="1"/>
    <cellStyle name="40% - Accent4 10" xfId="11126" hidden="1"/>
    <cellStyle name="40% - Accent4 10" xfId="11234" hidden="1"/>
    <cellStyle name="40% - Accent4 10" xfId="11310" hidden="1"/>
    <cellStyle name="40% - Accent4 10" xfId="11403" hidden="1"/>
    <cellStyle name="40% - Accent4 10" xfId="11566" hidden="1"/>
    <cellStyle name="40% - Accent4 10" xfId="12573" hidden="1"/>
    <cellStyle name="40% - Accent4 10" xfId="12718" hidden="1"/>
    <cellStyle name="40% - Accent4 10" xfId="12858" hidden="1"/>
    <cellStyle name="40% - Accent4 10" xfId="12970" hidden="1"/>
    <cellStyle name="40% - Accent4 10" xfId="12093" hidden="1"/>
    <cellStyle name="40% - Accent4 10" xfId="12056" hidden="1"/>
    <cellStyle name="40% - Accent4 10" xfId="13642" hidden="1"/>
    <cellStyle name="40% - Accent4 10" xfId="13776" hidden="1"/>
    <cellStyle name="40% - Accent4 10" xfId="13926" hidden="1"/>
    <cellStyle name="40% - Accent4 10" xfId="14080" hidden="1"/>
    <cellStyle name="40% - Accent4 10" xfId="12261" hidden="1"/>
    <cellStyle name="40% - Accent4 10" xfId="12260" hidden="1"/>
    <cellStyle name="40% - Accent4 10" xfId="14695" hidden="1"/>
    <cellStyle name="40% - Accent4 10" xfId="14794" hidden="1"/>
    <cellStyle name="40% - Accent4 10" xfId="14885" hidden="1"/>
    <cellStyle name="40% - Accent4 10" xfId="15457" hidden="1"/>
    <cellStyle name="40% - Accent4 10" xfId="15569" hidden="1"/>
    <cellStyle name="40% - Accent4 10" xfId="15681" hidden="1"/>
    <cellStyle name="40% - Accent4 10" xfId="16066" hidden="1"/>
    <cellStyle name="40% - Accent4 10" xfId="16145" hidden="1"/>
    <cellStyle name="40% - Accent4 10" xfId="16558" hidden="1"/>
    <cellStyle name="40% - Accent4 10" xfId="16484" hidden="1"/>
    <cellStyle name="40% - Accent4 10" xfId="16404" hidden="1"/>
    <cellStyle name="40% - Accent4 10" xfId="16321" hidden="1"/>
    <cellStyle name="40% - Accent4 10" xfId="15153" hidden="1"/>
    <cellStyle name="40% - Accent4 10" xfId="15072" hidden="1"/>
    <cellStyle name="40% - Accent4 10" xfId="14986" hidden="1"/>
    <cellStyle name="40% - Accent4 10" xfId="14746" hidden="1"/>
    <cellStyle name="40% - Accent4 10" xfId="15772" hidden="1"/>
    <cellStyle name="40% - Accent4 10" xfId="15814" hidden="1"/>
    <cellStyle name="40% - Accent4 10" xfId="14021" hidden="1"/>
    <cellStyle name="40% - Accent4 10" xfId="13870" hidden="1"/>
    <cellStyle name="40% - Accent4 10" xfId="13706" hidden="1"/>
    <cellStyle name="40% - Accent4 10" xfId="13559" hidden="1"/>
    <cellStyle name="40% - Accent4 10" xfId="15639" hidden="1"/>
    <cellStyle name="40% - Accent4 10" xfId="15640" hidden="1"/>
    <cellStyle name="40% - Accent4 10" xfId="12841" hidden="1"/>
    <cellStyle name="40% - Accent4 10" xfId="12668" hidden="1"/>
    <cellStyle name="40% - Accent4 10" xfId="12503" hidden="1"/>
    <cellStyle name="40% - Accent4 10" xfId="12017" hidden="1"/>
    <cellStyle name="40% - Accent4 10" xfId="11941" hidden="1"/>
    <cellStyle name="40% - Accent4 10" xfId="11775" hidden="1"/>
    <cellStyle name="40% - Accent4 10" xfId="16634" hidden="1"/>
    <cellStyle name="40% - Accent4 10" xfId="16710" hidden="1"/>
    <cellStyle name="40% - Accent4 10" xfId="16815" hidden="1"/>
    <cellStyle name="40% - Accent4 10" xfId="16891" hidden="1"/>
    <cellStyle name="40% - Accent4 10" xfId="16984" hidden="1"/>
    <cellStyle name="40% - Accent4 10" xfId="17147" hidden="1"/>
    <cellStyle name="40% - Accent4 10" xfId="18154" hidden="1"/>
    <cellStyle name="40% - Accent4 10" xfId="18299" hidden="1"/>
    <cellStyle name="40% - Accent4 10" xfId="18439" hidden="1"/>
    <cellStyle name="40% - Accent4 10" xfId="18551" hidden="1"/>
    <cellStyle name="40% - Accent4 10" xfId="17674" hidden="1"/>
    <cellStyle name="40% - Accent4 10" xfId="17637" hidden="1"/>
    <cellStyle name="40% - Accent4 10" xfId="19223" hidden="1"/>
    <cellStyle name="40% - Accent4 10" xfId="19357" hidden="1"/>
    <cellStyle name="40% - Accent4 10" xfId="19507" hidden="1"/>
    <cellStyle name="40% - Accent4 10" xfId="19661" hidden="1"/>
    <cellStyle name="40% - Accent4 10" xfId="17842" hidden="1"/>
    <cellStyle name="40% - Accent4 10" xfId="17841" hidden="1"/>
    <cellStyle name="40% - Accent4 10" xfId="20276" hidden="1"/>
    <cellStyle name="40% - Accent4 10" xfId="20375" hidden="1"/>
    <cellStyle name="40% - Accent4 10" xfId="20466" hidden="1"/>
    <cellStyle name="40% - Accent4 10" xfId="21038" hidden="1"/>
    <cellStyle name="40% - Accent4 10" xfId="21150" hidden="1"/>
    <cellStyle name="40% - Accent4 10" xfId="21262" hidden="1"/>
    <cellStyle name="40% - Accent4 10" xfId="21647" hidden="1"/>
    <cellStyle name="40% - Accent4 10" xfId="21726" hidden="1"/>
    <cellStyle name="40% - Accent4 10" xfId="22256" hidden="1"/>
    <cellStyle name="40% - Accent4 10" xfId="22332" hidden="1"/>
    <cellStyle name="40% - Accent4 10" xfId="22425" hidden="1"/>
    <cellStyle name="40% - Accent4 10" xfId="22588" hidden="1"/>
    <cellStyle name="40% - Accent4 10" xfId="23595" hidden="1"/>
    <cellStyle name="40% - Accent4 10" xfId="23740" hidden="1"/>
    <cellStyle name="40% - Accent4 10" xfId="23880" hidden="1"/>
    <cellStyle name="40% - Accent4 10" xfId="23992" hidden="1"/>
    <cellStyle name="40% - Accent4 10" xfId="23115" hidden="1"/>
    <cellStyle name="40% - Accent4 10" xfId="23078" hidden="1"/>
    <cellStyle name="40% - Accent4 10" xfId="24664" hidden="1"/>
    <cellStyle name="40% - Accent4 10" xfId="24798" hidden="1"/>
    <cellStyle name="40% - Accent4 10" xfId="24948" hidden="1"/>
    <cellStyle name="40% - Accent4 10" xfId="25102" hidden="1"/>
    <cellStyle name="40% - Accent4 10" xfId="23283" hidden="1"/>
    <cellStyle name="40% - Accent4 10" xfId="23282" hidden="1"/>
    <cellStyle name="40% - Accent4 10" xfId="25717" hidden="1"/>
    <cellStyle name="40% - Accent4 10" xfId="25816" hidden="1"/>
    <cellStyle name="40% - Accent4 10" xfId="25907" hidden="1"/>
    <cellStyle name="40% - Accent4 10" xfId="26479" hidden="1"/>
    <cellStyle name="40% - Accent4 10" xfId="26591" hidden="1"/>
    <cellStyle name="40% - Accent4 10" xfId="26703" hidden="1"/>
    <cellStyle name="40% - Accent4 10" xfId="27088" hidden="1"/>
    <cellStyle name="40% - Accent4 10" xfId="27167" hidden="1"/>
    <cellStyle name="40% - Accent4 10" xfId="27580" hidden="1"/>
    <cellStyle name="40% - Accent4 10" xfId="27506" hidden="1"/>
    <cellStyle name="40% - Accent4 10" xfId="27426" hidden="1"/>
    <cellStyle name="40% - Accent4 10" xfId="27343" hidden="1"/>
    <cellStyle name="40% - Accent4 10" xfId="26175" hidden="1"/>
    <cellStyle name="40% - Accent4 10" xfId="26094" hidden="1"/>
    <cellStyle name="40% - Accent4 10" xfId="26008" hidden="1"/>
    <cellStyle name="40% - Accent4 10" xfId="25768" hidden="1"/>
    <cellStyle name="40% - Accent4 10" xfId="26794" hidden="1"/>
    <cellStyle name="40% - Accent4 10" xfId="26836" hidden="1"/>
    <cellStyle name="40% - Accent4 10" xfId="25043" hidden="1"/>
    <cellStyle name="40% - Accent4 10" xfId="24892" hidden="1"/>
    <cellStyle name="40% - Accent4 10" xfId="24728" hidden="1"/>
    <cellStyle name="40% - Accent4 10" xfId="24581" hidden="1"/>
    <cellStyle name="40% - Accent4 10" xfId="26661" hidden="1"/>
    <cellStyle name="40% - Accent4 10" xfId="26662" hidden="1"/>
    <cellStyle name="40% - Accent4 10" xfId="23863" hidden="1"/>
    <cellStyle name="40% - Accent4 10" xfId="23690" hidden="1"/>
    <cellStyle name="40% - Accent4 10" xfId="23525" hidden="1"/>
    <cellStyle name="40% - Accent4 10" xfId="23039" hidden="1"/>
    <cellStyle name="40% - Accent4 10" xfId="22963" hidden="1"/>
    <cellStyle name="40% - Accent4 10" xfId="22797" hidden="1"/>
    <cellStyle name="40% - Accent4 10" xfId="27656" hidden="1"/>
    <cellStyle name="40% - Accent4 10" xfId="27732" hidden="1"/>
    <cellStyle name="40% - Accent4 10" xfId="22139" hidden="1"/>
    <cellStyle name="40% - Accent4 10" xfId="22065" hidden="1"/>
    <cellStyle name="40% - Accent4 10" xfId="21985" hidden="1"/>
    <cellStyle name="40% - Accent4 10" xfId="21902" hidden="1"/>
    <cellStyle name="40% - Accent4 10" xfId="20734" hidden="1"/>
    <cellStyle name="40% - Accent4 10" xfId="20653" hidden="1"/>
    <cellStyle name="40% - Accent4 10" xfId="20567" hidden="1"/>
    <cellStyle name="40% - Accent4 10" xfId="20327" hidden="1"/>
    <cellStyle name="40% - Accent4 10" xfId="21353" hidden="1"/>
    <cellStyle name="40% - Accent4 10" xfId="21395" hidden="1"/>
    <cellStyle name="40% - Accent4 10" xfId="19602" hidden="1"/>
    <cellStyle name="40% - Accent4 10" xfId="19451" hidden="1"/>
    <cellStyle name="40% - Accent4 10" xfId="19287" hidden="1"/>
    <cellStyle name="40% - Accent4 10" xfId="19140" hidden="1"/>
    <cellStyle name="40% - Accent4 10" xfId="21220" hidden="1"/>
    <cellStyle name="40% - Accent4 10" xfId="21221" hidden="1"/>
    <cellStyle name="40% - Accent4 10" xfId="18422" hidden="1"/>
    <cellStyle name="40% - Accent4 10" xfId="18249" hidden="1"/>
    <cellStyle name="40% - Accent4 10" xfId="18084" hidden="1"/>
    <cellStyle name="40% - Accent4 10" xfId="17598" hidden="1"/>
    <cellStyle name="40% - Accent4 10" xfId="17522" hidden="1"/>
    <cellStyle name="40% - Accent4 10" xfId="17356" hidden="1"/>
    <cellStyle name="40% - Accent4 10" xfId="27800" hidden="1"/>
    <cellStyle name="40% - Accent4 10" xfId="27876" hidden="1"/>
    <cellStyle name="40% - Accent4 10" xfId="27984" hidden="1"/>
    <cellStyle name="40% - Accent4 10" xfId="28060" hidden="1"/>
    <cellStyle name="40% - Accent4 10" xfId="28153" hidden="1"/>
    <cellStyle name="40% - Accent4 10" xfId="28316" hidden="1"/>
    <cellStyle name="40% - Accent4 10" xfId="29323" hidden="1"/>
    <cellStyle name="40% - Accent4 10" xfId="29468" hidden="1"/>
    <cellStyle name="40% - Accent4 10" xfId="29608" hidden="1"/>
    <cellStyle name="40% - Accent4 10" xfId="29720" hidden="1"/>
    <cellStyle name="40% - Accent4 10" xfId="28843" hidden="1"/>
    <cellStyle name="40% - Accent4 10" xfId="28806" hidden="1"/>
    <cellStyle name="40% - Accent4 10" xfId="30392" hidden="1"/>
    <cellStyle name="40% - Accent4 10" xfId="30526" hidden="1"/>
    <cellStyle name="40% - Accent4 10" xfId="30676" hidden="1"/>
    <cellStyle name="40% - Accent4 10" xfId="30830" hidden="1"/>
    <cellStyle name="40% - Accent4 10" xfId="29011" hidden="1"/>
    <cellStyle name="40% - Accent4 10" xfId="29010" hidden="1"/>
    <cellStyle name="40% - Accent4 10" xfId="31445" hidden="1"/>
    <cellStyle name="40% - Accent4 10" xfId="31544" hidden="1"/>
    <cellStyle name="40% - Accent4 10" xfId="31635" hidden="1"/>
    <cellStyle name="40% - Accent4 10" xfId="32207" hidden="1"/>
    <cellStyle name="40% - Accent4 10" xfId="32319" hidden="1"/>
    <cellStyle name="40% - Accent4 10" xfId="32431" hidden="1"/>
    <cellStyle name="40% - Accent4 10" xfId="32816" hidden="1"/>
    <cellStyle name="40% - Accent4 10" xfId="32895" hidden="1"/>
    <cellStyle name="40% - Accent4 10" xfId="33308" hidden="1"/>
    <cellStyle name="40% - Accent4 10" xfId="33234" hidden="1"/>
    <cellStyle name="40% - Accent4 10" xfId="33154" hidden="1"/>
    <cellStyle name="40% - Accent4 10" xfId="33071" hidden="1"/>
    <cellStyle name="40% - Accent4 10" xfId="31903" hidden="1"/>
    <cellStyle name="40% - Accent4 10" xfId="31822" hidden="1"/>
    <cellStyle name="40% - Accent4 10" xfId="31736" hidden="1"/>
    <cellStyle name="40% - Accent4 10" xfId="31496" hidden="1"/>
    <cellStyle name="40% - Accent4 10" xfId="32522" hidden="1"/>
    <cellStyle name="40% - Accent4 10" xfId="32564" hidden="1"/>
    <cellStyle name="40% - Accent4 10" xfId="30771" hidden="1"/>
    <cellStyle name="40% - Accent4 10" xfId="30620" hidden="1"/>
    <cellStyle name="40% - Accent4 10" xfId="30456" hidden="1"/>
    <cellStyle name="40% - Accent4 10" xfId="30309" hidden="1"/>
    <cellStyle name="40% - Accent4 10" xfId="32389" hidden="1"/>
    <cellStyle name="40% - Accent4 10" xfId="32390" hidden="1"/>
    <cellStyle name="40% - Accent4 10" xfId="29591" hidden="1"/>
    <cellStyle name="40% - Accent4 10" xfId="29418" hidden="1"/>
    <cellStyle name="40% - Accent4 10" xfId="29253" hidden="1"/>
    <cellStyle name="40% - Accent4 10" xfId="28767" hidden="1"/>
    <cellStyle name="40% - Accent4 10" xfId="28691" hidden="1"/>
    <cellStyle name="40% - Accent4 10" xfId="28525" hidden="1"/>
    <cellStyle name="40% - Accent4 10" xfId="33384" hidden="1"/>
    <cellStyle name="40% - Accent4 10" xfId="33460" hidden="1"/>
    <cellStyle name="40% - Accent4 11" xfId="78" hidden="1"/>
    <cellStyle name="40% - Accent4 11" xfId="154" hidden="1"/>
    <cellStyle name="40% - Accent4 11" xfId="270" hidden="1"/>
    <cellStyle name="40% - Accent4 11" xfId="410" hidden="1"/>
    <cellStyle name="40% - Accent4 11" xfId="1420" hidden="1"/>
    <cellStyle name="40% - Accent4 11" xfId="1565" hidden="1"/>
    <cellStyle name="40% - Accent4 11" xfId="1708" hidden="1"/>
    <cellStyle name="40% - Accent4 11" xfId="1742" hidden="1"/>
    <cellStyle name="40% - Accent4 11" xfId="1214" hidden="1"/>
    <cellStyle name="40% - Accent4 11" xfId="1169" hidden="1"/>
    <cellStyle name="40% - Accent4 11" xfId="2494" hidden="1"/>
    <cellStyle name="40% - Accent4 11" xfId="2623" hidden="1"/>
    <cellStyle name="40% - Accent4 11" xfId="2772" hidden="1"/>
    <cellStyle name="40% - Accent4 11" xfId="2813" hidden="1"/>
    <cellStyle name="40% - Accent4 11" xfId="1767" hidden="1"/>
    <cellStyle name="40% - Accent4 11" xfId="884" hidden="1"/>
    <cellStyle name="40% - Accent4 11" xfId="3540" hidden="1"/>
    <cellStyle name="40% - Accent4 11" xfId="3638" hidden="1"/>
    <cellStyle name="40% - Accent4 11" xfId="3729" hidden="1"/>
    <cellStyle name="40% - Accent4 11" xfId="4305" hidden="1"/>
    <cellStyle name="40% - Accent4 11" xfId="4415" hidden="1"/>
    <cellStyle name="40% - Accent4 11" xfId="4529" hidden="1"/>
    <cellStyle name="40% - Accent4 11" xfId="4910" hidden="1"/>
    <cellStyle name="40% - Accent4 11" xfId="4990" hidden="1"/>
    <cellStyle name="40% - Accent4 11" xfId="5519" hidden="1"/>
    <cellStyle name="40% - Accent4 11" xfId="5595" hidden="1"/>
    <cellStyle name="40% - Accent4 11" xfId="5711" hidden="1"/>
    <cellStyle name="40% - Accent4 11" xfId="5851" hidden="1"/>
    <cellStyle name="40% - Accent4 11" xfId="6861" hidden="1"/>
    <cellStyle name="40% - Accent4 11" xfId="7006" hidden="1"/>
    <cellStyle name="40% - Accent4 11" xfId="7149" hidden="1"/>
    <cellStyle name="40% - Accent4 11" xfId="7183" hidden="1"/>
    <cellStyle name="40% - Accent4 11" xfId="6655" hidden="1"/>
    <cellStyle name="40% - Accent4 11" xfId="6610" hidden="1"/>
    <cellStyle name="40% - Accent4 11" xfId="7935" hidden="1"/>
    <cellStyle name="40% - Accent4 11" xfId="8064" hidden="1"/>
    <cellStyle name="40% - Accent4 11" xfId="8213" hidden="1"/>
    <cellStyle name="40% - Accent4 11" xfId="8254" hidden="1"/>
    <cellStyle name="40% - Accent4 11" xfId="7208" hidden="1"/>
    <cellStyle name="40% - Accent4 11" xfId="6325" hidden="1"/>
    <cellStyle name="40% - Accent4 11" xfId="8981" hidden="1"/>
    <cellStyle name="40% - Accent4 11" xfId="9079" hidden="1"/>
    <cellStyle name="40% - Accent4 11" xfId="9170" hidden="1"/>
    <cellStyle name="40% - Accent4 11" xfId="9746" hidden="1"/>
    <cellStyle name="40% - Accent4 11" xfId="9856" hidden="1"/>
    <cellStyle name="40% - Accent4 11" xfId="9970" hidden="1"/>
    <cellStyle name="40% - Accent4 11" xfId="10351" hidden="1"/>
    <cellStyle name="40% - Accent4 11" xfId="10431" hidden="1"/>
    <cellStyle name="40% - Accent4 11" xfId="10817" hidden="1"/>
    <cellStyle name="40% - Accent4 11" xfId="10743" hidden="1"/>
    <cellStyle name="40% - Accent4 11" xfId="10662" hidden="1"/>
    <cellStyle name="40% - Accent4 11" xfId="10579" hidden="1"/>
    <cellStyle name="40% - Accent4 11" xfId="9412" hidden="1"/>
    <cellStyle name="40% - Accent4 11" xfId="9331" hidden="1"/>
    <cellStyle name="40% - Accent4 11" xfId="9245" hidden="1"/>
    <cellStyle name="40% - Accent4 11" xfId="9218" hidden="1"/>
    <cellStyle name="40% - Accent4 11" xfId="9648" hidden="1"/>
    <cellStyle name="40% - Accent4 11" xfId="9690" hidden="1"/>
    <cellStyle name="40% - Accent4 11" xfId="8274" hidden="1"/>
    <cellStyle name="40% - Accent4 11" xfId="8126" hidden="1"/>
    <cellStyle name="40% - Accent4 11" xfId="7945" hidden="1"/>
    <cellStyle name="40% - Accent4 11" xfId="7882" hidden="1"/>
    <cellStyle name="40% - Accent4 11" xfId="9179" hidden="1"/>
    <cellStyle name="40% - Accent4 11" xfId="10089" hidden="1"/>
    <cellStyle name="40% - Accent4 11" xfId="7085" hidden="1"/>
    <cellStyle name="40% - Accent4 11" xfId="6924" hidden="1"/>
    <cellStyle name="40% - Accent4 11" xfId="6755" hidden="1"/>
    <cellStyle name="40% - Accent4 11" xfId="6276" hidden="1"/>
    <cellStyle name="40% - Accent4 11" xfId="6200" hidden="1"/>
    <cellStyle name="40% - Accent4 11" xfId="6023" hidden="1"/>
    <cellStyle name="40% - Accent4 11" xfId="10919" hidden="1"/>
    <cellStyle name="40% - Accent4 11" xfId="10995" hidden="1"/>
    <cellStyle name="40% - Accent4 11" xfId="5376" hidden="1"/>
    <cellStyle name="40% - Accent4 11" xfId="5302" hidden="1"/>
    <cellStyle name="40% - Accent4 11" xfId="5221" hidden="1"/>
    <cellStyle name="40% - Accent4 11" xfId="5138" hidden="1"/>
    <cellStyle name="40% - Accent4 11" xfId="3971" hidden="1"/>
    <cellStyle name="40% - Accent4 11" xfId="3890" hidden="1"/>
    <cellStyle name="40% - Accent4 11" xfId="3804" hidden="1"/>
    <cellStyle name="40% - Accent4 11" xfId="3777" hidden="1"/>
    <cellStyle name="40% - Accent4 11" xfId="4207" hidden="1"/>
    <cellStyle name="40% - Accent4 11" xfId="4249" hidden="1"/>
    <cellStyle name="40% - Accent4 11" xfId="2833" hidden="1"/>
    <cellStyle name="40% - Accent4 11" xfId="2685" hidden="1"/>
    <cellStyle name="40% - Accent4 11" xfId="2504" hidden="1"/>
    <cellStyle name="40% - Accent4 11" xfId="2441" hidden="1"/>
    <cellStyle name="40% - Accent4 11" xfId="3738" hidden="1"/>
    <cellStyle name="40% - Accent4 11" xfId="4648" hidden="1"/>
    <cellStyle name="40% - Accent4 11" xfId="1644" hidden="1"/>
    <cellStyle name="40% - Accent4 11" xfId="1483" hidden="1"/>
    <cellStyle name="40% - Accent4 11" xfId="1314" hidden="1"/>
    <cellStyle name="40% - Accent4 11" xfId="835" hidden="1"/>
    <cellStyle name="40% - Accent4 11" xfId="759" hidden="1"/>
    <cellStyle name="40% - Accent4 11" xfId="582" hidden="1"/>
    <cellStyle name="40% - Accent4 11" xfId="11063" hidden="1"/>
    <cellStyle name="40% - Accent4 11" xfId="11139" hidden="1"/>
    <cellStyle name="40% - Accent4 11" xfId="11247" hidden="1"/>
    <cellStyle name="40% - Accent4 11" xfId="11323" hidden="1"/>
    <cellStyle name="40% - Accent4 11" xfId="11439" hidden="1"/>
    <cellStyle name="40% - Accent4 11" xfId="11579" hidden="1"/>
    <cellStyle name="40% - Accent4 11" xfId="12589" hidden="1"/>
    <cellStyle name="40% - Accent4 11" xfId="12734" hidden="1"/>
    <cellStyle name="40% - Accent4 11" xfId="12877" hidden="1"/>
    <cellStyle name="40% - Accent4 11" xfId="12911" hidden="1"/>
    <cellStyle name="40% - Accent4 11" xfId="12383" hidden="1"/>
    <cellStyle name="40% - Accent4 11" xfId="12338" hidden="1"/>
    <cellStyle name="40% - Accent4 11" xfId="13663" hidden="1"/>
    <cellStyle name="40% - Accent4 11" xfId="13792" hidden="1"/>
    <cellStyle name="40% - Accent4 11" xfId="13941" hidden="1"/>
    <cellStyle name="40% - Accent4 11" xfId="13982" hidden="1"/>
    <cellStyle name="40% - Accent4 11" xfId="12936" hidden="1"/>
    <cellStyle name="40% - Accent4 11" xfId="12053" hidden="1"/>
    <cellStyle name="40% - Accent4 11" xfId="14709" hidden="1"/>
    <cellStyle name="40% - Accent4 11" xfId="14807" hidden="1"/>
    <cellStyle name="40% - Accent4 11" xfId="14898" hidden="1"/>
    <cellStyle name="40% - Accent4 11" xfId="15474" hidden="1"/>
    <cellStyle name="40% - Accent4 11" xfId="15584" hidden="1"/>
    <cellStyle name="40% - Accent4 11" xfId="15698" hidden="1"/>
    <cellStyle name="40% - Accent4 11" xfId="16079" hidden="1"/>
    <cellStyle name="40% - Accent4 11" xfId="16159" hidden="1"/>
    <cellStyle name="40% - Accent4 11" xfId="16545" hidden="1"/>
    <cellStyle name="40% - Accent4 11" xfId="16471" hidden="1"/>
    <cellStyle name="40% - Accent4 11" xfId="16390" hidden="1"/>
    <cellStyle name="40% - Accent4 11" xfId="16307" hidden="1"/>
    <cellStyle name="40% - Accent4 11" xfId="15140" hidden="1"/>
    <cellStyle name="40% - Accent4 11" xfId="15059" hidden="1"/>
    <cellStyle name="40% - Accent4 11" xfId="14973" hidden="1"/>
    <cellStyle name="40% - Accent4 11" xfId="14946" hidden="1"/>
    <cellStyle name="40% - Accent4 11" xfId="15376" hidden="1"/>
    <cellStyle name="40% - Accent4 11" xfId="15418" hidden="1"/>
    <cellStyle name="40% - Accent4 11" xfId="14002" hidden="1"/>
    <cellStyle name="40% - Accent4 11" xfId="13854" hidden="1"/>
    <cellStyle name="40% - Accent4 11" xfId="13673" hidden="1"/>
    <cellStyle name="40% - Accent4 11" xfId="13610" hidden="1"/>
    <cellStyle name="40% - Accent4 11" xfId="14907" hidden="1"/>
    <cellStyle name="40% - Accent4 11" xfId="15817" hidden="1"/>
    <cellStyle name="40% - Accent4 11" xfId="12813" hidden="1"/>
    <cellStyle name="40% - Accent4 11" xfId="12652" hidden="1"/>
    <cellStyle name="40% - Accent4 11" xfId="12483" hidden="1"/>
    <cellStyle name="40% - Accent4 11" xfId="12004" hidden="1"/>
    <cellStyle name="40% - Accent4 11" xfId="11928" hidden="1"/>
    <cellStyle name="40% - Accent4 11" xfId="11751" hidden="1"/>
    <cellStyle name="40% - Accent4 11" xfId="16647" hidden="1"/>
    <cellStyle name="40% - Accent4 11" xfId="16723" hidden="1"/>
    <cellStyle name="40% - Accent4 11" xfId="16828" hidden="1"/>
    <cellStyle name="40% - Accent4 11" xfId="16904" hidden="1"/>
    <cellStyle name="40% - Accent4 11" xfId="17020" hidden="1"/>
    <cellStyle name="40% - Accent4 11" xfId="17160" hidden="1"/>
    <cellStyle name="40% - Accent4 11" xfId="18170" hidden="1"/>
    <cellStyle name="40% - Accent4 11" xfId="18315" hidden="1"/>
    <cellStyle name="40% - Accent4 11" xfId="18458" hidden="1"/>
    <cellStyle name="40% - Accent4 11" xfId="18492" hidden="1"/>
    <cellStyle name="40% - Accent4 11" xfId="17964" hidden="1"/>
    <cellStyle name="40% - Accent4 11" xfId="17919" hidden="1"/>
    <cellStyle name="40% - Accent4 11" xfId="19244" hidden="1"/>
    <cellStyle name="40% - Accent4 11" xfId="19373" hidden="1"/>
    <cellStyle name="40% - Accent4 11" xfId="19522" hidden="1"/>
    <cellStyle name="40% - Accent4 11" xfId="19563" hidden="1"/>
    <cellStyle name="40% - Accent4 11" xfId="18517" hidden="1"/>
    <cellStyle name="40% - Accent4 11" xfId="17634" hidden="1"/>
    <cellStyle name="40% - Accent4 11" xfId="20290" hidden="1"/>
    <cellStyle name="40% - Accent4 11" xfId="20388" hidden="1"/>
    <cellStyle name="40% - Accent4 11" xfId="20479" hidden="1"/>
    <cellStyle name="40% - Accent4 11" xfId="21055" hidden="1"/>
    <cellStyle name="40% - Accent4 11" xfId="21165" hidden="1"/>
    <cellStyle name="40% - Accent4 11" xfId="21279" hidden="1"/>
    <cellStyle name="40% - Accent4 11" xfId="21660" hidden="1"/>
    <cellStyle name="40% - Accent4 11" xfId="21740" hidden="1"/>
    <cellStyle name="40% - Accent4 11" xfId="22269" hidden="1"/>
    <cellStyle name="40% - Accent4 11" xfId="22345" hidden="1"/>
    <cellStyle name="40% - Accent4 11" xfId="22461" hidden="1"/>
    <cellStyle name="40% - Accent4 11" xfId="22601" hidden="1"/>
    <cellStyle name="40% - Accent4 11" xfId="23611" hidden="1"/>
    <cellStyle name="40% - Accent4 11" xfId="23756" hidden="1"/>
    <cellStyle name="40% - Accent4 11" xfId="23899" hidden="1"/>
    <cellStyle name="40% - Accent4 11" xfId="23933" hidden="1"/>
    <cellStyle name="40% - Accent4 11" xfId="23405" hidden="1"/>
    <cellStyle name="40% - Accent4 11" xfId="23360" hidden="1"/>
    <cellStyle name="40% - Accent4 11" xfId="24685" hidden="1"/>
    <cellStyle name="40% - Accent4 11" xfId="24814" hidden="1"/>
    <cellStyle name="40% - Accent4 11" xfId="24963" hidden="1"/>
    <cellStyle name="40% - Accent4 11" xfId="25004" hidden="1"/>
    <cellStyle name="40% - Accent4 11" xfId="23958" hidden="1"/>
    <cellStyle name="40% - Accent4 11" xfId="23075" hidden="1"/>
    <cellStyle name="40% - Accent4 11" xfId="25731" hidden="1"/>
    <cellStyle name="40% - Accent4 11" xfId="25829" hidden="1"/>
    <cellStyle name="40% - Accent4 11" xfId="25920" hidden="1"/>
    <cellStyle name="40% - Accent4 11" xfId="26496" hidden="1"/>
    <cellStyle name="40% - Accent4 11" xfId="26606" hidden="1"/>
    <cellStyle name="40% - Accent4 11" xfId="26720" hidden="1"/>
    <cellStyle name="40% - Accent4 11" xfId="27101" hidden="1"/>
    <cellStyle name="40% - Accent4 11" xfId="27181" hidden="1"/>
    <cellStyle name="40% - Accent4 11" xfId="27567" hidden="1"/>
    <cellStyle name="40% - Accent4 11" xfId="27493" hidden="1"/>
    <cellStyle name="40% - Accent4 11" xfId="27412" hidden="1"/>
    <cellStyle name="40% - Accent4 11" xfId="27329" hidden="1"/>
    <cellStyle name="40% - Accent4 11" xfId="26162" hidden="1"/>
    <cellStyle name="40% - Accent4 11" xfId="26081" hidden="1"/>
    <cellStyle name="40% - Accent4 11" xfId="25995" hidden="1"/>
    <cellStyle name="40% - Accent4 11" xfId="25968" hidden="1"/>
    <cellStyle name="40% - Accent4 11" xfId="26398" hidden="1"/>
    <cellStyle name="40% - Accent4 11" xfId="26440" hidden="1"/>
    <cellStyle name="40% - Accent4 11" xfId="25024" hidden="1"/>
    <cellStyle name="40% - Accent4 11" xfId="24876" hidden="1"/>
    <cellStyle name="40% - Accent4 11" xfId="24695" hidden="1"/>
    <cellStyle name="40% - Accent4 11" xfId="24632" hidden="1"/>
    <cellStyle name="40% - Accent4 11" xfId="25929" hidden="1"/>
    <cellStyle name="40% - Accent4 11" xfId="26839" hidden="1"/>
    <cellStyle name="40% - Accent4 11" xfId="23835" hidden="1"/>
    <cellStyle name="40% - Accent4 11" xfId="23674" hidden="1"/>
    <cellStyle name="40% - Accent4 11" xfId="23505" hidden="1"/>
    <cellStyle name="40% - Accent4 11" xfId="23026" hidden="1"/>
    <cellStyle name="40% - Accent4 11" xfId="22950" hidden="1"/>
    <cellStyle name="40% - Accent4 11" xfId="22773" hidden="1"/>
    <cellStyle name="40% - Accent4 11" xfId="27669" hidden="1"/>
    <cellStyle name="40% - Accent4 11" xfId="27745" hidden="1"/>
    <cellStyle name="40% - Accent4 11" xfId="22126" hidden="1"/>
    <cellStyle name="40% - Accent4 11" xfId="22052" hidden="1"/>
    <cellStyle name="40% - Accent4 11" xfId="21971" hidden="1"/>
    <cellStyle name="40% - Accent4 11" xfId="21888" hidden="1"/>
    <cellStyle name="40% - Accent4 11" xfId="20721" hidden="1"/>
    <cellStyle name="40% - Accent4 11" xfId="20640" hidden="1"/>
    <cellStyle name="40% - Accent4 11" xfId="20554" hidden="1"/>
    <cellStyle name="40% - Accent4 11" xfId="20527" hidden="1"/>
    <cellStyle name="40% - Accent4 11" xfId="20957" hidden="1"/>
    <cellStyle name="40% - Accent4 11" xfId="20999" hidden="1"/>
    <cellStyle name="40% - Accent4 11" xfId="19583" hidden="1"/>
    <cellStyle name="40% - Accent4 11" xfId="19435" hidden="1"/>
    <cellStyle name="40% - Accent4 11" xfId="19254" hidden="1"/>
    <cellStyle name="40% - Accent4 11" xfId="19191" hidden="1"/>
    <cellStyle name="40% - Accent4 11" xfId="20488" hidden="1"/>
    <cellStyle name="40% - Accent4 11" xfId="21398" hidden="1"/>
    <cellStyle name="40% - Accent4 11" xfId="18394" hidden="1"/>
    <cellStyle name="40% - Accent4 11" xfId="18233" hidden="1"/>
    <cellStyle name="40% - Accent4 11" xfId="18064" hidden="1"/>
    <cellStyle name="40% - Accent4 11" xfId="17585" hidden="1"/>
    <cellStyle name="40% - Accent4 11" xfId="17509" hidden="1"/>
    <cellStyle name="40% - Accent4 11" xfId="17332" hidden="1"/>
    <cellStyle name="40% - Accent4 11" xfId="27813" hidden="1"/>
    <cellStyle name="40% - Accent4 11" xfId="27889" hidden="1"/>
    <cellStyle name="40% - Accent4 11" xfId="27997" hidden="1"/>
    <cellStyle name="40% - Accent4 11" xfId="28073" hidden="1"/>
    <cellStyle name="40% - Accent4 11" xfId="28189" hidden="1"/>
    <cellStyle name="40% - Accent4 11" xfId="28329" hidden="1"/>
    <cellStyle name="40% - Accent4 11" xfId="29339" hidden="1"/>
    <cellStyle name="40% - Accent4 11" xfId="29484" hidden="1"/>
    <cellStyle name="40% - Accent4 11" xfId="29627" hidden="1"/>
    <cellStyle name="40% - Accent4 11" xfId="29661" hidden="1"/>
    <cellStyle name="40% - Accent4 11" xfId="29133" hidden="1"/>
    <cellStyle name="40% - Accent4 11" xfId="29088" hidden="1"/>
    <cellStyle name="40% - Accent4 11" xfId="30413" hidden="1"/>
    <cellStyle name="40% - Accent4 11" xfId="30542" hidden="1"/>
    <cellStyle name="40% - Accent4 11" xfId="30691" hidden="1"/>
    <cellStyle name="40% - Accent4 11" xfId="30732" hidden="1"/>
    <cellStyle name="40% - Accent4 11" xfId="29686" hidden="1"/>
    <cellStyle name="40% - Accent4 11" xfId="28803" hidden="1"/>
    <cellStyle name="40% - Accent4 11" xfId="31459" hidden="1"/>
    <cellStyle name="40% - Accent4 11" xfId="31557" hidden="1"/>
    <cellStyle name="40% - Accent4 11" xfId="31648" hidden="1"/>
    <cellStyle name="40% - Accent4 11" xfId="32224" hidden="1"/>
    <cellStyle name="40% - Accent4 11" xfId="32334" hidden="1"/>
    <cellStyle name="40% - Accent4 11" xfId="32448" hidden="1"/>
    <cellStyle name="40% - Accent4 11" xfId="32829" hidden="1"/>
    <cellStyle name="40% - Accent4 11" xfId="32909" hidden="1"/>
    <cellStyle name="40% - Accent4 11" xfId="33295" hidden="1"/>
    <cellStyle name="40% - Accent4 11" xfId="33221" hidden="1"/>
    <cellStyle name="40% - Accent4 11" xfId="33140" hidden="1"/>
    <cellStyle name="40% - Accent4 11" xfId="33057" hidden="1"/>
    <cellStyle name="40% - Accent4 11" xfId="31890" hidden="1"/>
    <cellStyle name="40% - Accent4 11" xfId="31809" hidden="1"/>
    <cellStyle name="40% - Accent4 11" xfId="31723" hidden="1"/>
    <cellStyle name="40% - Accent4 11" xfId="31696" hidden="1"/>
    <cellStyle name="40% - Accent4 11" xfId="32126" hidden="1"/>
    <cellStyle name="40% - Accent4 11" xfId="32168" hidden="1"/>
    <cellStyle name="40% - Accent4 11" xfId="30752" hidden="1"/>
    <cellStyle name="40% - Accent4 11" xfId="30604" hidden="1"/>
    <cellStyle name="40% - Accent4 11" xfId="30423" hidden="1"/>
    <cellStyle name="40% - Accent4 11" xfId="30360" hidden="1"/>
    <cellStyle name="40% - Accent4 11" xfId="31657" hidden="1"/>
    <cellStyle name="40% - Accent4 11" xfId="32567" hidden="1"/>
    <cellStyle name="40% - Accent4 11" xfId="29563" hidden="1"/>
    <cellStyle name="40% - Accent4 11" xfId="29402" hidden="1"/>
    <cellStyle name="40% - Accent4 11" xfId="29233" hidden="1"/>
    <cellStyle name="40% - Accent4 11" xfId="28754" hidden="1"/>
    <cellStyle name="40% - Accent4 11" xfId="28678" hidden="1"/>
    <cellStyle name="40% - Accent4 11" xfId="28501" hidden="1"/>
    <cellStyle name="40% - Accent4 11" xfId="33397" hidden="1"/>
    <cellStyle name="40% - Accent4 11" xfId="33473" hidden="1"/>
    <cellStyle name="40% - Accent4 12" xfId="92" hidden="1"/>
    <cellStyle name="40% - Accent4 12" xfId="168" hidden="1"/>
    <cellStyle name="40% - Accent4 12" xfId="304" hidden="1"/>
    <cellStyle name="40% - Accent4 12" xfId="423" hidden="1"/>
    <cellStyle name="40% - Accent4 12" xfId="1436" hidden="1"/>
    <cellStyle name="40% - Accent4 12" xfId="1579" hidden="1"/>
    <cellStyle name="40% - Accent4 12" xfId="1729" hidden="1"/>
    <cellStyle name="40% - Accent4 12" xfId="1811" hidden="1"/>
    <cellStyle name="40% - Accent4 12" xfId="1229" hidden="1"/>
    <cellStyle name="40% - Accent4 12" xfId="1253" hidden="1"/>
    <cellStyle name="40% - Accent4 12" xfId="2518" hidden="1"/>
    <cellStyle name="40% - Accent4 12" xfId="2639" hidden="1"/>
    <cellStyle name="40% - Accent4 12" xfId="2786" hidden="1"/>
    <cellStyle name="40% - Accent4 12" xfId="2918" hidden="1"/>
    <cellStyle name="40% - Accent4 12" xfId="2374" hidden="1"/>
    <cellStyle name="40% - Accent4 12" xfId="1283" hidden="1"/>
    <cellStyle name="40% - Accent4 12" xfId="3555" hidden="1"/>
    <cellStyle name="40% - Accent4 12" xfId="3652" hidden="1"/>
    <cellStyle name="40% - Accent4 12" xfId="3744" hidden="1"/>
    <cellStyle name="40% - Accent4 12" xfId="4320" hidden="1"/>
    <cellStyle name="40% - Accent4 12" xfId="4429" hidden="1"/>
    <cellStyle name="40% - Accent4 12" xfId="4543" hidden="1"/>
    <cellStyle name="40% - Accent4 12" xfId="4924" hidden="1"/>
    <cellStyle name="40% - Accent4 12" xfId="5003" hidden="1"/>
    <cellStyle name="40% - Accent4 12" xfId="5533" hidden="1"/>
    <cellStyle name="40% - Accent4 12" xfId="5609" hidden="1"/>
    <cellStyle name="40% - Accent4 12" xfId="5745" hidden="1"/>
    <cellStyle name="40% - Accent4 12" xfId="5864" hidden="1"/>
    <cellStyle name="40% - Accent4 12" xfId="6877" hidden="1"/>
    <cellStyle name="40% - Accent4 12" xfId="7020" hidden="1"/>
    <cellStyle name="40% - Accent4 12" xfId="7170" hidden="1"/>
    <cellStyle name="40% - Accent4 12" xfId="7252" hidden="1"/>
    <cellStyle name="40% - Accent4 12" xfId="6670" hidden="1"/>
    <cellStyle name="40% - Accent4 12" xfId="6694" hidden="1"/>
    <cellStyle name="40% - Accent4 12" xfId="7959" hidden="1"/>
    <cellStyle name="40% - Accent4 12" xfId="8080" hidden="1"/>
    <cellStyle name="40% - Accent4 12" xfId="8227" hidden="1"/>
    <cellStyle name="40% - Accent4 12" xfId="8359" hidden="1"/>
    <cellStyle name="40% - Accent4 12" xfId="7815" hidden="1"/>
    <cellStyle name="40% - Accent4 12" xfId="6724" hidden="1"/>
    <cellStyle name="40% - Accent4 12" xfId="8996" hidden="1"/>
    <cellStyle name="40% - Accent4 12" xfId="9093" hidden="1"/>
    <cellStyle name="40% - Accent4 12" xfId="9185" hidden="1"/>
    <cellStyle name="40% - Accent4 12" xfId="9761" hidden="1"/>
    <cellStyle name="40% - Accent4 12" xfId="9870" hidden="1"/>
    <cellStyle name="40% - Accent4 12" xfId="9984" hidden="1"/>
    <cellStyle name="40% - Accent4 12" xfId="10365" hidden="1"/>
    <cellStyle name="40% - Accent4 12" xfId="10444" hidden="1"/>
    <cellStyle name="40% - Accent4 12" xfId="10804" hidden="1"/>
    <cellStyle name="40% - Accent4 12" xfId="10729" hidden="1"/>
    <cellStyle name="40% - Accent4 12" xfId="10649" hidden="1"/>
    <cellStyle name="40% - Accent4 12" xfId="10566" hidden="1"/>
    <cellStyle name="40% - Accent4 12" xfId="9397" hidden="1"/>
    <cellStyle name="40% - Accent4 12" xfId="9318" hidden="1"/>
    <cellStyle name="40% - Accent4 12" xfId="9231" hidden="1"/>
    <cellStyle name="40% - Accent4 12" xfId="8956" hidden="1"/>
    <cellStyle name="40% - Accent4 12" xfId="9635" hidden="1"/>
    <cellStyle name="40% - Accent4 12" xfId="9611" hidden="1"/>
    <cellStyle name="40% - Accent4 12" xfId="8255" hidden="1"/>
    <cellStyle name="40% - Accent4 12" xfId="8108" hidden="1"/>
    <cellStyle name="40% - Accent4 12" xfId="7912" hidden="1"/>
    <cellStyle name="40% - Accent4 12" xfId="7823" hidden="1"/>
    <cellStyle name="40% - Accent4 12" xfId="8377" hidden="1"/>
    <cellStyle name="40% - Accent4 12" xfId="9582" hidden="1"/>
    <cellStyle name="40% - Accent4 12" xfId="7067" hidden="1"/>
    <cellStyle name="40% - Accent4 12" xfId="6908" hidden="1"/>
    <cellStyle name="40% - Accent4 12" xfId="6742" hidden="1"/>
    <cellStyle name="40% - Accent4 12" xfId="6262" hidden="1"/>
    <cellStyle name="40% - Accent4 12" xfId="6187" hidden="1"/>
    <cellStyle name="40% - Accent4 12" xfId="6009" hidden="1"/>
    <cellStyle name="40% - Accent4 12" xfId="10933" hidden="1"/>
    <cellStyle name="40% - Accent4 12" xfId="11008" hidden="1"/>
    <cellStyle name="40% - Accent4 12" xfId="5363" hidden="1"/>
    <cellStyle name="40% - Accent4 12" xfId="5288" hidden="1"/>
    <cellStyle name="40% - Accent4 12" xfId="5208" hidden="1"/>
    <cellStyle name="40% - Accent4 12" xfId="5125" hidden="1"/>
    <cellStyle name="40% - Accent4 12" xfId="3956" hidden="1"/>
    <cellStyle name="40% - Accent4 12" xfId="3877" hidden="1"/>
    <cellStyle name="40% - Accent4 12" xfId="3790" hidden="1"/>
    <cellStyle name="40% - Accent4 12" xfId="3515" hidden="1"/>
    <cellStyle name="40% - Accent4 12" xfId="4194" hidden="1"/>
    <cellStyle name="40% - Accent4 12" xfId="4170" hidden="1"/>
    <cellStyle name="40% - Accent4 12" xfId="2814" hidden="1"/>
    <cellStyle name="40% - Accent4 12" xfId="2667" hidden="1"/>
    <cellStyle name="40% - Accent4 12" xfId="2471" hidden="1"/>
    <cellStyle name="40% - Accent4 12" xfId="2382" hidden="1"/>
    <cellStyle name="40% - Accent4 12" xfId="2936" hidden="1"/>
    <cellStyle name="40% - Accent4 12" xfId="4141" hidden="1"/>
    <cellStyle name="40% - Accent4 12" xfId="1626" hidden="1"/>
    <cellStyle name="40% - Accent4 12" xfId="1467" hidden="1"/>
    <cellStyle name="40% - Accent4 12" xfId="1301" hidden="1"/>
    <cellStyle name="40% - Accent4 12" xfId="821" hidden="1"/>
    <cellStyle name="40% - Accent4 12" xfId="746" hidden="1"/>
    <cellStyle name="40% - Accent4 12" xfId="568" hidden="1"/>
    <cellStyle name="40% - Accent4 12" xfId="11077" hidden="1"/>
    <cellStyle name="40% - Accent4 12" xfId="11152" hidden="1"/>
    <cellStyle name="40% - Accent4 12" xfId="11261" hidden="1"/>
    <cellStyle name="40% - Accent4 12" xfId="11337" hidden="1"/>
    <cellStyle name="40% - Accent4 12" xfId="11473" hidden="1"/>
    <cellStyle name="40% - Accent4 12" xfId="11592" hidden="1"/>
    <cellStyle name="40% - Accent4 12" xfId="12605" hidden="1"/>
    <cellStyle name="40% - Accent4 12" xfId="12748" hidden="1"/>
    <cellStyle name="40% - Accent4 12" xfId="12898" hidden="1"/>
    <cellStyle name="40% - Accent4 12" xfId="12980" hidden="1"/>
    <cellStyle name="40% - Accent4 12" xfId="12398" hidden="1"/>
    <cellStyle name="40% - Accent4 12" xfId="12422" hidden="1"/>
    <cellStyle name="40% - Accent4 12" xfId="13687" hidden="1"/>
    <cellStyle name="40% - Accent4 12" xfId="13808" hidden="1"/>
    <cellStyle name="40% - Accent4 12" xfId="13955" hidden="1"/>
    <cellStyle name="40% - Accent4 12" xfId="14087" hidden="1"/>
    <cellStyle name="40% - Accent4 12" xfId="13543" hidden="1"/>
    <cellStyle name="40% - Accent4 12" xfId="12452" hidden="1"/>
    <cellStyle name="40% - Accent4 12" xfId="14724" hidden="1"/>
    <cellStyle name="40% - Accent4 12" xfId="14821" hidden="1"/>
    <cellStyle name="40% - Accent4 12" xfId="14913" hidden="1"/>
    <cellStyle name="40% - Accent4 12" xfId="15489" hidden="1"/>
    <cellStyle name="40% - Accent4 12" xfId="15598" hidden="1"/>
    <cellStyle name="40% - Accent4 12" xfId="15712" hidden="1"/>
    <cellStyle name="40% - Accent4 12" xfId="16093" hidden="1"/>
    <cellStyle name="40% - Accent4 12" xfId="16172" hidden="1"/>
    <cellStyle name="40% - Accent4 12" xfId="16532" hidden="1"/>
    <cellStyle name="40% - Accent4 12" xfId="16457" hidden="1"/>
    <cellStyle name="40% - Accent4 12" xfId="16377" hidden="1"/>
    <cellStyle name="40% - Accent4 12" xfId="16294" hidden="1"/>
    <cellStyle name="40% - Accent4 12" xfId="15125" hidden="1"/>
    <cellStyle name="40% - Accent4 12" xfId="15046" hidden="1"/>
    <cellStyle name="40% - Accent4 12" xfId="14959" hidden="1"/>
    <cellStyle name="40% - Accent4 12" xfId="14684" hidden="1"/>
    <cellStyle name="40% - Accent4 12" xfId="15363" hidden="1"/>
    <cellStyle name="40% - Accent4 12" xfId="15339" hidden="1"/>
    <cellStyle name="40% - Accent4 12" xfId="13983" hidden="1"/>
    <cellStyle name="40% - Accent4 12" xfId="13836" hidden="1"/>
    <cellStyle name="40% - Accent4 12" xfId="13640" hidden="1"/>
    <cellStyle name="40% - Accent4 12" xfId="13551" hidden="1"/>
    <cellStyle name="40% - Accent4 12" xfId="14105" hidden="1"/>
    <cellStyle name="40% - Accent4 12" xfId="15310" hidden="1"/>
    <cellStyle name="40% - Accent4 12" xfId="12795" hidden="1"/>
    <cellStyle name="40% - Accent4 12" xfId="12636" hidden="1"/>
    <cellStyle name="40% - Accent4 12" xfId="12470" hidden="1"/>
    <cellStyle name="40% - Accent4 12" xfId="11990" hidden="1"/>
    <cellStyle name="40% - Accent4 12" xfId="11915" hidden="1"/>
    <cellStyle name="40% - Accent4 12" xfId="11737" hidden="1"/>
    <cellStyle name="40% - Accent4 12" xfId="16661" hidden="1"/>
    <cellStyle name="40% - Accent4 12" xfId="16736" hidden="1"/>
    <cellStyle name="40% - Accent4 12" xfId="16842" hidden="1"/>
    <cellStyle name="40% - Accent4 12" xfId="16918" hidden="1"/>
    <cellStyle name="40% - Accent4 12" xfId="17054" hidden="1"/>
    <cellStyle name="40% - Accent4 12" xfId="17173" hidden="1"/>
    <cellStyle name="40% - Accent4 12" xfId="18186" hidden="1"/>
    <cellStyle name="40% - Accent4 12" xfId="18329" hidden="1"/>
    <cellStyle name="40% - Accent4 12" xfId="18479" hidden="1"/>
    <cellStyle name="40% - Accent4 12" xfId="18561" hidden="1"/>
    <cellStyle name="40% - Accent4 12" xfId="17979" hidden="1"/>
    <cellStyle name="40% - Accent4 12" xfId="18003" hidden="1"/>
    <cellStyle name="40% - Accent4 12" xfId="19268" hidden="1"/>
    <cellStyle name="40% - Accent4 12" xfId="19389" hidden="1"/>
    <cellStyle name="40% - Accent4 12" xfId="19536" hidden="1"/>
    <cellStyle name="40% - Accent4 12" xfId="19668" hidden="1"/>
    <cellStyle name="40% - Accent4 12" xfId="19124" hidden="1"/>
    <cellStyle name="40% - Accent4 12" xfId="18033" hidden="1"/>
    <cellStyle name="40% - Accent4 12" xfId="20305" hidden="1"/>
    <cellStyle name="40% - Accent4 12" xfId="20402" hidden="1"/>
    <cellStyle name="40% - Accent4 12" xfId="20494" hidden="1"/>
    <cellStyle name="40% - Accent4 12" xfId="21070" hidden="1"/>
    <cellStyle name="40% - Accent4 12" xfId="21179" hidden="1"/>
    <cellStyle name="40% - Accent4 12" xfId="21293" hidden="1"/>
    <cellStyle name="40% - Accent4 12" xfId="21674" hidden="1"/>
    <cellStyle name="40% - Accent4 12" xfId="21753" hidden="1"/>
    <cellStyle name="40% - Accent4 12" xfId="22283" hidden="1"/>
    <cellStyle name="40% - Accent4 12" xfId="22359" hidden="1"/>
    <cellStyle name="40% - Accent4 12" xfId="22495" hidden="1"/>
    <cellStyle name="40% - Accent4 12" xfId="22614" hidden="1"/>
    <cellStyle name="40% - Accent4 12" xfId="23627" hidden="1"/>
    <cellStyle name="40% - Accent4 12" xfId="23770" hidden="1"/>
    <cellStyle name="40% - Accent4 12" xfId="23920" hidden="1"/>
    <cellStyle name="40% - Accent4 12" xfId="24002" hidden="1"/>
    <cellStyle name="40% - Accent4 12" xfId="23420" hidden="1"/>
    <cellStyle name="40% - Accent4 12" xfId="23444" hidden="1"/>
    <cellStyle name="40% - Accent4 12" xfId="24709" hidden="1"/>
    <cellStyle name="40% - Accent4 12" xfId="24830" hidden="1"/>
    <cellStyle name="40% - Accent4 12" xfId="24977" hidden="1"/>
    <cellStyle name="40% - Accent4 12" xfId="25109" hidden="1"/>
    <cellStyle name="40% - Accent4 12" xfId="24565" hidden="1"/>
    <cellStyle name="40% - Accent4 12" xfId="23474" hidden="1"/>
    <cellStyle name="40% - Accent4 12" xfId="25746" hidden="1"/>
    <cellStyle name="40% - Accent4 12" xfId="25843" hidden="1"/>
    <cellStyle name="40% - Accent4 12" xfId="25935" hidden="1"/>
    <cellStyle name="40% - Accent4 12" xfId="26511" hidden="1"/>
    <cellStyle name="40% - Accent4 12" xfId="26620" hidden="1"/>
    <cellStyle name="40% - Accent4 12" xfId="26734" hidden="1"/>
    <cellStyle name="40% - Accent4 12" xfId="27115" hidden="1"/>
    <cellStyle name="40% - Accent4 12" xfId="27194" hidden="1"/>
    <cellStyle name="40% - Accent4 12" xfId="27554" hidden="1"/>
    <cellStyle name="40% - Accent4 12" xfId="27479" hidden="1"/>
    <cellStyle name="40% - Accent4 12" xfId="27399" hidden="1"/>
    <cellStyle name="40% - Accent4 12" xfId="27316" hidden="1"/>
    <cellStyle name="40% - Accent4 12" xfId="26147" hidden="1"/>
    <cellStyle name="40% - Accent4 12" xfId="26068" hidden="1"/>
    <cellStyle name="40% - Accent4 12" xfId="25981" hidden="1"/>
    <cellStyle name="40% - Accent4 12" xfId="25706" hidden="1"/>
    <cellStyle name="40% - Accent4 12" xfId="26385" hidden="1"/>
    <cellStyle name="40% - Accent4 12" xfId="26361" hidden="1"/>
    <cellStyle name="40% - Accent4 12" xfId="25005" hidden="1"/>
    <cellStyle name="40% - Accent4 12" xfId="24858" hidden="1"/>
    <cellStyle name="40% - Accent4 12" xfId="24662" hidden="1"/>
    <cellStyle name="40% - Accent4 12" xfId="24573" hidden="1"/>
    <cellStyle name="40% - Accent4 12" xfId="25127" hidden="1"/>
    <cellStyle name="40% - Accent4 12" xfId="26332" hidden="1"/>
    <cellStyle name="40% - Accent4 12" xfId="23817" hidden="1"/>
    <cellStyle name="40% - Accent4 12" xfId="23658" hidden="1"/>
    <cellStyle name="40% - Accent4 12" xfId="23492" hidden="1"/>
    <cellStyle name="40% - Accent4 12" xfId="23012" hidden="1"/>
    <cellStyle name="40% - Accent4 12" xfId="22937" hidden="1"/>
    <cellStyle name="40% - Accent4 12" xfId="22759" hidden="1"/>
    <cellStyle name="40% - Accent4 12" xfId="27683" hidden="1"/>
    <cellStyle name="40% - Accent4 12" xfId="27758" hidden="1"/>
    <cellStyle name="40% - Accent4 12" xfId="22113" hidden="1"/>
    <cellStyle name="40% - Accent4 12" xfId="22038" hidden="1"/>
    <cellStyle name="40% - Accent4 12" xfId="21958" hidden="1"/>
    <cellStyle name="40% - Accent4 12" xfId="21875" hidden="1"/>
    <cellStyle name="40% - Accent4 12" xfId="20706" hidden="1"/>
    <cellStyle name="40% - Accent4 12" xfId="20627" hidden="1"/>
    <cellStyle name="40% - Accent4 12" xfId="20540" hidden="1"/>
    <cellStyle name="40% - Accent4 12" xfId="20265" hidden="1"/>
    <cellStyle name="40% - Accent4 12" xfId="20944" hidden="1"/>
    <cellStyle name="40% - Accent4 12" xfId="20920" hidden="1"/>
    <cellStyle name="40% - Accent4 12" xfId="19564" hidden="1"/>
    <cellStyle name="40% - Accent4 12" xfId="19417" hidden="1"/>
    <cellStyle name="40% - Accent4 12" xfId="19221" hidden="1"/>
    <cellStyle name="40% - Accent4 12" xfId="19132" hidden="1"/>
    <cellStyle name="40% - Accent4 12" xfId="19686" hidden="1"/>
    <cellStyle name="40% - Accent4 12" xfId="20891" hidden="1"/>
    <cellStyle name="40% - Accent4 12" xfId="18376" hidden="1"/>
    <cellStyle name="40% - Accent4 12" xfId="18217" hidden="1"/>
    <cellStyle name="40% - Accent4 12" xfId="18051" hidden="1"/>
    <cellStyle name="40% - Accent4 12" xfId="17571" hidden="1"/>
    <cellStyle name="40% - Accent4 12" xfId="17496" hidden="1"/>
    <cellStyle name="40% - Accent4 12" xfId="17318" hidden="1"/>
    <cellStyle name="40% - Accent4 12" xfId="27827" hidden="1"/>
    <cellStyle name="40% - Accent4 12" xfId="27902" hidden="1"/>
    <cellStyle name="40% - Accent4 12" xfId="28011" hidden="1"/>
    <cellStyle name="40% - Accent4 12" xfId="28087" hidden="1"/>
    <cellStyle name="40% - Accent4 12" xfId="28223" hidden="1"/>
    <cellStyle name="40% - Accent4 12" xfId="28342" hidden="1"/>
    <cellStyle name="40% - Accent4 12" xfId="29355" hidden="1"/>
    <cellStyle name="40% - Accent4 12" xfId="29498" hidden="1"/>
    <cellStyle name="40% - Accent4 12" xfId="29648" hidden="1"/>
    <cellStyle name="40% - Accent4 12" xfId="29730" hidden="1"/>
    <cellStyle name="40% - Accent4 12" xfId="29148" hidden="1"/>
    <cellStyle name="40% - Accent4 12" xfId="29172" hidden="1"/>
    <cellStyle name="40% - Accent4 12" xfId="30437" hidden="1"/>
    <cellStyle name="40% - Accent4 12" xfId="30558" hidden="1"/>
    <cellStyle name="40% - Accent4 12" xfId="30705" hidden="1"/>
    <cellStyle name="40% - Accent4 12" xfId="30837" hidden="1"/>
    <cellStyle name="40% - Accent4 12" xfId="30293" hidden="1"/>
    <cellStyle name="40% - Accent4 12" xfId="29202" hidden="1"/>
    <cellStyle name="40% - Accent4 12" xfId="31474" hidden="1"/>
    <cellStyle name="40% - Accent4 12" xfId="31571" hidden="1"/>
    <cellStyle name="40% - Accent4 12" xfId="31663" hidden="1"/>
    <cellStyle name="40% - Accent4 12" xfId="32239" hidden="1"/>
    <cellStyle name="40% - Accent4 12" xfId="32348" hidden="1"/>
    <cellStyle name="40% - Accent4 12" xfId="32462" hidden="1"/>
    <cellStyle name="40% - Accent4 12" xfId="32843" hidden="1"/>
    <cellStyle name="40% - Accent4 12" xfId="32922" hidden="1"/>
    <cellStyle name="40% - Accent4 12" xfId="33282" hidden="1"/>
    <cellStyle name="40% - Accent4 12" xfId="33207" hidden="1"/>
    <cellStyle name="40% - Accent4 12" xfId="33127" hidden="1"/>
    <cellStyle name="40% - Accent4 12" xfId="33044" hidden="1"/>
    <cellStyle name="40% - Accent4 12" xfId="31875" hidden="1"/>
    <cellStyle name="40% - Accent4 12" xfId="31796" hidden="1"/>
    <cellStyle name="40% - Accent4 12" xfId="31709" hidden="1"/>
    <cellStyle name="40% - Accent4 12" xfId="31434" hidden="1"/>
    <cellStyle name="40% - Accent4 12" xfId="32113" hidden="1"/>
    <cellStyle name="40% - Accent4 12" xfId="32089" hidden="1"/>
    <cellStyle name="40% - Accent4 12" xfId="30733" hidden="1"/>
    <cellStyle name="40% - Accent4 12" xfId="30586" hidden="1"/>
    <cellStyle name="40% - Accent4 12" xfId="30390" hidden="1"/>
    <cellStyle name="40% - Accent4 12" xfId="30301" hidden="1"/>
    <cellStyle name="40% - Accent4 12" xfId="30855" hidden="1"/>
    <cellStyle name="40% - Accent4 12" xfId="32060" hidden="1"/>
    <cellStyle name="40% - Accent4 12" xfId="29545" hidden="1"/>
    <cellStyle name="40% - Accent4 12" xfId="29386" hidden="1"/>
    <cellStyle name="40% - Accent4 12" xfId="29220" hidden="1"/>
    <cellStyle name="40% - Accent4 12" xfId="28740" hidden="1"/>
    <cellStyle name="40% - Accent4 12" xfId="28665" hidden="1"/>
    <cellStyle name="40% - Accent4 12" xfId="28487" hidden="1"/>
    <cellStyle name="40% - Accent4 12" xfId="33411" hidden="1"/>
    <cellStyle name="40% - Accent4 12" xfId="33486" hidden="1"/>
    <cellStyle name="40% - Accent4 13" xfId="436" hidden="1"/>
    <cellStyle name="40% - Accent4 13" xfId="603" hidden="1"/>
    <cellStyle name="40% - Accent4 13" xfId="1963" hidden="1"/>
    <cellStyle name="40% - Accent4 13" xfId="2279" hidden="1"/>
    <cellStyle name="40% - Accent4 13" xfId="3063" hidden="1"/>
    <cellStyle name="40% - Accent4 13" xfId="3378" hidden="1"/>
    <cellStyle name="40% - Accent4 13" xfId="4041" hidden="1"/>
    <cellStyle name="40% - Accent4 13" xfId="4674" hidden="1"/>
    <cellStyle name="40% - Accent4 13" xfId="5877" hidden="1"/>
    <cellStyle name="40% - Accent4 13" xfId="6044" hidden="1"/>
    <cellStyle name="40% - Accent4 13" xfId="7404" hidden="1"/>
    <cellStyle name="40% - Accent4 13" xfId="7720" hidden="1"/>
    <cellStyle name="40% - Accent4 13" xfId="8504" hidden="1"/>
    <cellStyle name="40% - Accent4 13" xfId="8819" hidden="1"/>
    <cellStyle name="40% - Accent4 13" xfId="9482" hidden="1"/>
    <cellStyle name="40% - Accent4 13" xfId="10115" hidden="1"/>
    <cellStyle name="40% - Accent4 13" xfId="10553" hidden="1"/>
    <cellStyle name="40% - Accent4 13" xfId="10300" hidden="1"/>
    <cellStyle name="40% - Accent4 13" xfId="8797" hidden="1"/>
    <cellStyle name="40% - Accent4 13" xfId="8473" hidden="1"/>
    <cellStyle name="40% - Accent4 13" xfId="7672" hidden="1"/>
    <cellStyle name="40% - Accent4 13" xfId="7355" hidden="1"/>
    <cellStyle name="40% - Accent4 13" xfId="6497" hidden="1"/>
    <cellStyle name="40% - Accent4 13" xfId="5787" hidden="1"/>
    <cellStyle name="40% - Accent4 13" xfId="5112" hidden="1"/>
    <cellStyle name="40% - Accent4 13" xfId="4859" hidden="1"/>
    <cellStyle name="40% - Accent4 13" xfId="3356" hidden="1"/>
    <cellStyle name="40% - Accent4 13" xfId="3032" hidden="1"/>
    <cellStyle name="40% - Accent4 13" xfId="2231" hidden="1"/>
    <cellStyle name="40% - Accent4 13" xfId="1914" hidden="1"/>
    <cellStyle name="40% - Accent4 13" xfId="1056" hidden="1"/>
    <cellStyle name="40% - Accent4 13" xfId="346" hidden="1"/>
    <cellStyle name="40% - Accent4 13" xfId="11605" hidden="1"/>
    <cellStyle name="40% - Accent4 13" xfId="11772" hidden="1"/>
    <cellStyle name="40% - Accent4 13" xfId="13132" hidden="1"/>
    <cellStyle name="40% - Accent4 13" xfId="13448" hidden="1"/>
    <cellStyle name="40% - Accent4 13" xfId="14232" hidden="1"/>
    <cellStyle name="40% - Accent4 13" xfId="14547" hidden="1"/>
    <cellStyle name="40% - Accent4 13" xfId="15210" hidden="1"/>
    <cellStyle name="40% - Accent4 13" xfId="15843" hidden="1"/>
    <cellStyle name="40% - Accent4 13" xfId="16281" hidden="1"/>
    <cellStyle name="40% - Accent4 13" xfId="16028" hidden="1"/>
    <cellStyle name="40% - Accent4 13" xfId="14525" hidden="1"/>
    <cellStyle name="40% - Accent4 13" xfId="14201" hidden="1"/>
    <cellStyle name="40% - Accent4 13" xfId="13400" hidden="1"/>
    <cellStyle name="40% - Accent4 13" xfId="13083" hidden="1"/>
    <cellStyle name="40% - Accent4 13" xfId="12225" hidden="1"/>
    <cellStyle name="40% - Accent4 13" xfId="11515" hidden="1"/>
    <cellStyle name="40% - Accent4 13" xfId="17186" hidden="1"/>
    <cellStyle name="40% - Accent4 13" xfId="17353" hidden="1"/>
    <cellStyle name="40% - Accent4 13" xfId="18713" hidden="1"/>
    <cellStyle name="40% - Accent4 13" xfId="19029" hidden="1"/>
    <cellStyle name="40% - Accent4 13" xfId="19813" hidden="1"/>
    <cellStyle name="40% - Accent4 13" xfId="20128" hidden="1"/>
    <cellStyle name="40% - Accent4 13" xfId="20791" hidden="1"/>
    <cellStyle name="40% - Accent4 13" xfId="21424" hidden="1"/>
    <cellStyle name="40% - Accent4 13" xfId="22627" hidden="1"/>
    <cellStyle name="40% - Accent4 13" xfId="22794" hidden="1"/>
    <cellStyle name="40% - Accent4 13" xfId="24154" hidden="1"/>
    <cellStyle name="40% - Accent4 13" xfId="24470" hidden="1"/>
    <cellStyle name="40% - Accent4 13" xfId="25254" hidden="1"/>
    <cellStyle name="40% - Accent4 13" xfId="25569" hidden="1"/>
    <cellStyle name="40% - Accent4 13" xfId="26232" hidden="1"/>
    <cellStyle name="40% - Accent4 13" xfId="26865" hidden="1"/>
    <cellStyle name="40% - Accent4 13" xfId="27303" hidden="1"/>
    <cellStyle name="40% - Accent4 13" xfId="27050" hidden="1"/>
    <cellStyle name="40% - Accent4 13" xfId="25547" hidden="1"/>
    <cellStyle name="40% - Accent4 13" xfId="25223" hidden="1"/>
    <cellStyle name="40% - Accent4 13" xfId="24422" hidden="1"/>
    <cellStyle name="40% - Accent4 13" xfId="24105" hidden="1"/>
    <cellStyle name="40% - Accent4 13" xfId="23247" hidden="1"/>
    <cellStyle name="40% - Accent4 13" xfId="22537" hidden="1"/>
    <cellStyle name="40% - Accent4 13" xfId="21862" hidden="1"/>
    <cellStyle name="40% - Accent4 13" xfId="21609" hidden="1"/>
    <cellStyle name="40% - Accent4 13" xfId="20106" hidden="1"/>
    <cellStyle name="40% - Accent4 13" xfId="19782" hidden="1"/>
    <cellStyle name="40% - Accent4 13" xfId="18981" hidden="1"/>
    <cellStyle name="40% - Accent4 13" xfId="18664" hidden="1"/>
    <cellStyle name="40% - Accent4 13" xfId="17806" hidden="1"/>
    <cellStyle name="40% - Accent4 13" xfId="17096" hidden="1"/>
    <cellStyle name="40% - Accent4 13" xfId="28355" hidden="1"/>
    <cellStyle name="40% - Accent4 13" xfId="28522" hidden="1"/>
    <cellStyle name="40% - Accent4 13" xfId="29882" hidden="1"/>
    <cellStyle name="40% - Accent4 13" xfId="30198" hidden="1"/>
    <cellStyle name="40% - Accent4 13" xfId="30982" hidden="1"/>
    <cellStyle name="40% - Accent4 13" xfId="31297" hidden="1"/>
    <cellStyle name="40% - Accent4 13" xfId="31960" hidden="1"/>
    <cellStyle name="40% - Accent4 13" xfId="32593" hidden="1"/>
    <cellStyle name="40% - Accent4 13" xfId="33031" hidden="1"/>
    <cellStyle name="40% - Accent4 13" xfId="32778" hidden="1"/>
    <cellStyle name="40% - Accent4 13" xfId="31275" hidden="1"/>
    <cellStyle name="40% - Accent4 13" xfId="30951" hidden="1"/>
    <cellStyle name="40% - Accent4 13" xfId="30150" hidden="1"/>
    <cellStyle name="40% - Accent4 13" xfId="29833" hidden="1"/>
    <cellStyle name="40% - Accent4 13" xfId="28975" hidden="1"/>
    <cellStyle name="40% - Accent4 13" xfId="28265" hidden="1"/>
    <cellStyle name="40% - Accent4 3 2 3 2" xfId="521" hidden="1"/>
    <cellStyle name="40% - Accent4 3 2 3 2" xfId="690" hidden="1"/>
    <cellStyle name="40% - Accent4 3 2 3 2" xfId="2048" hidden="1"/>
    <cellStyle name="40% - Accent4 3 2 3 2" xfId="2364" hidden="1"/>
    <cellStyle name="40% - Accent4 3 2 3 2" xfId="3148" hidden="1"/>
    <cellStyle name="40% - Accent4 3 2 3 2" xfId="3463" hidden="1"/>
    <cellStyle name="40% - Accent4 3 2 3 2" xfId="4126" hidden="1"/>
    <cellStyle name="40% - Accent4 3 2 3 2" xfId="4759" hidden="1"/>
    <cellStyle name="40% - Accent4 3 2 3 2" xfId="5962" hidden="1"/>
    <cellStyle name="40% - Accent4 3 2 3 2" xfId="6131" hidden="1"/>
    <cellStyle name="40% - Accent4 3 2 3 2" xfId="7489" hidden="1"/>
    <cellStyle name="40% - Accent4 3 2 3 2" xfId="7805" hidden="1"/>
    <cellStyle name="40% - Accent4 3 2 3 2" xfId="8589" hidden="1"/>
    <cellStyle name="40% - Accent4 3 2 3 2" xfId="8904" hidden="1"/>
    <cellStyle name="40% - Accent4 3 2 3 2" xfId="9567" hidden="1"/>
    <cellStyle name="40% - Accent4 3 2 3 2" xfId="10200" hidden="1"/>
    <cellStyle name="40% - Accent4 3 2 3 2" xfId="10466" hidden="1"/>
    <cellStyle name="40% - Accent4 3 2 3 2" xfId="10215" hidden="1"/>
    <cellStyle name="40% - Accent4 3 2 3 2" xfId="8711" hidden="1"/>
    <cellStyle name="40% - Accent4 3 2 3 2" xfId="8387" hidden="1"/>
    <cellStyle name="40% - Accent4 3 2 3 2" xfId="7582" hidden="1"/>
    <cellStyle name="40% - Accent4 3 2 3 2" xfId="7268" hidden="1"/>
    <cellStyle name="40% - Accent4 3 2 3 2" xfId="6398" hidden="1"/>
    <cellStyle name="40% - Accent4 3 2 3 2" xfId="5656" hidden="1"/>
    <cellStyle name="40% - Accent4 3 2 3 2" xfId="5025" hidden="1"/>
    <cellStyle name="40% - Accent4 3 2 3 2" xfId="4774" hidden="1"/>
    <cellStyle name="40% - Accent4 3 2 3 2" xfId="3270" hidden="1"/>
    <cellStyle name="40% - Accent4 3 2 3 2" xfId="2946" hidden="1"/>
    <cellStyle name="40% - Accent4 3 2 3 2" xfId="2141" hidden="1"/>
    <cellStyle name="40% - Accent4 3 2 3 2" xfId="1827" hidden="1"/>
    <cellStyle name="40% - Accent4 3 2 3 2" xfId="957" hidden="1"/>
    <cellStyle name="40% - Accent4 3 2 3 2" xfId="215" hidden="1"/>
    <cellStyle name="40% - Accent4 3 2 3 2" xfId="11690" hidden="1"/>
    <cellStyle name="40% - Accent4 3 2 3 2" xfId="11859" hidden="1"/>
    <cellStyle name="40% - Accent4 3 2 3 2" xfId="13217" hidden="1"/>
    <cellStyle name="40% - Accent4 3 2 3 2" xfId="13533" hidden="1"/>
    <cellStyle name="40% - Accent4 3 2 3 2" xfId="14317" hidden="1"/>
    <cellStyle name="40% - Accent4 3 2 3 2" xfId="14632" hidden="1"/>
    <cellStyle name="40% - Accent4 3 2 3 2" xfId="15295" hidden="1"/>
    <cellStyle name="40% - Accent4 3 2 3 2" xfId="15928" hidden="1"/>
    <cellStyle name="40% - Accent4 3 2 3 2" xfId="16194" hidden="1"/>
    <cellStyle name="40% - Accent4 3 2 3 2" xfId="15943" hidden="1"/>
    <cellStyle name="40% - Accent4 3 2 3 2" xfId="14439" hidden="1"/>
    <cellStyle name="40% - Accent4 3 2 3 2" xfId="14115" hidden="1"/>
    <cellStyle name="40% - Accent4 3 2 3 2" xfId="13310" hidden="1"/>
    <cellStyle name="40% - Accent4 3 2 3 2" xfId="12996" hidden="1"/>
    <cellStyle name="40% - Accent4 3 2 3 2" xfId="12126" hidden="1"/>
    <cellStyle name="40% - Accent4 3 2 3 2" xfId="11384" hidden="1"/>
    <cellStyle name="40% - Accent4 3 2 3 2" xfId="17271" hidden="1"/>
    <cellStyle name="40% - Accent4 3 2 3 2" xfId="17440" hidden="1"/>
    <cellStyle name="40% - Accent4 3 2 3 2" xfId="18798" hidden="1"/>
    <cellStyle name="40% - Accent4 3 2 3 2" xfId="19114" hidden="1"/>
    <cellStyle name="40% - Accent4 3 2 3 2" xfId="19898" hidden="1"/>
    <cellStyle name="40% - Accent4 3 2 3 2" xfId="20213" hidden="1"/>
    <cellStyle name="40% - Accent4 3 2 3 2" xfId="20876" hidden="1"/>
    <cellStyle name="40% - Accent4 3 2 3 2" xfId="21509" hidden="1"/>
    <cellStyle name="40% - Accent4 3 2 3 2" xfId="22712" hidden="1"/>
    <cellStyle name="40% - Accent4 3 2 3 2" xfId="22881" hidden="1"/>
    <cellStyle name="40% - Accent4 3 2 3 2" xfId="24239" hidden="1"/>
    <cellStyle name="40% - Accent4 3 2 3 2" xfId="24555" hidden="1"/>
    <cellStyle name="40% - Accent4 3 2 3 2" xfId="25339" hidden="1"/>
    <cellStyle name="40% - Accent4 3 2 3 2" xfId="25654" hidden="1"/>
    <cellStyle name="40% - Accent4 3 2 3 2" xfId="26317" hidden="1"/>
    <cellStyle name="40% - Accent4 3 2 3 2" xfId="26950" hidden="1"/>
    <cellStyle name="40% - Accent4 3 2 3 2" xfId="27216" hidden="1"/>
    <cellStyle name="40% - Accent4 3 2 3 2" xfId="26965" hidden="1"/>
    <cellStyle name="40% - Accent4 3 2 3 2" xfId="25461" hidden="1"/>
    <cellStyle name="40% - Accent4 3 2 3 2" xfId="25137" hidden="1"/>
    <cellStyle name="40% - Accent4 3 2 3 2" xfId="24332" hidden="1"/>
    <cellStyle name="40% - Accent4 3 2 3 2" xfId="24018" hidden="1"/>
    <cellStyle name="40% - Accent4 3 2 3 2" xfId="23148" hidden="1"/>
    <cellStyle name="40% - Accent4 3 2 3 2" xfId="22406" hidden="1"/>
    <cellStyle name="40% - Accent4 3 2 3 2" xfId="21775" hidden="1"/>
    <cellStyle name="40% - Accent4 3 2 3 2" xfId="21524" hidden="1"/>
    <cellStyle name="40% - Accent4 3 2 3 2" xfId="20020" hidden="1"/>
    <cellStyle name="40% - Accent4 3 2 3 2" xfId="19696" hidden="1"/>
    <cellStyle name="40% - Accent4 3 2 3 2" xfId="18891" hidden="1"/>
    <cellStyle name="40% - Accent4 3 2 3 2" xfId="18577" hidden="1"/>
    <cellStyle name="40% - Accent4 3 2 3 2" xfId="17707" hidden="1"/>
    <cellStyle name="40% - Accent4 3 2 3 2" xfId="16965" hidden="1"/>
    <cellStyle name="40% - Accent4 3 2 3 2" xfId="28440" hidden="1"/>
    <cellStyle name="40% - Accent4 3 2 3 2" xfId="28609" hidden="1"/>
    <cellStyle name="40% - Accent4 3 2 3 2" xfId="29967" hidden="1"/>
    <cellStyle name="40% - Accent4 3 2 3 2" xfId="30283" hidden="1"/>
    <cellStyle name="40% - Accent4 3 2 3 2" xfId="31067" hidden="1"/>
    <cellStyle name="40% - Accent4 3 2 3 2" xfId="31382" hidden="1"/>
    <cellStyle name="40% - Accent4 3 2 3 2" xfId="32045" hidden="1"/>
    <cellStyle name="40% - Accent4 3 2 3 2" xfId="32678" hidden="1"/>
    <cellStyle name="40% - Accent4 3 2 3 2" xfId="32944" hidden="1"/>
    <cellStyle name="40% - Accent4 3 2 3 2" xfId="32693" hidden="1"/>
    <cellStyle name="40% - Accent4 3 2 3 2" xfId="31189" hidden="1"/>
    <cellStyle name="40% - Accent4 3 2 3 2" xfId="30865" hidden="1"/>
    <cellStyle name="40% - Accent4 3 2 3 2" xfId="30060" hidden="1"/>
    <cellStyle name="40% - Accent4 3 2 3 2" xfId="29746" hidden="1"/>
    <cellStyle name="40% - Accent4 3 2 3 2" xfId="28876" hidden="1"/>
    <cellStyle name="40% - Accent4 3 2 3 2" xfId="28134" hidden="1"/>
    <cellStyle name="40% - Accent4 3 2 4 2" xfId="490" hidden="1"/>
    <cellStyle name="40% - Accent4 3 2 4 2" xfId="659" hidden="1"/>
    <cellStyle name="40% - Accent4 3 2 4 2" xfId="2017" hidden="1"/>
    <cellStyle name="40% - Accent4 3 2 4 2" xfId="2333" hidden="1"/>
    <cellStyle name="40% - Accent4 3 2 4 2" xfId="3117" hidden="1"/>
    <cellStyle name="40% - Accent4 3 2 4 2" xfId="3432" hidden="1"/>
    <cellStyle name="40% - Accent4 3 2 4 2" xfId="4095" hidden="1"/>
    <cellStyle name="40% - Accent4 3 2 4 2" xfId="4728" hidden="1"/>
    <cellStyle name="40% - Accent4 3 2 4 2" xfId="5931" hidden="1"/>
    <cellStyle name="40% - Accent4 3 2 4 2" xfId="6100" hidden="1"/>
    <cellStyle name="40% - Accent4 3 2 4 2" xfId="7458" hidden="1"/>
    <cellStyle name="40% - Accent4 3 2 4 2" xfId="7774" hidden="1"/>
    <cellStyle name="40% - Accent4 3 2 4 2" xfId="8558" hidden="1"/>
    <cellStyle name="40% - Accent4 3 2 4 2" xfId="8873" hidden="1"/>
    <cellStyle name="40% - Accent4 3 2 4 2" xfId="9536" hidden="1"/>
    <cellStyle name="40% - Accent4 3 2 4 2" xfId="10169" hidden="1"/>
    <cellStyle name="40% - Accent4 3 2 4 2" xfId="10498" hidden="1"/>
    <cellStyle name="40% - Accent4 3 2 4 2" xfId="10246" hidden="1"/>
    <cellStyle name="40% - Accent4 3 2 4 2" xfId="8742" hidden="1"/>
    <cellStyle name="40% - Accent4 3 2 4 2" xfId="8418" hidden="1"/>
    <cellStyle name="40% - Accent4 3 2 4 2" xfId="7616" hidden="1"/>
    <cellStyle name="40% - Accent4 3 2 4 2" xfId="7300" hidden="1"/>
    <cellStyle name="40% - Accent4 3 2 4 2" xfId="6432" hidden="1"/>
    <cellStyle name="40% - Accent4 3 2 4 2" xfId="5705" hidden="1"/>
    <cellStyle name="40% - Accent4 3 2 4 2" xfId="5057" hidden="1"/>
    <cellStyle name="40% - Accent4 3 2 4 2" xfId="4805" hidden="1"/>
    <cellStyle name="40% - Accent4 3 2 4 2" xfId="3301" hidden="1"/>
    <cellStyle name="40% - Accent4 3 2 4 2" xfId="2977" hidden="1"/>
    <cellStyle name="40% - Accent4 3 2 4 2" xfId="2175" hidden="1"/>
    <cellStyle name="40% - Accent4 3 2 4 2" xfId="1859" hidden="1"/>
    <cellStyle name="40% - Accent4 3 2 4 2" xfId="991" hidden="1"/>
    <cellStyle name="40% - Accent4 3 2 4 2" xfId="264" hidden="1"/>
    <cellStyle name="40% - Accent4 3 2 4 2" xfId="11659" hidden="1"/>
    <cellStyle name="40% - Accent4 3 2 4 2" xfId="11828" hidden="1"/>
    <cellStyle name="40% - Accent4 3 2 4 2" xfId="13186" hidden="1"/>
    <cellStyle name="40% - Accent4 3 2 4 2" xfId="13502" hidden="1"/>
    <cellStyle name="40% - Accent4 3 2 4 2" xfId="14286" hidden="1"/>
    <cellStyle name="40% - Accent4 3 2 4 2" xfId="14601" hidden="1"/>
    <cellStyle name="40% - Accent4 3 2 4 2" xfId="15264" hidden="1"/>
    <cellStyle name="40% - Accent4 3 2 4 2" xfId="15897" hidden="1"/>
    <cellStyle name="40% - Accent4 3 2 4 2" xfId="16226" hidden="1"/>
    <cellStyle name="40% - Accent4 3 2 4 2" xfId="15974" hidden="1"/>
    <cellStyle name="40% - Accent4 3 2 4 2" xfId="14470" hidden="1"/>
    <cellStyle name="40% - Accent4 3 2 4 2" xfId="14146" hidden="1"/>
    <cellStyle name="40% - Accent4 3 2 4 2" xfId="13344" hidden="1"/>
    <cellStyle name="40% - Accent4 3 2 4 2" xfId="13028" hidden="1"/>
    <cellStyle name="40% - Accent4 3 2 4 2" xfId="12160" hidden="1"/>
    <cellStyle name="40% - Accent4 3 2 4 2" xfId="11433" hidden="1"/>
    <cellStyle name="40% - Accent4 3 2 4 2" xfId="17240" hidden="1"/>
    <cellStyle name="40% - Accent4 3 2 4 2" xfId="17409" hidden="1"/>
    <cellStyle name="40% - Accent4 3 2 4 2" xfId="18767" hidden="1"/>
    <cellStyle name="40% - Accent4 3 2 4 2" xfId="19083" hidden="1"/>
    <cellStyle name="40% - Accent4 3 2 4 2" xfId="19867" hidden="1"/>
    <cellStyle name="40% - Accent4 3 2 4 2" xfId="20182" hidden="1"/>
    <cellStyle name="40% - Accent4 3 2 4 2" xfId="20845" hidden="1"/>
    <cellStyle name="40% - Accent4 3 2 4 2" xfId="21478" hidden="1"/>
    <cellStyle name="40% - Accent4 3 2 4 2" xfId="22681" hidden="1"/>
    <cellStyle name="40% - Accent4 3 2 4 2" xfId="22850" hidden="1"/>
    <cellStyle name="40% - Accent4 3 2 4 2" xfId="24208" hidden="1"/>
    <cellStyle name="40% - Accent4 3 2 4 2" xfId="24524" hidden="1"/>
    <cellStyle name="40% - Accent4 3 2 4 2" xfId="25308" hidden="1"/>
    <cellStyle name="40% - Accent4 3 2 4 2" xfId="25623" hidden="1"/>
    <cellStyle name="40% - Accent4 3 2 4 2" xfId="26286" hidden="1"/>
    <cellStyle name="40% - Accent4 3 2 4 2" xfId="26919" hidden="1"/>
    <cellStyle name="40% - Accent4 3 2 4 2" xfId="27248" hidden="1"/>
    <cellStyle name="40% - Accent4 3 2 4 2" xfId="26996" hidden="1"/>
    <cellStyle name="40% - Accent4 3 2 4 2" xfId="25492" hidden="1"/>
    <cellStyle name="40% - Accent4 3 2 4 2" xfId="25168" hidden="1"/>
    <cellStyle name="40% - Accent4 3 2 4 2" xfId="24366" hidden="1"/>
    <cellStyle name="40% - Accent4 3 2 4 2" xfId="24050" hidden="1"/>
    <cellStyle name="40% - Accent4 3 2 4 2" xfId="23182" hidden="1"/>
    <cellStyle name="40% - Accent4 3 2 4 2" xfId="22455" hidden="1"/>
    <cellStyle name="40% - Accent4 3 2 4 2" xfId="21807" hidden="1"/>
    <cellStyle name="40% - Accent4 3 2 4 2" xfId="21555" hidden="1"/>
    <cellStyle name="40% - Accent4 3 2 4 2" xfId="20051" hidden="1"/>
    <cellStyle name="40% - Accent4 3 2 4 2" xfId="19727" hidden="1"/>
    <cellStyle name="40% - Accent4 3 2 4 2" xfId="18925" hidden="1"/>
    <cellStyle name="40% - Accent4 3 2 4 2" xfId="18609" hidden="1"/>
    <cellStyle name="40% - Accent4 3 2 4 2" xfId="17741" hidden="1"/>
    <cellStyle name="40% - Accent4 3 2 4 2" xfId="17014" hidden="1"/>
    <cellStyle name="40% - Accent4 3 2 4 2" xfId="28409" hidden="1"/>
    <cellStyle name="40% - Accent4 3 2 4 2" xfId="28578" hidden="1"/>
    <cellStyle name="40% - Accent4 3 2 4 2" xfId="29936" hidden="1"/>
    <cellStyle name="40% - Accent4 3 2 4 2" xfId="30252" hidden="1"/>
    <cellStyle name="40% - Accent4 3 2 4 2" xfId="31036" hidden="1"/>
    <cellStyle name="40% - Accent4 3 2 4 2" xfId="31351" hidden="1"/>
    <cellStyle name="40% - Accent4 3 2 4 2" xfId="32014" hidden="1"/>
    <cellStyle name="40% - Accent4 3 2 4 2" xfId="32647" hidden="1"/>
    <cellStyle name="40% - Accent4 3 2 4 2" xfId="32976" hidden="1"/>
    <cellStyle name="40% - Accent4 3 2 4 2" xfId="32724" hidden="1"/>
    <cellStyle name="40% - Accent4 3 2 4 2" xfId="31220" hidden="1"/>
    <cellStyle name="40% - Accent4 3 2 4 2" xfId="30896" hidden="1"/>
    <cellStyle name="40% - Accent4 3 2 4 2" xfId="30094" hidden="1"/>
    <cellStyle name="40% - Accent4 3 2 4 2" xfId="29778" hidden="1"/>
    <cellStyle name="40% - Accent4 3 2 4 2" xfId="28910" hidden="1"/>
    <cellStyle name="40% - Accent4 3 2 4 2" xfId="28183" hidden="1"/>
    <cellStyle name="40% - Accent4 3 3 3 2" xfId="489" hidden="1"/>
    <cellStyle name="40% - Accent4 3 3 3 2" xfId="658" hidden="1"/>
    <cellStyle name="40% - Accent4 3 3 3 2" xfId="2016" hidden="1"/>
    <cellStyle name="40% - Accent4 3 3 3 2" xfId="2332" hidden="1"/>
    <cellStyle name="40% - Accent4 3 3 3 2" xfId="3116" hidden="1"/>
    <cellStyle name="40% - Accent4 3 3 3 2" xfId="3431" hidden="1"/>
    <cellStyle name="40% - Accent4 3 3 3 2" xfId="4094" hidden="1"/>
    <cellStyle name="40% - Accent4 3 3 3 2" xfId="4727" hidden="1"/>
    <cellStyle name="40% - Accent4 3 3 3 2" xfId="5930" hidden="1"/>
    <cellStyle name="40% - Accent4 3 3 3 2" xfId="6099" hidden="1"/>
    <cellStyle name="40% - Accent4 3 3 3 2" xfId="7457" hidden="1"/>
    <cellStyle name="40% - Accent4 3 3 3 2" xfId="7773" hidden="1"/>
    <cellStyle name="40% - Accent4 3 3 3 2" xfId="8557" hidden="1"/>
    <cellStyle name="40% - Accent4 3 3 3 2" xfId="8872" hidden="1"/>
    <cellStyle name="40% - Accent4 3 3 3 2" xfId="9535" hidden="1"/>
    <cellStyle name="40% - Accent4 3 3 3 2" xfId="10168" hidden="1"/>
    <cellStyle name="40% - Accent4 3 3 3 2" xfId="10499" hidden="1"/>
    <cellStyle name="40% - Accent4 3 3 3 2" xfId="10247" hidden="1"/>
    <cellStyle name="40% - Accent4 3 3 3 2" xfId="8743" hidden="1"/>
    <cellStyle name="40% - Accent4 3 3 3 2" xfId="8419" hidden="1"/>
    <cellStyle name="40% - Accent4 3 3 3 2" xfId="7617" hidden="1"/>
    <cellStyle name="40% - Accent4 3 3 3 2" xfId="7301" hidden="1"/>
    <cellStyle name="40% - Accent4 3 3 3 2" xfId="6433" hidden="1"/>
    <cellStyle name="40% - Accent4 3 3 3 2" xfId="5708" hidden="1"/>
    <cellStyle name="40% - Accent4 3 3 3 2" xfId="5058" hidden="1"/>
    <cellStyle name="40% - Accent4 3 3 3 2" xfId="4806" hidden="1"/>
    <cellStyle name="40% - Accent4 3 3 3 2" xfId="3302" hidden="1"/>
    <cellStyle name="40% - Accent4 3 3 3 2" xfId="2978" hidden="1"/>
    <cellStyle name="40% - Accent4 3 3 3 2" xfId="2176" hidden="1"/>
    <cellStyle name="40% - Accent4 3 3 3 2" xfId="1860" hidden="1"/>
    <cellStyle name="40% - Accent4 3 3 3 2" xfId="992" hidden="1"/>
    <cellStyle name="40% - Accent4 3 3 3 2" xfId="267" hidden="1"/>
    <cellStyle name="40% - Accent4 3 3 3 2" xfId="11658" hidden="1"/>
    <cellStyle name="40% - Accent4 3 3 3 2" xfId="11827" hidden="1"/>
    <cellStyle name="40% - Accent4 3 3 3 2" xfId="13185" hidden="1"/>
    <cellStyle name="40% - Accent4 3 3 3 2" xfId="13501" hidden="1"/>
    <cellStyle name="40% - Accent4 3 3 3 2" xfId="14285" hidden="1"/>
    <cellStyle name="40% - Accent4 3 3 3 2" xfId="14600" hidden="1"/>
    <cellStyle name="40% - Accent4 3 3 3 2" xfId="15263" hidden="1"/>
    <cellStyle name="40% - Accent4 3 3 3 2" xfId="15896" hidden="1"/>
    <cellStyle name="40% - Accent4 3 3 3 2" xfId="16227" hidden="1"/>
    <cellStyle name="40% - Accent4 3 3 3 2" xfId="15975" hidden="1"/>
    <cellStyle name="40% - Accent4 3 3 3 2" xfId="14471" hidden="1"/>
    <cellStyle name="40% - Accent4 3 3 3 2" xfId="14147" hidden="1"/>
    <cellStyle name="40% - Accent4 3 3 3 2" xfId="13345" hidden="1"/>
    <cellStyle name="40% - Accent4 3 3 3 2" xfId="13029" hidden="1"/>
    <cellStyle name="40% - Accent4 3 3 3 2" xfId="12161" hidden="1"/>
    <cellStyle name="40% - Accent4 3 3 3 2" xfId="11436" hidden="1"/>
    <cellStyle name="40% - Accent4 3 3 3 2" xfId="17239" hidden="1"/>
    <cellStyle name="40% - Accent4 3 3 3 2" xfId="17408" hidden="1"/>
    <cellStyle name="40% - Accent4 3 3 3 2" xfId="18766" hidden="1"/>
    <cellStyle name="40% - Accent4 3 3 3 2" xfId="19082" hidden="1"/>
    <cellStyle name="40% - Accent4 3 3 3 2" xfId="19866" hidden="1"/>
    <cellStyle name="40% - Accent4 3 3 3 2" xfId="20181" hidden="1"/>
    <cellStyle name="40% - Accent4 3 3 3 2" xfId="20844" hidden="1"/>
    <cellStyle name="40% - Accent4 3 3 3 2" xfId="21477" hidden="1"/>
    <cellStyle name="40% - Accent4 3 3 3 2" xfId="22680" hidden="1"/>
    <cellStyle name="40% - Accent4 3 3 3 2" xfId="22849" hidden="1"/>
    <cellStyle name="40% - Accent4 3 3 3 2" xfId="24207" hidden="1"/>
    <cellStyle name="40% - Accent4 3 3 3 2" xfId="24523" hidden="1"/>
    <cellStyle name="40% - Accent4 3 3 3 2" xfId="25307" hidden="1"/>
    <cellStyle name="40% - Accent4 3 3 3 2" xfId="25622" hidden="1"/>
    <cellStyle name="40% - Accent4 3 3 3 2" xfId="26285" hidden="1"/>
    <cellStyle name="40% - Accent4 3 3 3 2" xfId="26918" hidden="1"/>
    <cellStyle name="40% - Accent4 3 3 3 2" xfId="27249" hidden="1"/>
    <cellStyle name="40% - Accent4 3 3 3 2" xfId="26997" hidden="1"/>
    <cellStyle name="40% - Accent4 3 3 3 2" xfId="25493" hidden="1"/>
    <cellStyle name="40% - Accent4 3 3 3 2" xfId="25169" hidden="1"/>
    <cellStyle name="40% - Accent4 3 3 3 2" xfId="24367" hidden="1"/>
    <cellStyle name="40% - Accent4 3 3 3 2" xfId="24051" hidden="1"/>
    <cellStyle name="40% - Accent4 3 3 3 2" xfId="23183" hidden="1"/>
    <cellStyle name="40% - Accent4 3 3 3 2" xfId="22458" hidden="1"/>
    <cellStyle name="40% - Accent4 3 3 3 2" xfId="21808" hidden="1"/>
    <cellStyle name="40% - Accent4 3 3 3 2" xfId="21556" hidden="1"/>
    <cellStyle name="40% - Accent4 3 3 3 2" xfId="20052" hidden="1"/>
    <cellStyle name="40% - Accent4 3 3 3 2" xfId="19728" hidden="1"/>
    <cellStyle name="40% - Accent4 3 3 3 2" xfId="18926" hidden="1"/>
    <cellStyle name="40% - Accent4 3 3 3 2" xfId="18610" hidden="1"/>
    <cellStyle name="40% - Accent4 3 3 3 2" xfId="17742" hidden="1"/>
    <cellStyle name="40% - Accent4 3 3 3 2" xfId="17017" hidden="1"/>
    <cellStyle name="40% - Accent4 3 3 3 2" xfId="28408" hidden="1"/>
    <cellStyle name="40% - Accent4 3 3 3 2" xfId="28577" hidden="1"/>
    <cellStyle name="40% - Accent4 3 3 3 2" xfId="29935" hidden="1"/>
    <cellStyle name="40% - Accent4 3 3 3 2" xfId="30251" hidden="1"/>
    <cellStyle name="40% - Accent4 3 3 3 2" xfId="31035" hidden="1"/>
    <cellStyle name="40% - Accent4 3 3 3 2" xfId="31350" hidden="1"/>
    <cellStyle name="40% - Accent4 3 3 3 2" xfId="32013" hidden="1"/>
    <cellStyle name="40% - Accent4 3 3 3 2" xfId="32646" hidden="1"/>
    <cellStyle name="40% - Accent4 3 3 3 2" xfId="32977" hidden="1"/>
    <cellStyle name="40% - Accent4 3 3 3 2" xfId="32725" hidden="1"/>
    <cellStyle name="40% - Accent4 3 3 3 2" xfId="31221" hidden="1"/>
    <cellStyle name="40% - Accent4 3 3 3 2" xfId="30897" hidden="1"/>
    <cellStyle name="40% - Accent4 3 3 3 2" xfId="30095" hidden="1"/>
    <cellStyle name="40% - Accent4 3 3 3 2" xfId="29779" hidden="1"/>
    <cellStyle name="40% - Accent4 3 3 3 2" xfId="28911" hidden="1"/>
    <cellStyle name="40% - Accent4 3 3 3 2" xfId="28186" hidden="1"/>
    <cellStyle name="40% - Accent4 4 2 3 2" xfId="522" hidden="1"/>
    <cellStyle name="40% - Accent4 4 2 3 2" xfId="691" hidden="1"/>
    <cellStyle name="40% - Accent4 4 2 3 2" xfId="2049" hidden="1"/>
    <cellStyle name="40% - Accent4 4 2 3 2" xfId="2365" hidden="1"/>
    <cellStyle name="40% - Accent4 4 2 3 2" xfId="3149" hidden="1"/>
    <cellStyle name="40% - Accent4 4 2 3 2" xfId="3464" hidden="1"/>
    <cellStyle name="40% - Accent4 4 2 3 2" xfId="4127" hidden="1"/>
    <cellStyle name="40% - Accent4 4 2 3 2" xfId="4760" hidden="1"/>
    <cellStyle name="40% - Accent4 4 2 3 2" xfId="5963" hidden="1"/>
    <cellStyle name="40% - Accent4 4 2 3 2" xfId="6132" hidden="1"/>
    <cellStyle name="40% - Accent4 4 2 3 2" xfId="7490" hidden="1"/>
    <cellStyle name="40% - Accent4 4 2 3 2" xfId="7806" hidden="1"/>
    <cellStyle name="40% - Accent4 4 2 3 2" xfId="8590" hidden="1"/>
    <cellStyle name="40% - Accent4 4 2 3 2" xfId="8905" hidden="1"/>
    <cellStyle name="40% - Accent4 4 2 3 2" xfId="9568" hidden="1"/>
    <cellStyle name="40% - Accent4 4 2 3 2" xfId="10201" hidden="1"/>
    <cellStyle name="40% - Accent4 4 2 3 2" xfId="10465" hidden="1"/>
    <cellStyle name="40% - Accent4 4 2 3 2" xfId="10214" hidden="1"/>
    <cellStyle name="40% - Accent4 4 2 3 2" xfId="8710" hidden="1"/>
    <cellStyle name="40% - Accent4 4 2 3 2" xfId="8386" hidden="1"/>
    <cellStyle name="40% - Accent4 4 2 3 2" xfId="7581" hidden="1"/>
    <cellStyle name="40% - Accent4 4 2 3 2" xfId="7266" hidden="1"/>
    <cellStyle name="40% - Accent4 4 2 3 2" xfId="6397" hidden="1"/>
    <cellStyle name="40% - Accent4 4 2 3 2" xfId="5655" hidden="1"/>
    <cellStyle name="40% - Accent4 4 2 3 2" xfId="5024" hidden="1"/>
    <cellStyle name="40% - Accent4 4 2 3 2" xfId="4773" hidden="1"/>
    <cellStyle name="40% - Accent4 4 2 3 2" xfId="3269" hidden="1"/>
    <cellStyle name="40% - Accent4 4 2 3 2" xfId="2945" hidden="1"/>
    <cellStyle name="40% - Accent4 4 2 3 2" xfId="2140" hidden="1"/>
    <cellStyle name="40% - Accent4 4 2 3 2" xfId="1825" hidden="1"/>
    <cellStyle name="40% - Accent4 4 2 3 2" xfId="956" hidden="1"/>
    <cellStyle name="40% - Accent4 4 2 3 2" xfId="214" hidden="1"/>
    <cellStyle name="40% - Accent4 4 2 3 2" xfId="11691" hidden="1"/>
    <cellStyle name="40% - Accent4 4 2 3 2" xfId="11860" hidden="1"/>
    <cellStyle name="40% - Accent4 4 2 3 2" xfId="13218" hidden="1"/>
    <cellStyle name="40% - Accent4 4 2 3 2" xfId="13534" hidden="1"/>
    <cellStyle name="40% - Accent4 4 2 3 2" xfId="14318" hidden="1"/>
    <cellStyle name="40% - Accent4 4 2 3 2" xfId="14633" hidden="1"/>
    <cellStyle name="40% - Accent4 4 2 3 2" xfId="15296" hidden="1"/>
    <cellStyle name="40% - Accent4 4 2 3 2" xfId="15929" hidden="1"/>
    <cellStyle name="40% - Accent4 4 2 3 2" xfId="16193" hidden="1"/>
    <cellStyle name="40% - Accent4 4 2 3 2" xfId="15942" hidden="1"/>
    <cellStyle name="40% - Accent4 4 2 3 2" xfId="14438" hidden="1"/>
    <cellStyle name="40% - Accent4 4 2 3 2" xfId="14114" hidden="1"/>
    <cellStyle name="40% - Accent4 4 2 3 2" xfId="13309" hidden="1"/>
    <cellStyle name="40% - Accent4 4 2 3 2" xfId="12994" hidden="1"/>
    <cellStyle name="40% - Accent4 4 2 3 2" xfId="12125" hidden="1"/>
    <cellStyle name="40% - Accent4 4 2 3 2" xfId="11383" hidden="1"/>
    <cellStyle name="40% - Accent4 4 2 3 2" xfId="17272" hidden="1"/>
    <cellStyle name="40% - Accent4 4 2 3 2" xfId="17441" hidden="1"/>
    <cellStyle name="40% - Accent4 4 2 3 2" xfId="18799" hidden="1"/>
    <cellStyle name="40% - Accent4 4 2 3 2" xfId="19115" hidden="1"/>
    <cellStyle name="40% - Accent4 4 2 3 2" xfId="19899" hidden="1"/>
    <cellStyle name="40% - Accent4 4 2 3 2" xfId="20214" hidden="1"/>
    <cellStyle name="40% - Accent4 4 2 3 2" xfId="20877" hidden="1"/>
    <cellStyle name="40% - Accent4 4 2 3 2" xfId="21510" hidden="1"/>
    <cellStyle name="40% - Accent4 4 2 3 2" xfId="22713" hidden="1"/>
    <cellStyle name="40% - Accent4 4 2 3 2" xfId="22882" hidden="1"/>
    <cellStyle name="40% - Accent4 4 2 3 2" xfId="24240" hidden="1"/>
    <cellStyle name="40% - Accent4 4 2 3 2" xfId="24556" hidden="1"/>
    <cellStyle name="40% - Accent4 4 2 3 2" xfId="25340" hidden="1"/>
    <cellStyle name="40% - Accent4 4 2 3 2" xfId="25655" hidden="1"/>
    <cellStyle name="40% - Accent4 4 2 3 2" xfId="26318" hidden="1"/>
    <cellStyle name="40% - Accent4 4 2 3 2" xfId="26951" hidden="1"/>
    <cellStyle name="40% - Accent4 4 2 3 2" xfId="27215" hidden="1"/>
    <cellStyle name="40% - Accent4 4 2 3 2" xfId="26964" hidden="1"/>
    <cellStyle name="40% - Accent4 4 2 3 2" xfId="25460" hidden="1"/>
    <cellStyle name="40% - Accent4 4 2 3 2" xfId="25136" hidden="1"/>
    <cellStyle name="40% - Accent4 4 2 3 2" xfId="24331" hidden="1"/>
    <cellStyle name="40% - Accent4 4 2 3 2" xfId="24016" hidden="1"/>
    <cellStyle name="40% - Accent4 4 2 3 2" xfId="23147" hidden="1"/>
    <cellStyle name="40% - Accent4 4 2 3 2" xfId="22405" hidden="1"/>
    <cellStyle name="40% - Accent4 4 2 3 2" xfId="21774" hidden="1"/>
    <cellStyle name="40% - Accent4 4 2 3 2" xfId="21523" hidden="1"/>
    <cellStyle name="40% - Accent4 4 2 3 2" xfId="20019" hidden="1"/>
    <cellStyle name="40% - Accent4 4 2 3 2" xfId="19695" hidden="1"/>
    <cellStyle name="40% - Accent4 4 2 3 2" xfId="18890" hidden="1"/>
    <cellStyle name="40% - Accent4 4 2 3 2" xfId="18575" hidden="1"/>
    <cellStyle name="40% - Accent4 4 2 3 2" xfId="17706" hidden="1"/>
    <cellStyle name="40% - Accent4 4 2 3 2" xfId="16964" hidden="1"/>
    <cellStyle name="40% - Accent4 4 2 3 2" xfId="28441" hidden="1"/>
    <cellStyle name="40% - Accent4 4 2 3 2" xfId="28610" hidden="1"/>
    <cellStyle name="40% - Accent4 4 2 3 2" xfId="29968" hidden="1"/>
    <cellStyle name="40% - Accent4 4 2 3 2" xfId="30284" hidden="1"/>
    <cellStyle name="40% - Accent4 4 2 3 2" xfId="31068" hidden="1"/>
    <cellStyle name="40% - Accent4 4 2 3 2" xfId="31383" hidden="1"/>
    <cellStyle name="40% - Accent4 4 2 3 2" xfId="32046" hidden="1"/>
    <cellStyle name="40% - Accent4 4 2 3 2" xfId="32679" hidden="1"/>
    <cellStyle name="40% - Accent4 4 2 3 2" xfId="32943" hidden="1"/>
    <cellStyle name="40% - Accent4 4 2 3 2" xfId="32692" hidden="1"/>
    <cellStyle name="40% - Accent4 4 2 3 2" xfId="31188" hidden="1"/>
    <cellStyle name="40% - Accent4 4 2 3 2" xfId="30864" hidden="1"/>
    <cellStyle name="40% - Accent4 4 2 3 2" xfId="30059" hidden="1"/>
    <cellStyle name="40% - Accent4 4 2 3 2" xfId="29744" hidden="1"/>
    <cellStyle name="40% - Accent4 4 2 3 2" xfId="28875" hidden="1"/>
    <cellStyle name="40% - Accent4 4 2 3 2" xfId="28133" hidden="1"/>
    <cellStyle name="40% - Accent4 4 2 4 2" xfId="492" hidden="1"/>
    <cellStyle name="40% - Accent4 4 2 4 2" xfId="661" hidden="1"/>
    <cellStyle name="40% - Accent4 4 2 4 2" xfId="2019" hidden="1"/>
    <cellStyle name="40% - Accent4 4 2 4 2" xfId="2335" hidden="1"/>
    <cellStyle name="40% - Accent4 4 2 4 2" xfId="3119" hidden="1"/>
    <cellStyle name="40% - Accent4 4 2 4 2" xfId="3434" hidden="1"/>
    <cellStyle name="40% - Accent4 4 2 4 2" xfId="4097" hidden="1"/>
    <cellStyle name="40% - Accent4 4 2 4 2" xfId="4730" hidden="1"/>
    <cellStyle name="40% - Accent4 4 2 4 2" xfId="5933" hidden="1"/>
    <cellStyle name="40% - Accent4 4 2 4 2" xfId="6102" hidden="1"/>
    <cellStyle name="40% - Accent4 4 2 4 2" xfId="7460" hidden="1"/>
    <cellStyle name="40% - Accent4 4 2 4 2" xfId="7776" hidden="1"/>
    <cellStyle name="40% - Accent4 4 2 4 2" xfId="8560" hidden="1"/>
    <cellStyle name="40% - Accent4 4 2 4 2" xfId="8875" hidden="1"/>
    <cellStyle name="40% - Accent4 4 2 4 2" xfId="9538" hidden="1"/>
    <cellStyle name="40% - Accent4 4 2 4 2" xfId="10171" hidden="1"/>
    <cellStyle name="40% - Accent4 4 2 4 2" xfId="10496" hidden="1"/>
    <cellStyle name="40% - Accent4 4 2 4 2" xfId="10244" hidden="1"/>
    <cellStyle name="40% - Accent4 4 2 4 2" xfId="8740" hidden="1"/>
    <cellStyle name="40% - Accent4 4 2 4 2" xfId="8416" hidden="1"/>
    <cellStyle name="40% - Accent4 4 2 4 2" xfId="7614" hidden="1"/>
    <cellStyle name="40% - Accent4 4 2 4 2" xfId="7298" hidden="1"/>
    <cellStyle name="40% - Accent4 4 2 4 2" xfId="6430" hidden="1"/>
    <cellStyle name="40% - Accent4 4 2 4 2" xfId="5701" hidden="1"/>
    <cellStyle name="40% - Accent4 4 2 4 2" xfId="5055" hidden="1"/>
    <cellStyle name="40% - Accent4 4 2 4 2" xfId="4803" hidden="1"/>
    <cellStyle name="40% - Accent4 4 2 4 2" xfId="3299" hidden="1"/>
    <cellStyle name="40% - Accent4 4 2 4 2" xfId="2975" hidden="1"/>
    <cellStyle name="40% - Accent4 4 2 4 2" xfId="2173" hidden="1"/>
    <cellStyle name="40% - Accent4 4 2 4 2" xfId="1857" hidden="1"/>
    <cellStyle name="40% - Accent4 4 2 4 2" xfId="989" hidden="1"/>
    <cellStyle name="40% - Accent4 4 2 4 2" xfId="260" hidden="1"/>
    <cellStyle name="40% - Accent4 4 2 4 2" xfId="11661" hidden="1"/>
    <cellStyle name="40% - Accent4 4 2 4 2" xfId="11830" hidden="1"/>
    <cellStyle name="40% - Accent4 4 2 4 2" xfId="13188" hidden="1"/>
    <cellStyle name="40% - Accent4 4 2 4 2" xfId="13504" hidden="1"/>
    <cellStyle name="40% - Accent4 4 2 4 2" xfId="14288" hidden="1"/>
    <cellStyle name="40% - Accent4 4 2 4 2" xfId="14603" hidden="1"/>
    <cellStyle name="40% - Accent4 4 2 4 2" xfId="15266" hidden="1"/>
    <cellStyle name="40% - Accent4 4 2 4 2" xfId="15899" hidden="1"/>
    <cellStyle name="40% - Accent4 4 2 4 2" xfId="16224" hidden="1"/>
    <cellStyle name="40% - Accent4 4 2 4 2" xfId="15972" hidden="1"/>
    <cellStyle name="40% - Accent4 4 2 4 2" xfId="14468" hidden="1"/>
    <cellStyle name="40% - Accent4 4 2 4 2" xfId="14144" hidden="1"/>
    <cellStyle name="40% - Accent4 4 2 4 2" xfId="13342" hidden="1"/>
    <cellStyle name="40% - Accent4 4 2 4 2" xfId="13026" hidden="1"/>
    <cellStyle name="40% - Accent4 4 2 4 2" xfId="12158" hidden="1"/>
    <cellStyle name="40% - Accent4 4 2 4 2" xfId="11429" hidden="1"/>
    <cellStyle name="40% - Accent4 4 2 4 2" xfId="17242" hidden="1"/>
    <cellStyle name="40% - Accent4 4 2 4 2" xfId="17411" hidden="1"/>
    <cellStyle name="40% - Accent4 4 2 4 2" xfId="18769" hidden="1"/>
    <cellStyle name="40% - Accent4 4 2 4 2" xfId="19085" hidden="1"/>
    <cellStyle name="40% - Accent4 4 2 4 2" xfId="19869" hidden="1"/>
    <cellStyle name="40% - Accent4 4 2 4 2" xfId="20184" hidden="1"/>
    <cellStyle name="40% - Accent4 4 2 4 2" xfId="20847" hidden="1"/>
    <cellStyle name="40% - Accent4 4 2 4 2" xfId="21480" hidden="1"/>
    <cellStyle name="40% - Accent4 4 2 4 2" xfId="22683" hidden="1"/>
    <cellStyle name="40% - Accent4 4 2 4 2" xfId="22852" hidden="1"/>
    <cellStyle name="40% - Accent4 4 2 4 2" xfId="24210" hidden="1"/>
    <cellStyle name="40% - Accent4 4 2 4 2" xfId="24526" hidden="1"/>
    <cellStyle name="40% - Accent4 4 2 4 2" xfId="25310" hidden="1"/>
    <cellStyle name="40% - Accent4 4 2 4 2" xfId="25625" hidden="1"/>
    <cellStyle name="40% - Accent4 4 2 4 2" xfId="26288" hidden="1"/>
    <cellStyle name="40% - Accent4 4 2 4 2" xfId="26921" hidden="1"/>
    <cellStyle name="40% - Accent4 4 2 4 2" xfId="27246" hidden="1"/>
    <cellStyle name="40% - Accent4 4 2 4 2" xfId="26994" hidden="1"/>
    <cellStyle name="40% - Accent4 4 2 4 2" xfId="25490" hidden="1"/>
    <cellStyle name="40% - Accent4 4 2 4 2" xfId="25166" hidden="1"/>
    <cellStyle name="40% - Accent4 4 2 4 2" xfId="24364" hidden="1"/>
    <cellStyle name="40% - Accent4 4 2 4 2" xfId="24048" hidden="1"/>
    <cellStyle name="40% - Accent4 4 2 4 2" xfId="23180" hidden="1"/>
    <cellStyle name="40% - Accent4 4 2 4 2" xfId="22451" hidden="1"/>
    <cellStyle name="40% - Accent4 4 2 4 2" xfId="21805" hidden="1"/>
    <cellStyle name="40% - Accent4 4 2 4 2" xfId="21553" hidden="1"/>
    <cellStyle name="40% - Accent4 4 2 4 2" xfId="20049" hidden="1"/>
    <cellStyle name="40% - Accent4 4 2 4 2" xfId="19725" hidden="1"/>
    <cellStyle name="40% - Accent4 4 2 4 2" xfId="18923" hidden="1"/>
    <cellStyle name="40% - Accent4 4 2 4 2" xfId="18607" hidden="1"/>
    <cellStyle name="40% - Accent4 4 2 4 2" xfId="17739" hidden="1"/>
    <cellStyle name="40% - Accent4 4 2 4 2" xfId="17010" hidden="1"/>
    <cellStyle name="40% - Accent4 4 2 4 2" xfId="28411" hidden="1"/>
    <cellStyle name="40% - Accent4 4 2 4 2" xfId="28580" hidden="1"/>
    <cellStyle name="40% - Accent4 4 2 4 2" xfId="29938" hidden="1"/>
    <cellStyle name="40% - Accent4 4 2 4 2" xfId="30254" hidden="1"/>
    <cellStyle name="40% - Accent4 4 2 4 2" xfId="31038" hidden="1"/>
    <cellStyle name="40% - Accent4 4 2 4 2" xfId="31353" hidden="1"/>
    <cellStyle name="40% - Accent4 4 2 4 2" xfId="32016" hidden="1"/>
    <cellStyle name="40% - Accent4 4 2 4 2" xfId="32649" hidden="1"/>
    <cellStyle name="40% - Accent4 4 2 4 2" xfId="32974" hidden="1"/>
    <cellStyle name="40% - Accent4 4 2 4 2" xfId="32722" hidden="1"/>
    <cellStyle name="40% - Accent4 4 2 4 2" xfId="31218" hidden="1"/>
    <cellStyle name="40% - Accent4 4 2 4 2" xfId="30894" hidden="1"/>
    <cellStyle name="40% - Accent4 4 2 4 2" xfId="30092" hidden="1"/>
    <cellStyle name="40% - Accent4 4 2 4 2" xfId="29776" hidden="1"/>
    <cellStyle name="40% - Accent4 4 2 4 2" xfId="28908" hidden="1"/>
    <cellStyle name="40% - Accent4 4 2 4 2" xfId="28179" hidden="1"/>
    <cellStyle name="40% - Accent4 4 3 3 2" xfId="491" hidden="1"/>
    <cellStyle name="40% - Accent4 4 3 3 2" xfId="660" hidden="1"/>
    <cellStyle name="40% - Accent4 4 3 3 2" xfId="2018" hidden="1"/>
    <cellStyle name="40% - Accent4 4 3 3 2" xfId="2334" hidden="1"/>
    <cellStyle name="40% - Accent4 4 3 3 2" xfId="3118" hidden="1"/>
    <cellStyle name="40% - Accent4 4 3 3 2" xfId="3433" hidden="1"/>
    <cellStyle name="40% - Accent4 4 3 3 2" xfId="4096" hidden="1"/>
    <cellStyle name="40% - Accent4 4 3 3 2" xfId="4729" hidden="1"/>
    <cellStyle name="40% - Accent4 4 3 3 2" xfId="5932" hidden="1"/>
    <cellStyle name="40% - Accent4 4 3 3 2" xfId="6101" hidden="1"/>
    <cellStyle name="40% - Accent4 4 3 3 2" xfId="7459" hidden="1"/>
    <cellStyle name="40% - Accent4 4 3 3 2" xfId="7775" hidden="1"/>
    <cellStyle name="40% - Accent4 4 3 3 2" xfId="8559" hidden="1"/>
    <cellStyle name="40% - Accent4 4 3 3 2" xfId="8874" hidden="1"/>
    <cellStyle name="40% - Accent4 4 3 3 2" xfId="9537" hidden="1"/>
    <cellStyle name="40% - Accent4 4 3 3 2" xfId="10170" hidden="1"/>
    <cellStyle name="40% - Accent4 4 3 3 2" xfId="10497" hidden="1"/>
    <cellStyle name="40% - Accent4 4 3 3 2" xfId="10245" hidden="1"/>
    <cellStyle name="40% - Accent4 4 3 3 2" xfId="8741" hidden="1"/>
    <cellStyle name="40% - Accent4 4 3 3 2" xfId="8417" hidden="1"/>
    <cellStyle name="40% - Accent4 4 3 3 2" xfId="7615" hidden="1"/>
    <cellStyle name="40% - Accent4 4 3 3 2" xfId="7299" hidden="1"/>
    <cellStyle name="40% - Accent4 4 3 3 2" xfId="6431" hidden="1"/>
    <cellStyle name="40% - Accent4 4 3 3 2" xfId="5704" hidden="1"/>
    <cellStyle name="40% - Accent4 4 3 3 2" xfId="5056" hidden="1"/>
    <cellStyle name="40% - Accent4 4 3 3 2" xfId="4804" hidden="1"/>
    <cellStyle name="40% - Accent4 4 3 3 2" xfId="3300" hidden="1"/>
    <cellStyle name="40% - Accent4 4 3 3 2" xfId="2976" hidden="1"/>
    <cellStyle name="40% - Accent4 4 3 3 2" xfId="2174" hidden="1"/>
    <cellStyle name="40% - Accent4 4 3 3 2" xfId="1858" hidden="1"/>
    <cellStyle name="40% - Accent4 4 3 3 2" xfId="990" hidden="1"/>
    <cellStyle name="40% - Accent4 4 3 3 2" xfId="263" hidden="1"/>
    <cellStyle name="40% - Accent4 4 3 3 2" xfId="11660" hidden="1"/>
    <cellStyle name="40% - Accent4 4 3 3 2" xfId="11829" hidden="1"/>
    <cellStyle name="40% - Accent4 4 3 3 2" xfId="13187" hidden="1"/>
    <cellStyle name="40% - Accent4 4 3 3 2" xfId="13503" hidden="1"/>
    <cellStyle name="40% - Accent4 4 3 3 2" xfId="14287" hidden="1"/>
    <cellStyle name="40% - Accent4 4 3 3 2" xfId="14602" hidden="1"/>
    <cellStyle name="40% - Accent4 4 3 3 2" xfId="15265" hidden="1"/>
    <cellStyle name="40% - Accent4 4 3 3 2" xfId="15898" hidden="1"/>
    <cellStyle name="40% - Accent4 4 3 3 2" xfId="16225" hidden="1"/>
    <cellStyle name="40% - Accent4 4 3 3 2" xfId="15973" hidden="1"/>
    <cellStyle name="40% - Accent4 4 3 3 2" xfId="14469" hidden="1"/>
    <cellStyle name="40% - Accent4 4 3 3 2" xfId="14145" hidden="1"/>
    <cellStyle name="40% - Accent4 4 3 3 2" xfId="13343" hidden="1"/>
    <cellStyle name="40% - Accent4 4 3 3 2" xfId="13027" hidden="1"/>
    <cellStyle name="40% - Accent4 4 3 3 2" xfId="12159" hidden="1"/>
    <cellStyle name="40% - Accent4 4 3 3 2" xfId="11432" hidden="1"/>
    <cellStyle name="40% - Accent4 4 3 3 2" xfId="17241" hidden="1"/>
    <cellStyle name="40% - Accent4 4 3 3 2" xfId="17410" hidden="1"/>
    <cellStyle name="40% - Accent4 4 3 3 2" xfId="18768" hidden="1"/>
    <cellStyle name="40% - Accent4 4 3 3 2" xfId="19084" hidden="1"/>
    <cellStyle name="40% - Accent4 4 3 3 2" xfId="19868" hidden="1"/>
    <cellStyle name="40% - Accent4 4 3 3 2" xfId="20183" hidden="1"/>
    <cellStyle name="40% - Accent4 4 3 3 2" xfId="20846" hidden="1"/>
    <cellStyle name="40% - Accent4 4 3 3 2" xfId="21479" hidden="1"/>
    <cellStyle name="40% - Accent4 4 3 3 2" xfId="22682" hidden="1"/>
    <cellStyle name="40% - Accent4 4 3 3 2" xfId="22851" hidden="1"/>
    <cellStyle name="40% - Accent4 4 3 3 2" xfId="24209" hidden="1"/>
    <cellStyle name="40% - Accent4 4 3 3 2" xfId="24525" hidden="1"/>
    <cellStyle name="40% - Accent4 4 3 3 2" xfId="25309" hidden="1"/>
    <cellStyle name="40% - Accent4 4 3 3 2" xfId="25624" hidden="1"/>
    <cellStyle name="40% - Accent4 4 3 3 2" xfId="26287" hidden="1"/>
    <cellStyle name="40% - Accent4 4 3 3 2" xfId="26920" hidden="1"/>
    <cellStyle name="40% - Accent4 4 3 3 2" xfId="27247" hidden="1"/>
    <cellStyle name="40% - Accent4 4 3 3 2" xfId="26995" hidden="1"/>
    <cellStyle name="40% - Accent4 4 3 3 2" xfId="25491" hidden="1"/>
    <cellStyle name="40% - Accent4 4 3 3 2" xfId="25167" hidden="1"/>
    <cellStyle name="40% - Accent4 4 3 3 2" xfId="24365" hidden="1"/>
    <cellStyle name="40% - Accent4 4 3 3 2" xfId="24049" hidden="1"/>
    <cellStyle name="40% - Accent4 4 3 3 2" xfId="23181" hidden="1"/>
    <cellStyle name="40% - Accent4 4 3 3 2" xfId="22454" hidden="1"/>
    <cellStyle name="40% - Accent4 4 3 3 2" xfId="21806" hidden="1"/>
    <cellStyle name="40% - Accent4 4 3 3 2" xfId="21554" hidden="1"/>
    <cellStyle name="40% - Accent4 4 3 3 2" xfId="20050" hidden="1"/>
    <cellStyle name="40% - Accent4 4 3 3 2" xfId="19726" hidden="1"/>
    <cellStyle name="40% - Accent4 4 3 3 2" xfId="18924" hidden="1"/>
    <cellStyle name="40% - Accent4 4 3 3 2" xfId="18608" hidden="1"/>
    <cellStyle name="40% - Accent4 4 3 3 2" xfId="17740" hidden="1"/>
    <cellStyle name="40% - Accent4 4 3 3 2" xfId="17013" hidden="1"/>
    <cellStyle name="40% - Accent4 4 3 3 2" xfId="28410" hidden="1"/>
    <cellStyle name="40% - Accent4 4 3 3 2" xfId="28579" hidden="1"/>
    <cellStyle name="40% - Accent4 4 3 3 2" xfId="29937" hidden="1"/>
    <cellStyle name="40% - Accent4 4 3 3 2" xfId="30253" hidden="1"/>
    <cellStyle name="40% - Accent4 4 3 3 2" xfId="31037" hidden="1"/>
    <cellStyle name="40% - Accent4 4 3 3 2" xfId="31352" hidden="1"/>
    <cellStyle name="40% - Accent4 4 3 3 2" xfId="32015" hidden="1"/>
    <cellStyle name="40% - Accent4 4 3 3 2" xfId="32648" hidden="1"/>
    <cellStyle name="40% - Accent4 4 3 3 2" xfId="32975" hidden="1"/>
    <cellStyle name="40% - Accent4 4 3 3 2" xfId="32723" hidden="1"/>
    <cellStyle name="40% - Accent4 4 3 3 2" xfId="31219" hidden="1"/>
    <cellStyle name="40% - Accent4 4 3 3 2" xfId="30895" hidden="1"/>
    <cellStyle name="40% - Accent4 4 3 3 2" xfId="30093" hidden="1"/>
    <cellStyle name="40% - Accent4 4 3 3 2" xfId="29777" hidden="1"/>
    <cellStyle name="40% - Accent4 4 3 3 2" xfId="28909" hidden="1"/>
    <cellStyle name="40% - Accent4 4 3 3 2" xfId="28182" hidden="1"/>
    <cellStyle name="40% - Accent4 5 2" xfId="450" hidden="1"/>
    <cellStyle name="40% - Accent4 5 2" xfId="619" hidden="1"/>
    <cellStyle name="40% - Accent4 5 2" xfId="1977" hidden="1"/>
    <cellStyle name="40% - Accent4 5 2" xfId="2293" hidden="1"/>
    <cellStyle name="40% - Accent4 5 2" xfId="3077" hidden="1"/>
    <cellStyle name="40% - Accent4 5 2" xfId="3392" hidden="1"/>
    <cellStyle name="40% - Accent4 5 2" xfId="4055" hidden="1"/>
    <cellStyle name="40% - Accent4 5 2" xfId="4688" hidden="1"/>
    <cellStyle name="40% - Accent4 5 2" xfId="5891" hidden="1"/>
    <cellStyle name="40% - Accent4 5 2" xfId="6060" hidden="1"/>
    <cellStyle name="40% - Accent4 5 2" xfId="7418" hidden="1"/>
    <cellStyle name="40% - Accent4 5 2" xfId="7734" hidden="1"/>
    <cellStyle name="40% - Accent4 5 2" xfId="8518" hidden="1"/>
    <cellStyle name="40% - Accent4 5 2" xfId="8833" hidden="1"/>
    <cellStyle name="40% - Accent4 5 2" xfId="9496" hidden="1"/>
    <cellStyle name="40% - Accent4 5 2" xfId="10129" hidden="1"/>
    <cellStyle name="40% - Accent4 5 2" xfId="10538" hidden="1"/>
    <cellStyle name="40% - Accent4 5 2" xfId="10286" hidden="1"/>
    <cellStyle name="40% - Accent4 5 2" xfId="8783" hidden="1"/>
    <cellStyle name="40% - Accent4 5 2" xfId="8458" hidden="1"/>
    <cellStyle name="40% - Accent4 5 2" xfId="7658" hidden="1"/>
    <cellStyle name="40% - Accent4 5 2" xfId="7340" hidden="1"/>
    <cellStyle name="40% - Accent4 5 2" xfId="6482" hidden="1"/>
    <cellStyle name="40% - Accent4 5 2" xfId="5769" hidden="1"/>
    <cellStyle name="40% - Accent4 5 2" xfId="5097" hidden="1"/>
    <cellStyle name="40% - Accent4 5 2" xfId="4845" hidden="1"/>
    <cellStyle name="40% - Accent4 5 2" xfId="3342" hidden="1"/>
    <cellStyle name="40% - Accent4 5 2" xfId="3017" hidden="1"/>
    <cellStyle name="40% - Accent4 5 2" xfId="2217" hidden="1"/>
    <cellStyle name="40% - Accent4 5 2" xfId="1899" hidden="1"/>
    <cellStyle name="40% - Accent4 5 2" xfId="1041" hidden="1"/>
    <cellStyle name="40% - Accent4 5 2" xfId="328" hidden="1"/>
    <cellStyle name="40% - Accent4 5 2" xfId="11619" hidden="1"/>
    <cellStyle name="40% - Accent4 5 2" xfId="11788" hidden="1"/>
    <cellStyle name="40% - Accent4 5 2" xfId="13146" hidden="1"/>
    <cellStyle name="40% - Accent4 5 2" xfId="13462" hidden="1"/>
    <cellStyle name="40% - Accent4 5 2" xfId="14246" hidden="1"/>
    <cellStyle name="40% - Accent4 5 2" xfId="14561" hidden="1"/>
    <cellStyle name="40% - Accent4 5 2" xfId="15224" hidden="1"/>
    <cellStyle name="40% - Accent4 5 2" xfId="15857" hidden="1"/>
    <cellStyle name="40% - Accent4 5 2" xfId="16266" hidden="1"/>
    <cellStyle name="40% - Accent4 5 2" xfId="16014" hidden="1"/>
    <cellStyle name="40% - Accent4 5 2" xfId="14511" hidden="1"/>
    <cellStyle name="40% - Accent4 5 2" xfId="14186" hidden="1"/>
    <cellStyle name="40% - Accent4 5 2" xfId="13386" hidden="1"/>
    <cellStyle name="40% - Accent4 5 2" xfId="13068" hidden="1"/>
    <cellStyle name="40% - Accent4 5 2" xfId="12210" hidden="1"/>
    <cellStyle name="40% - Accent4 5 2" xfId="11497" hidden="1"/>
    <cellStyle name="40% - Accent4 5 2" xfId="17200" hidden="1"/>
    <cellStyle name="40% - Accent4 5 2" xfId="17369" hidden="1"/>
    <cellStyle name="40% - Accent4 5 2" xfId="18727" hidden="1"/>
    <cellStyle name="40% - Accent4 5 2" xfId="19043" hidden="1"/>
    <cellStyle name="40% - Accent4 5 2" xfId="19827" hidden="1"/>
    <cellStyle name="40% - Accent4 5 2" xfId="20142" hidden="1"/>
    <cellStyle name="40% - Accent4 5 2" xfId="20805" hidden="1"/>
    <cellStyle name="40% - Accent4 5 2" xfId="21438" hidden="1"/>
    <cellStyle name="40% - Accent4 5 2" xfId="22641" hidden="1"/>
    <cellStyle name="40% - Accent4 5 2" xfId="22810" hidden="1"/>
    <cellStyle name="40% - Accent4 5 2" xfId="24168" hidden="1"/>
    <cellStyle name="40% - Accent4 5 2" xfId="24484" hidden="1"/>
    <cellStyle name="40% - Accent4 5 2" xfId="25268" hidden="1"/>
    <cellStyle name="40% - Accent4 5 2" xfId="25583" hidden="1"/>
    <cellStyle name="40% - Accent4 5 2" xfId="26246" hidden="1"/>
    <cellStyle name="40% - Accent4 5 2" xfId="26879" hidden="1"/>
    <cellStyle name="40% - Accent4 5 2" xfId="27288" hidden="1"/>
    <cellStyle name="40% - Accent4 5 2" xfId="27036" hidden="1"/>
    <cellStyle name="40% - Accent4 5 2" xfId="25533" hidden="1"/>
    <cellStyle name="40% - Accent4 5 2" xfId="25208" hidden="1"/>
    <cellStyle name="40% - Accent4 5 2" xfId="24408" hidden="1"/>
    <cellStyle name="40% - Accent4 5 2" xfId="24090" hidden="1"/>
    <cellStyle name="40% - Accent4 5 2" xfId="23232" hidden="1"/>
    <cellStyle name="40% - Accent4 5 2" xfId="22519" hidden="1"/>
    <cellStyle name="40% - Accent4 5 2" xfId="21847" hidden="1"/>
    <cellStyle name="40% - Accent4 5 2" xfId="21595" hidden="1"/>
    <cellStyle name="40% - Accent4 5 2" xfId="20092" hidden="1"/>
    <cellStyle name="40% - Accent4 5 2" xfId="19767" hidden="1"/>
    <cellStyle name="40% - Accent4 5 2" xfId="18967" hidden="1"/>
    <cellStyle name="40% - Accent4 5 2" xfId="18649" hidden="1"/>
    <cellStyle name="40% - Accent4 5 2" xfId="17791" hidden="1"/>
    <cellStyle name="40% - Accent4 5 2" xfId="17078" hidden="1"/>
    <cellStyle name="40% - Accent4 5 2" xfId="28369" hidden="1"/>
    <cellStyle name="40% - Accent4 5 2" xfId="28538" hidden="1"/>
    <cellStyle name="40% - Accent4 5 2" xfId="29896" hidden="1"/>
    <cellStyle name="40% - Accent4 5 2" xfId="30212" hidden="1"/>
    <cellStyle name="40% - Accent4 5 2" xfId="30996" hidden="1"/>
    <cellStyle name="40% - Accent4 5 2" xfId="31311" hidden="1"/>
    <cellStyle name="40% - Accent4 5 2" xfId="31974" hidden="1"/>
    <cellStyle name="40% - Accent4 5 2" xfId="32607" hidden="1"/>
    <cellStyle name="40% - Accent4 5 2" xfId="33016" hidden="1"/>
    <cellStyle name="40% - Accent4 5 2" xfId="32764" hidden="1"/>
    <cellStyle name="40% - Accent4 5 2" xfId="31261" hidden="1"/>
    <cellStyle name="40% - Accent4 5 2" xfId="30936" hidden="1"/>
    <cellStyle name="40% - Accent4 5 2" xfId="30136" hidden="1"/>
    <cellStyle name="40% - Accent4 5 2" xfId="29818" hidden="1"/>
    <cellStyle name="40% - Accent4 5 2" xfId="28960" hidden="1"/>
    <cellStyle name="40% - Accent4 5 2" xfId="28247" hidden="1"/>
    <cellStyle name="40% - Accent4 7" xfId="23" hidden="1"/>
    <cellStyle name="40% - Accent4 7" xfId="116" hidden="1"/>
    <cellStyle name="40% - Accent4 7" xfId="194" hidden="1"/>
    <cellStyle name="40% - Accent4 7" xfId="372" hidden="1"/>
    <cellStyle name="40% - Accent4 7" xfId="1373" hidden="1"/>
    <cellStyle name="40% - Accent4 7" xfId="1509" hidden="1"/>
    <cellStyle name="40% - Accent4 7" xfId="1642" hidden="1"/>
    <cellStyle name="40% - Accent4 7" xfId="1146" hidden="1"/>
    <cellStyle name="40% - Accent4 7" xfId="1795" hidden="1"/>
    <cellStyle name="40% - Accent4 7" xfId="1157" hidden="1"/>
    <cellStyle name="40% - Accent4 7" xfId="921" hidden="1"/>
    <cellStyle name="40% - Accent4 7" xfId="2578" hidden="1"/>
    <cellStyle name="40% - Accent4 7" xfId="2722" hidden="1"/>
    <cellStyle name="40% - Accent4 7" xfId="1197" hidden="1"/>
    <cellStyle name="40% - Accent4 7" xfId="2905" hidden="1"/>
    <cellStyle name="40% - Accent4 7" xfId="2109" hidden="1"/>
    <cellStyle name="40% - Accent4 7" xfId="1071" hidden="1"/>
    <cellStyle name="40% - Accent4 7" xfId="3595" hidden="1"/>
    <cellStyle name="40% - Accent4 7" xfId="3686" hidden="1"/>
    <cellStyle name="40% - Accent4 7" xfId="2889" hidden="1"/>
    <cellStyle name="40% - Accent4 7" xfId="4368" hidden="1"/>
    <cellStyle name="40% - Accent4 7" xfId="4479" hidden="1"/>
    <cellStyle name="40% - Accent4 7" xfId="2130" hidden="1"/>
    <cellStyle name="40% - Accent4 7" xfId="4951" hidden="1"/>
    <cellStyle name="40% - Accent4 7" xfId="5464" hidden="1"/>
    <cellStyle name="40% - Accent4 7" xfId="5557" hidden="1"/>
    <cellStyle name="40% - Accent4 7" xfId="5635" hidden="1"/>
    <cellStyle name="40% - Accent4 7" xfId="5813" hidden="1"/>
    <cellStyle name="40% - Accent4 7" xfId="6814" hidden="1"/>
    <cellStyle name="40% - Accent4 7" xfId="6950" hidden="1"/>
    <cellStyle name="40% - Accent4 7" xfId="7083" hidden="1"/>
    <cellStyle name="40% - Accent4 7" xfId="6587" hidden="1"/>
    <cellStyle name="40% - Accent4 7" xfId="7236" hidden="1"/>
    <cellStyle name="40% - Accent4 7" xfId="6598" hidden="1"/>
    <cellStyle name="40% - Accent4 7" xfId="6362" hidden="1"/>
    <cellStyle name="40% - Accent4 7" xfId="8019" hidden="1"/>
    <cellStyle name="40% - Accent4 7" xfId="8163" hidden="1"/>
    <cellStyle name="40% - Accent4 7" xfId="6638" hidden="1"/>
    <cellStyle name="40% - Accent4 7" xfId="8346" hidden="1"/>
    <cellStyle name="40% - Accent4 7" xfId="7550" hidden="1"/>
    <cellStyle name="40% - Accent4 7" xfId="6512" hidden="1"/>
    <cellStyle name="40% - Accent4 7" xfId="9036" hidden="1"/>
    <cellStyle name="40% - Accent4 7" xfId="9127" hidden="1"/>
    <cellStyle name="40% - Accent4 7" xfId="8330" hidden="1"/>
    <cellStyle name="40% - Accent4 7" xfId="9809" hidden="1"/>
    <cellStyle name="40% - Accent4 7" xfId="9920" hidden="1"/>
    <cellStyle name="40% - Accent4 7" xfId="7571" hidden="1"/>
    <cellStyle name="40% - Accent4 7" xfId="10392" hidden="1"/>
    <cellStyle name="40% - Accent4 7" xfId="10872" hidden="1"/>
    <cellStyle name="40% - Accent4 7" xfId="10781" hidden="1"/>
    <cellStyle name="40% - Accent4 7" xfId="10702" hidden="1"/>
    <cellStyle name="40% - Accent4 7" xfId="10618" hidden="1"/>
    <cellStyle name="40% - Accent4 7" xfId="9452" hidden="1"/>
    <cellStyle name="40% - Accent4 7" xfId="9370" hidden="1"/>
    <cellStyle name="40% - Accent4 7" xfId="9284" hidden="1"/>
    <cellStyle name="40% - Accent4 7" xfId="9762" hidden="1"/>
    <cellStyle name="40% - Accent4 7" xfId="9030" hidden="1"/>
    <cellStyle name="40% - Accent4 7" xfId="9706" hidden="1"/>
    <cellStyle name="40% - Accent4 7" xfId="10048" hidden="1"/>
    <cellStyle name="40% - Accent4 7" xfId="8187" hidden="1"/>
    <cellStyle name="40% - Accent4 7" xfId="8010" hidden="1"/>
    <cellStyle name="40% - Accent4 7" xfId="9663" hidden="1"/>
    <cellStyle name="40% - Accent4 7" xfId="7836" hidden="1"/>
    <cellStyle name="40% - Accent4 7" xfId="8639" hidden="1"/>
    <cellStyle name="40% - Accent4 7" xfId="9975" hidden="1"/>
    <cellStyle name="40% - Accent4 7" xfId="6995" hidden="1"/>
    <cellStyle name="40% - Accent4 7" xfId="6809" hidden="1"/>
    <cellStyle name="40% - Accent4 7" xfId="7853" hidden="1"/>
    <cellStyle name="40% - Accent4 7" xfId="6237" hidden="1"/>
    <cellStyle name="40% - Accent4 7" xfId="6159" hidden="1"/>
    <cellStyle name="40% - Accent4 7" xfId="8618" hidden="1"/>
    <cellStyle name="40% - Accent4 7" xfId="10958" hidden="1"/>
    <cellStyle name="40% - Accent4 7" xfId="5431" hidden="1"/>
    <cellStyle name="40% - Accent4 7" xfId="5340" hidden="1"/>
    <cellStyle name="40% - Accent4 7" xfId="5261" hidden="1"/>
    <cellStyle name="40% - Accent4 7" xfId="5177" hidden="1"/>
    <cellStyle name="40% - Accent4 7" xfId="4011" hidden="1"/>
    <cellStyle name="40% - Accent4 7" xfId="3929" hidden="1"/>
    <cellStyle name="40% - Accent4 7" xfId="3843" hidden="1"/>
    <cellStyle name="40% - Accent4 7" xfId="4321" hidden="1"/>
    <cellStyle name="40% - Accent4 7" xfId="3589" hidden="1"/>
    <cellStyle name="40% - Accent4 7" xfId="4265" hidden="1"/>
    <cellStyle name="40% - Accent4 7" xfId="4607" hidden="1"/>
    <cellStyle name="40% - Accent4 7" xfId="2746" hidden="1"/>
    <cellStyle name="40% - Accent4 7" xfId="2569" hidden="1"/>
    <cellStyle name="40% - Accent4 7" xfId="4222" hidden="1"/>
    <cellStyle name="40% - Accent4 7" xfId="2395" hidden="1"/>
    <cellStyle name="40% - Accent4 7" xfId="3198" hidden="1"/>
    <cellStyle name="40% - Accent4 7" xfId="4534" hidden="1"/>
    <cellStyle name="40% - Accent4 7" xfId="1554" hidden="1"/>
    <cellStyle name="40% - Accent4 7" xfId="1368" hidden="1"/>
    <cellStyle name="40% - Accent4 7" xfId="2412" hidden="1"/>
    <cellStyle name="40% - Accent4 7" xfId="796" hidden="1"/>
    <cellStyle name="40% - Accent4 7" xfId="718" hidden="1"/>
    <cellStyle name="40% - Accent4 7" xfId="3177" hidden="1"/>
    <cellStyle name="40% - Accent4 7" xfId="11102" hidden="1"/>
    <cellStyle name="40% - Accent4 7" xfId="11192" hidden="1"/>
    <cellStyle name="40% - Accent4 7" xfId="11285" hidden="1"/>
    <cellStyle name="40% - Accent4 7" xfId="11363" hidden="1"/>
    <cellStyle name="40% - Accent4 7" xfId="11541" hidden="1"/>
    <cellStyle name="40% - Accent4 7" xfId="12542" hidden="1"/>
    <cellStyle name="40% - Accent4 7" xfId="12678" hidden="1"/>
    <cellStyle name="40% - Accent4 7" xfId="12811" hidden="1"/>
    <cellStyle name="40% - Accent4 7" xfId="12315" hidden="1"/>
    <cellStyle name="40% - Accent4 7" xfId="12964" hidden="1"/>
    <cellStyle name="40% - Accent4 7" xfId="12326" hidden="1"/>
    <cellStyle name="40% - Accent4 7" xfId="12090" hidden="1"/>
    <cellStyle name="40% - Accent4 7" xfId="13747" hidden="1"/>
    <cellStyle name="40% - Accent4 7" xfId="13891" hidden="1"/>
    <cellStyle name="40% - Accent4 7" xfId="12366" hidden="1"/>
    <cellStyle name="40% - Accent4 7" xfId="14074" hidden="1"/>
    <cellStyle name="40% - Accent4 7" xfId="13278" hidden="1"/>
    <cellStyle name="40% - Accent4 7" xfId="12240" hidden="1"/>
    <cellStyle name="40% - Accent4 7" xfId="14764" hidden="1"/>
    <cellStyle name="40% - Accent4 7" xfId="14855" hidden="1"/>
    <cellStyle name="40% - Accent4 7" xfId="14058" hidden="1"/>
    <cellStyle name="40% - Accent4 7" xfId="15537" hidden="1"/>
    <cellStyle name="40% - Accent4 7" xfId="15648" hidden="1"/>
    <cellStyle name="40% - Accent4 7" xfId="13299" hidden="1"/>
    <cellStyle name="40% - Accent4 7" xfId="16120" hidden="1"/>
    <cellStyle name="40% - Accent4 7" xfId="16600" hidden="1"/>
    <cellStyle name="40% - Accent4 7" xfId="16509" hidden="1"/>
    <cellStyle name="40% - Accent4 7" xfId="16430" hidden="1"/>
    <cellStyle name="40% - Accent4 7" xfId="16346" hidden="1"/>
    <cellStyle name="40% - Accent4 7" xfId="15180" hidden="1"/>
    <cellStyle name="40% - Accent4 7" xfId="15098" hidden="1"/>
    <cellStyle name="40% - Accent4 7" xfId="15012" hidden="1"/>
    <cellStyle name="40% - Accent4 7" xfId="15490" hidden="1"/>
    <cellStyle name="40% - Accent4 7" xfId="14758" hidden="1"/>
    <cellStyle name="40% - Accent4 7" xfId="15434" hidden="1"/>
    <cellStyle name="40% - Accent4 7" xfId="15776" hidden="1"/>
    <cellStyle name="40% - Accent4 7" xfId="13915" hidden="1"/>
    <cellStyle name="40% - Accent4 7" xfId="13738" hidden="1"/>
    <cellStyle name="40% - Accent4 7" xfId="15391" hidden="1"/>
    <cellStyle name="40% - Accent4 7" xfId="13564" hidden="1"/>
    <cellStyle name="40% - Accent4 7" xfId="14367" hidden="1"/>
    <cellStyle name="40% - Accent4 7" xfId="15703" hidden="1"/>
    <cellStyle name="40% - Accent4 7" xfId="12723" hidden="1"/>
    <cellStyle name="40% - Accent4 7" xfId="12537" hidden="1"/>
    <cellStyle name="40% - Accent4 7" xfId="13581" hidden="1"/>
    <cellStyle name="40% - Accent4 7" xfId="11965" hidden="1"/>
    <cellStyle name="40% - Accent4 7" xfId="11887" hidden="1"/>
    <cellStyle name="40% - Accent4 7" xfId="14346" hidden="1"/>
    <cellStyle name="40% - Accent4 7" xfId="16686" hidden="1"/>
    <cellStyle name="40% - Accent4 7" xfId="16773" hidden="1"/>
    <cellStyle name="40% - Accent4 7" xfId="16866" hidden="1"/>
    <cellStyle name="40% - Accent4 7" xfId="16944" hidden="1"/>
    <cellStyle name="40% - Accent4 7" xfId="17122" hidden="1"/>
    <cellStyle name="40% - Accent4 7" xfId="18123" hidden="1"/>
    <cellStyle name="40% - Accent4 7" xfId="18259" hidden="1"/>
    <cellStyle name="40% - Accent4 7" xfId="18392" hidden="1"/>
    <cellStyle name="40% - Accent4 7" xfId="17896" hidden="1"/>
    <cellStyle name="40% - Accent4 7" xfId="18545" hidden="1"/>
    <cellStyle name="40% - Accent4 7" xfId="17907" hidden="1"/>
    <cellStyle name="40% - Accent4 7" xfId="17671" hidden="1"/>
    <cellStyle name="40% - Accent4 7" xfId="19328" hidden="1"/>
    <cellStyle name="40% - Accent4 7" xfId="19472" hidden="1"/>
    <cellStyle name="40% - Accent4 7" xfId="17947" hidden="1"/>
    <cellStyle name="40% - Accent4 7" xfId="19655" hidden="1"/>
    <cellStyle name="40% - Accent4 7" xfId="18859" hidden="1"/>
    <cellStyle name="40% - Accent4 7" xfId="17821" hidden="1"/>
    <cellStyle name="40% - Accent4 7" xfId="20345" hidden="1"/>
    <cellStyle name="40% - Accent4 7" xfId="20436" hidden="1"/>
    <cellStyle name="40% - Accent4 7" xfId="19639" hidden="1"/>
    <cellStyle name="40% - Accent4 7" xfId="21118" hidden="1"/>
    <cellStyle name="40% - Accent4 7" xfId="21229" hidden="1"/>
    <cellStyle name="40% - Accent4 7" xfId="18880" hidden="1"/>
    <cellStyle name="40% - Accent4 7" xfId="21701" hidden="1"/>
    <cellStyle name="40% - Accent4 7" xfId="22214" hidden="1"/>
    <cellStyle name="40% - Accent4 7" xfId="22307" hidden="1"/>
    <cellStyle name="40% - Accent4 7" xfId="22385" hidden="1"/>
    <cellStyle name="40% - Accent4 7" xfId="22563" hidden="1"/>
    <cellStyle name="40% - Accent4 7" xfId="23564" hidden="1"/>
    <cellStyle name="40% - Accent4 7" xfId="23700" hidden="1"/>
    <cellStyle name="40% - Accent4 7" xfId="23833" hidden="1"/>
    <cellStyle name="40% - Accent4 7" xfId="23337" hidden="1"/>
    <cellStyle name="40% - Accent4 7" xfId="23986" hidden="1"/>
    <cellStyle name="40% - Accent4 7" xfId="23348" hidden="1"/>
    <cellStyle name="40% - Accent4 7" xfId="23112" hidden="1"/>
    <cellStyle name="40% - Accent4 7" xfId="24769" hidden="1"/>
    <cellStyle name="40% - Accent4 7" xfId="24913" hidden="1"/>
    <cellStyle name="40% - Accent4 7" xfId="23388" hidden="1"/>
    <cellStyle name="40% - Accent4 7" xfId="25096" hidden="1"/>
    <cellStyle name="40% - Accent4 7" xfId="24300" hidden="1"/>
    <cellStyle name="40% - Accent4 7" xfId="23262" hidden="1"/>
    <cellStyle name="40% - Accent4 7" xfId="25786" hidden="1"/>
    <cellStyle name="40% - Accent4 7" xfId="25877" hidden="1"/>
    <cellStyle name="40% - Accent4 7" xfId="25080" hidden="1"/>
    <cellStyle name="40% - Accent4 7" xfId="26559" hidden="1"/>
    <cellStyle name="40% - Accent4 7" xfId="26670" hidden="1"/>
    <cellStyle name="40% - Accent4 7" xfId="24321" hidden="1"/>
    <cellStyle name="40% - Accent4 7" xfId="27142" hidden="1"/>
    <cellStyle name="40% - Accent4 7" xfId="27622" hidden="1"/>
    <cellStyle name="40% - Accent4 7" xfId="27531" hidden="1"/>
    <cellStyle name="40% - Accent4 7" xfId="27452" hidden="1"/>
    <cellStyle name="40% - Accent4 7" xfId="27368" hidden="1"/>
    <cellStyle name="40% - Accent4 7" xfId="26202" hidden="1"/>
    <cellStyle name="40% - Accent4 7" xfId="26120" hidden="1"/>
    <cellStyle name="40% - Accent4 7" xfId="26034" hidden="1"/>
    <cellStyle name="40% - Accent4 7" xfId="26512" hidden="1"/>
    <cellStyle name="40% - Accent4 7" xfId="25780" hidden="1"/>
    <cellStyle name="40% - Accent4 7" xfId="26456" hidden="1"/>
    <cellStyle name="40% - Accent4 7" xfId="26798" hidden="1"/>
    <cellStyle name="40% - Accent4 7" xfId="24937" hidden="1"/>
    <cellStyle name="40% - Accent4 7" xfId="24760" hidden="1"/>
    <cellStyle name="40% - Accent4 7" xfId="26413" hidden="1"/>
    <cellStyle name="40% - Accent4 7" xfId="24586" hidden="1"/>
    <cellStyle name="40% - Accent4 7" xfId="25389" hidden="1"/>
    <cellStyle name="40% - Accent4 7" xfId="26725" hidden="1"/>
    <cellStyle name="40% - Accent4 7" xfId="23745" hidden="1"/>
    <cellStyle name="40% - Accent4 7" xfId="23559" hidden="1"/>
    <cellStyle name="40% - Accent4 7" xfId="24603" hidden="1"/>
    <cellStyle name="40% - Accent4 7" xfId="22987" hidden="1"/>
    <cellStyle name="40% - Accent4 7" xfId="22909" hidden="1"/>
    <cellStyle name="40% - Accent4 7" xfId="25368" hidden="1"/>
    <cellStyle name="40% - Accent4 7" xfId="27708" hidden="1"/>
    <cellStyle name="40% - Accent4 7" xfId="22181" hidden="1"/>
    <cellStyle name="40% - Accent4 7" xfId="22090" hidden="1"/>
    <cellStyle name="40% - Accent4 7" xfId="22011" hidden="1"/>
    <cellStyle name="40% - Accent4 7" xfId="21927" hidden="1"/>
    <cellStyle name="40% - Accent4 7" xfId="20761" hidden="1"/>
    <cellStyle name="40% - Accent4 7" xfId="20679" hidden="1"/>
    <cellStyle name="40% - Accent4 7" xfId="20593" hidden="1"/>
    <cellStyle name="40% - Accent4 7" xfId="21071" hidden="1"/>
    <cellStyle name="40% - Accent4 7" xfId="20339" hidden="1"/>
    <cellStyle name="40% - Accent4 7" xfId="21015" hidden="1"/>
    <cellStyle name="40% - Accent4 7" xfId="21357" hidden="1"/>
    <cellStyle name="40% - Accent4 7" xfId="19496" hidden="1"/>
    <cellStyle name="40% - Accent4 7" xfId="19319" hidden="1"/>
    <cellStyle name="40% - Accent4 7" xfId="20972" hidden="1"/>
    <cellStyle name="40% - Accent4 7" xfId="19145" hidden="1"/>
    <cellStyle name="40% - Accent4 7" xfId="19948" hidden="1"/>
    <cellStyle name="40% - Accent4 7" xfId="21284" hidden="1"/>
    <cellStyle name="40% - Accent4 7" xfId="18304" hidden="1"/>
    <cellStyle name="40% - Accent4 7" xfId="18118" hidden="1"/>
    <cellStyle name="40% - Accent4 7" xfId="19162" hidden="1"/>
    <cellStyle name="40% - Accent4 7" xfId="17546" hidden="1"/>
    <cellStyle name="40% - Accent4 7" xfId="17468" hidden="1"/>
    <cellStyle name="40% - Accent4 7" xfId="19927" hidden="1"/>
    <cellStyle name="40% - Accent4 7" xfId="27852" hidden="1"/>
    <cellStyle name="40% - Accent4 7" xfId="27942" hidden="1"/>
    <cellStyle name="40% - Accent4 7" xfId="28035" hidden="1"/>
    <cellStyle name="40% - Accent4 7" xfId="28113" hidden="1"/>
    <cellStyle name="40% - Accent4 7" xfId="28291" hidden="1"/>
    <cellStyle name="40% - Accent4 7" xfId="29292" hidden="1"/>
    <cellStyle name="40% - Accent4 7" xfId="29428" hidden="1"/>
    <cellStyle name="40% - Accent4 7" xfId="29561" hidden="1"/>
    <cellStyle name="40% - Accent4 7" xfId="29065" hidden="1"/>
    <cellStyle name="40% - Accent4 7" xfId="29714" hidden="1"/>
    <cellStyle name="40% - Accent4 7" xfId="29076" hidden="1"/>
    <cellStyle name="40% - Accent4 7" xfId="28840" hidden="1"/>
    <cellStyle name="40% - Accent4 7" xfId="30497" hidden="1"/>
    <cellStyle name="40% - Accent4 7" xfId="30641" hidden="1"/>
    <cellStyle name="40% - Accent4 7" xfId="29116" hidden="1"/>
    <cellStyle name="40% - Accent4 7" xfId="30824" hidden="1"/>
    <cellStyle name="40% - Accent4 7" xfId="30028" hidden="1"/>
    <cellStyle name="40% - Accent4 7" xfId="28990" hidden="1"/>
    <cellStyle name="40% - Accent4 7" xfId="31514" hidden="1"/>
    <cellStyle name="40% - Accent4 7" xfId="31605" hidden="1"/>
    <cellStyle name="40% - Accent4 7" xfId="30808" hidden="1"/>
    <cellStyle name="40% - Accent4 7" xfId="32287" hidden="1"/>
    <cellStyle name="40% - Accent4 7" xfId="32398" hidden="1"/>
    <cellStyle name="40% - Accent4 7" xfId="30049" hidden="1"/>
    <cellStyle name="40% - Accent4 7" xfId="32870" hidden="1"/>
    <cellStyle name="40% - Accent4 7" xfId="33350" hidden="1"/>
    <cellStyle name="40% - Accent4 7" xfId="33259" hidden="1"/>
    <cellStyle name="40% - Accent4 7" xfId="33180" hidden="1"/>
    <cellStyle name="40% - Accent4 7" xfId="33096" hidden="1"/>
    <cellStyle name="40% - Accent4 7" xfId="31930" hidden="1"/>
    <cellStyle name="40% - Accent4 7" xfId="31848" hidden="1"/>
    <cellStyle name="40% - Accent4 7" xfId="31762" hidden="1"/>
    <cellStyle name="40% - Accent4 7" xfId="32240" hidden="1"/>
    <cellStyle name="40% - Accent4 7" xfId="31508" hidden="1"/>
    <cellStyle name="40% - Accent4 7" xfId="32184" hidden="1"/>
    <cellStyle name="40% - Accent4 7" xfId="32526" hidden="1"/>
    <cellStyle name="40% - Accent4 7" xfId="30665" hidden="1"/>
    <cellStyle name="40% - Accent4 7" xfId="30488" hidden="1"/>
    <cellStyle name="40% - Accent4 7" xfId="32141" hidden="1"/>
    <cellStyle name="40% - Accent4 7" xfId="30314" hidden="1"/>
    <cellStyle name="40% - Accent4 7" xfId="31117" hidden="1"/>
    <cellStyle name="40% - Accent4 7" xfId="32453" hidden="1"/>
    <cellStyle name="40% - Accent4 7" xfId="29473" hidden="1"/>
    <cellStyle name="40% - Accent4 7" xfId="29287" hidden="1"/>
    <cellStyle name="40% - Accent4 7" xfId="30331" hidden="1"/>
    <cellStyle name="40% - Accent4 7" xfId="28715" hidden="1"/>
    <cellStyle name="40% - Accent4 7" xfId="28637" hidden="1"/>
    <cellStyle name="40% - Accent4 7" xfId="31096" hidden="1"/>
    <cellStyle name="40% - Accent4 7" xfId="33436" hidden="1"/>
    <cellStyle name="40% - Accent4 8" xfId="39" hidden="1"/>
    <cellStyle name="40% - Accent4 8" xfId="107" hidden="1"/>
    <cellStyle name="40% - Accent4 8" xfId="186" hidden="1"/>
    <cellStyle name="40% - Accent4 8" xfId="363" hidden="1"/>
    <cellStyle name="40% - Accent4 8" xfId="1349" hidden="1"/>
    <cellStyle name="40% - Accent4 8" xfId="1476" hidden="1"/>
    <cellStyle name="40% - Accent4 8" xfId="1610" hidden="1"/>
    <cellStyle name="40% - Accent4 8" xfId="914" hidden="1"/>
    <cellStyle name="40% - Accent4 8" xfId="1750" hidden="1"/>
    <cellStyle name="40% - Accent4 8" xfId="1238" hidden="1"/>
    <cellStyle name="40% - Accent4 8" xfId="1116" hidden="1"/>
    <cellStyle name="40% - Accent4 8" xfId="2564" hidden="1"/>
    <cellStyle name="40% - Accent4 8" xfId="2691" hidden="1"/>
    <cellStyle name="40% - Accent4 8" xfId="1078" hidden="1"/>
    <cellStyle name="40% - Accent4 8" xfId="2832" hidden="1"/>
    <cellStyle name="40% - Accent4 8" xfId="2409" hidden="1"/>
    <cellStyle name="40% - Accent4 8" xfId="2375" hidden="1"/>
    <cellStyle name="40% - Accent4 8" xfId="3580" hidden="1"/>
    <cellStyle name="40% - Accent4 8" xfId="3674" hidden="1"/>
    <cellStyle name="40% - Accent4 8" xfId="3760" hidden="1"/>
    <cellStyle name="40% - Accent4 8" xfId="4350" hidden="1"/>
    <cellStyle name="40% - Accent4 8" xfId="4461" hidden="1"/>
    <cellStyle name="40% - Accent4 8" xfId="4557" hidden="1"/>
    <cellStyle name="40% - Accent4 8" xfId="4942" hidden="1"/>
    <cellStyle name="40% - Accent4 8" xfId="5480" hidden="1"/>
    <cellStyle name="40% - Accent4 8" xfId="5548" hidden="1"/>
    <cellStyle name="40% - Accent4 8" xfId="5627" hidden="1"/>
    <cellStyle name="40% - Accent4 8" xfId="5804" hidden="1"/>
    <cellStyle name="40% - Accent4 8" xfId="6790" hidden="1"/>
    <cellStyle name="40% - Accent4 8" xfId="6917" hidden="1"/>
    <cellStyle name="40% - Accent4 8" xfId="7051" hidden="1"/>
    <cellStyle name="40% - Accent4 8" xfId="6355" hidden="1"/>
    <cellStyle name="40% - Accent4 8" xfId="7191" hidden="1"/>
    <cellStyle name="40% - Accent4 8" xfId="6679" hidden="1"/>
    <cellStyle name="40% - Accent4 8" xfId="6557" hidden="1"/>
    <cellStyle name="40% - Accent4 8" xfId="8005" hidden="1"/>
    <cellStyle name="40% - Accent4 8" xfId="8132" hidden="1"/>
    <cellStyle name="40% - Accent4 8" xfId="6519" hidden="1"/>
    <cellStyle name="40% - Accent4 8" xfId="8273" hidden="1"/>
    <cellStyle name="40% - Accent4 8" xfId="7850" hidden="1"/>
    <cellStyle name="40% - Accent4 8" xfId="7816" hidden="1"/>
    <cellStyle name="40% - Accent4 8" xfId="9021" hidden="1"/>
    <cellStyle name="40% - Accent4 8" xfId="9115" hidden="1"/>
    <cellStyle name="40% - Accent4 8" xfId="9201" hidden="1"/>
    <cellStyle name="40% - Accent4 8" xfId="9791" hidden="1"/>
    <cellStyle name="40% - Accent4 8" xfId="9902" hidden="1"/>
    <cellStyle name="40% - Accent4 8" xfId="9998" hidden="1"/>
    <cellStyle name="40% - Accent4 8" xfId="10383" hidden="1"/>
    <cellStyle name="40% - Accent4 8" xfId="10856" hidden="1"/>
    <cellStyle name="40% - Accent4 8" xfId="10790" hidden="1"/>
    <cellStyle name="40% - Accent4 8" xfId="10711" hidden="1"/>
    <cellStyle name="40% - Accent4 8" xfId="10628" hidden="1"/>
    <cellStyle name="40% - Accent4 8" xfId="9463" hidden="1"/>
    <cellStyle name="40% - Accent4 8" xfId="9379" hidden="1"/>
    <cellStyle name="40% - Accent4 8" xfId="9294" hidden="1"/>
    <cellStyle name="40% - Accent4 8" xfId="10057" hidden="1"/>
    <cellStyle name="40% - Accent4 8" xfId="9210" hidden="1"/>
    <cellStyle name="40% - Accent4 8" xfId="9625" hidden="1"/>
    <cellStyle name="40% - Accent4 8" xfId="9826" hidden="1"/>
    <cellStyle name="40% - Accent4 8" xfId="8234" hidden="1"/>
    <cellStyle name="40% - Accent4 8" xfId="8037" hidden="1"/>
    <cellStyle name="40% - Accent4 8" xfId="9929" hidden="1"/>
    <cellStyle name="40% - Accent4 8" xfId="7875" hidden="1"/>
    <cellStyle name="40% - Accent4 8" xfId="8350" hidden="1"/>
    <cellStyle name="40% - Accent4 8" xfId="8376" hidden="1"/>
    <cellStyle name="40% - Accent4 8" xfId="7038" hidden="1"/>
    <cellStyle name="40% - Accent4 8" xfId="6836" hidden="1"/>
    <cellStyle name="40% - Accent4 8" xfId="6733" hidden="1"/>
    <cellStyle name="40% - Accent4 8" xfId="6245" hidden="1"/>
    <cellStyle name="40% - Accent4 8" xfId="6167" hidden="1"/>
    <cellStyle name="40% - Accent4 8" xfId="6002" hidden="1"/>
    <cellStyle name="40% - Accent4 8" xfId="10950" hidden="1"/>
    <cellStyle name="40% - Accent4 8" xfId="5415" hidden="1"/>
    <cellStyle name="40% - Accent4 8" xfId="5349" hidden="1"/>
    <cellStyle name="40% - Accent4 8" xfId="5270" hidden="1"/>
    <cellStyle name="40% - Accent4 8" xfId="5187" hidden="1"/>
    <cellStyle name="40% - Accent4 8" xfId="4022" hidden="1"/>
    <cellStyle name="40% - Accent4 8" xfId="3938" hidden="1"/>
    <cellStyle name="40% - Accent4 8" xfId="3853" hidden="1"/>
    <cellStyle name="40% - Accent4 8" xfId="4616" hidden="1"/>
    <cellStyle name="40% - Accent4 8" xfId="3769" hidden="1"/>
    <cellStyle name="40% - Accent4 8" xfId="4184" hidden="1"/>
    <cellStyle name="40% - Accent4 8" xfId="4385" hidden="1"/>
    <cellStyle name="40% - Accent4 8" xfId="2793" hidden="1"/>
    <cellStyle name="40% - Accent4 8" xfId="2596" hidden="1"/>
    <cellStyle name="40% - Accent4 8" xfId="4488" hidden="1"/>
    <cellStyle name="40% - Accent4 8" xfId="2434" hidden="1"/>
    <cellStyle name="40% - Accent4 8" xfId="2909" hidden="1"/>
    <cellStyle name="40% - Accent4 8" xfId="2935" hidden="1"/>
    <cellStyle name="40% - Accent4 8" xfId="1597" hidden="1"/>
    <cellStyle name="40% - Accent4 8" xfId="1395" hidden="1"/>
    <cellStyle name="40% - Accent4 8" xfId="1292" hidden="1"/>
    <cellStyle name="40% - Accent4 8" xfId="804" hidden="1"/>
    <cellStyle name="40% - Accent4 8" xfId="726" hidden="1"/>
    <cellStyle name="40% - Accent4 8" xfId="561" hidden="1"/>
    <cellStyle name="40% - Accent4 8" xfId="11094" hidden="1"/>
    <cellStyle name="40% - Accent4 8" xfId="11208" hidden="1"/>
    <cellStyle name="40% - Accent4 8" xfId="11276" hidden="1"/>
    <cellStyle name="40% - Accent4 8" xfId="11355" hidden="1"/>
    <cellStyle name="40% - Accent4 8" xfId="11532" hidden="1"/>
    <cellStyle name="40% - Accent4 8" xfId="12518" hidden="1"/>
    <cellStyle name="40% - Accent4 8" xfId="12645" hidden="1"/>
    <cellStyle name="40% - Accent4 8" xfId="12779" hidden="1"/>
    <cellStyle name="40% - Accent4 8" xfId="12083" hidden="1"/>
    <cellStyle name="40% - Accent4 8" xfId="12919" hidden="1"/>
    <cellStyle name="40% - Accent4 8" xfId="12407" hidden="1"/>
    <cellStyle name="40% - Accent4 8" xfId="12285" hidden="1"/>
    <cellStyle name="40% - Accent4 8" xfId="13733" hidden="1"/>
    <cellStyle name="40% - Accent4 8" xfId="13860" hidden="1"/>
    <cellStyle name="40% - Accent4 8" xfId="12247" hidden="1"/>
    <cellStyle name="40% - Accent4 8" xfId="14001" hidden="1"/>
    <cellStyle name="40% - Accent4 8" xfId="13578" hidden="1"/>
    <cellStyle name="40% - Accent4 8" xfId="13544" hidden="1"/>
    <cellStyle name="40% - Accent4 8" xfId="14749" hidden="1"/>
    <cellStyle name="40% - Accent4 8" xfId="14843" hidden="1"/>
    <cellStyle name="40% - Accent4 8" xfId="14929" hidden="1"/>
    <cellStyle name="40% - Accent4 8" xfId="15519" hidden="1"/>
    <cellStyle name="40% - Accent4 8" xfId="15630" hidden="1"/>
    <cellStyle name="40% - Accent4 8" xfId="15726" hidden="1"/>
    <cellStyle name="40% - Accent4 8" xfId="16111" hidden="1"/>
    <cellStyle name="40% - Accent4 8" xfId="16584" hidden="1"/>
    <cellStyle name="40% - Accent4 8" xfId="16518" hidden="1"/>
    <cellStyle name="40% - Accent4 8" xfId="16439" hidden="1"/>
    <cellStyle name="40% - Accent4 8" xfId="16356" hidden="1"/>
    <cellStyle name="40% - Accent4 8" xfId="15191" hidden="1"/>
    <cellStyle name="40% - Accent4 8" xfId="15107" hidden="1"/>
    <cellStyle name="40% - Accent4 8" xfId="15022" hidden="1"/>
    <cellStyle name="40% - Accent4 8" xfId="15785" hidden="1"/>
    <cellStyle name="40% - Accent4 8" xfId="14938" hidden="1"/>
    <cellStyle name="40% - Accent4 8" xfId="15353" hidden="1"/>
    <cellStyle name="40% - Accent4 8" xfId="15554" hidden="1"/>
    <cellStyle name="40% - Accent4 8" xfId="13962" hidden="1"/>
    <cellStyle name="40% - Accent4 8" xfId="13765" hidden="1"/>
    <cellStyle name="40% - Accent4 8" xfId="15657" hidden="1"/>
    <cellStyle name="40% - Accent4 8" xfId="13603" hidden="1"/>
    <cellStyle name="40% - Accent4 8" xfId="14078" hidden="1"/>
    <cellStyle name="40% - Accent4 8" xfId="14104" hidden="1"/>
    <cellStyle name="40% - Accent4 8" xfId="12766" hidden="1"/>
    <cellStyle name="40% - Accent4 8" xfId="12564" hidden="1"/>
    <cellStyle name="40% - Accent4 8" xfId="12461" hidden="1"/>
    <cellStyle name="40% - Accent4 8" xfId="11973" hidden="1"/>
    <cellStyle name="40% - Accent4 8" xfId="11895" hidden="1"/>
    <cellStyle name="40% - Accent4 8" xfId="11730" hidden="1"/>
    <cellStyle name="40% - Accent4 8" xfId="16678" hidden="1"/>
    <cellStyle name="40% - Accent4 8" xfId="16789" hidden="1"/>
    <cellStyle name="40% - Accent4 8" xfId="16857" hidden="1"/>
    <cellStyle name="40% - Accent4 8" xfId="16936" hidden="1"/>
    <cellStyle name="40% - Accent4 8" xfId="17113" hidden="1"/>
    <cellStyle name="40% - Accent4 8" xfId="18099" hidden="1"/>
    <cellStyle name="40% - Accent4 8" xfId="18226" hidden="1"/>
    <cellStyle name="40% - Accent4 8" xfId="18360" hidden="1"/>
    <cellStyle name="40% - Accent4 8" xfId="17664" hidden="1"/>
    <cellStyle name="40% - Accent4 8" xfId="18500" hidden="1"/>
    <cellStyle name="40% - Accent4 8" xfId="17988" hidden="1"/>
    <cellStyle name="40% - Accent4 8" xfId="17866" hidden="1"/>
    <cellStyle name="40% - Accent4 8" xfId="19314" hidden="1"/>
    <cellStyle name="40% - Accent4 8" xfId="19441" hidden="1"/>
    <cellStyle name="40% - Accent4 8" xfId="17828" hidden="1"/>
    <cellStyle name="40% - Accent4 8" xfId="19582" hidden="1"/>
    <cellStyle name="40% - Accent4 8" xfId="19159" hidden="1"/>
    <cellStyle name="40% - Accent4 8" xfId="19125" hidden="1"/>
    <cellStyle name="40% - Accent4 8" xfId="20330" hidden="1"/>
    <cellStyle name="40% - Accent4 8" xfId="20424" hidden="1"/>
    <cellStyle name="40% - Accent4 8" xfId="20510" hidden="1"/>
    <cellStyle name="40% - Accent4 8" xfId="21100" hidden="1"/>
    <cellStyle name="40% - Accent4 8" xfId="21211" hidden="1"/>
    <cellStyle name="40% - Accent4 8" xfId="21307" hidden="1"/>
    <cellStyle name="40% - Accent4 8" xfId="21692" hidden="1"/>
    <cellStyle name="40% - Accent4 8" xfId="22230" hidden="1"/>
    <cellStyle name="40% - Accent4 8" xfId="22298" hidden="1"/>
    <cellStyle name="40% - Accent4 8" xfId="22377" hidden="1"/>
    <cellStyle name="40% - Accent4 8" xfId="22554" hidden="1"/>
    <cellStyle name="40% - Accent4 8" xfId="23540" hidden="1"/>
    <cellStyle name="40% - Accent4 8" xfId="23667" hidden="1"/>
    <cellStyle name="40% - Accent4 8" xfId="23801" hidden="1"/>
    <cellStyle name="40% - Accent4 8" xfId="23105" hidden="1"/>
    <cellStyle name="40% - Accent4 8" xfId="23941" hidden="1"/>
    <cellStyle name="40% - Accent4 8" xfId="23429" hidden="1"/>
    <cellStyle name="40% - Accent4 8" xfId="23307" hidden="1"/>
    <cellStyle name="40% - Accent4 8" xfId="24755" hidden="1"/>
    <cellStyle name="40% - Accent4 8" xfId="24882" hidden="1"/>
    <cellStyle name="40% - Accent4 8" xfId="23269" hidden="1"/>
    <cellStyle name="40% - Accent4 8" xfId="25023" hidden="1"/>
    <cellStyle name="40% - Accent4 8" xfId="24600" hidden="1"/>
    <cellStyle name="40% - Accent4 8" xfId="24566" hidden="1"/>
    <cellStyle name="40% - Accent4 8" xfId="25771" hidden="1"/>
    <cellStyle name="40% - Accent4 8" xfId="25865" hidden="1"/>
    <cellStyle name="40% - Accent4 8" xfId="25951" hidden="1"/>
    <cellStyle name="40% - Accent4 8" xfId="26541" hidden="1"/>
    <cellStyle name="40% - Accent4 8" xfId="26652" hidden="1"/>
    <cellStyle name="40% - Accent4 8" xfId="26748" hidden="1"/>
    <cellStyle name="40% - Accent4 8" xfId="27133" hidden="1"/>
    <cellStyle name="40% - Accent4 8" xfId="27606" hidden="1"/>
    <cellStyle name="40% - Accent4 8" xfId="27540" hidden="1"/>
    <cellStyle name="40% - Accent4 8" xfId="27461" hidden="1"/>
    <cellStyle name="40% - Accent4 8" xfId="27378" hidden="1"/>
    <cellStyle name="40% - Accent4 8" xfId="26213" hidden="1"/>
    <cellStyle name="40% - Accent4 8" xfId="26129" hidden="1"/>
    <cellStyle name="40% - Accent4 8" xfId="26044" hidden="1"/>
    <cellStyle name="40% - Accent4 8" xfId="26807" hidden="1"/>
    <cellStyle name="40% - Accent4 8" xfId="25960" hidden="1"/>
    <cellStyle name="40% - Accent4 8" xfId="26375" hidden="1"/>
    <cellStyle name="40% - Accent4 8" xfId="26576" hidden="1"/>
    <cellStyle name="40% - Accent4 8" xfId="24984" hidden="1"/>
    <cellStyle name="40% - Accent4 8" xfId="24787" hidden="1"/>
    <cellStyle name="40% - Accent4 8" xfId="26679" hidden="1"/>
    <cellStyle name="40% - Accent4 8" xfId="24625" hidden="1"/>
    <cellStyle name="40% - Accent4 8" xfId="25100" hidden="1"/>
    <cellStyle name="40% - Accent4 8" xfId="25126" hidden="1"/>
    <cellStyle name="40% - Accent4 8" xfId="23788" hidden="1"/>
    <cellStyle name="40% - Accent4 8" xfId="23586" hidden="1"/>
    <cellStyle name="40% - Accent4 8" xfId="23483" hidden="1"/>
    <cellStyle name="40% - Accent4 8" xfId="22995" hidden="1"/>
    <cellStyle name="40% - Accent4 8" xfId="22917" hidden="1"/>
    <cellStyle name="40% - Accent4 8" xfId="22752" hidden="1"/>
    <cellStyle name="40% - Accent4 8" xfId="27700" hidden="1"/>
    <cellStyle name="40% - Accent4 8" xfId="22165" hidden="1"/>
    <cellStyle name="40% - Accent4 8" xfId="22099" hidden="1"/>
    <cellStyle name="40% - Accent4 8" xfId="22020" hidden="1"/>
    <cellStyle name="40% - Accent4 8" xfId="21937" hidden="1"/>
    <cellStyle name="40% - Accent4 8" xfId="20772" hidden="1"/>
    <cellStyle name="40% - Accent4 8" xfId="20688" hidden="1"/>
    <cellStyle name="40% - Accent4 8" xfId="20603" hidden="1"/>
    <cellStyle name="40% - Accent4 8" xfId="21366" hidden="1"/>
    <cellStyle name="40% - Accent4 8" xfId="20519" hidden="1"/>
    <cellStyle name="40% - Accent4 8" xfId="20934" hidden="1"/>
    <cellStyle name="40% - Accent4 8" xfId="21135" hidden="1"/>
    <cellStyle name="40% - Accent4 8" xfId="19543" hidden="1"/>
    <cellStyle name="40% - Accent4 8" xfId="19346" hidden="1"/>
    <cellStyle name="40% - Accent4 8" xfId="21238" hidden="1"/>
    <cellStyle name="40% - Accent4 8" xfId="19184" hidden="1"/>
    <cellStyle name="40% - Accent4 8" xfId="19659" hidden="1"/>
    <cellStyle name="40% - Accent4 8" xfId="19685" hidden="1"/>
    <cellStyle name="40% - Accent4 8" xfId="18347" hidden="1"/>
    <cellStyle name="40% - Accent4 8" xfId="18145" hidden="1"/>
    <cellStyle name="40% - Accent4 8" xfId="18042" hidden="1"/>
    <cellStyle name="40% - Accent4 8" xfId="17554" hidden="1"/>
    <cellStyle name="40% - Accent4 8" xfId="17476" hidden="1"/>
    <cellStyle name="40% - Accent4 8" xfId="17311" hidden="1"/>
    <cellStyle name="40% - Accent4 8" xfId="27844" hidden="1"/>
    <cellStyle name="40% - Accent4 8" xfId="27958" hidden="1"/>
    <cellStyle name="40% - Accent4 8" xfId="28026" hidden="1"/>
    <cellStyle name="40% - Accent4 8" xfId="28105" hidden="1"/>
    <cellStyle name="40% - Accent4 8" xfId="28282" hidden="1"/>
    <cellStyle name="40% - Accent4 8" xfId="29268" hidden="1"/>
    <cellStyle name="40% - Accent4 8" xfId="29395" hidden="1"/>
    <cellStyle name="40% - Accent4 8" xfId="29529" hidden="1"/>
    <cellStyle name="40% - Accent4 8" xfId="28833" hidden="1"/>
    <cellStyle name="40% - Accent4 8" xfId="29669" hidden="1"/>
    <cellStyle name="40% - Accent4 8" xfId="29157" hidden="1"/>
    <cellStyle name="40% - Accent4 8" xfId="29035" hidden="1"/>
    <cellStyle name="40% - Accent4 8" xfId="30483" hidden="1"/>
    <cellStyle name="40% - Accent4 8" xfId="30610" hidden="1"/>
    <cellStyle name="40% - Accent4 8" xfId="28997" hidden="1"/>
    <cellStyle name="40% - Accent4 8" xfId="30751" hidden="1"/>
    <cellStyle name="40% - Accent4 8" xfId="30328" hidden="1"/>
    <cellStyle name="40% - Accent4 8" xfId="30294" hidden="1"/>
    <cellStyle name="40% - Accent4 8" xfId="31499" hidden="1"/>
    <cellStyle name="40% - Accent4 8" xfId="31593" hidden="1"/>
    <cellStyle name="40% - Accent4 8" xfId="31679" hidden="1"/>
    <cellStyle name="40% - Accent4 8" xfId="32269" hidden="1"/>
    <cellStyle name="40% - Accent4 8" xfId="32380" hidden="1"/>
    <cellStyle name="40% - Accent4 8" xfId="32476" hidden="1"/>
    <cellStyle name="40% - Accent4 8" xfId="32861" hidden="1"/>
    <cellStyle name="40% - Accent4 8" xfId="33334" hidden="1"/>
    <cellStyle name="40% - Accent4 8" xfId="33268" hidden="1"/>
    <cellStyle name="40% - Accent4 8" xfId="33189" hidden="1"/>
    <cellStyle name="40% - Accent4 8" xfId="33106" hidden="1"/>
    <cellStyle name="40% - Accent4 8" xfId="31941" hidden="1"/>
    <cellStyle name="40% - Accent4 8" xfId="31857" hidden="1"/>
    <cellStyle name="40% - Accent4 8" xfId="31772" hidden="1"/>
    <cellStyle name="40% - Accent4 8" xfId="32535" hidden="1"/>
    <cellStyle name="40% - Accent4 8" xfId="31688" hidden="1"/>
    <cellStyle name="40% - Accent4 8" xfId="32103" hidden="1"/>
    <cellStyle name="40% - Accent4 8" xfId="32304" hidden="1"/>
    <cellStyle name="40% - Accent4 8" xfId="30712" hidden="1"/>
    <cellStyle name="40% - Accent4 8" xfId="30515" hidden="1"/>
    <cellStyle name="40% - Accent4 8" xfId="32407" hidden="1"/>
    <cellStyle name="40% - Accent4 8" xfId="30353" hidden="1"/>
    <cellStyle name="40% - Accent4 8" xfId="30828" hidden="1"/>
    <cellStyle name="40% - Accent4 8" xfId="30854" hidden="1"/>
    <cellStyle name="40% - Accent4 8" xfId="29516" hidden="1"/>
    <cellStyle name="40% - Accent4 8" xfId="29314" hidden="1"/>
    <cellStyle name="40% - Accent4 8" xfId="29211" hidden="1"/>
    <cellStyle name="40% - Accent4 8" xfId="28723" hidden="1"/>
    <cellStyle name="40% - Accent4 8" xfId="28645" hidden="1"/>
    <cellStyle name="40% - Accent4 8" xfId="28480" hidden="1"/>
    <cellStyle name="40% - Accent4 8" xfId="33428" hidden="1"/>
    <cellStyle name="40% - Accent4 9" xfId="52" hidden="1"/>
    <cellStyle name="40% - Accent4 9" xfId="128" hidden="1"/>
    <cellStyle name="40% - Accent4 9" xfId="205" hidden="1"/>
    <cellStyle name="40% - Accent4 9" xfId="383" hidden="1"/>
    <cellStyle name="40% - Accent4 9" xfId="1388" hidden="1"/>
    <cellStyle name="40% - Accent4 9" xfId="1534" hidden="1"/>
    <cellStyle name="40% - Accent4 9" xfId="1665" hidden="1"/>
    <cellStyle name="40% - Accent4 9" xfId="1761" hidden="1"/>
    <cellStyle name="40% - Accent4 9" xfId="1263" hidden="1"/>
    <cellStyle name="40% - Accent4 9" xfId="1119" hidden="1"/>
    <cellStyle name="40% - Accent4 9" xfId="2455" hidden="1"/>
    <cellStyle name="40% - Accent4 9" xfId="2593" hidden="1"/>
    <cellStyle name="40% - Accent4 9" xfId="2741" hidden="1"/>
    <cellStyle name="40% - Accent4 9" xfId="2864" hidden="1"/>
    <cellStyle name="40% - Accent4 9" xfId="1277" hidden="1"/>
    <cellStyle name="40% - Accent4 9" xfId="1211" hidden="1"/>
    <cellStyle name="40% - Accent4 9" xfId="3509" hidden="1"/>
    <cellStyle name="40% - Accent4 9" xfId="3608" hidden="1"/>
    <cellStyle name="40% - Accent4 9" xfId="3701" hidden="1"/>
    <cellStyle name="40% - Accent4 9" xfId="4273" hidden="1"/>
    <cellStyle name="40% - Accent4 9" xfId="4384" hidden="1"/>
    <cellStyle name="40% - Accent4 9" xfId="4498" hidden="1"/>
    <cellStyle name="40% - Accent4 9" xfId="4882" hidden="1"/>
    <cellStyle name="40% - Accent4 9" xfId="4962" hidden="1"/>
    <cellStyle name="40% - Accent4 9" xfId="5493" hidden="1"/>
    <cellStyle name="40% - Accent4 9" xfId="5569" hidden="1"/>
    <cellStyle name="40% - Accent4 9" xfId="5646" hidden="1"/>
    <cellStyle name="40% - Accent4 9" xfId="5824" hidden="1"/>
    <cellStyle name="40% - Accent4 9" xfId="6829" hidden="1"/>
    <cellStyle name="40% - Accent4 9" xfId="6975" hidden="1"/>
    <cellStyle name="40% - Accent4 9" xfId="7106" hidden="1"/>
    <cellStyle name="40% - Accent4 9" xfId="7202" hidden="1"/>
    <cellStyle name="40% - Accent4 9" xfId="6704" hidden="1"/>
    <cellStyle name="40% - Accent4 9" xfId="6560" hidden="1"/>
    <cellStyle name="40% - Accent4 9" xfId="7896" hidden="1"/>
    <cellStyle name="40% - Accent4 9" xfId="8034" hidden="1"/>
    <cellStyle name="40% - Accent4 9" xfId="8182" hidden="1"/>
    <cellStyle name="40% - Accent4 9" xfId="8305" hidden="1"/>
    <cellStyle name="40% - Accent4 9" xfId="6718" hidden="1"/>
    <cellStyle name="40% - Accent4 9" xfId="6652" hidden="1"/>
    <cellStyle name="40% - Accent4 9" xfId="8950" hidden="1"/>
    <cellStyle name="40% - Accent4 9" xfId="9049" hidden="1"/>
    <cellStyle name="40% - Accent4 9" xfId="9142" hidden="1"/>
    <cellStyle name="40% - Accent4 9" xfId="9714" hidden="1"/>
    <cellStyle name="40% - Accent4 9" xfId="9825" hidden="1"/>
    <cellStyle name="40% - Accent4 9" xfId="9939" hidden="1"/>
    <cellStyle name="40% - Accent4 9" xfId="10323" hidden="1"/>
    <cellStyle name="40% - Accent4 9" xfId="10403" hidden="1"/>
    <cellStyle name="40% - Accent4 9" xfId="10843" hidden="1"/>
    <cellStyle name="40% - Accent4 9" xfId="10769" hidden="1"/>
    <cellStyle name="40% - Accent4 9" xfId="10690" hidden="1"/>
    <cellStyle name="40% - Accent4 9" xfId="10606" hidden="1"/>
    <cellStyle name="40% - Accent4 9" xfId="9439" hidden="1"/>
    <cellStyle name="40% - Accent4 9" xfId="9358" hidden="1"/>
    <cellStyle name="40% - Accent4 9" xfId="9273" hidden="1"/>
    <cellStyle name="40% - Accent4 9" xfId="9196" hidden="1"/>
    <cellStyle name="40% - Accent4 9" xfId="9602" hidden="1"/>
    <cellStyle name="40% - Accent4 9" xfId="9814" hidden="1"/>
    <cellStyle name="40% - Accent4 9" xfId="8313" hidden="1"/>
    <cellStyle name="40% - Accent4 9" xfId="8159" hidden="1"/>
    <cellStyle name="40% - Accent4 9" xfId="7996" hidden="1"/>
    <cellStyle name="40% - Accent4 9" xfId="7864" hidden="1"/>
    <cellStyle name="40% - Accent4 9" xfId="9589" hidden="1"/>
    <cellStyle name="40% - Accent4 9" xfId="9651" hidden="1"/>
    <cellStyle name="40% - Accent4 9" xfId="7144" hidden="1"/>
    <cellStyle name="40% - Accent4 9" xfId="6957" hidden="1"/>
    <cellStyle name="40% - Accent4 9" xfId="6791" hidden="1"/>
    <cellStyle name="40% - Accent4 9" xfId="6302" hidden="1"/>
    <cellStyle name="40% - Accent4 9" xfId="6226" hidden="1"/>
    <cellStyle name="40% - Accent4 9" xfId="6148" hidden="1"/>
    <cellStyle name="40% - Accent4 9" xfId="10893" hidden="1"/>
    <cellStyle name="40% - Accent4 9" xfId="10969" hidden="1"/>
    <cellStyle name="40% - Accent4 9" xfId="5402" hidden="1"/>
    <cellStyle name="40% - Accent4 9" xfId="5328" hidden="1"/>
    <cellStyle name="40% - Accent4 9" xfId="5249" hidden="1"/>
    <cellStyle name="40% - Accent4 9" xfId="5165" hidden="1"/>
    <cellStyle name="40% - Accent4 9" xfId="3998" hidden="1"/>
    <cellStyle name="40% - Accent4 9" xfId="3917" hidden="1"/>
    <cellStyle name="40% - Accent4 9" xfId="3832" hidden="1"/>
    <cellStyle name="40% - Accent4 9" xfId="3755" hidden="1"/>
    <cellStyle name="40% - Accent4 9" xfId="4161" hidden="1"/>
    <cellStyle name="40% - Accent4 9" xfId="4373" hidden="1"/>
    <cellStyle name="40% - Accent4 9" xfId="2872" hidden="1"/>
    <cellStyle name="40% - Accent4 9" xfId="2718" hidden="1"/>
    <cellStyle name="40% - Accent4 9" xfId="2555" hidden="1"/>
    <cellStyle name="40% - Accent4 9" xfId="2423" hidden="1"/>
    <cellStyle name="40% - Accent4 9" xfId="4148" hidden="1"/>
    <cellStyle name="40% - Accent4 9" xfId="4210" hidden="1"/>
    <cellStyle name="40% - Accent4 9" xfId="1703" hidden="1"/>
    <cellStyle name="40% - Accent4 9" xfId="1516" hidden="1"/>
    <cellStyle name="40% - Accent4 9" xfId="1350" hidden="1"/>
    <cellStyle name="40% - Accent4 9" xfId="861" hidden="1"/>
    <cellStyle name="40% - Accent4 9" xfId="785" hidden="1"/>
    <cellStyle name="40% - Accent4 9" xfId="707" hidden="1"/>
    <cellStyle name="40% - Accent4 9" xfId="11037" hidden="1"/>
    <cellStyle name="40% - Accent4 9" xfId="11113" hidden="1"/>
    <cellStyle name="40% - Accent4 9" xfId="11221" hidden="1"/>
    <cellStyle name="40% - Accent4 9" xfId="11297" hidden="1"/>
    <cellStyle name="40% - Accent4 9" xfId="11374" hidden="1"/>
    <cellStyle name="40% - Accent4 9" xfId="11552" hidden="1"/>
    <cellStyle name="40% - Accent4 9" xfId="12557" hidden="1"/>
    <cellStyle name="40% - Accent4 9" xfId="12703" hidden="1"/>
    <cellStyle name="40% - Accent4 9" xfId="12834" hidden="1"/>
    <cellStyle name="40% - Accent4 9" xfId="12930" hidden="1"/>
    <cellStyle name="40% - Accent4 9" xfId="12432" hidden="1"/>
    <cellStyle name="40% - Accent4 9" xfId="12288" hidden="1"/>
    <cellStyle name="40% - Accent4 9" xfId="13624" hidden="1"/>
    <cellStyle name="40% - Accent4 9" xfId="13762" hidden="1"/>
    <cellStyle name="40% - Accent4 9" xfId="13910" hidden="1"/>
    <cellStyle name="40% - Accent4 9" xfId="14033" hidden="1"/>
    <cellStyle name="40% - Accent4 9" xfId="12446" hidden="1"/>
    <cellStyle name="40% - Accent4 9" xfId="12380" hidden="1"/>
    <cellStyle name="40% - Accent4 9" xfId="14678" hidden="1"/>
    <cellStyle name="40% - Accent4 9" xfId="14777" hidden="1"/>
    <cellStyle name="40% - Accent4 9" xfId="14870" hidden="1"/>
    <cellStyle name="40% - Accent4 9" xfId="15442" hidden="1"/>
    <cellStyle name="40% - Accent4 9" xfId="15553" hidden="1"/>
    <cellStyle name="40% - Accent4 9" xfId="15667" hidden="1"/>
    <cellStyle name="40% - Accent4 9" xfId="16051" hidden="1"/>
    <cellStyle name="40% - Accent4 9" xfId="16131" hidden="1"/>
    <cellStyle name="40% - Accent4 9" xfId="16571" hidden="1"/>
    <cellStyle name="40% - Accent4 9" xfId="16497" hidden="1"/>
    <cellStyle name="40% - Accent4 9" xfId="16418" hidden="1"/>
    <cellStyle name="40% - Accent4 9" xfId="16334" hidden="1"/>
    <cellStyle name="40% - Accent4 9" xfId="15167" hidden="1"/>
    <cellStyle name="40% - Accent4 9" xfId="15086" hidden="1"/>
    <cellStyle name="40% - Accent4 9" xfId="15001" hidden="1"/>
    <cellStyle name="40% - Accent4 9" xfId="14924" hidden="1"/>
    <cellStyle name="40% - Accent4 9" xfId="15330" hidden="1"/>
    <cellStyle name="40% - Accent4 9" xfId="15542" hidden="1"/>
    <cellStyle name="40% - Accent4 9" xfId="14041" hidden="1"/>
    <cellStyle name="40% - Accent4 9" xfId="13887" hidden="1"/>
    <cellStyle name="40% - Accent4 9" xfId="13724" hidden="1"/>
    <cellStyle name="40% - Accent4 9" xfId="13592" hidden="1"/>
    <cellStyle name="40% - Accent4 9" xfId="15317" hidden="1"/>
    <cellStyle name="40% - Accent4 9" xfId="15379" hidden="1"/>
    <cellStyle name="40% - Accent4 9" xfId="12872" hidden="1"/>
    <cellStyle name="40% - Accent4 9" xfId="12685" hidden="1"/>
    <cellStyle name="40% - Accent4 9" xfId="12519" hidden="1"/>
    <cellStyle name="40% - Accent4 9" xfId="12030" hidden="1"/>
    <cellStyle name="40% - Accent4 9" xfId="11954" hidden="1"/>
    <cellStyle name="40% - Accent4 9" xfId="11876" hidden="1"/>
    <cellStyle name="40% - Accent4 9" xfId="16621" hidden="1"/>
    <cellStyle name="40% - Accent4 9" xfId="16697" hidden="1"/>
    <cellStyle name="40% - Accent4 9" xfId="16802" hidden="1"/>
    <cellStyle name="40% - Accent4 9" xfId="16878" hidden="1"/>
    <cellStyle name="40% - Accent4 9" xfId="16955" hidden="1"/>
    <cellStyle name="40% - Accent4 9" xfId="17133" hidden="1"/>
    <cellStyle name="40% - Accent4 9" xfId="18138" hidden="1"/>
    <cellStyle name="40% - Accent4 9" xfId="18284" hidden="1"/>
    <cellStyle name="40% - Accent4 9" xfId="18415" hidden="1"/>
    <cellStyle name="40% - Accent4 9" xfId="18511" hidden="1"/>
    <cellStyle name="40% - Accent4 9" xfId="18013" hidden="1"/>
    <cellStyle name="40% - Accent4 9" xfId="17869" hidden="1"/>
    <cellStyle name="40% - Accent4 9" xfId="19205" hidden="1"/>
    <cellStyle name="40% - Accent4 9" xfId="19343" hidden="1"/>
    <cellStyle name="40% - Accent4 9" xfId="19491" hidden="1"/>
    <cellStyle name="40% - Accent4 9" xfId="19614" hidden="1"/>
    <cellStyle name="40% - Accent4 9" xfId="18027" hidden="1"/>
    <cellStyle name="40% - Accent4 9" xfId="17961" hidden="1"/>
    <cellStyle name="40% - Accent4 9" xfId="20259" hidden="1"/>
    <cellStyle name="40% - Accent4 9" xfId="20358" hidden="1"/>
    <cellStyle name="40% - Accent4 9" xfId="20451" hidden="1"/>
    <cellStyle name="40% - Accent4 9" xfId="21023" hidden="1"/>
    <cellStyle name="40% - Accent4 9" xfId="21134" hidden="1"/>
    <cellStyle name="40% - Accent4 9" xfId="21248" hidden="1"/>
    <cellStyle name="40% - Accent4 9" xfId="21632" hidden="1"/>
    <cellStyle name="40% - Accent4 9" xfId="21712" hidden="1"/>
    <cellStyle name="40% - Accent4 9" xfId="22243" hidden="1"/>
    <cellStyle name="40% - Accent4 9" xfId="22319" hidden="1"/>
    <cellStyle name="40% - Accent4 9" xfId="22396" hidden="1"/>
    <cellStyle name="40% - Accent4 9" xfId="22574" hidden="1"/>
    <cellStyle name="40% - Accent4 9" xfId="23579" hidden="1"/>
    <cellStyle name="40% - Accent4 9" xfId="23725" hidden="1"/>
    <cellStyle name="40% - Accent4 9" xfId="23856" hidden="1"/>
    <cellStyle name="40% - Accent4 9" xfId="23952" hidden="1"/>
    <cellStyle name="40% - Accent4 9" xfId="23454" hidden="1"/>
    <cellStyle name="40% - Accent4 9" xfId="23310" hidden="1"/>
    <cellStyle name="40% - Accent4 9" xfId="24646" hidden="1"/>
    <cellStyle name="40% - Accent4 9" xfId="24784" hidden="1"/>
    <cellStyle name="40% - Accent4 9" xfId="24932" hidden="1"/>
    <cellStyle name="40% - Accent4 9" xfId="25055" hidden="1"/>
    <cellStyle name="40% - Accent4 9" xfId="23468" hidden="1"/>
    <cellStyle name="40% - Accent4 9" xfId="23402" hidden="1"/>
    <cellStyle name="40% - Accent4 9" xfId="25700" hidden="1"/>
    <cellStyle name="40% - Accent4 9" xfId="25799" hidden="1"/>
    <cellStyle name="40% - Accent4 9" xfId="25892" hidden="1"/>
    <cellStyle name="40% - Accent4 9" xfId="26464" hidden="1"/>
    <cellStyle name="40% - Accent4 9" xfId="26575" hidden="1"/>
    <cellStyle name="40% - Accent4 9" xfId="26689" hidden="1"/>
    <cellStyle name="40% - Accent4 9" xfId="27073" hidden="1"/>
    <cellStyle name="40% - Accent4 9" xfId="27153" hidden="1"/>
    <cellStyle name="40% - Accent4 9" xfId="27593" hidden="1"/>
    <cellStyle name="40% - Accent4 9" xfId="27519" hidden="1"/>
    <cellStyle name="40% - Accent4 9" xfId="27440" hidden="1"/>
    <cellStyle name="40% - Accent4 9" xfId="27356" hidden="1"/>
    <cellStyle name="40% - Accent4 9" xfId="26189" hidden="1"/>
    <cellStyle name="40% - Accent4 9" xfId="26108" hidden="1"/>
    <cellStyle name="40% - Accent4 9" xfId="26023" hidden="1"/>
    <cellStyle name="40% - Accent4 9" xfId="25946" hidden="1"/>
    <cellStyle name="40% - Accent4 9" xfId="26352" hidden="1"/>
    <cellStyle name="40% - Accent4 9" xfId="26564" hidden="1"/>
    <cellStyle name="40% - Accent4 9" xfId="25063" hidden="1"/>
    <cellStyle name="40% - Accent4 9" xfId="24909" hidden="1"/>
    <cellStyle name="40% - Accent4 9" xfId="24746" hidden="1"/>
    <cellStyle name="40% - Accent4 9" xfId="24614" hidden="1"/>
    <cellStyle name="40% - Accent4 9" xfId="26339" hidden="1"/>
    <cellStyle name="40% - Accent4 9" xfId="26401" hidden="1"/>
    <cellStyle name="40% - Accent4 9" xfId="23894" hidden="1"/>
    <cellStyle name="40% - Accent4 9" xfId="23707" hidden="1"/>
    <cellStyle name="40% - Accent4 9" xfId="23541" hidden="1"/>
    <cellStyle name="40% - Accent4 9" xfId="23052" hidden="1"/>
    <cellStyle name="40% - Accent4 9" xfId="22976" hidden="1"/>
    <cellStyle name="40% - Accent4 9" xfId="22898" hidden="1"/>
    <cellStyle name="40% - Accent4 9" xfId="27643" hidden="1"/>
    <cellStyle name="40% - Accent4 9" xfId="27719" hidden="1"/>
    <cellStyle name="40% - Accent4 9" xfId="22152" hidden="1"/>
    <cellStyle name="40% - Accent4 9" xfId="22078" hidden="1"/>
    <cellStyle name="40% - Accent4 9" xfId="21999" hidden="1"/>
    <cellStyle name="40% - Accent4 9" xfId="21915" hidden="1"/>
    <cellStyle name="40% - Accent4 9" xfId="20748" hidden="1"/>
    <cellStyle name="40% - Accent4 9" xfId="20667" hidden="1"/>
    <cellStyle name="40% - Accent4 9" xfId="20582" hidden="1"/>
    <cellStyle name="40% - Accent4 9" xfId="20505" hidden="1"/>
    <cellStyle name="40% - Accent4 9" xfId="20911" hidden="1"/>
    <cellStyle name="40% - Accent4 9" xfId="21123" hidden="1"/>
    <cellStyle name="40% - Accent4 9" xfId="19622" hidden="1"/>
    <cellStyle name="40% - Accent4 9" xfId="19468" hidden="1"/>
    <cellStyle name="40% - Accent4 9" xfId="19305" hidden="1"/>
    <cellStyle name="40% - Accent4 9" xfId="19173" hidden="1"/>
    <cellStyle name="40% - Accent4 9" xfId="20898" hidden="1"/>
    <cellStyle name="40% - Accent4 9" xfId="20960" hidden="1"/>
    <cellStyle name="40% - Accent4 9" xfId="18453" hidden="1"/>
    <cellStyle name="40% - Accent4 9" xfId="18266" hidden="1"/>
    <cellStyle name="40% - Accent4 9" xfId="18100" hidden="1"/>
    <cellStyle name="40% - Accent4 9" xfId="17611" hidden="1"/>
    <cellStyle name="40% - Accent4 9" xfId="17535" hidden="1"/>
    <cellStyle name="40% - Accent4 9" xfId="17457" hidden="1"/>
    <cellStyle name="40% - Accent4 9" xfId="27787" hidden="1"/>
    <cellStyle name="40% - Accent4 9" xfId="27863" hidden="1"/>
    <cellStyle name="40% - Accent4 9" xfId="27971" hidden="1"/>
    <cellStyle name="40% - Accent4 9" xfId="28047" hidden="1"/>
    <cellStyle name="40% - Accent4 9" xfId="28124" hidden="1"/>
    <cellStyle name="40% - Accent4 9" xfId="28302" hidden="1"/>
    <cellStyle name="40% - Accent4 9" xfId="29307" hidden="1"/>
    <cellStyle name="40% - Accent4 9" xfId="29453" hidden="1"/>
    <cellStyle name="40% - Accent4 9" xfId="29584" hidden="1"/>
    <cellStyle name="40% - Accent4 9" xfId="29680" hidden="1"/>
    <cellStyle name="40% - Accent4 9" xfId="29182" hidden="1"/>
    <cellStyle name="40% - Accent4 9" xfId="29038" hidden="1"/>
    <cellStyle name="40% - Accent4 9" xfId="30374" hidden="1"/>
    <cellStyle name="40% - Accent4 9" xfId="30512" hidden="1"/>
    <cellStyle name="40% - Accent4 9" xfId="30660" hidden="1"/>
    <cellStyle name="40% - Accent4 9" xfId="30783" hidden="1"/>
    <cellStyle name="40% - Accent4 9" xfId="29196" hidden="1"/>
    <cellStyle name="40% - Accent4 9" xfId="29130" hidden="1"/>
    <cellStyle name="40% - Accent4 9" xfId="31428" hidden="1"/>
    <cellStyle name="40% - Accent4 9" xfId="31527" hidden="1"/>
    <cellStyle name="40% - Accent4 9" xfId="31620" hidden="1"/>
    <cellStyle name="40% - Accent4 9" xfId="32192" hidden="1"/>
    <cellStyle name="40% - Accent4 9" xfId="32303" hidden="1"/>
    <cellStyle name="40% - Accent4 9" xfId="32417" hidden="1"/>
    <cellStyle name="40% - Accent4 9" xfId="32801" hidden="1"/>
    <cellStyle name="40% - Accent4 9" xfId="32881" hidden="1"/>
    <cellStyle name="40% - Accent4 9" xfId="33321" hidden="1"/>
    <cellStyle name="40% - Accent4 9" xfId="33247" hidden="1"/>
    <cellStyle name="40% - Accent4 9" xfId="33168" hidden="1"/>
    <cellStyle name="40% - Accent4 9" xfId="33084" hidden="1"/>
    <cellStyle name="40% - Accent4 9" xfId="31917" hidden="1"/>
    <cellStyle name="40% - Accent4 9" xfId="31836" hidden="1"/>
    <cellStyle name="40% - Accent4 9" xfId="31751" hidden="1"/>
    <cellStyle name="40% - Accent4 9" xfId="31674" hidden="1"/>
    <cellStyle name="40% - Accent4 9" xfId="32080" hidden="1"/>
    <cellStyle name="40% - Accent4 9" xfId="32292" hidden="1"/>
    <cellStyle name="40% - Accent4 9" xfId="30791" hidden="1"/>
    <cellStyle name="40% - Accent4 9" xfId="30637" hidden="1"/>
    <cellStyle name="40% - Accent4 9" xfId="30474" hidden="1"/>
    <cellStyle name="40% - Accent4 9" xfId="30342" hidden="1"/>
    <cellStyle name="40% - Accent4 9" xfId="32067" hidden="1"/>
    <cellStyle name="40% - Accent4 9" xfId="32129" hidden="1"/>
    <cellStyle name="40% - Accent4 9" xfId="29622" hidden="1"/>
    <cellStyle name="40% - Accent4 9" xfId="29435" hidden="1"/>
    <cellStyle name="40% - Accent4 9" xfId="29269" hidden="1"/>
    <cellStyle name="40% - Accent4 9" xfId="28780" hidden="1"/>
    <cellStyle name="40% - Accent4 9" xfId="28704" hidden="1"/>
    <cellStyle name="40% - Accent4 9" xfId="28626" hidden="1"/>
    <cellStyle name="40% - Accent4 9" xfId="33371" hidden="1"/>
    <cellStyle name="40% - Accent4 9" xfId="33447" hidden="1"/>
    <cellStyle name="40% - Accent5" xfId="33547" builtinId="47" hidden="1"/>
    <cellStyle name="40% - Accent5 10" xfId="67" hidden="1"/>
    <cellStyle name="40% - Accent5 10" xfId="143" hidden="1"/>
    <cellStyle name="40% - Accent5 10" xfId="238" hidden="1"/>
    <cellStyle name="40% - Accent5 10" xfId="399" hidden="1"/>
    <cellStyle name="40% - Accent5 10" xfId="1406" hidden="1"/>
    <cellStyle name="40% - Accent5 10" xfId="1551" hidden="1"/>
    <cellStyle name="40% - Accent5 10" xfId="1691" hidden="1"/>
    <cellStyle name="40% - Accent5 10" xfId="2106" hidden="1"/>
    <cellStyle name="40% - Accent5 10" xfId="1076" hidden="1"/>
    <cellStyle name="40% - Accent5 10" xfId="1236" hidden="1"/>
    <cellStyle name="40% - Accent5 10" xfId="2476" hidden="1"/>
    <cellStyle name="40% - Accent5 10" xfId="2609" hidden="1"/>
    <cellStyle name="40% - Accent5 10" xfId="2759" hidden="1"/>
    <cellStyle name="40% - Accent5 10" xfId="3227" hidden="1"/>
    <cellStyle name="40% - Accent5 10" xfId="929" hidden="1"/>
    <cellStyle name="40% - Accent5 10" xfId="2411" hidden="1"/>
    <cellStyle name="40% - Accent5 10" xfId="3529" hidden="1"/>
    <cellStyle name="40% - Accent5 10" xfId="3627" hidden="1"/>
    <cellStyle name="40% - Accent5 10" xfId="3718" hidden="1"/>
    <cellStyle name="40% - Accent5 10" xfId="4291" hidden="1"/>
    <cellStyle name="40% - Accent5 10" xfId="4402" hidden="1"/>
    <cellStyle name="40% - Accent5 10" xfId="4514" hidden="1"/>
    <cellStyle name="40% - Accent5 10" xfId="4899" hidden="1"/>
    <cellStyle name="40% - Accent5 10" xfId="4978" hidden="1"/>
    <cellStyle name="40% - Accent5 10" xfId="5508" hidden="1"/>
    <cellStyle name="40% - Accent5 10" xfId="5584" hidden="1"/>
    <cellStyle name="40% - Accent5 10" xfId="5679" hidden="1"/>
    <cellStyle name="40% - Accent5 10" xfId="5840" hidden="1"/>
    <cellStyle name="40% - Accent5 10" xfId="6847" hidden="1"/>
    <cellStyle name="40% - Accent5 10" xfId="6992" hidden="1"/>
    <cellStyle name="40% - Accent5 10" xfId="7132" hidden="1"/>
    <cellStyle name="40% - Accent5 10" xfId="7547" hidden="1"/>
    <cellStyle name="40% - Accent5 10" xfId="6517" hidden="1"/>
    <cellStyle name="40% - Accent5 10" xfId="6677" hidden="1"/>
    <cellStyle name="40% - Accent5 10" xfId="7917" hidden="1"/>
    <cellStyle name="40% - Accent5 10" xfId="8050" hidden="1"/>
    <cellStyle name="40% - Accent5 10" xfId="8200" hidden="1"/>
    <cellStyle name="40% - Accent5 10" xfId="8668" hidden="1"/>
    <cellStyle name="40% - Accent5 10" xfId="6370" hidden="1"/>
    <cellStyle name="40% - Accent5 10" xfId="7852" hidden="1"/>
    <cellStyle name="40% - Accent5 10" xfId="8970" hidden="1"/>
    <cellStyle name="40% - Accent5 10" xfId="9068" hidden="1"/>
    <cellStyle name="40% - Accent5 10" xfId="9159" hidden="1"/>
    <cellStyle name="40% - Accent5 10" xfId="9732" hidden="1"/>
    <cellStyle name="40% - Accent5 10" xfId="9843" hidden="1"/>
    <cellStyle name="40% - Accent5 10" xfId="9955" hidden="1"/>
    <cellStyle name="40% - Accent5 10" xfId="10340" hidden="1"/>
    <cellStyle name="40% - Accent5 10" xfId="10419" hidden="1"/>
    <cellStyle name="40% - Accent5 10" xfId="10828" hidden="1"/>
    <cellStyle name="40% - Accent5 10" xfId="10754" hidden="1"/>
    <cellStyle name="40% - Accent5 10" xfId="10674" hidden="1"/>
    <cellStyle name="40% - Accent5 10" xfId="10591" hidden="1"/>
    <cellStyle name="40% - Accent5 10" xfId="9423" hidden="1"/>
    <cellStyle name="40% - Accent5 10" xfId="9342" hidden="1"/>
    <cellStyle name="40% - Accent5 10" xfId="9256" hidden="1"/>
    <cellStyle name="40% - Accent5 10" xfId="8642" hidden="1"/>
    <cellStyle name="40% - Accent5 10" xfId="9956" hidden="1"/>
    <cellStyle name="40% - Accent5 10" xfId="9627" hidden="1"/>
    <cellStyle name="40% - Accent5 10" xfId="8290" hidden="1"/>
    <cellStyle name="40% - Accent5 10" xfId="8140" hidden="1"/>
    <cellStyle name="40% - Accent5 10" xfId="7976" hidden="1"/>
    <cellStyle name="40% - Accent5 10" xfId="7516" hidden="1"/>
    <cellStyle name="40% - Accent5 10" xfId="10038" hidden="1"/>
    <cellStyle name="40% - Accent5 10" xfId="8347" hidden="1"/>
    <cellStyle name="40% - Accent5 10" xfId="7107" hidden="1"/>
    <cellStyle name="40% - Accent5 10" xfId="6938" hidden="1"/>
    <cellStyle name="40% - Accent5 10" xfId="6772" hidden="1"/>
    <cellStyle name="40% - Accent5 10" xfId="6287" hidden="1"/>
    <cellStyle name="40% - Accent5 10" xfId="6211" hidden="1"/>
    <cellStyle name="40% - Accent5 10" xfId="6041" hidden="1"/>
    <cellStyle name="40% - Accent5 10" xfId="10908" hidden="1"/>
    <cellStyle name="40% - Accent5 10" xfId="10984" hidden="1"/>
    <cellStyle name="40% - Accent5 10" xfId="5387" hidden="1"/>
    <cellStyle name="40% - Accent5 10" xfId="5313" hidden="1"/>
    <cellStyle name="40% - Accent5 10" xfId="5233" hidden="1"/>
    <cellStyle name="40% - Accent5 10" xfId="5150" hidden="1"/>
    <cellStyle name="40% - Accent5 10" xfId="3982" hidden="1"/>
    <cellStyle name="40% - Accent5 10" xfId="3901" hidden="1"/>
    <cellStyle name="40% - Accent5 10" xfId="3815" hidden="1"/>
    <cellStyle name="40% - Accent5 10" xfId="3201" hidden="1"/>
    <cellStyle name="40% - Accent5 10" xfId="4515" hidden="1"/>
    <cellStyle name="40% - Accent5 10" xfId="4186" hidden="1"/>
    <cellStyle name="40% - Accent5 10" xfId="2849" hidden="1"/>
    <cellStyle name="40% - Accent5 10" xfId="2699" hidden="1"/>
    <cellStyle name="40% - Accent5 10" xfId="2535" hidden="1"/>
    <cellStyle name="40% - Accent5 10" xfId="2075" hidden="1"/>
    <cellStyle name="40% - Accent5 10" xfId="4597" hidden="1"/>
    <cellStyle name="40% - Accent5 10" xfId="2906" hidden="1"/>
    <cellStyle name="40% - Accent5 10" xfId="1666" hidden="1"/>
    <cellStyle name="40% - Accent5 10" xfId="1497" hidden="1"/>
    <cellStyle name="40% - Accent5 10" xfId="1331" hidden="1"/>
    <cellStyle name="40% - Accent5 10" xfId="846" hidden="1"/>
    <cellStyle name="40% - Accent5 10" xfId="770" hidden="1"/>
    <cellStyle name="40% - Accent5 10" xfId="600" hidden="1"/>
    <cellStyle name="40% - Accent5 10" xfId="11052" hidden="1"/>
    <cellStyle name="40% - Accent5 10" xfId="11128" hidden="1"/>
    <cellStyle name="40% - Accent5 10" xfId="11236" hidden="1"/>
    <cellStyle name="40% - Accent5 10" xfId="11312" hidden="1"/>
    <cellStyle name="40% - Accent5 10" xfId="11407" hidden="1"/>
    <cellStyle name="40% - Accent5 10" xfId="11568" hidden="1"/>
    <cellStyle name="40% - Accent5 10" xfId="12575" hidden="1"/>
    <cellStyle name="40% - Accent5 10" xfId="12720" hidden="1"/>
    <cellStyle name="40% - Accent5 10" xfId="12860" hidden="1"/>
    <cellStyle name="40% - Accent5 10" xfId="13275" hidden="1"/>
    <cellStyle name="40% - Accent5 10" xfId="12245" hidden="1"/>
    <cellStyle name="40% - Accent5 10" xfId="12405" hidden="1"/>
    <cellStyle name="40% - Accent5 10" xfId="13645" hidden="1"/>
    <cellStyle name="40% - Accent5 10" xfId="13778" hidden="1"/>
    <cellStyle name="40% - Accent5 10" xfId="13928" hidden="1"/>
    <cellStyle name="40% - Accent5 10" xfId="14396" hidden="1"/>
    <cellStyle name="40% - Accent5 10" xfId="12098" hidden="1"/>
    <cellStyle name="40% - Accent5 10" xfId="13580" hidden="1"/>
    <cellStyle name="40% - Accent5 10" xfId="14698" hidden="1"/>
    <cellStyle name="40% - Accent5 10" xfId="14796" hidden="1"/>
    <cellStyle name="40% - Accent5 10" xfId="14887" hidden="1"/>
    <cellStyle name="40% - Accent5 10" xfId="15460" hidden="1"/>
    <cellStyle name="40% - Accent5 10" xfId="15571" hidden="1"/>
    <cellStyle name="40% - Accent5 10" xfId="15683" hidden="1"/>
    <cellStyle name="40% - Accent5 10" xfId="16068" hidden="1"/>
    <cellStyle name="40% - Accent5 10" xfId="16147" hidden="1"/>
    <cellStyle name="40% - Accent5 10" xfId="16556" hidden="1"/>
    <cellStyle name="40% - Accent5 10" xfId="16482" hidden="1"/>
    <cellStyle name="40% - Accent5 10" xfId="16402" hidden="1"/>
    <cellStyle name="40% - Accent5 10" xfId="16319" hidden="1"/>
    <cellStyle name="40% - Accent5 10" xfId="15151" hidden="1"/>
    <cellStyle name="40% - Accent5 10" xfId="15070" hidden="1"/>
    <cellStyle name="40% - Accent5 10" xfId="14984" hidden="1"/>
    <cellStyle name="40% - Accent5 10" xfId="14370" hidden="1"/>
    <cellStyle name="40% - Accent5 10" xfId="15684" hidden="1"/>
    <cellStyle name="40% - Accent5 10" xfId="15355" hidden="1"/>
    <cellStyle name="40% - Accent5 10" xfId="14018" hidden="1"/>
    <cellStyle name="40% - Accent5 10" xfId="13868" hidden="1"/>
    <cellStyle name="40% - Accent5 10" xfId="13704" hidden="1"/>
    <cellStyle name="40% - Accent5 10" xfId="13244" hidden="1"/>
    <cellStyle name="40% - Accent5 10" xfId="15766" hidden="1"/>
    <cellStyle name="40% - Accent5 10" xfId="14075" hidden="1"/>
    <cellStyle name="40% - Accent5 10" xfId="12835" hidden="1"/>
    <cellStyle name="40% - Accent5 10" xfId="12666" hidden="1"/>
    <cellStyle name="40% - Accent5 10" xfId="12500" hidden="1"/>
    <cellStyle name="40% - Accent5 10" xfId="12015" hidden="1"/>
    <cellStyle name="40% - Accent5 10" xfId="11939" hidden="1"/>
    <cellStyle name="40% - Accent5 10" xfId="11769" hidden="1"/>
    <cellStyle name="40% - Accent5 10" xfId="16636" hidden="1"/>
    <cellStyle name="40% - Accent5 10" xfId="16712" hidden="1"/>
    <cellStyle name="40% - Accent5 10" xfId="16817" hidden="1"/>
    <cellStyle name="40% - Accent5 10" xfId="16893" hidden="1"/>
    <cellStyle name="40% - Accent5 10" xfId="16988" hidden="1"/>
    <cellStyle name="40% - Accent5 10" xfId="17149" hidden="1"/>
    <cellStyle name="40% - Accent5 10" xfId="18156" hidden="1"/>
    <cellStyle name="40% - Accent5 10" xfId="18301" hidden="1"/>
    <cellStyle name="40% - Accent5 10" xfId="18441" hidden="1"/>
    <cellStyle name="40% - Accent5 10" xfId="18856" hidden="1"/>
    <cellStyle name="40% - Accent5 10" xfId="17826" hidden="1"/>
    <cellStyle name="40% - Accent5 10" xfId="17986" hidden="1"/>
    <cellStyle name="40% - Accent5 10" xfId="19226" hidden="1"/>
    <cellStyle name="40% - Accent5 10" xfId="19359" hidden="1"/>
    <cellStyle name="40% - Accent5 10" xfId="19509" hidden="1"/>
    <cellStyle name="40% - Accent5 10" xfId="19977" hidden="1"/>
    <cellStyle name="40% - Accent5 10" xfId="17679" hidden="1"/>
    <cellStyle name="40% - Accent5 10" xfId="19161" hidden="1"/>
    <cellStyle name="40% - Accent5 10" xfId="20279" hidden="1"/>
    <cellStyle name="40% - Accent5 10" xfId="20377" hidden="1"/>
    <cellStyle name="40% - Accent5 10" xfId="20468" hidden="1"/>
    <cellStyle name="40% - Accent5 10" xfId="21041" hidden="1"/>
    <cellStyle name="40% - Accent5 10" xfId="21152" hidden="1"/>
    <cellStyle name="40% - Accent5 10" xfId="21264" hidden="1"/>
    <cellStyle name="40% - Accent5 10" xfId="21649" hidden="1"/>
    <cellStyle name="40% - Accent5 10" xfId="21728" hidden="1"/>
    <cellStyle name="40% - Accent5 10" xfId="22258" hidden="1"/>
    <cellStyle name="40% - Accent5 10" xfId="22334" hidden="1"/>
    <cellStyle name="40% - Accent5 10" xfId="22429" hidden="1"/>
    <cellStyle name="40% - Accent5 10" xfId="22590" hidden="1"/>
    <cellStyle name="40% - Accent5 10" xfId="23597" hidden="1"/>
    <cellStyle name="40% - Accent5 10" xfId="23742" hidden="1"/>
    <cellStyle name="40% - Accent5 10" xfId="23882" hidden="1"/>
    <cellStyle name="40% - Accent5 10" xfId="24297" hidden="1"/>
    <cellStyle name="40% - Accent5 10" xfId="23267" hidden="1"/>
    <cellStyle name="40% - Accent5 10" xfId="23427" hidden="1"/>
    <cellStyle name="40% - Accent5 10" xfId="24667" hidden="1"/>
    <cellStyle name="40% - Accent5 10" xfId="24800" hidden="1"/>
    <cellStyle name="40% - Accent5 10" xfId="24950" hidden="1"/>
    <cellStyle name="40% - Accent5 10" xfId="25418" hidden="1"/>
    <cellStyle name="40% - Accent5 10" xfId="23120" hidden="1"/>
    <cellStyle name="40% - Accent5 10" xfId="24602" hidden="1"/>
    <cellStyle name="40% - Accent5 10" xfId="25720" hidden="1"/>
    <cellStyle name="40% - Accent5 10" xfId="25818" hidden="1"/>
    <cellStyle name="40% - Accent5 10" xfId="25909" hidden="1"/>
    <cellStyle name="40% - Accent5 10" xfId="26482" hidden="1"/>
    <cellStyle name="40% - Accent5 10" xfId="26593" hidden="1"/>
    <cellStyle name="40% - Accent5 10" xfId="26705" hidden="1"/>
    <cellStyle name="40% - Accent5 10" xfId="27090" hidden="1"/>
    <cellStyle name="40% - Accent5 10" xfId="27169" hidden="1"/>
    <cellStyle name="40% - Accent5 10" xfId="27578" hidden="1"/>
    <cellStyle name="40% - Accent5 10" xfId="27504" hidden="1"/>
    <cellStyle name="40% - Accent5 10" xfId="27424" hidden="1"/>
    <cellStyle name="40% - Accent5 10" xfId="27341" hidden="1"/>
    <cellStyle name="40% - Accent5 10" xfId="26173" hidden="1"/>
    <cellStyle name="40% - Accent5 10" xfId="26092" hidden="1"/>
    <cellStyle name="40% - Accent5 10" xfId="26006" hidden="1"/>
    <cellStyle name="40% - Accent5 10" xfId="25392" hidden="1"/>
    <cellStyle name="40% - Accent5 10" xfId="26706" hidden="1"/>
    <cellStyle name="40% - Accent5 10" xfId="26377" hidden="1"/>
    <cellStyle name="40% - Accent5 10" xfId="25040" hidden="1"/>
    <cellStyle name="40% - Accent5 10" xfId="24890" hidden="1"/>
    <cellStyle name="40% - Accent5 10" xfId="24726" hidden="1"/>
    <cellStyle name="40% - Accent5 10" xfId="24266" hidden="1"/>
    <cellStyle name="40% - Accent5 10" xfId="26788" hidden="1"/>
    <cellStyle name="40% - Accent5 10" xfId="25097" hidden="1"/>
    <cellStyle name="40% - Accent5 10" xfId="23857" hidden="1"/>
    <cellStyle name="40% - Accent5 10" xfId="23688" hidden="1"/>
    <cellStyle name="40% - Accent5 10" xfId="23522" hidden="1"/>
    <cellStyle name="40% - Accent5 10" xfId="23037" hidden="1"/>
    <cellStyle name="40% - Accent5 10" xfId="22961" hidden="1"/>
    <cellStyle name="40% - Accent5 10" xfId="22791" hidden="1"/>
    <cellStyle name="40% - Accent5 10" xfId="27658" hidden="1"/>
    <cellStyle name="40% - Accent5 10" xfId="27734" hidden="1"/>
    <cellStyle name="40% - Accent5 10" xfId="22137" hidden="1"/>
    <cellStyle name="40% - Accent5 10" xfId="22063" hidden="1"/>
    <cellStyle name="40% - Accent5 10" xfId="21983" hidden="1"/>
    <cellStyle name="40% - Accent5 10" xfId="21900" hidden="1"/>
    <cellStyle name="40% - Accent5 10" xfId="20732" hidden="1"/>
    <cellStyle name="40% - Accent5 10" xfId="20651" hidden="1"/>
    <cellStyle name="40% - Accent5 10" xfId="20565" hidden="1"/>
    <cellStyle name="40% - Accent5 10" xfId="19951" hidden="1"/>
    <cellStyle name="40% - Accent5 10" xfId="21265" hidden="1"/>
    <cellStyle name="40% - Accent5 10" xfId="20936" hidden="1"/>
    <cellStyle name="40% - Accent5 10" xfId="19599" hidden="1"/>
    <cellStyle name="40% - Accent5 10" xfId="19449" hidden="1"/>
    <cellStyle name="40% - Accent5 10" xfId="19285" hidden="1"/>
    <cellStyle name="40% - Accent5 10" xfId="18825" hidden="1"/>
    <cellStyle name="40% - Accent5 10" xfId="21347" hidden="1"/>
    <cellStyle name="40% - Accent5 10" xfId="19656" hidden="1"/>
    <cellStyle name="40% - Accent5 10" xfId="18416" hidden="1"/>
    <cellStyle name="40% - Accent5 10" xfId="18247" hidden="1"/>
    <cellStyle name="40% - Accent5 10" xfId="18081" hidden="1"/>
    <cellStyle name="40% - Accent5 10" xfId="17596" hidden="1"/>
    <cellStyle name="40% - Accent5 10" xfId="17520" hidden="1"/>
    <cellStyle name="40% - Accent5 10" xfId="17350" hidden="1"/>
    <cellStyle name="40% - Accent5 10" xfId="27802" hidden="1"/>
    <cellStyle name="40% - Accent5 10" xfId="27878" hidden="1"/>
    <cellStyle name="40% - Accent5 10" xfId="27986" hidden="1"/>
    <cellStyle name="40% - Accent5 10" xfId="28062" hidden="1"/>
    <cellStyle name="40% - Accent5 10" xfId="28157" hidden="1"/>
    <cellStyle name="40% - Accent5 10" xfId="28318" hidden="1"/>
    <cellStyle name="40% - Accent5 10" xfId="29325" hidden="1"/>
    <cellStyle name="40% - Accent5 10" xfId="29470" hidden="1"/>
    <cellStyle name="40% - Accent5 10" xfId="29610" hidden="1"/>
    <cellStyle name="40% - Accent5 10" xfId="30025" hidden="1"/>
    <cellStyle name="40% - Accent5 10" xfId="28995" hidden="1"/>
    <cellStyle name="40% - Accent5 10" xfId="29155" hidden="1"/>
    <cellStyle name="40% - Accent5 10" xfId="30395" hidden="1"/>
    <cellStyle name="40% - Accent5 10" xfId="30528" hidden="1"/>
    <cellStyle name="40% - Accent5 10" xfId="30678" hidden="1"/>
    <cellStyle name="40% - Accent5 10" xfId="31146" hidden="1"/>
    <cellStyle name="40% - Accent5 10" xfId="28848" hidden="1"/>
    <cellStyle name="40% - Accent5 10" xfId="30330" hidden="1"/>
    <cellStyle name="40% - Accent5 10" xfId="31448" hidden="1"/>
    <cellStyle name="40% - Accent5 10" xfId="31546" hidden="1"/>
    <cellStyle name="40% - Accent5 10" xfId="31637" hidden="1"/>
    <cellStyle name="40% - Accent5 10" xfId="32210" hidden="1"/>
    <cellStyle name="40% - Accent5 10" xfId="32321" hidden="1"/>
    <cellStyle name="40% - Accent5 10" xfId="32433" hidden="1"/>
    <cellStyle name="40% - Accent5 10" xfId="32818" hidden="1"/>
    <cellStyle name="40% - Accent5 10" xfId="32897" hidden="1"/>
    <cellStyle name="40% - Accent5 10" xfId="33306" hidden="1"/>
    <cellStyle name="40% - Accent5 10" xfId="33232" hidden="1"/>
    <cellStyle name="40% - Accent5 10" xfId="33152" hidden="1"/>
    <cellStyle name="40% - Accent5 10" xfId="33069" hidden="1"/>
    <cellStyle name="40% - Accent5 10" xfId="31901" hidden="1"/>
    <cellStyle name="40% - Accent5 10" xfId="31820" hidden="1"/>
    <cellStyle name="40% - Accent5 10" xfId="31734" hidden="1"/>
    <cellStyle name="40% - Accent5 10" xfId="31120" hidden="1"/>
    <cellStyle name="40% - Accent5 10" xfId="32434" hidden="1"/>
    <cellStyle name="40% - Accent5 10" xfId="32105" hidden="1"/>
    <cellStyle name="40% - Accent5 10" xfId="30768" hidden="1"/>
    <cellStyle name="40% - Accent5 10" xfId="30618" hidden="1"/>
    <cellStyle name="40% - Accent5 10" xfId="30454" hidden="1"/>
    <cellStyle name="40% - Accent5 10" xfId="29994" hidden="1"/>
    <cellStyle name="40% - Accent5 10" xfId="32516" hidden="1"/>
    <cellStyle name="40% - Accent5 10" xfId="30825" hidden="1"/>
    <cellStyle name="40% - Accent5 10" xfId="29585" hidden="1"/>
    <cellStyle name="40% - Accent5 10" xfId="29416" hidden="1"/>
    <cellStyle name="40% - Accent5 10" xfId="29250" hidden="1"/>
    <cellStyle name="40% - Accent5 10" xfId="28765" hidden="1"/>
    <cellStyle name="40% - Accent5 10" xfId="28689" hidden="1"/>
    <cellStyle name="40% - Accent5 10" xfId="28519" hidden="1"/>
    <cellStyle name="40% - Accent5 10" xfId="33386" hidden="1"/>
    <cellStyle name="40% - Accent5 10" xfId="33462" hidden="1"/>
    <cellStyle name="40% - Accent5 11" xfId="80" hidden="1"/>
    <cellStyle name="40% - Accent5 11" xfId="156" hidden="1"/>
    <cellStyle name="40% - Accent5 11" xfId="274" hidden="1"/>
    <cellStyle name="40% - Accent5 11" xfId="412" hidden="1"/>
    <cellStyle name="40% - Accent5 11" xfId="1422" hidden="1"/>
    <cellStyle name="40% - Accent5 11" xfId="1567" hidden="1"/>
    <cellStyle name="40% - Accent5 11" xfId="1711" hidden="1"/>
    <cellStyle name="40% - Accent5 11" xfId="1115" hidden="1"/>
    <cellStyle name="40% - Accent5 11" xfId="920" hidden="1"/>
    <cellStyle name="40% - Accent5 11" xfId="885" hidden="1"/>
    <cellStyle name="40% - Accent5 11" xfId="2496" hidden="1"/>
    <cellStyle name="40% - Accent5 11" xfId="2626" hidden="1"/>
    <cellStyle name="40% - Accent5 11" xfId="2775" hidden="1"/>
    <cellStyle name="40% - Accent5 11" xfId="1268" hidden="1"/>
    <cellStyle name="40% - Accent5 11" xfId="922" hidden="1"/>
    <cellStyle name="40% - Accent5 11" xfId="1266" hidden="1"/>
    <cellStyle name="40% - Accent5 11" xfId="3542" hidden="1"/>
    <cellStyle name="40% - Accent5 11" xfId="3640" hidden="1"/>
    <cellStyle name="40% - Accent5 11" xfId="3731" hidden="1"/>
    <cellStyle name="40% - Accent5 11" xfId="4307" hidden="1"/>
    <cellStyle name="40% - Accent5 11" xfId="4417" hidden="1"/>
    <cellStyle name="40% - Accent5 11" xfId="4531" hidden="1"/>
    <cellStyle name="40% - Accent5 11" xfId="4912" hidden="1"/>
    <cellStyle name="40% - Accent5 11" xfId="4992" hidden="1"/>
    <cellStyle name="40% - Accent5 11" xfId="5521" hidden="1"/>
    <cellStyle name="40% - Accent5 11" xfId="5597" hidden="1"/>
    <cellStyle name="40% - Accent5 11" xfId="5715" hidden="1"/>
    <cellStyle name="40% - Accent5 11" xfId="5853" hidden="1"/>
    <cellStyle name="40% - Accent5 11" xfId="6863" hidden="1"/>
    <cellStyle name="40% - Accent5 11" xfId="7008" hidden="1"/>
    <cellStyle name="40% - Accent5 11" xfId="7152" hidden="1"/>
    <cellStyle name="40% - Accent5 11" xfId="6556" hidden="1"/>
    <cellStyle name="40% - Accent5 11" xfId="6361" hidden="1"/>
    <cellStyle name="40% - Accent5 11" xfId="6326" hidden="1"/>
    <cellStyle name="40% - Accent5 11" xfId="7937" hidden="1"/>
    <cellStyle name="40% - Accent5 11" xfId="8067" hidden="1"/>
    <cellStyle name="40% - Accent5 11" xfId="8216" hidden="1"/>
    <cellStyle name="40% - Accent5 11" xfId="6709" hidden="1"/>
    <cellStyle name="40% - Accent5 11" xfId="6363" hidden="1"/>
    <cellStyle name="40% - Accent5 11" xfId="6707" hidden="1"/>
    <cellStyle name="40% - Accent5 11" xfId="8983" hidden="1"/>
    <cellStyle name="40% - Accent5 11" xfId="9081" hidden="1"/>
    <cellStyle name="40% - Accent5 11" xfId="9172" hidden="1"/>
    <cellStyle name="40% - Accent5 11" xfId="9748" hidden="1"/>
    <cellStyle name="40% - Accent5 11" xfId="9858" hidden="1"/>
    <cellStyle name="40% - Accent5 11" xfId="9972" hidden="1"/>
    <cellStyle name="40% - Accent5 11" xfId="10353" hidden="1"/>
    <cellStyle name="40% - Accent5 11" xfId="10433" hidden="1"/>
    <cellStyle name="40% - Accent5 11" xfId="10815" hidden="1"/>
    <cellStyle name="40% - Accent5 11" xfId="10741" hidden="1"/>
    <cellStyle name="40% - Accent5 11" xfId="10660" hidden="1"/>
    <cellStyle name="40% - Accent5 11" xfId="10577" hidden="1"/>
    <cellStyle name="40% - Accent5 11" xfId="9409" hidden="1"/>
    <cellStyle name="40% - Accent5 11" xfId="9329" hidden="1"/>
    <cellStyle name="40% - Accent5 11" xfId="9243" hidden="1"/>
    <cellStyle name="40% - Accent5 11" xfId="9831" hidden="1"/>
    <cellStyle name="40% - Accent5 11" xfId="10049" hidden="1"/>
    <cellStyle name="40% - Accent5 11" xfId="10088" hidden="1"/>
    <cellStyle name="40% - Accent5 11" xfId="8271" hidden="1"/>
    <cellStyle name="40% - Accent5 11" xfId="8124" hidden="1"/>
    <cellStyle name="40% - Accent5 11" xfId="7943" hidden="1"/>
    <cellStyle name="40% - Accent5 11" xfId="9597" hidden="1"/>
    <cellStyle name="40% - Accent5 11" xfId="10047" hidden="1"/>
    <cellStyle name="40% - Accent5 11" xfId="9599" hidden="1"/>
    <cellStyle name="40% - Accent5 11" xfId="7082" hidden="1"/>
    <cellStyle name="40% - Accent5 11" xfId="6922" hidden="1"/>
    <cellStyle name="40% - Accent5 11" xfId="6753" hidden="1"/>
    <cellStyle name="40% - Accent5 11" xfId="6274" hidden="1"/>
    <cellStyle name="40% - Accent5 11" xfId="6198" hidden="1"/>
    <cellStyle name="40% - Accent5 11" xfId="6021" hidden="1"/>
    <cellStyle name="40% - Accent5 11" xfId="10921" hidden="1"/>
    <cellStyle name="40% - Accent5 11" xfId="10997" hidden="1"/>
    <cellStyle name="40% - Accent5 11" xfId="5374" hidden="1"/>
    <cellStyle name="40% - Accent5 11" xfId="5300" hidden="1"/>
    <cellStyle name="40% - Accent5 11" xfId="5219" hidden="1"/>
    <cellStyle name="40% - Accent5 11" xfId="5136" hidden="1"/>
    <cellStyle name="40% - Accent5 11" xfId="3968" hidden="1"/>
    <cellStyle name="40% - Accent5 11" xfId="3888" hidden="1"/>
    <cellStyle name="40% - Accent5 11" xfId="3802" hidden="1"/>
    <cellStyle name="40% - Accent5 11" xfId="4390" hidden="1"/>
    <cellStyle name="40% - Accent5 11" xfId="4608" hidden="1"/>
    <cellStyle name="40% - Accent5 11" xfId="4647" hidden="1"/>
    <cellStyle name="40% - Accent5 11" xfId="2830" hidden="1"/>
    <cellStyle name="40% - Accent5 11" xfId="2683" hidden="1"/>
    <cellStyle name="40% - Accent5 11" xfId="2502" hidden="1"/>
    <cellStyle name="40% - Accent5 11" xfId="4156" hidden="1"/>
    <cellStyle name="40% - Accent5 11" xfId="4606" hidden="1"/>
    <cellStyle name="40% - Accent5 11" xfId="4158" hidden="1"/>
    <cellStyle name="40% - Accent5 11" xfId="1641" hidden="1"/>
    <cellStyle name="40% - Accent5 11" xfId="1481" hidden="1"/>
    <cellStyle name="40% - Accent5 11" xfId="1312" hidden="1"/>
    <cellStyle name="40% - Accent5 11" xfId="833" hidden="1"/>
    <cellStyle name="40% - Accent5 11" xfId="757" hidden="1"/>
    <cellStyle name="40% - Accent5 11" xfId="580" hidden="1"/>
    <cellStyle name="40% - Accent5 11" xfId="11065" hidden="1"/>
    <cellStyle name="40% - Accent5 11" xfId="11141" hidden="1"/>
    <cellStyle name="40% - Accent5 11" xfId="11249" hidden="1"/>
    <cellStyle name="40% - Accent5 11" xfId="11325" hidden="1"/>
    <cellStyle name="40% - Accent5 11" xfId="11443" hidden="1"/>
    <cellStyle name="40% - Accent5 11" xfId="11581" hidden="1"/>
    <cellStyle name="40% - Accent5 11" xfId="12591" hidden="1"/>
    <cellStyle name="40% - Accent5 11" xfId="12736" hidden="1"/>
    <cellStyle name="40% - Accent5 11" xfId="12880" hidden="1"/>
    <cellStyle name="40% - Accent5 11" xfId="12284" hidden="1"/>
    <cellStyle name="40% - Accent5 11" xfId="12089" hidden="1"/>
    <cellStyle name="40% - Accent5 11" xfId="12054" hidden="1"/>
    <cellStyle name="40% - Accent5 11" xfId="13665" hidden="1"/>
    <cellStyle name="40% - Accent5 11" xfId="13795" hidden="1"/>
    <cellStyle name="40% - Accent5 11" xfId="13944" hidden="1"/>
    <cellStyle name="40% - Accent5 11" xfId="12437" hidden="1"/>
    <cellStyle name="40% - Accent5 11" xfId="12091" hidden="1"/>
    <cellStyle name="40% - Accent5 11" xfId="12435" hidden="1"/>
    <cellStyle name="40% - Accent5 11" xfId="14711" hidden="1"/>
    <cellStyle name="40% - Accent5 11" xfId="14809" hidden="1"/>
    <cellStyle name="40% - Accent5 11" xfId="14900" hidden="1"/>
    <cellStyle name="40% - Accent5 11" xfId="15476" hidden="1"/>
    <cellStyle name="40% - Accent5 11" xfId="15586" hidden="1"/>
    <cellStyle name="40% - Accent5 11" xfId="15700" hidden="1"/>
    <cellStyle name="40% - Accent5 11" xfId="16081" hidden="1"/>
    <cellStyle name="40% - Accent5 11" xfId="16161" hidden="1"/>
    <cellStyle name="40% - Accent5 11" xfId="16543" hidden="1"/>
    <cellStyle name="40% - Accent5 11" xfId="16469" hidden="1"/>
    <cellStyle name="40% - Accent5 11" xfId="16388" hidden="1"/>
    <cellStyle name="40% - Accent5 11" xfId="16305" hidden="1"/>
    <cellStyle name="40% - Accent5 11" xfId="15137" hidden="1"/>
    <cellStyle name="40% - Accent5 11" xfId="15057" hidden="1"/>
    <cellStyle name="40% - Accent5 11" xfId="14971" hidden="1"/>
    <cellStyle name="40% - Accent5 11" xfId="15559" hidden="1"/>
    <cellStyle name="40% - Accent5 11" xfId="15777" hidden="1"/>
    <cellStyle name="40% - Accent5 11" xfId="15816" hidden="1"/>
    <cellStyle name="40% - Accent5 11" xfId="13999" hidden="1"/>
    <cellStyle name="40% - Accent5 11" xfId="13852" hidden="1"/>
    <cellStyle name="40% - Accent5 11" xfId="13671" hidden="1"/>
    <cellStyle name="40% - Accent5 11" xfId="15325" hidden="1"/>
    <cellStyle name="40% - Accent5 11" xfId="15775" hidden="1"/>
    <cellStyle name="40% - Accent5 11" xfId="15327" hidden="1"/>
    <cellStyle name="40% - Accent5 11" xfId="12810" hidden="1"/>
    <cellStyle name="40% - Accent5 11" xfId="12650" hidden="1"/>
    <cellStyle name="40% - Accent5 11" xfId="12481" hidden="1"/>
    <cellStyle name="40% - Accent5 11" xfId="12002" hidden="1"/>
    <cellStyle name="40% - Accent5 11" xfId="11926" hidden="1"/>
    <cellStyle name="40% - Accent5 11" xfId="11749" hidden="1"/>
    <cellStyle name="40% - Accent5 11" xfId="16649" hidden="1"/>
    <cellStyle name="40% - Accent5 11" xfId="16725" hidden="1"/>
    <cellStyle name="40% - Accent5 11" xfId="16830" hidden="1"/>
    <cellStyle name="40% - Accent5 11" xfId="16906" hidden="1"/>
    <cellStyle name="40% - Accent5 11" xfId="17024" hidden="1"/>
    <cellStyle name="40% - Accent5 11" xfId="17162" hidden="1"/>
    <cellStyle name="40% - Accent5 11" xfId="18172" hidden="1"/>
    <cellStyle name="40% - Accent5 11" xfId="18317" hidden="1"/>
    <cellStyle name="40% - Accent5 11" xfId="18461" hidden="1"/>
    <cellStyle name="40% - Accent5 11" xfId="17865" hidden="1"/>
    <cellStyle name="40% - Accent5 11" xfId="17670" hidden="1"/>
    <cellStyle name="40% - Accent5 11" xfId="17635" hidden="1"/>
    <cellStyle name="40% - Accent5 11" xfId="19246" hidden="1"/>
    <cellStyle name="40% - Accent5 11" xfId="19376" hidden="1"/>
    <cellStyle name="40% - Accent5 11" xfId="19525" hidden="1"/>
    <cellStyle name="40% - Accent5 11" xfId="18018" hidden="1"/>
    <cellStyle name="40% - Accent5 11" xfId="17672" hidden="1"/>
    <cellStyle name="40% - Accent5 11" xfId="18016" hidden="1"/>
    <cellStyle name="40% - Accent5 11" xfId="20292" hidden="1"/>
    <cellStyle name="40% - Accent5 11" xfId="20390" hidden="1"/>
    <cellStyle name="40% - Accent5 11" xfId="20481" hidden="1"/>
    <cellStyle name="40% - Accent5 11" xfId="21057" hidden="1"/>
    <cellStyle name="40% - Accent5 11" xfId="21167" hidden="1"/>
    <cellStyle name="40% - Accent5 11" xfId="21281" hidden="1"/>
    <cellStyle name="40% - Accent5 11" xfId="21662" hidden="1"/>
    <cellStyle name="40% - Accent5 11" xfId="21742" hidden="1"/>
    <cellStyle name="40% - Accent5 11" xfId="22271" hidden="1"/>
    <cellStyle name="40% - Accent5 11" xfId="22347" hidden="1"/>
    <cellStyle name="40% - Accent5 11" xfId="22465" hidden="1"/>
    <cellStyle name="40% - Accent5 11" xfId="22603" hidden="1"/>
    <cellStyle name="40% - Accent5 11" xfId="23613" hidden="1"/>
    <cellStyle name="40% - Accent5 11" xfId="23758" hidden="1"/>
    <cellStyle name="40% - Accent5 11" xfId="23902" hidden="1"/>
    <cellStyle name="40% - Accent5 11" xfId="23306" hidden="1"/>
    <cellStyle name="40% - Accent5 11" xfId="23111" hidden="1"/>
    <cellStyle name="40% - Accent5 11" xfId="23076" hidden="1"/>
    <cellStyle name="40% - Accent5 11" xfId="24687" hidden="1"/>
    <cellStyle name="40% - Accent5 11" xfId="24817" hidden="1"/>
    <cellStyle name="40% - Accent5 11" xfId="24966" hidden="1"/>
    <cellStyle name="40% - Accent5 11" xfId="23459" hidden="1"/>
    <cellStyle name="40% - Accent5 11" xfId="23113" hidden="1"/>
    <cellStyle name="40% - Accent5 11" xfId="23457" hidden="1"/>
    <cellStyle name="40% - Accent5 11" xfId="25733" hidden="1"/>
    <cellStyle name="40% - Accent5 11" xfId="25831" hidden="1"/>
    <cellStyle name="40% - Accent5 11" xfId="25922" hidden="1"/>
    <cellStyle name="40% - Accent5 11" xfId="26498" hidden="1"/>
    <cellStyle name="40% - Accent5 11" xfId="26608" hidden="1"/>
    <cellStyle name="40% - Accent5 11" xfId="26722" hidden="1"/>
    <cellStyle name="40% - Accent5 11" xfId="27103" hidden="1"/>
    <cellStyle name="40% - Accent5 11" xfId="27183" hidden="1"/>
    <cellStyle name="40% - Accent5 11" xfId="27565" hidden="1"/>
    <cellStyle name="40% - Accent5 11" xfId="27491" hidden="1"/>
    <cellStyle name="40% - Accent5 11" xfId="27410" hidden="1"/>
    <cellStyle name="40% - Accent5 11" xfId="27327" hidden="1"/>
    <cellStyle name="40% - Accent5 11" xfId="26159" hidden="1"/>
    <cellStyle name="40% - Accent5 11" xfId="26079" hidden="1"/>
    <cellStyle name="40% - Accent5 11" xfId="25993" hidden="1"/>
    <cellStyle name="40% - Accent5 11" xfId="26581" hidden="1"/>
    <cellStyle name="40% - Accent5 11" xfId="26799" hidden="1"/>
    <cellStyle name="40% - Accent5 11" xfId="26838" hidden="1"/>
    <cellStyle name="40% - Accent5 11" xfId="25021" hidden="1"/>
    <cellStyle name="40% - Accent5 11" xfId="24874" hidden="1"/>
    <cellStyle name="40% - Accent5 11" xfId="24693" hidden="1"/>
    <cellStyle name="40% - Accent5 11" xfId="26347" hidden="1"/>
    <cellStyle name="40% - Accent5 11" xfId="26797" hidden="1"/>
    <cellStyle name="40% - Accent5 11" xfId="26349" hidden="1"/>
    <cellStyle name="40% - Accent5 11" xfId="23832" hidden="1"/>
    <cellStyle name="40% - Accent5 11" xfId="23672" hidden="1"/>
    <cellStyle name="40% - Accent5 11" xfId="23503" hidden="1"/>
    <cellStyle name="40% - Accent5 11" xfId="23024" hidden="1"/>
    <cellStyle name="40% - Accent5 11" xfId="22948" hidden="1"/>
    <cellStyle name="40% - Accent5 11" xfId="22771" hidden="1"/>
    <cellStyle name="40% - Accent5 11" xfId="27671" hidden="1"/>
    <cellStyle name="40% - Accent5 11" xfId="27747" hidden="1"/>
    <cellStyle name="40% - Accent5 11" xfId="22124" hidden="1"/>
    <cellStyle name="40% - Accent5 11" xfId="22050" hidden="1"/>
    <cellStyle name="40% - Accent5 11" xfId="21969" hidden="1"/>
    <cellStyle name="40% - Accent5 11" xfId="21886" hidden="1"/>
    <cellStyle name="40% - Accent5 11" xfId="20718" hidden="1"/>
    <cellStyle name="40% - Accent5 11" xfId="20638" hidden="1"/>
    <cellStyle name="40% - Accent5 11" xfId="20552" hidden="1"/>
    <cellStyle name="40% - Accent5 11" xfId="21140" hidden="1"/>
    <cellStyle name="40% - Accent5 11" xfId="21358" hidden="1"/>
    <cellStyle name="40% - Accent5 11" xfId="21397" hidden="1"/>
    <cellStyle name="40% - Accent5 11" xfId="19580" hidden="1"/>
    <cellStyle name="40% - Accent5 11" xfId="19433" hidden="1"/>
    <cellStyle name="40% - Accent5 11" xfId="19252" hidden="1"/>
    <cellStyle name="40% - Accent5 11" xfId="20906" hidden="1"/>
    <cellStyle name="40% - Accent5 11" xfId="21356" hidden="1"/>
    <cellStyle name="40% - Accent5 11" xfId="20908" hidden="1"/>
    <cellStyle name="40% - Accent5 11" xfId="18391" hidden="1"/>
    <cellStyle name="40% - Accent5 11" xfId="18231" hidden="1"/>
    <cellStyle name="40% - Accent5 11" xfId="18062" hidden="1"/>
    <cellStyle name="40% - Accent5 11" xfId="17583" hidden="1"/>
    <cellStyle name="40% - Accent5 11" xfId="17507" hidden="1"/>
    <cellStyle name="40% - Accent5 11" xfId="17330" hidden="1"/>
    <cellStyle name="40% - Accent5 11" xfId="27815" hidden="1"/>
    <cellStyle name="40% - Accent5 11" xfId="27891" hidden="1"/>
    <cellStyle name="40% - Accent5 11" xfId="27999" hidden="1"/>
    <cellStyle name="40% - Accent5 11" xfId="28075" hidden="1"/>
    <cellStyle name="40% - Accent5 11" xfId="28193" hidden="1"/>
    <cellStyle name="40% - Accent5 11" xfId="28331" hidden="1"/>
    <cellStyle name="40% - Accent5 11" xfId="29341" hidden="1"/>
    <cellStyle name="40% - Accent5 11" xfId="29486" hidden="1"/>
    <cellStyle name="40% - Accent5 11" xfId="29630" hidden="1"/>
    <cellStyle name="40% - Accent5 11" xfId="29034" hidden="1"/>
    <cellStyle name="40% - Accent5 11" xfId="28839" hidden="1"/>
    <cellStyle name="40% - Accent5 11" xfId="28804" hidden="1"/>
    <cellStyle name="40% - Accent5 11" xfId="30415" hidden="1"/>
    <cellStyle name="40% - Accent5 11" xfId="30545" hidden="1"/>
    <cellStyle name="40% - Accent5 11" xfId="30694" hidden="1"/>
    <cellStyle name="40% - Accent5 11" xfId="29187" hidden="1"/>
    <cellStyle name="40% - Accent5 11" xfId="28841" hidden="1"/>
    <cellStyle name="40% - Accent5 11" xfId="29185" hidden="1"/>
    <cellStyle name="40% - Accent5 11" xfId="31461" hidden="1"/>
    <cellStyle name="40% - Accent5 11" xfId="31559" hidden="1"/>
    <cellStyle name="40% - Accent5 11" xfId="31650" hidden="1"/>
    <cellStyle name="40% - Accent5 11" xfId="32226" hidden="1"/>
    <cellStyle name="40% - Accent5 11" xfId="32336" hidden="1"/>
    <cellStyle name="40% - Accent5 11" xfId="32450" hidden="1"/>
    <cellStyle name="40% - Accent5 11" xfId="32831" hidden="1"/>
    <cellStyle name="40% - Accent5 11" xfId="32911" hidden="1"/>
    <cellStyle name="40% - Accent5 11" xfId="33293" hidden="1"/>
    <cellStyle name="40% - Accent5 11" xfId="33219" hidden="1"/>
    <cellStyle name="40% - Accent5 11" xfId="33138" hidden="1"/>
    <cellStyle name="40% - Accent5 11" xfId="33055" hidden="1"/>
    <cellStyle name="40% - Accent5 11" xfId="31887" hidden="1"/>
    <cellStyle name="40% - Accent5 11" xfId="31807" hidden="1"/>
    <cellStyle name="40% - Accent5 11" xfId="31721" hidden="1"/>
    <cellStyle name="40% - Accent5 11" xfId="32309" hidden="1"/>
    <cellStyle name="40% - Accent5 11" xfId="32527" hidden="1"/>
    <cellStyle name="40% - Accent5 11" xfId="32566" hidden="1"/>
    <cellStyle name="40% - Accent5 11" xfId="30749" hidden="1"/>
    <cellStyle name="40% - Accent5 11" xfId="30602" hidden="1"/>
    <cellStyle name="40% - Accent5 11" xfId="30421" hidden="1"/>
    <cellStyle name="40% - Accent5 11" xfId="32075" hidden="1"/>
    <cellStyle name="40% - Accent5 11" xfId="32525" hidden="1"/>
    <cellStyle name="40% - Accent5 11" xfId="32077" hidden="1"/>
    <cellStyle name="40% - Accent5 11" xfId="29560" hidden="1"/>
    <cellStyle name="40% - Accent5 11" xfId="29400" hidden="1"/>
    <cellStyle name="40% - Accent5 11" xfId="29231" hidden="1"/>
    <cellStyle name="40% - Accent5 11" xfId="28752" hidden="1"/>
    <cellStyle name="40% - Accent5 11" xfId="28676" hidden="1"/>
    <cellStyle name="40% - Accent5 11" xfId="28499" hidden="1"/>
    <cellStyle name="40% - Accent5 11" xfId="33399" hidden="1"/>
    <cellStyle name="40% - Accent5 11" xfId="33475" hidden="1"/>
    <cellStyle name="40% - Accent5 12" xfId="94" hidden="1"/>
    <cellStyle name="40% - Accent5 12" xfId="170" hidden="1"/>
    <cellStyle name="40% - Accent5 12" xfId="308" hidden="1"/>
    <cellStyle name="40% - Accent5 12" xfId="425" hidden="1"/>
    <cellStyle name="40% - Accent5 12" xfId="1438" hidden="1"/>
    <cellStyle name="40% - Accent5 12" xfId="1582" hidden="1"/>
    <cellStyle name="40% - Accent5 12" xfId="1732" hidden="1"/>
    <cellStyle name="40% - Accent5 12" xfId="2105" hidden="1"/>
    <cellStyle name="40% - Accent5 12" xfId="1149" hidden="1"/>
    <cellStyle name="40% - Accent5 12" xfId="1138" hidden="1"/>
    <cellStyle name="40% - Accent5 12" xfId="2521" hidden="1"/>
    <cellStyle name="40% - Accent5 12" xfId="2642" hidden="1"/>
    <cellStyle name="40% - Accent5 12" xfId="2788" hidden="1"/>
    <cellStyle name="40% - Accent5 12" xfId="3226" hidden="1"/>
    <cellStyle name="40% - Accent5 12" xfId="1188" hidden="1"/>
    <cellStyle name="40% - Accent5 12" xfId="1776" hidden="1"/>
    <cellStyle name="40% - Accent5 12" xfId="3557" hidden="1"/>
    <cellStyle name="40% - Accent5 12" xfId="3654" hidden="1"/>
    <cellStyle name="40% - Accent5 12" xfId="3746" hidden="1"/>
    <cellStyle name="40% - Accent5 12" xfId="4324" hidden="1"/>
    <cellStyle name="40% - Accent5 12" xfId="4431" hidden="1"/>
    <cellStyle name="40% - Accent5 12" xfId="4546" hidden="1"/>
    <cellStyle name="40% - Accent5 12" xfId="4926" hidden="1"/>
    <cellStyle name="40% - Accent5 12" xfId="5005" hidden="1"/>
    <cellStyle name="40% - Accent5 12" xfId="5535" hidden="1"/>
    <cellStyle name="40% - Accent5 12" xfId="5611" hidden="1"/>
    <cellStyle name="40% - Accent5 12" xfId="5749" hidden="1"/>
    <cellStyle name="40% - Accent5 12" xfId="5866" hidden="1"/>
    <cellStyle name="40% - Accent5 12" xfId="6879" hidden="1"/>
    <cellStyle name="40% - Accent5 12" xfId="7023" hidden="1"/>
    <cellStyle name="40% - Accent5 12" xfId="7173" hidden="1"/>
    <cellStyle name="40% - Accent5 12" xfId="7546" hidden="1"/>
    <cellStyle name="40% - Accent5 12" xfId="6590" hidden="1"/>
    <cellStyle name="40% - Accent5 12" xfId="6579" hidden="1"/>
    <cellStyle name="40% - Accent5 12" xfId="7962" hidden="1"/>
    <cellStyle name="40% - Accent5 12" xfId="8083" hidden="1"/>
    <cellStyle name="40% - Accent5 12" xfId="8229" hidden="1"/>
    <cellStyle name="40% - Accent5 12" xfId="8667" hidden="1"/>
    <cellStyle name="40% - Accent5 12" xfId="6629" hidden="1"/>
    <cellStyle name="40% - Accent5 12" xfId="7217" hidden="1"/>
    <cellStyle name="40% - Accent5 12" xfId="8998" hidden="1"/>
    <cellStyle name="40% - Accent5 12" xfId="9095" hidden="1"/>
    <cellStyle name="40% - Accent5 12" xfId="9187" hidden="1"/>
    <cellStyle name="40% - Accent5 12" xfId="9765" hidden="1"/>
    <cellStyle name="40% - Accent5 12" xfId="9872" hidden="1"/>
    <cellStyle name="40% - Accent5 12" xfId="9987" hidden="1"/>
    <cellStyle name="40% - Accent5 12" xfId="10367" hidden="1"/>
    <cellStyle name="40% - Accent5 12" xfId="10446" hidden="1"/>
    <cellStyle name="40% - Accent5 12" xfId="10802" hidden="1"/>
    <cellStyle name="40% - Accent5 12" xfId="10727" hidden="1"/>
    <cellStyle name="40% - Accent5 12" xfId="10647" hidden="1"/>
    <cellStyle name="40% - Accent5 12" xfId="10564" hidden="1"/>
    <cellStyle name="40% - Accent5 12" xfId="9395" hidden="1"/>
    <cellStyle name="40% - Accent5 12" xfId="9316" hidden="1"/>
    <cellStyle name="40% - Accent5 12" xfId="9229" hidden="1"/>
    <cellStyle name="40% - Accent5 12" xfId="8643" hidden="1"/>
    <cellStyle name="40% - Accent5 12" xfId="9736" hidden="1"/>
    <cellStyle name="40% - Accent5 12" xfId="9782" hidden="1"/>
    <cellStyle name="40% - Accent5 12" xfId="8251" hidden="1"/>
    <cellStyle name="40% - Accent5 12" xfId="8106" hidden="1"/>
    <cellStyle name="40% - Accent5 12" xfId="7906" hidden="1"/>
    <cellStyle name="40% - Accent5 12" xfId="7517" hidden="1"/>
    <cellStyle name="40% - Accent5 12" xfId="9670" hidden="1"/>
    <cellStyle name="40% - Accent5 12" xfId="9128" hidden="1"/>
    <cellStyle name="40% - Accent5 12" xfId="7063" hidden="1"/>
    <cellStyle name="40% - Accent5 12" xfId="6906" hidden="1"/>
    <cellStyle name="40% - Accent5 12" xfId="6740" hidden="1"/>
    <cellStyle name="40% - Accent5 12" xfId="6260" hidden="1"/>
    <cellStyle name="40% - Accent5 12" xfId="6185" hidden="1"/>
    <cellStyle name="40% - Accent5 12" xfId="6007" hidden="1"/>
    <cellStyle name="40% - Accent5 12" xfId="10935" hidden="1"/>
    <cellStyle name="40% - Accent5 12" xfId="11010" hidden="1"/>
    <cellStyle name="40% - Accent5 12" xfId="5361" hidden="1"/>
    <cellStyle name="40% - Accent5 12" xfId="5286" hidden="1"/>
    <cellStyle name="40% - Accent5 12" xfId="5206" hidden="1"/>
    <cellStyle name="40% - Accent5 12" xfId="5123" hidden="1"/>
    <cellStyle name="40% - Accent5 12" xfId="3954" hidden="1"/>
    <cellStyle name="40% - Accent5 12" xfId="3875" hidden="1"/>
    <cellStyle name="40% - Accent5 12" xfId="3788" hidden="1"/>
    <cellStyle name="40% - Accent5 12" xfId="3202" hidden="1"/>
    <cellStyle name="40% - Accent5 12" xfId="4295" hidden="1"/>
    <cellStyle name="40% - Accent5 12" xfId="4341" hidden="1"/>
    <cellStyle name="40% - Accent5 12" xfId="2810" hidden="1"/>
    <cellStyle name="40% - Accent5 12" xfId="2665" hidden="1"/>
    <cellStyle name="40% - Accent5 12" xfId="2465" hidden="1"/>
    <cellStyle name="40% - Accent5 12" xfId="2076" hidden="1"/>
    <cellStyle name="40% - Accent5 12" xfId="4229" hidden="1"/>
    <cellStyle name="40% - Accent5 12" xfId="3687" hidden="1"/>
    <cellStyle name="40% - Accent5 12" xfId="1622" hidden="1"/>
    <cellStyle name="40% - Accent5 12" xfId="1465" hidden="1"/>
    <cellStyle name="40% - Accent5 12" xfId="1299" hidden="1"/>
    <cellStyle name="40% - Accent5 12" xfId="819" hidden="1"/>
    <cellStyle name="40% - Accent5 12" xfId="744" hidden="1"/>
    <cellStyle name="40% - Accent5 12" xfId="566" hidden="1"/>
    <cellStyle name="40% - Accent5 12" xfId="11079" hidden="1"/>
    <cellStyle name="40% - Accent5 12" xfId="11154" hidden="1"/>
    <cellStyle name="40% - Accent5 12" xfId="11263" hidden="1"/>
    <cellStyle name="40% - Accent5 12" xfId="11339" hidden="1"/>
    <cellStyle name="40% - Accent5 12" xfId="11477" hidden="1"/>
    <cellStyle name="40% - Accent5 12" xfId="11594" hidden="1"/>
    <cellStyle name="40% - Accent5 12" xfId="12607" hidden="1"/>
    <cellStyle name="40% - Accent5 12" xfId="12751" hidden="1"/>
    <cellStyle name="40% - Accent5 12" xfId="12901" hidden="1"/>
    <cellStyle name="40% - Accent5 12" xfId="13274" hidden="1"/>
    <cellStyle name="40% - Accent5 12" xfId="12318" hidden="1"/>
    <cellStyle name="40% - Accent5 12" xfId="12307" hidden="1"/>
    <cellStyle name="40% - Accent5 12" xfId="13690" hidden="1"/>
    <cellStyle name="40% - Accent5 12" xfId="13811" hidden="1"/>
    <cellStyle name="40% - Accent5 12" xfId="13957" hidden="1"/>
    <cellStyle name="40% - Accent5 12" xfId="14395" hidden="1"/>
    <cellStyle name="40% - Accent5 12" xfId="12357" hidden="1"/>
    <cellStyle name="40% - Accent5 12" xfId="12945" hidden="1"/>
    <cellStyle name="40% - Accent5 12" xfId="14726" hidden="1"/>
    <cellStyle name="40% - Accent5 12" xfId="14823" hidden="1"/>
    <cellStyle name="40% - Accent5 12" xfId="14915" hidden="1"/>
    <cellStyle name="40% - Accent5 12" xfId="15493" hidden="1"/>
    <cellStyle name="40% - Accent5 12" xfId="15600" hidden="1"/>
    <cellStyle name="40% - Accent5 12" xfId="15715" hidden="1"/>
    <cellStyle name="40% - Accent5 12" xfId="16095" hidden="1"/>
    <cellStyle name="40% - Accent5 12" xfId="16174" hidden="1"/>
    <cellStyle name="40% - Accent5 12" xfId="16530" hidden="1"/>
    <cellStyle name="40% - Accent5 12" xfId="16455" hidden="1"/>
    <cellStyle name="40% - Accent5 12" xfId="16375" hidden="1"/>
    <cellStyle name="40% - Accent5 12" xfId="16292" hidden="1"/>
    <cellStyle name="40% - Accent5 12" xfId="15123" hidden="1"/>
    <cellStyle name="40% - Accent5 12" xfId="15044" hidden="1"/>
    <cellStyle name="40% - Accent5 12" xfId="14957" hidden="1"/>
    <cellStyle name="40% - Accent5 12" xfId="14371" hidden="1"/>
    <cellStyle name="40% - Accent5 12" xfId="15464" hidden="1"/>
    <cellStyle name="40% - Accent5 12" xfId="15510" hidden="1"/>
    <cellStyle name="40% - Accent5 12" xfId="13979" hidden="1"/>
    <cellStyle name="40% - Accent5 12" xfId="13834" hidden="1"/>
    <cellStyle name="40% - Accent5 12" xfId="13634" hidden="1"/>
    <cellStyle name="40% - Accent5 12" xfId="13245" hidden="1"/>
    <cellStyle name="40% - Accent5 12" xfId="15398" hidden="1"/>
    <cellStyle name="40% - Accent5 12" xfId="14856" hidden="1"/>
    <cellStyle name="40% - Accent5 12" xfId="12791" hidden="1"/>
    <cellStyle name="40% - Accent5 12" xfId="12634" hidden="1"/>
    <cellStyle name="40% - Accent5 12" xfId="12468" hidden="1"/>
    <cellStyle name="40% - Accent5 12" xfId="11988" hidden="1"/>
    <cellStyle name="40% - Accent5 12" xfId="11913" hidden="1"/>
    <cellStyle name="40% - Accent5 12" xfId="11735" hidden="1"/>
    <cellStyle name="40% - Accent5 12" xfId="16663" hidden="1"/>
    <cellStyle name="40% - Accent5 12" xfId="16738" hidden="1"/>
    <cellStyle name="40% - Accent5 12" xfId="16844" hidden="1"/>
    <cellStyle name="40% - Accent5 12" xfId="16920" hidden="1"/>
    <cellStyle name="40% - Accent5 12" xfId="17058" hidden="1"/>
    <cellStyle name="40% - Accent5 12" xfId="17175" hidden="1"/>
    <cellStyle name="40% - Accent5 12" xfId="18188" hidden="1"/>
    <cellStyle name="40% - Accent5 12" xfId="18332" hidden="1"/>
    <cellStyle name="40% - Accent5 12" xfId="18482" hidden="1"/>
    <cellStyle name="40% - Accent5 12" xfId="18855" hidden="1"/>
    <cellStyle name="40% - Accent5 12" xfId="17899" hidden="1"/>
    <cellStyle name="40% - Accent5 12" xfId="17888" hidden="1"/>
    <cellStyle name="40% - Accent5 12" xfId="19271" hidden="1"/>
    <cellStyle name="40% - Accent5 12" xfId="19392" hidden="1"/>
    <cellStyle name="40% - Accent5 12" xfId="19538" hidden="1"/>
    <cellStyle name="40% - Accent5 12" xfId="19976" hidden="1"/>
    <cellStyle name="40% - Accent5 12" xfId="17938" hidden="1"/>
    <cellStyle name="40% - Accent5 12" xfId="18526" hidden="1"/>
    <cellStyle name="40% - Accent5 12" xfId="20307" hidden="1"/>
    <cellStyle name="40% - Accent5 12" xfId="20404" hidden="1"/>
    <cellStyle name="40% - Accent5 12" xfId="20496" hidden="1"/>
    <cellStyle name="40% - Accent5 12" xfId="21074" hidden="1"/>
    <cellStyle name="40% - Accent5 12" xfId="21181" hidden="1"/>
    <cellStyle name="40% - Accent5 12" xfId="21296" hidden="1"/>
    <cellStyle name="40% - Accent5 12" xfId="21676" hidden="1"/>
    <cellStyle name="40% - Accent5 12" xfId="21755" hidden="1"/>
    <cellStyle name="40% - Accent5 12" xfId="22285" hidden="1"/>
    <cellStyle name="40% - Accent5 12" xfId="22361" hidden="1"/>
    <cellStyle name="40% - Accent5 12" xfId="22499" hidden="1"/>
    <cellStyle name="40% - Accent5 12" xfId="22616" hidden="1"/>
    <cellStyle name="40% - Accent5 12" xfId="23629" hidden="1"/>
    <cellStyle name="40% - Accent5 12" xfId="23773" hidden="1"/>
    <cellStyle name="40% - Accent5 12" xfId="23923" hidden="1"/>
    <cellStyle name="40% - Accent5 12" xfId="24296" hidden="1"/>
    <cellStyle name="40% - Accent5 12" xfId="23340" hidden="1"/>
    <cellStyle name="40% - Accent5 12" xfId="23329" hidden="1"/>
    <cellStyle name="40% - Accent5 12" xfId="24712" hidden="1"/>
    <cellStyle name="40% - Accent5 12" xfId="24833" hidden="1"/>
    <cellStyle name="40% - Accent5 12" xfId="24979" hidden="1"/>
    <cellStyle name="40% - Accent5 12" xfId="25417" hidden="1"/>
    <cellStyle name="40% - Accent5 12" xfId="23379" hidden="1"/>
    <cellStyle name="40% - Accent5 12" xfId="23967" hidden="1"/>
    <cellStyle name="40% - Accent5 12" xfId="25748" hidden="1"/>
    <cellStyle name="40% - Accent5 12" xfId="25845" hidden="1"/>
    <cellStyle name="40% - Accent5 12" xfId="25937" hidden="1"/>
    <cellStyle name="40% - Accent5 12" xfId="26515" hidden="1"/>
    <cellStyle name="40% - Accent5 12" xfId="26622" hidden="1"/>
    <cellStyle name="40% - Accent5 12" xfId="26737" hidden="1"/>
    <cellStyle name="40% - Accent5 12" xfId="27117" hidden="1"/>
    <cellStyle name="40% - Accent5 12" xfId="27196" hidden="1"/>
    <cellStyle name="40% - Accent5 12" xfId="27552" hidden="1"/>
    <cellStyle name="40% - Accent5 12" xfId="27477" hidden="1"/>
    <cellStyle name="40% - Accent5 12" xfId="27397" hidden="1"/>
    <cellStyle name="40% - Accent5 12" xfId="27314" hidden="1"/>
    <cellStyle name="40% - Accent5 12" xfId="26145" hidden="1"/>
    <cellStyle name="40% - Accent5 12" xfId="26066" hidden="1"/>
    <cellStyle name="40% - Accent5 12" xfId="25979" hidden="1"/>
    <cellStyle name="40% - Accent5 12" xfId="25393" hidden="1"/>
    <cellStyle name="40% - Accent5 12" xfId="26486" hidden="1"/>
    <cellStyle name="40% - Accent5 12" xfId="26532" hidden="1"/>
    <cellStyle name="40% - Accent5 12" xfId="25001" hidden="1"/>
    <cellStyle name="40% - Accent5 12" xfId="24856" hidden="1"/>
    <cellStyle name="40% - Accent5 12" xfId="24656" hidden="1"/>
    <cellStyle name="40% - Accent5 12" xfId="24267" hidden="1"/>
    <cellStyle name="40% - Accent5 12" xfId="26420" hidden="1"/>
    <cellStyle name="40% - Accent5 12" xfId="25878" hidden="1"/>
    <cellStyle name="40% - Accent5 12" xfId="23813" hidden="1"/>
    <cellStyle name="40% - Accent5 12" xfId="23656" hidden="1"/>
    <cellStyle name="40% - Accent5 12" xfId="23490" hidden="1"/>
    <cellStyle name="40% - Accent5 12" xfId="23010" hidden="1"/>
    <cellStyle name="40% - Accent5 12" xfId="22935" hidden="1"/>
    <cellStyle name="40% - Accent5 12" xfId="22757" hidden="1"/>
    <cellStyle name="40% - Accent5 12" xfId="27685" hidden="1"/>
    <cellStyle name="40% - Accent5 12" xfId="27760" hidden="1"/>
    <cellStyle name="40% - Accent5 12" xfId="22111" hidden="1"/>
    <cellStyle name="40% - Accent5 12" xfId="22036" hidden="1"/>
    <cellStyle name="40% - Accent5 12" xfId="21956" hidden="1"/>
    <cellStyle name="40% - Accent5 12" xfId="21873" hidden="1"/>
    <cellStyle name="40% - Accent5 12" xfId="20704" hidden="1"/>
    <cellStyle name="40% - Accent5 12" xfId="20625" hidden="1"/>
    <cellStyle name="40% - Accent5 12" xfId="20538" hidden="1"/>
    <cellStyle name="40% - Accent5 12" xfId="19952" hidden="1"/>
    <cellStyle name="40% - Accent5 12" xfId="21045" hidden="1"/>
    <cellStyle name="40% - Accent5 12" xfId="21091" hidden="1"/>
    <cellStyle name="40% - Accent5 12" xfId="19560" hidden="1"/>
    <cellStyle name="40% - Accent5 12" xfId="19415" hidden="1"/>
    <cellStyle name="40% - Accent5 12" xfId="19215" hidden="1"/>
    <cellStyle name="40% - Accent5 12" xfId="18826" hidden="1"/>
    <cellStyle name="40% - Accent5 12" xfId="20979" hidden="1"/>
    <cellStyle name="40% - Accent5 12" xfId="20437" hidden="1"/>
    <cellStyle name="40% - Accent5 12" xfId="18372" hidden="1"/>
    <cellStyle name="40% - Accent5 12" xfId="18215" hidden="1"/>
    <cellStyle name="40% - Accent5 12" xfId="18049" hidden="1"/>
    <cellStyle name="40% - Accent5 12" xfId="17569" hidden="1"/>
    <cellStyle name="40% - Accent5 12" xfId="17494" hidden="1"/>
    <cellStyle name="40% - Accent5 12" xfId="17316" hidden="1"/>
    <cellStyle name="40% - Accent5 12" xfId="27829" hidden="1"/>
    <cellStyle name="40% - Accent5 12" xfId="27904" hidden="1"/>
    <cellStyle name="40% - Accent5 12" xfId="28013" hidden="1"/>
    <cellStyle name="40% - Accent5 12" xfId="28089" hidden="1"/>
    <cellStyle name="40% - Accent5 12" xfId="28227" hidden="1"/>
    <cellStyle name="40% - Accent5 12" xfId="28344" hidden="1"/>
    <cellStyle name="40% - Accent5 12" xfId="29357" hidden="1"/>
    <cellStyle name="40% - Accent5 12" xfId="29501" hidden="1"/>
    <cellStyle name="40% - Accent5 12" xfId="29651" hidden="1"/>
    <cellStyle name="40% - Accent5 12" xfId="30024" hidden="1"/>
    <cellStyle name="40% - Accent5 12" xfId="29068" hidden="1"/>
    <cellStyle name="40% - Accent5 12" xfId="29057" hidden="1"/>
    <cellStyle name="40% - Accent5 12" xfId="30440" hidden="1"/>
    <cellStyle name="40% - Accent5 12" xfId="30561" hidden="1"/>
    <cellStyle name="40% - Accent5 12" xfId="30707" hidden="1"/>
    <cellStyle name="40% - Accent5 12" xfId="31145" hidden="1"/>
    <cellStyle name="40% - Accent5 12" xfId="29107" hidden="1"/>
    <cellStyle name="40% - Accent5 12" xfId="29695" hidden="1"/>
    <cellStyle name="40% - Accent5 12" xfId="31476" hidden="1"/>
    <cellStyle name="40% - Accent5 12" xfId="31573" hidden="1"/>
    <cellStyle name="40% - Accent5 12" xfId="31665" hidden="1"/>
    <cellStyle name="40% - Accent5 12" xfId="32243" hidden="1"/>
    <cellStyle name="40% - Accent5 12" xfId="32350" hidden="1"/>
    <cellStyle name="40% - Accent5 12" xfId="32465" hidden="1"/>
    <cellStyle name="40% - Accent5 12" xfId="32845" hidden="1"/>
    <cellStyle name="40% - Accent5 12" xfId="32924" hidden="1"/>
    <cellStyle name="40% - Accent5 12" xfId="33280" hidden="1"/>
    <cellStyle name="40% - Accent5 12" xfId="33205" hidden="1"/>
    <cellStyle name="40% - Accent5 12" xfId="33125" hidden="1"/>
    <cellStyle name="40% - Accent5 12" xfId="33042" hidden="1"/>
    <cellStyle name="40% - Accent5 12" xfId="31873" hidden="1"/>
    <cellStyle name="40% - Accent5 12" xfId="31794" hidden="1"/>
    <cellStyle name="40% - Accent5 12" xfId="31707" hidden="1"/>
    <cellStyle name="40% - Accent5 12" xfId="31121" hidden="1"/>
    <cellStyle name="40% - Accent5 12" xfId="32214" hidden="1"/>
    <cellStyle name="40% - Accent5 12" xfId="32260" hidden="1"/>
    <cellStyle name="40% - Accent5 12" xfId="30729" hidden="1"/>
    <cellStyle name="40% - Accent5 12" xfId="30584" hidden="1"/>
    <cellStyle name="40% - Accent5 12" xfId="30384" hidden="1"/>
    <cellStyle name="40% - Accent5 12" xfId="29995" hidden="1"/>
    <cellStyle name="40% - Accent5 12" xfId="32148" hidden="1"/>
    <cellStyle name="40% - Accent5 12" xfId="31606" hidden="1"/>
    <cellStyle name="40% - Accent5 12" xfId="29541" hidden="1"/>
    <cellStyle name="40% - Accent5 12" xfId="29384" hidden="1"/>
    <cellStyle name="40% - Accent5 12" xfId="29218" hidden="1"/>
    <cellStyle name="40% - Accent5 12" xfId="28738" hidden="1"/>
    <cellStyle name="40% - Accent5 12" xfId="28663" hidden="1"/>
    <cellStyle name="40% - Accent5 12" xfId="28485" hidden="1"/>
    <cellStyle name="40% - Accent5 12" xfId="33413" hidden="1"/>
    <cellStyle name="40% - Accent5 12" xfId="33488" hidden="1"/>
    <cellStyle name="40% - Accent5 13" xfId="438" hidden="1"/>
    <cellStyle name="40% - Accent5 13" xfId="605" hidden="1"/>
    <cellStyle name="40% - Accent5 13" xfId="1965" hidden="1"/>
    <cellStyle name="40% - Accent5 13" xfId="2281" hidden="1"/>
    <cellStyle name="40% - Accent5 13" xfId="3065" hidden="1"/>
    <cellStyle name="40% - Accent5 13" xfId="3380" hidden="1"/>
    <cellStyle name="40% - Accent5 13" xfId="4043" hidden="1"/>
    <cellStyle name="40% - Accent5 13" xfId="4676" hidden="1"/>
    <cellStyle name="40% - Accent5 13" xfId="5879" hidden="1"/>
    <cellStyle name="40% - Accent5 13" xfId="6046" hidden="1"/>
    <cellStyle name="40% - Accent5 13" xfId="7406" hidden="1"/>
    <cellStyle name="40% - Accent5 13" xfId="7722" hidden="1"/>
    <cellStyle name="40% - Accent5 13" xfId="8506" hidden="1"/>
    <cellStyle name="40% - Accent5 13" xfId="8821" hidden="1"/>
    <cellStyle name="40% - Accent5 13" xfId="9484" hidden="1"/>
    <cellStyle name="40% - Accent5 13" xfId="10117" hidden="1"/>
    <cellStyle name="40% - Accent5 13" xfId="10551" hidden="1"/>
    <cellStyle name="40% - Accent5 13" xfId="10298" hidden="1"/>
    <cellStyle name="40% - Accent5 13" xfId="8795" hidden="1"/>
    <cellStyle name="40% - Accent5 13" xfId="8470" hidden="1"/>
    <cellStyle name="40% - Accent5 13" xfId="7670" hidden="1"/>
    <cellStyle name="40% - Accent5 13" xfId="7353" hidden="1"/>
    <cellStyle name="40% - Accent5 13" xfId="6495" hidden="1"/>
    <cellStyle name="40% - Accent5 13" xfId="5783" hidden="1"/>
    <cellStyle name="40% - Accent5 13" xfId="5110" hidden="1"/>
    <cellStyle name="40% - Accent5 13" xfId="4857" hidden="1"/>
    <cellStyle name="40% - Accent5 13" xfId="3354" hidden="1"/>
    <cellStyle name="40% - Accent5 13" xfId="3029" hidden="1"/>
    <cellStyle name="40% - Accent5 13" xfId="2229" hidden="1"/>
    <cellStyle name="40% - Accent5 13" xfId="1912" hidden="1"/>
    <cellStyle name="40% - Accent5 13" xfId="1054" hidden="1"/>
    <cellStyle name="40% - Accent5 13" xfId="342" hidden="1"/>
    <cellStyle name="40% - Accent5 13" xfId="11607" hidden="1"/>
    <cellStyle name="40% - Accent5 13" xfId="11774" hidden="1"/>
    <cellStyle name="40% - Accent5 13" xfId="13134" hidden="1"/>
    <cellStyle name="40% - Accent5 13" xfId="13450" hidden="1"/>
    <cellStyle name="40% - Accent5 13" xfId="14234" hidden="1"/>
    <cellStyle name="40% - Accent5 13" xfId="14549" hidden="1"/>
    <cellStyle name="40% - Accent5 13" xfId="15212" hidden="1"/>
    <cellStyle name="40% - Accent5 13" xfId="15845" hidden="1"/>
    <cellStyle name="40% - Accent5 13" xfId="16279" hidden="1"/>
    <cellStyle name="40% - Accent5 13" xfId="16026" hidden="1"/>
    <cellStyle name="40% - Accent5 13" xfId="14523" hidden="1"/>
    <cellStyle name="40% - Accent5 13" xfId="14198" hidden="1"/>
    <cellStyle name="40% - Accent5 13" xfId="13398" hidden="1"/>
    <cellStyle name="40% - Accent5 13" xfId="13081" hidden="1"/>
    <cellStyle name="40% - Accent5 13" xfId="12223" hidden="1"/>
    <cellStyle name="40% - Accent5 13" xfId="11511" hidden="1"/>
    <cellStyle name="40% - Accent5 13" xfId="17188" hidden="1"/>
    <cellStyle name="40% - Accent5 13" xfId="17355" hidden="1"/>
    <cellStyle name="40% - Accent5 13" xfId="18715" hidden="1"/>
    <cellStyle name="40% - Accent5 13" xfId="19031" hidden="1"/>
    <cellStyle name="40% - Accent5 13" xfId="19815" hidden="1"/>
    <cellStyle name="40% - Accent5 13" xfId="20130" hidden="1"/>
    <cellStyle name="40% - Accent5 13" xfId="20793" hidden="1"/>
    <cellStyle name="40% - Accent5 13" xfId="21426" hidden="1"/>
    <cellStyle name="40% - Accent5 13" xfId="22629" hidden="1"/>
    <cellStyle name="40% - Accent5 13" xfId="22796" hidden="1"/>
    <cellStyle name="40% - Accent5 13" xfId="24156" hidden="1"/>
    <cellStyle name="40% - Accent5 13" xfId="24472" hidden="1"/>
    <cellStyle name="40% - Accent5 13" xfId="25256" hidden="1"/>
    <cellStyle name="40% - Accent5 13" xfId="25571" hidden="1"/>
    <cellStyle name="40% - Accent5 13" xfId="26234" hidden="1"/>
    <cellStyle name="40% - Accent5 13" xfId="26867" hidden="1"/>
    <cellStyle name="40% - Accent5 13" xfId="27301" hidden="1"/>
    <cellStyle name="40% - Accent5 13" xfId="27048" hidden="1"/>
    <cellStyle name="40% - Accent5 13" xfId="25545" hidden="1"/>
    <cellStyle name="40% - Accent5 13" xfId="25220" hidden="1"/>
    <cellStyle name="40% - Accent5 13" xfId="24420" hidden="1"/>
    <cellStyle name="40% - Accent5 13" xfId="24103" hidden="1"/>
    <cellStyle name="40% - Accent5 13" xfId="23245" hidden="1"/>
    <cellStyle name="40% - Accent5 13" xfId="22533" hidden="1"/>
    <cellStyle name="40% - Accent5 13" xfId="21860" hidden="1"/>
    <cellStyle name="40% - Accent5 13" xfId="21607" hidden="1"/>
    <cellStyle name="40% - Accent5 13" xfId="20104" hidden="1"/>
    <cellStyle name="40% - Accent5 13" xfId="19779" hidden="1"/>
    <cellStyle name="40% - Accent5 13" xfId="18979" hidden="1"/>
    <cellStyle name="40% - Accent5 13" xfId="18662" hidden="1"/>
    <cellStyle name="40% - Accent5 13" xfId="17804" hidden="1"/>
    <cellStyle name="40% - Accent5 13" xfId="17092" hidden="1"/>
    <cellStyle name="40% - Accent5 13" xfId="28357" hidden="1"/>
    <cellStyle name="40% - Accent5 13" xfId="28524" hidden="1"/>
    <cellStyle name="40% - Accent5 13" xfId="29884" hidden="1"/>
    <cellStyle name="40% - Accent5 13" xfId="30200" hidden="1"/>
    <cellStyle name="40% - Accent5 13" xfId="30984" hidden="1"/>
    <cellStyle name="40% - Accent5 13" xfId="31299" hidden="1"/>
    <cellStyle name="40% - Accent5 13" xfId="31962" hidden="1"/>
    <cellStyle name="40% - Accent5 13" xfId="32595" hidden="1"/>
    <cellStyle name="40% - Accent5 13" xfId="33029" hidden="1"/>
    <cellStyle name="40% - Accent5 13" xfId="32776" hidden="1"/>
    <cellStyle name="40% - Accent5 13" xfId="31273" hidden="1"/>
    <cellStyle name="40% - Accent5 13" xfId="30948" hidden="1"/>
    <cellStyle name="40% - Accent5 13" xfId="30148" hidden="1"/>
    <cellStyle name="40% - Accent5 13" xfId="29831" hidden="1"/>
    <cellStyle name="40% - Accent5 13" xfId="28973" hidden="1"/>
    <cellStyle name="40% - Accent5 13" xfId="28261" hidden="1"/>
    <cellStyle name="40% - Accent5 3 2 3 2" xfId="523" hidden="1"/>
    <cellStyle name="40% - Accent5 3 2 3 2" xfId="692" hidden="1"/>
    <cellStyle name="40% - Accent5 3 2 3 2" xfId="2050" hidden="1"/>
    <cellStyle name="40% - Accent5 3 2 3 2" xfId="2366" hidden="1"/>
    <cellStyle name="40% - Accent5 3 2 3 2" xfId="3150" hidden="1"/>
    <cellStyle name="40% - Accent5 3 2 3 2" xfId="3465" hidden="1"/>
    <cellStyle name="40% - Accent5 3 2 3 2" xfId="4128" hidden="1"/>
    <cellStyle name="40% - Accent5 3 2 3 2" xfId="4761" hidden="1"/>
    <cellStyle name="40% - Accent5 3 2 3 2" xfId="5964" hidden="1"/>
    <cellStyle name="40% - Accent5 3 2 3 2" xfId="6133" hidden="1"/>
    <cellStyle name="40% - Accent5 3 2 3 2" xfId="7491" hidden="1"/>
    <cellStyle name="40% - Accent5 3 2 3 2" xfId="7807" hidden="1"/>
    <cellStyle name="40% - Accent5 3 2 3 2" xfId="8591" hidden="1"/>
    <cellStyle name="40% - Accent5 3 2 3 2" xfId="8906" hidden="1"/>
    <cellStyle name="40% - Accent5 3 2 3 2" xfId="9569" hidden="1"/>
    <cellStyle name="40% - Accent5 3 2 3 2" xfId="10202" hidden="1"/>
    <cellStyle name="40% - Accent5 3 2 3 2" xfId="10464" hidden="1"/>
    <cellStyle name="40% - Accent5 3 2 3 2" xfId="10213" hidden="1"/>
    <cellStyle name="40% - Accent5 3 2 3 2" xfId="8709" hidden="1"/>
    <cellStyle name="40% - Accent5 3 2 3 2" xfId="8384" hidden="1"/>
    <cellStyle name="40% - Accent5 3 2 3 2" xfId="7580" hidden="1"/>
    <cellStyle name="40% - Accent5 3 2 3 2" xfId="7265" hidden="1"/>
    <cellStyle name="40% - Accent5 3 2 3 2" xfId="6396" hidden="1"/>
    <cellStyle name="40% - Accent5 3 2 3 2" xfId="5654" hidden="1"/>
    <cellStyle name="40% - Accent5 3 2 3 2" xfId="5023" hidden="1"/>
    <cellStyle name="40% - Accent5 3 2 3 2" xfId="4772" hidden="1"/>
    <cellStyle name="40% - Accent5 3 2 3 2" xfId="3268" hidden="1"/>
    <cellStyle name="40% - Accent5 3 2 3 2" xfId="2943" hidden="1"/>
    <cellStyle name="40% - Accent5 3 2 3 2" xfId="2139" hidden="1"/>
    <cellStyle name="40% - Accent5 3 2 3 2" xfId="1824" hidden="1"/>
    <cellStyle name="40% - Accent5 3 2 3 2" xfId="955" hidden="1"/>
    <cellStyle name="40% - Accent5 3 2 3 2" xfId="213" hidden="1"/>
    <cellStyle name="40% - Accent5 3 2 3 2" xfId="11692" hidden="1"/>
    <cellStyle name="40% - Accent5 3 2 3 2" xfId="11861" hidden="1"/>
    <cellStyle name="40% - Accent5 3 2 3 2" xfId="13219" hidden="1"/>
    <cellStyle name="40% - Accent5 3 2 3 2" xfId="13535" hidden="1"/>
    <cellStyle name="40% - Accent5 3 2 3 2" xfId="14319" hidden="1"/>
    <cellStyle name="40% - Accent5 3 2 3 2" xfId="14634" hidden="1"/>
    <cellStyle name="40% - Accent5 3 2 3 2" xfId="15297" hidden="1"/>
    <cellStyle name="40% - Accent5 3 2 3 2" xfId="15930" hidden="1"/>
    <cellStyle name="40% - Accent5 3 2 3 2" xfId="16192" hidden="1"/>
    <cellStyle name="40% - Accent5 3 2 3 2" xfId="15941" hidden="1"/>
    <cellStyle name="40% - Accent5 3 2 3 2" xfId="14437" hidden="1"/>
    <cellStyle name="40% - Accent5 3 2 3 2" xfId="14112" hidden="1"/>
    <cellStyle name="40% - Accent5 3 2 3 2" xfId="13308" hidden="1"/>
    <cellStyle name="40% - Accent5 3 2 3 2" xfId="12993" hidden="1"/>
    <cellStyle name="40% - Accent5 3 2 3 2" xfId="12124" hidden="1"/>
    <cellStyle name="40% - Accent5 3 2 3 2" xfId="11382" hidden="1"/>
    <cellStyle name="40% - Accent5 3 2 3 2" xfId="17273" hidden="1"/>
    <cellStyle name="40% - Accent5 3 2 3 2" xfId="17442" hidden="1"/>
    <cellStyle name="40% - Accent5 3 2 3 2" xfId="18800" hidden="1"/>
    <cellStyle name="40% - Accent5 3 2 3 2" xfId="19116" hidden="1"/>
    <cellStyle name="40% - Accent5 3 2 3 2" xfId="19900" hidden="1"/>
    <cellStyle name="40% - Accent5 3 2 3 2" xfId="20215" hidden="1"/>
    <cellStyle name="40% - Accent5 3 2 3 2" xfId="20878" hidden="1"/>
    <cellStyle name="40% - Accent5 3 2 3 2" xfId="21511" hidden="1"/>
    <cellStyle name="40% - Accent5 3 2 3 2" xfId="22714" hidden="1"/>
    <cellStyle name="40% - Accent5 3 2 3 2" xfId="22883" hidden="1"/>
    <cellStyle name="40% - Accent5 3 2 3 2" xfId="24241" hidden="1"/>
    <cellStyle name="40% - Accent5 3 2 3 2" xfId="24557" hidden="1"/>
    <cellStyle name="40% - Accent5 3 2 3 2" xfId="25341" hidden="1"/>
    <cellStyle name="40% - Accent5 3 2 3 2" xfId="25656" hidden="1"/>
    <cellStyle name="40% - Accent5 3 2 3 2" xfId="26319" hidden="1"/>
    <cellStyle name="40% - Accent5 3 2 3 2" xfId="26952" hidden="1"/>
    <cellStyle name="40% - Accent5 3 2 3 2" xfId="27214" hidden="1"/>
    <cellStyle name="40% - Accent5 3 2 3 2" xfId="26963" hidden="1"/>
    <cellStyle name="40% - Accent5 3 2 3 2" xfId="25459" hidden="1"/>
    <cellStyle name="40% - Accent5 3 2 3 2" xfId="25134" hidden="1"/>
    <cellStyle name="40% - Accent5 3 2 3 2" xfId="24330" hidden="1"/>
    <cellStyle name="40% - Accent5 3 2 3 2" xfId="24015" hidden="1"/>
    <cellStyle name="40% - Accent5 3 2 3 2" xfId="23146" hidden="1"/>
    <cellStyle name="40% - Accent5 3 2 3 2" xfId="22404" hidden="1"/>
    <cellStyle name="40% - Accent5 3 2 3 2" xfId="21773" hidden="1"/>
    <cellStyle name="40% - Accent5 3 2 3 2" xfId="21522" hidden="1"/>
    <cellStyle name="40% - Accent5 3 2 3 2" xfId="20018" hidden="1"/>
    <cellStyle name="40% - Accent5 3 2 3 2" xfId="19693" hidden="1"/>
    <cellStyle name="40% - Accent5 3 2 3 2" xfId="18889" hidden="1"/>
    <cellStyle name="40% - Accent5 3 2 3 2" xfId="18574" hidden="1"/>
    <cellStyle name="40% - Accent5 3 2 3 2" xfId="17705" hidden="1"/>
    <cellStyle name="40% - Accent5 3 2 3 2" xfId="16963" hidden="1"/>
    <cellStyle name="40% - Accent5 3 2 3 2" xfId="28442" hidden="1"/>
    <cellStyle name="40% - Accent5 3 2 3 2" xfId="28611" hidden="1"/>
    <cellStyle name="40% - Accent5 3 2 3 2" xfId="29969" hidden="1"/>
    <cellStyle name="40% - Accent5 3 2 3 2" xfId="30285" hidden="1"/>
    <cellStyle name="40% - Accent5 3 2 3 2" xfId="31069" hidden="1"/>
    <cellStyle name="40% - Accent5 3 2 3 2" xfId="31384" hidden="1"/>
    <cellStyle name="40% - Accent5 3 2 3 2" xfId="32047" hidden="1"/>
    <cellStyle name="40% - Accent5 3 2 3 2" xfId="32680" hidden="1"/>
    <cellStyle name="40% - Accent5 3 2 3 2" xfId="32942" hidden="1"/>
    <cellStyle name="40% - Accent5 3 2 3 2" xfId="32691" hidden="1"/>
    <cellStyle name="40% - Accent5 3 2 3 2" xfId="31187" hidden="1"/>
    <cellStyle name="40% - Accent5 3 2 3 2" xfId="30862" hidden="1"/>
    <cellStyle name="40% - Accent5 3 2 3 2" xfId="30058" hidden="1"/>
    <cellStyle name="40% - Accent5 3 2 3 2" xfId="29743" hidden="1"/>
    <cellStyle name="40% - Accent5 3 2 3 2" xfId="28874" hidden="1"/>
    <cellStyle name="40% - Accent5 3 2 3 2" xfId="28132" hidden="1"/>
    <cellStyle name="40% - Accent5 3 2 4 2" xfId="494" hidden="1"/>
    <cellStyle name="40% - Accent5 3 2 4 2" xfId="663" hidden="1"/>
    <cellStyle name="40% - Accent5 3 2 4 2" xfId="2021" hidden="1"/>
    <cellStyle name="40% - Accent5 3 2 4 2" xfId="2337" hidden="1"/>
    <cellStyle name="40% - Accent5 3 2 4 2" xfId="3121" hidden="1"/>
    <cellStyle name="40% - Accent5 3 2 4 2" xfId="3436" hidden="1"/>
    <cellStyle name="40% - Accent5 3 2 4 2" xfId="4099" hidden="1"/>
    <cellStyle name="40% - Accent5 3 2 4 2" xfId="4732" hidden="1"/>
    <cellStyle name="40% - Accent5 3 2 4 2" xfId="5935" hidden="1"/>
    <cellStyle name="40% - Accent5 3 2 4 2" xfId="6104" hidden="1"/>
    <cellStyle name="40% - Accent5 3 2 4 2" xfId="7462" hidden="1"/>
    <cellStyle name="40% - Accent5 3 2 4 2" xfId="7778" hidden="1"/>
    <cellStyle name="40% - Accent5 3 2 4 2" xfId="8562" hidden="1"/>
    <cellStyle name="40% - Accent5 3 2 4 2" xfId="8877" hidden="1"/>
    <cellStyle name="40% - Accent5 3 2 4 2" xfId="9540" hidden="1"/>
    <cellStyle name="40% - Accent5 3 2 4 2" xfId="10173" hidden="1"/>
    <cellStyle name="40% - Accent5 3 2 4 2" xfId="10494" hidden="1"/>
    <cellStyle name="40% - Accent5 3 2 4 2" xfId="10242" hidden="1"/>
    <cellStyle name="40% - Accent5 3 2 4 2" xfId="8738" hidden="1"/>
    <cellStyle name="40% - Accent5 3 2 4 2" xfId="8414" hidden="1"/>
    <cellStyle name="40% - Accent5 3 2 4 2" xfId="7612" hidden="1"/>
    <cellStyle name="40% - Accent5 3 2 4 2" xfId="7296" hidden="1"/>
    <cellStyle name="40% - Accent5 3 2 4 2" xfId="6427" hidden="1"/>
    <cellStyle name="40% - Accent5 3 2 4 2" xfId="5697" hidden="1"/>
    <cellStyle name="40% - Accent5 3 2 4 2" xfId="5053" hidden="1"/>
    <cellStyle name="40% - Accent5 3 2 4 2" xfId="4801" hidden="1"/>
    <cellStyle name="40% - Accent5 3 2 4 2" xfId="3297" hidden="1"/>
    <cellStyle name="40% - Accent5 3 2 4 2" xfId="2973" hidden="1"/>
    <cellStyle name="40% - Accent5 3 2 4 2" xfId="2171" hidden="1"/>
    <cellStyle name="40% - Accent5 3 2 4 2" xfId="1855" hidden="1"/>
    <cellStyle name="40% - Accent5 3 2 4 2" xfId="986" hidden="1"/>
    <cellStyle name="40% - Accent5 3 2 4 2" xfId="256" hidden="1"/>
    <cellStyle name="40% - Accent5 3 2 4 2" xfId="11663" hidden="1"/>
    <cellStyle name="40% - Accent5 3 2 4 2" xfId="11832" hidden="1"/>
    <cellStyle name="40% - Accent5 3 2 4 2" xfId="13190" hidden="1"/>
    <cellStyle name="40% - Accent5 3 2 4 2" xfId="13506" hidden="1"/>
    <cellStyle name="40% - Accent5 3 2 4 2" xfId="14290" hidden="1"/>
    <cellStyle name="40% - Accent5 3 2 4 2" xfId="14605" hidden="1"/>
    <cellStyle name="40% - Accent5 3 2 4 2" xfId="15268" hidden="1"/>
    <cellStyle name="40% - Accent5 3 2 4 2" xfId="15901" hidden="1"/>
    <cellStyle name="40% - Accent5 3 2 4 2" xfId="16222" hidden="1"/>
    <cellStyle name="40% - Accent5 3 2 4 2" xfId="15970" hidden="1"/>
    <cellStyle name="40% - Accent5 3 2 4 2" xfId="14466" hidden="1"/>
    <cellStyle name="40% - Accent5 3 2 4 2" xfId="14142" hidden="1"/>
    <cellStyle name="40% - Accent5 3 2 4 2" xfId="13340" hidden="1"/>
    <cellStyle name="40% - Accent5 3 2 4 2" xfId="13024" hidden="1"/>
    <cellStyle name="40% - Accent5 3 2 4 2" xfId="12155" hidden="1"/>
    <cellStyle name="40% - Accent5 3 2 4 2" xfId="11425" hidden="1"/>
    <cellStyle name="40% - Accent5 3 2 4 2" xfId="17244" hidden="1"/>
    <cellStyle name="40% - Accent5 3 2 4 2" xfId="17413" hidden="1"/>
    <cellStyle name="40% - Accent5 3 2 4 2" xfId="18771" hidden="1"/>
    <cellStyle name="40% - Accent5 3 2 4 2" xfId="19087" hidden="1"/>
    <cellStyle name="40% - Accent5 3 2 4 2" xfId="19871" hidden="1"/>
    <cellStyle name="40% - Accent5 3 2 4 2" xfId="20186" hidden="1"/>
    <cellStyle name="40% - Accent5 3 2 4 2" xfId="20849" hidden="1"/>
    <cellStyle name="40% - Accent5 3 2 4 2" xfId="21482" hidden="1"/>
    <cellStyle name="40% - Accent5 3 2 4 2" xfId="22685" hidden="1"/>
    <cellStyle name="40% - Accent5 3 2 4 2" xfId="22854" hidden="1"/>
    <cellStyle name="40% - Accent5 3 2 4 2" xfId="24212" hidden="1"/>
    <cellStyle name="40% - Accent5 3 2 4 2" xfId="24528" hidden="1"/>
    <cellStyle name="40% - Accent5 3 2 4 2" xfId="25312" hidden="1"/>
    <cellStyle name="40% - Accent5 3 2 4 2" xfId="25627" hidden="1"/>
    <cellStyle name="40% - Accent5 3 2 4 2" xfId="26290" hidden="1"/>
    <cellStyle name="40% - Accent5 3 2 4 2" xfId="26923" hidden="1"/>
    <cellStyle name="40% - Accent5 3 2 4 2" xfId="27244" hidden="1"/>
    <cellStyle name="40% - Accent5 3 2 4 2" xfId="26992" hidden="1"/>
    <cellStyle name="40% - Accent5 3 2 4 2" xfId="25488" hidden="1"/>
    <cellStyle name="40% - Accent5 3 2 4 2" xfId="25164" hidden="1"/>
    <cellStyle name="40% - Accent5 3 2 4 2" xfId="24362" hidden="1"/>
    <cellStyle name="40% - Accent5 3 2 4 2" xfId="24046" hidden="1"/>
    <cellStyle name="40% - Accent5 3 2 4 2" xfId="23177" hidden="1"/>
    <cellStyle name="40% - Accent5 3 2 4 2" xfId="22447" hidden="1"/>
    <cellStyle name="40% - Accent5 3 2 4 2" xfId="21803" hidden="1"/>
    <cellStyle name="40% - Accent5 3 2 4 2" xfId="21551" hidden="1"/>
    <cellStyle name="40% - Accent5 3 2 4 2" xfId="20047" hidden="1"/>
    <cellStyle name="40% - Accent5 3 2 4 2" xfId="19723" hidden="1"/>
    <cellStyle name="40% - Accent5 3 2 4 2" xfId="18921" hidden="1"/>
    <cellStyle name="40% - Accent5 3 2 4 2" xfId="18605" hidden="1"/>
    <cellStyle name="40% - Accent5 3 2 4 2" xfId="17736" hidden="1"/>
    <cellStyle name="40% - Accent5 3 2 4 2" xfId="17006" hidden="1"/>
    <cellStyle name="40% - Accent5 3 2 4 2" xfId="28413" hidden="1"/>
    <cellStyle name="40% - Accent5 3 2 4 2" xfId="28582" hidden="1"/>
    <cellStyle name="40% - Accent5 3 2 4 2" xfId="29940" hidden="1"/>
    <cellStyle name="40% - Accent5 3 2 4 2" xfId="30256" hidden="1"/>
    <cellStyle name="40% - Accent5 3 2 4 2" xfId="31040" hidden="1"/>
    <cellStyle name="40% - Accent5 3 2 4 2" xfId="31355" hidden="1"/>
    <cellStyle name="40% - Accent5 3 2 4 2" xfId="32018" hidden="1"/>
    <cellStyle name="40% - Accent5 3 2 4 2" xfId="32651" hidden="1"/>
    <cellStyle name="40% - Accent5 3 2 4 2" xfId="32972" hidden="1"/>
    <cellStyle name="40% - Accent5 3 2 4 2" xfId="32720" hidden="1"/>
    <cellStyle name="40% - Accent5 3 2 4 2" xfId="31216" hidden="1"/>
    <cellStyle name="40% - Accent5 3 2 4 2" xfId="30892" hidden="1"/>
    <cellStyle name="40% - Accent5 3 2 4 2" xfId="30090" hidden="1"/>
    <cellStyle name="40% - Accent5 3 2 4 2" xfId="29774" hidden="1"/>
    <cellStyle name="40% - Accent5 3 2 4 2" xfId="28905" hidden="1"/>
    <cellStyle name="40% - Accent5 3 2 4 2" xfId="28175" hidden="1"/>
    <cellStyle name="40% - Accent5 3 3 3 2" xfId="493" hidden="1"/>
    <cellStyle name="40% - Accent5 3 3 3 2" xfId="662" hidden="1"/>
    <cellStyle name="40% - Accent5 3 3 3 2" xfId="2020" hidden="1"/>
    <cellStyle name="40% - Accent5 3 3 3 2" xfId="2336" hidden="1"/>
    <cellStyle name="40% - Accent5 3 3 3 2" xfId="3120" hidden="1"/>
    <cellStyle name="40% - Accent5 3 3 3 2" xfId="3435" hidden="1"/>
    <cellStyle name="40% - Accent5 3 3 3 2" xfId="4098" hidden="1"/>
    <cellStyle name="40% - Accent5 3 3 3 2" xfId="4731" hidden="1"/>
    <cellStyle name="40% - Accent5 3 3 3 2" xfId="5934" hidden="1"/>
    <cellStyle name="40% - Accent5 3 3 3 2" xfId="6103" hidden="1"/>
    <cellStyle name="40% - Accent5 3 3 3 2" xfId="7461" hidden="1"/>
    <cellStyle name="40% - Accent5 3 3 3 2" xfId="7777" hidden="1"/>
    <cellStyle name="40% - Accent5 3 3 3 2" xfId="8561" hidden="1"/>
    <cellStyle name="40% - Accent5 3 3 3 2" xfId="8876" hidden="1"/>
    <cellStyle name="40% - Accent5 3 3 3 2" xfId="9539" hidden="1"/>
    <cellStyle name="40% - Accent5 3 3 3 2" xfId="10172" hidden="1"/>
    <cellStyle name="40% - Accent5 3 3 3 2" xfId="10495" hidden="1"/>
    <cellStyle name="40% - Accent5 3 3 3 2" xfId="10243" hidden="1"/>
    <cellStyle name="40% - Accent5 3 3 3 2" xfId="8739" hidden="1"/>
    <cellStyle name="40% - Accent5 3 3 3 2" xfId="8415" hidden="1"/>
    <cellStyle name="40% - Accent5 3 3 3 2" xfId="7613" hidden="1"/>
    <cellStyle name="40% - Accent5 3 3 3 2" xfId="7297" hidden="1"/>
    <cellStyle name="40% - Accent5 3 3 3 2" xfId="6429" hidden="1"/>
    <cellStyle name="40% - Accent5 3 3 3 2" xfId="5700" hidden="1"/>
    <cellStyle name="40% - Accent5 3 3 3 2" xfId="5054" hidden="1"/>
    <cellStyle name="40% - Accent5 3 3 3 2" xfId="4802" hidden="1"/>
    <cellStyle name="40% - Accent5 3 3 3 2" xfId="3298" hidden="1"/>
    <cellStyle name="40% - Accent5 3 3 3 2" xfId="2974" hidden="1"/>
    <cellStyle name="40% - Accent5 3 3 3 2" xfId="2172" hidden="1"/>
    <cellStyle name="40% - Accent5 3 3 3 2" xfId="1856" hidden="1"/>
    <cellStyle name="40% - Accent5 3 3 3 2" xfId="988" hidden="1"/>
    <cellStyle name="40% - Accent5 3 3 3 2" xfId="259" hidden="1"/>
    <cellStyle name="40% - Accent5 3 3 3 2" xfId="11662" hidden="1"/>
    <cellStyle name="40% - Accent5 3 3 3 2" xfId="11831" hidden="1"/>
    <cellStyle name="40% - Accent5 3 3 3 2" xfId="13189" hidden="1"/>
    <cellStyle name="40% - Accent5 3 3 3 2" xfId="13505" hidden="1"/>
    <cellStyle name="40% - Accent5 3 3 3 2" xfId="14289" hidden="1"/>
    <cellStyle name="40% - Accent5 3 3 3 2" xfId="14604" hidden="1"/>
    <cellStyle name="40% - Accent5 3 3 3 2" xfId="15267" hidden="1"/>
    <cellStyle name="40% - Accent5 3 3 3 2" xfId="15900" hidden="1"/>
    <cellStyle name="40% - Accent5 3 3 3 2" xfId="16223" hidden="1"/>
    <cellStyle name="40% - Accent5 3 3 3 2" xfId="15971" hidden="1"/>
    <cellStyle name="40% - Accent5 3 3 3 2" xfId="14467" hidden="1"/>
    <cellStyle name="40% - Accent5 3 3 3 2" xfId="14143" hidden="1"/>
    <cellStyle name="40% - Accent5 3 3 3 2" xfId="13341" hidden="1"/>
    <cellStyle name="40% - Accent5 3 3 3 2" xfId="13025" hidden="1"/>
    <cellStyle name="40% - Accent5 3 3 3 2" xfId="12157" hidden="1"/>
    <cellStyle name="40% - Accent5 3 3 3 2" xfId="11428" hidden="1"/>
    <cellStyle name="40% - Accent5 3 3 3 2" xfId="17243" hidden="1"/>
    <cellStyle name="40% - Accent5 3 3 3 2" xfId="17412" hidden="1"/>
    <cellStyle name="40% - Accent5 3 3 3 2" xfId="18770" hidden="1"/>
    <cellStyle name="40% - Accent5 3 3 3 2" xfId="19086" hidden="1"/>
    <cellStyle name="40% - Accent5 3 3 3 2" xfId="19870" hidden="1"/>
    <cellStyle name="40% - Accent5 3 3 3 2" xfId="20185" hidden="1"/>
    <cellStyle name="40% - Accent5 3 3 3 2" xfId="20848" hidden="1"/>
    <cellStyle name="40% - Accent5 3 3 3 2" xfId="21481" hidden="1"/>
    <cellStyle name="40% - Accent5 3 3 3 2" xfId="22684" hidden="1"/>
    <cellStyle name="40% - Accent5 3 3 3 2" xfId="22853" hidden="1"/>
    <cellStyle name="40% - Accent5 3 3 3 2" xfId="24211" hidden="1"/>
    <cellStyle name="40% - Accent5 3 3 3 2" xfId="24527" hidden="1"/>
    <cellStyle name="40% - Accent5 3 3 3 2" xfId="25311" hidden="1"/>
    <cellStyle name="40% - Accent5 3 3 3 2" xfId="25626" hidden="1"/>
    <cellStyle name="40% - Accent5 3 3 3 2" xfId="26289" hidden="1"/>
    <cellStyle name="40% - Accent5 3 3 3 2" xfId="26922" hidden="1"/>
    <cellStyle name="40% - Accent5 3 3 3 2" xfId="27245" hidden="1"/>
    <cellStyle name="40% - Accent5 3 3 3 2" xfId="26993" hidden="1"/>
    <cellStyle name="40% - Accent5 3 3 3 2" xfId="25489" hidden="1"/>
    <cellStyle name="40% - Accent5 3 3 3 2" xfId="25165" hidden="1"/>
    <cellStyle name="40% - Accent5 3 3 3 2" xfId="24363" hidden="1"/>
    <cellStyle name="40% - Accent5 3 3 3 2" xfId="24047" hidden="1"/>
    <cellStyle name="40% - Accent5 3 3 3 2" xfId="23179" hidden="1"/>
    <cellStyle name="40% - Accent5 3 3 3 2" xfId="22450" hidden="1"/>
    <cellStyle name="40% - Accent5 3 3 3 2" xfId="21804" hidden="1"/>
    <cellStyle name="40% - Accent5 3 3 3 2" xfId="21552" hidden="1"/>
    <cellStyle name="40% - Accent5 3 3 3 2" xfId="20048" hidden="1"/>
    <cellStyle name="40% - Accent5 3 3 3 2" xfId="19724" hidden="1"/>
    <cellStyle name="40% - Accent5 3 3 3 2" xfId="18922" hidden="1"/>
    <cellStyle name="40% - Accent5 3 3 3 2" xfId="18606" hidden="1"/>
    <cellStyle name="40% - Accent5 3 3 3 2" xfId="17738" hidden="1"/>
    <cellStyle name="40% - Accent5 3 3 3 2" xfId="17009" hidden="1"/>
    <cellStyle name="40% - Accent5 3 3 3 2" xfId="28412" hidden="1"/>
    <cellStyle name="40% - Accent5 3 3 3 2" xfId="28581" hidden="1"/>
    <cellStyle name="40% - Accent5 3 3 3 2" xfId="29939" hidden="1"/>
    <cellStyle name="40% - Accent5 3 3 3 2" xfId="30255" hidden="1"/>
    <cellStyle name="40% - Accent5 3 3 3 2" xfId="31039" hidden="1"/>
    <cellStyle name="40% - Accent5 3 3 3 2" xfId="31354" hidden="1"/>
    <cellStyle name="40% - Accent5 3 3 3 2" xfId="32017" hidden="1"/>
    <cellStyle name="40% - Accent5 3 3 3 2" xfId="32650" hidden="1"/>
    <cellStyle name="40% - Accent5 3 3 3 2" xfId="32973" hidden="1"/>
    <cellStyle name="40% - Accent5 3 3 3 2" xfId="32721" hidden="1"/>
    <cellStyle name="40% - Accent5 3 3 3 2" xfId="31217" hidden="1"/>
    <cellStyle name="40% - Accent5 3 3 3 2" xfId="30893" hidden="1"/>
    <cellStyle name="40% - Accent5 3 3 3 2" xfId="30091" hidden="1"/>
    <cellStyle name="40% - Accent5 3 3 3 2" xfId="29775" hidden="1"/>
    <cellStyle name="40% - Accent5 3 3 3 2" xfId="28907" hidden="1"/>
    <cellStyle name="40% - Accent5 3 3 3 2" xfId="28178" hidden="1"/>
    <cellStyle name="40% - Accent5 4 2 3 2" xfId="524" hidden="1"/>
    <cellStyle name="40% - Accent5 4 2 3 2" xfId="693" hidden="1"/>
    <cellStyle name="40% - Accent5 4 2 3 2" xfId="2051" hidden="1"/>
    <cellStyle name="40% - Accent5 4 2 3 2" xfId="2367" hidden="1"/>
    <cellStyle name="40% - Accent5 4 2 3 2" xfId="3151" hidden="1"/>
    <cellStyle name="40% - Accent5 4 2 3 2" xfId="3466" hidden="1"/>
    <cellStyle name="40% - Accent5 4 2 3 2" xfId="4129" hidden="1"/>
    <cellStyle name="40% - Accent5 4 2 3 2" xfId="4762" hidden="1"/>
    <cellStyle name="40% - Accent5 4 2 3 2" xfId="5965" hidden="1"/>
    <cellStyle name="40% - Accent5 4 2 3 2" xfId="6134" hidden="1"/>
    <cellStyle name="40% - Accent5 4 2 3 2" xfId="7492" hidden="1"/>
    <cellStyle name="40% - Accent5 4 2 3 2" xfId="7808" hidden="1"/>
    <cellStyle name="40% - Accent5 4 2 3 2" xfId="8592" hidden="1"/>
    <cellStyle name="40% - Accent5 4 2 3 2" xfId="8907" hidden="1"/>
    <cellStyle name="40% - Accent5 4 2 3 2" xfId="9570" hidden="1"/>
    <cellStyle name="40% - Accent5 4 2 3 2" xfId="10203" hidden="1"/>
    <cellStyle name="40% - Accent5 4 2 3 2" xfId="10463" hidden="1"/>
    <cellStyle name="40% - Accent5 4 2 3 2" xfId="10212" hidden="1"/>
    <cellStyle name="40% - Accent5 4 2 3 2" xfId="8708" hidden="1"/>
    <cellStyle name="40% - Accent5 4 2 3 2" xfId="8383" hidden="1"/>
    <cellStyle name="40% - Accent5 4 2 3 2" xfId="7579" hidden="1"/>
    <cellStyle name="40% - Accent5 4 2 3 2" xfId="7264" hidden="1"/>
    <cellStyle name="40% - Accent5 4 2 3 2" xfId="6395" hidden="1"/>
    <cellStyle name="40% - Accent5 4 2 3 2" xfId="5653" hidden="1"/>
    <cellStyle name="40% - Accent5 4 2 3 2" xfId="5022" hidden="1"/>
    <cellStyle name="40% - Accent5 4 2 3 2" xfId="4771" hidden="1"/>
    <cellStyle name="40% - Accent5 4 2 3 2" xfId="3267" hidden="1"/>
    <cellStyle name="40% - Accent5 4 2 3 2" xfId="2942" hidden="1"/>
    <cellStyle name="40% - Accent5 4 2 3 2" xfId="2138" hidden="1"/>
    <cellStyle name="40% - Accent5 4 2 3 2" xfId="1823" hidden="1"/>
    <cellStyle name="40% - Accent5 4 2 3 2" xfId="954" hidden="1"/>
    <cellStyle name="40% - Accent5 4 2 3 2" xfId="212" hidden="1"/>
    <cellStyle name="40% - Accent5 4 2 3 2" xfId="11693" hidden="1"/>
    <cellStyle name="40% - Accent5 4 2 3 2" xfId="11862" hidden="1"/>
    <cellStyle name="40% - Accent5 4 2 3 2" xfId="13220" hidden="1"/>
    <cellStyle name="40% - Accent5 4 2 3 2" xfId="13536" hidden="1"/>
    <cellStyle name="40% - Accent5 4 2 3 2" xfId="14320" hidden="1"/>
    <cellStyle name="40% - Accent5 4 2 3 2" xfId="14635" hidden="1"/>
    <cellStyle name="40% - Accent5 4 2 3 2" xfId="15298" hidden="1"/>
    <cellStyle name="40% - Accent5 4 2 3 2" xfId="15931" hidden="1"/>
    <cellStyle name="40% - Accent5 4 2 3 2" xfId="16191" hidden="1"/>
    <cellStyle name="40% - Accent5 4 2 3 2" xfId="15940" hidden="1"/>
    <cellStyle name="40% - Accent5 4 2 3 2" xfId="14436" hidden="1"/>
    <cellStyle name="40% - Accent5 4 2 3 2" xfId="14111" hidden="1"/>
    <cellStyle name="40% - Accent5 4 2 3 2" xfId="13307" hidden="1"/>
    <cellStyle name="40% - Accent5 4 2 3 2" xfId="12992" hidden="1"/>
    <cellStyle name="40% - Accent5 4 2 3 2" xfId="12123" hidden="1"/>
    <cellStyle name="40% - Accent5 4 2 3 2" xfId="11381" hidden="1"/>
    <cellStyle name="40% - Accent5 4 2 3 2" xfId="17274" hidden="1"/>
    <cellStyle name="40% - Accent5 4 2 3 2" xfId="17443" hidden="1"/>
    <cellStyle name="40% - Accent5 4 2 3 2" xfId="18801" hidden="1"/>
    <cellStyle name="40% - Accent5 4 2 3 2" xfId="19117" hidden="1"/>
    <cellStyle name="40% - Accent5 4 2 3 2" xfId="19901" hidden="1"/>
    <cellStyle name="40% - Accent5 4 2 3 2" xfId="20216" hidden="1"/>
    <cellStyle name="40% - Accent5 4 2 3 2" xfId="20879" hidden="1"/>
    <cellStyle name="40% - Accent5 4 2 3 2" xfId="21512" hidden="1"/>
    <cellStyle name="40% - Accent5 4 2 3 2" xfId="22715" hidden="1"/>
    <cellStyle name="40% - Accent5 4 2 3 2" xfId="22884" hidden="1"/>
    <cellStyle name="40% - Accent5 4 2 3 2" xfId="24242" hidden="1"/>
    <cellStyle name="40% - Accent5 4 2 3 2" xfId="24558" hidden="1"/>
    <cellStyle name="40% - Accent5 4 2 3 2" xfId="25342" hidden="1"/>
    <cellStyle name="40% - Accent5 4 2 3 2" xfId="25657" hidden="1"/>
    <cellStyle name="40% - Accent5 4 2 3 2" xfId="26320" hidden="1"/>
    <cellStyle name="40% - Accent5 4 2 3 2" xfId="26953" hidden="1"/>
    <cellStyle name="40% - Accent5 4 2 3 2" xfId="27213" hidden="1"/>
    <cellStyle name="40% - Accent5 4 2 3 2" xfId="26962" hidden="1"/>
    <cellStyle name="40% - Accent5 4 2 3 2" xfId="25458" hidden="1"/>
    <cellStyle name="40% - Accent5 4 2 3 2" xfId="25133" hidden="1"/>
    <cellStyle name="40% - Accent5 4 2 3 2" xfId="24329" hidden="1"/>
    <cellStyle name="40% - Accent5 4 2 3 2" xfId="24014" hidden="1"/>
    <cellStyle name="40% - Accent5 4 2 3 2" xfId="23145" hidden="1"/>
    <cellStyle name="40% - Accent5 4 2 3 2" xfId="22403" hidden="1"/>
    <cellStyle name="40% - Accent5 4 2 3 2" xfId="21772" hidden="1"/>
    <cellStyle name="40% - Accent5 4 2 3 2" xfId="21521" hidden="1"/>
    <cellStyle name="40% - Accent5 4 2 3 2" xfId="20017" hidden="1"/>
    <cellStyle name="40% - Accent5 4 2 3 2" xfId="19692" hidden="1"/>
    <cellStyle name="40% - Accent5 4 2 3 2" xfId="18888" hidden="1"/>
    <cellStyle name="40% - Accent5 4 2 3 2" xfId="18573" hidden="1"/>
    <cellStyle name="40% - Accent5 4 2 3 2" xfId="17704" hidden="1"/>
    <cellStyle name="40% - Accent5 4 2 3 2" xfId="16962" hidden="1"/>
    <cellStyle name="40% - Accent5 4 2 3 2" xfId="28443" hidden="1"/>
    <cellStyle name="40% - Accent5 4 2 3 2" xfId="28612" hidden="1"/>
    <cellStyle name="40% - Accent5 4 2 3 2" xfId="29970" hidden="1"/>
    <cellStyle name="40% - Accent5 4 2 3 2" xfId="30286" hidden="1"/>
    <cellStyle name="40% - Accent5 4 2 3 2" xfId="31070" hidden="1"/>
    <cellStyle name="40% - Accent5 4 2 3 2" xfId="31385" hidden="1"/>
    <cellStyle name="40% - Accent5 4 2 3 2" xfId="32048" hidden="1"/>
    <cellStyle name="40% - Accent5 4 2 3 2" xfId="32681" hidden="1"/>
    <cellStyle name="40% - Accent5 4 2 3 2" xfId="32941" hidden="1"/>
    <cellStyle name="40% - Accent5 4 2 3 2" xfId="32690" hidden="1"/>
    <cellStyle name="40% - Accent5 4 2 3 2" xfId="31186" hidden="1"/>
    <cellStyle name="40% - Accent5 4 2 3 2" xfId="30861" hidden="1"/>
    <cellStyle name="40% - Accent5 4 2 3 2" xfId="30057" hidden="1"/>
    <cellStyle name="40% - Accent5 4 2 3 2" xfId="29742" hidden="1"/>
    <cellStyle name="40% - Accent5 4 2 3 2" xfId="28873" hidden="1"/>
    <cellStyle name="40% - Accent5 4 2 3 2" xfId="28131" hidden="1"/>
    <cellStyle name="40% - Accent5 4 2 4 2" xfId="496" hidden="1"/>
    <cellStyle name="40% - Accent5 4 2 4 2" xfId="665" hidden="1"/>
    <cellStyle name="40% - Accent5 4 2 4 2" xfId="2023" hidden="1"/>
    <cellStyle name="40% - Accent5 4 2 4 2" xfId="2339" hidden="1"/>
    <cellStyle name="40% - Accent5 4 2 4 2" xfId="3123" hidden="1"/>
    <cellStyle name="40% - Accent5 4 2 4 2" xfId="3438" hidden="1"/>
    <cellStyle name="40% - Accent5 4 2 4 2" xfId="4101" hidden="1"/>
    <cellStyle name="40% - Accent5 4 2 4 2" xfId="4734" hidden="1"/>
    <cellStyle name="40% - Accent5 4 2 4 2" xfId="5937" hidden="1"/>
    <cellStyle name="40% - Accent5 4 2 4 2" xfId="6106" hidden="1"/>
    <cellStyle name="40% - Accent5 4 2 4 2" xfId="7464" hidden="1"/>
    <cellStyle name="40% - Accent5 4 2 4 2" xfId="7780" hidden="1"/>
    <cellStyle name="40% - Accent5 4 2 4 2" xfId="8564" hidden="1"/>
    <cellStyle name="40% - Accent5 4 2 4 2" xfId="8879" hidden="1"/>
    <cellStyle name="40% - Accent5 4 2 4 2" xfId="9542" hidden="1"/>
    <cellStyle name="40% - Accent5 4 2 4 2" xfId="10175" hidden="1"/>
    <cellStyle name="40% - Accent5 4 2 4 2" xfId="10492" hidden="1"/>
    <cellStyle name="40% - Accent5 4 2 4 2" xfId="10240" hidden="1"/>
    <cellStyle name="40% - Accent5 4 2 4 2" xfId="8736" hidden="1"/>
    <cellStyle name="40% - Accent5 4 2 4 2" xfId="8412" hidden="1"/>
    <cellStyle name="40% - Accent5 4 2 4 2" xfId="7610" hidden="1"/>
    <cellStyle name="40% - Accent5 4 2 4 2" xfId="7294" hidden="1"/>
    <cellStyle name="40% - Accent5 4 2 4 2" xfId="6425" hidden="1"/>
    <cellStyle name="40% - Accent5 4 2 4 2" xfId="5694" hidden="1"/>
    <cellStyle name="40% - Accent5 4 2 4 2" xfId="5051" hidden="1"/>
    <cellStyle name="40% - Accent5 4 2 4 2" xfId="4799" hidden="1"/>
    <cellStyle name="40% - Accent5 4 2 4 2" xfId="3295" hidden="1"/>
    <cellStyle name="40% - Accent5 4 2 4 2" xfId="2971" hidden="1"/>
    <cellStyle name="40% - Accent5 4 2 4 2" xfId="2169" hidden="1"/>
    <cellStyle name="40% - Accent5 4 2 4 2" xfId="1853" hidden="1"/>
    <cellStyle name="40% - Accent5 4 2 4 2" xfId="984" hidden="1"/>
    <cellStyle name="40% - Accent5 4 2 4 2" xfId="253" hidden="1"/>
    <cellStyle name="40% - Accent5 4 2 4 2" xfId="11665" hidden="1"/>
    <cellStyle name="40% - Accent5 4 2 4 2" xfId="11834" hidden="1"/>
    <cellStyle name="40% - Accent5 4 2 4 2" xfId="13192" hidden="1"/>
    <cellStyle name="40% - Accent5 4 2 4 2" xfId="13508" hidden="1"/>
    <cellStyle name="40% - Accent5 4 2 4 2" xfId="14292" hidden="1"/>
    <cellStyle name="40% - Accent5 4 2 4 2" xfId="14607" hidden="1"/>
    <cellStyle name="40% - Accent5 4 2 4 2" xfId="15270" hidden="1"/>
    <cellStyle name="40% - Accent5 4 2 4 2" xfId="15903" hidden="1"/>
    <cellStyle name="40% - Accent5 4 2 4 2" xfId="16220" hidden="1"/>
    <cellStyle name="40% - Accent5 4 2 4 2" xfId="15968" hidden="1"/>
    <cellStyle name="40% - Accent5 4 2 4 2" xfId="14464" hidden="1"/>
    <cellStyle name="40% - Accent5 4 2 4 2" xfId="14140" hidden="1"/>
    <cellStyle name="40% - Accent5 4 2 4 2" xfId="13338" hidden="1"/>
    <cellStyle name="40% - Accent5 4 2 4 2" xfId="13022" hidden="1"/>
    <cellStyle name="40% - Accent5 4 2 4 2" xfId="12153" hidden="1"/>
    <cellStyle name="40% - Accent5 4 2 4 2" xfId="11422" hidden="1"/>
    <cellStyle name="40% - Accent5 4 2 4 2" xfId="17246" hidden="1"/>
    <cellStyle name="40% - Accent5 4 2 4 2" xfId="17415" hidden="1"/>
    <cellStyle name="40% - Accent5 4 2 4 2" xfId="18773" hidden="1"/>
    <cellStyle name="40% - Accent5 4 2 4 2" xfId="19089" hidden="1"/>
    <cellStyle name="40% - Accent5 4 2 4 2" xfId="19873" hidden="1"/>
    <cellStyle name="40% - Accent5 4 2 4 2" xfId="20188" hidden="1"/>
    <cellStyle name="40% - Accent5 4 2 4 2" xfId="20851" hidden="1"/>
    <cellStyle name="40% - Accent5 4 2 4 2" xfId="21484" hidden="1"/>
    <cellStyle name="40% - Accent5 4 2 4 2" xfId="22687" hidden="1"/>
    <cellStyle name="40% - Accent5 4 2 4 2" xfId="22856" hidden="1"/>
    <cellStyle name="40% - Accent5 4 2 4 2" xfId="24214" hidden="1"/>
    <cellStyle name="40% - Accent5 4 2 4 2" xfId="24530" hidden="1"/>
    <cellStyle name="40% - Accent5 4 2 4 2" xfId="25314" hidden="1"/>
    <cellStyle name="40% - Accent5 4 2 4 2" xfId="25629" hidden="1"/>
    <cellStyle name="40% - Accent5 4 2 4 2" xfId="26292" hidden="1"/>
    <cellStyle name="40% - Accent5 4 2 4 2" xfId="26925" hidden="1"/>
    <cellStyle name="40% - Accent5 4 2 4 2" xfId="27242" hidden="1"/>
    <cellStyle name="40% - Accent5 4 2 4 2" xfId="26990" hidden="1"/>
    <cellStyle name="40% - Accent5 4 2 4 2" xfId="25486" hidden="1"/>
    <cellStyle name="40% - Accent5 4 2 4 2" xfId="25162" hidden="1"/>
    <cellStyle name="40% - Accent5 4 2 4 2" xfId="24360" hidden="1"/>
    <cellStyle name="40% - Accent5 4 2 4 2" xfId="24044" hidden="1"/>
    <cellStyle name="40% - Accent5 4 2 4 2" xfId="23175" hidden="1"/>
    <cellStyle name="40% - Accent5 4 2 4 2" xfId="22444" hidden="1"/>
    <cellStyle name="40% - Accent5 4 2 4 2" xfId="21801" hidden="1"/>
    <cellStyle name="40% - Accent5 4 2 4 2" xfId="21549" hidden="1"/>
    <cellStyle name="40% - Accent5 4 2 4 2" xfId="20045" hidden="1"/>
    <cellStyle name="40% - Accent5 4 2 4 2" xfId="19721" hidden="1"/>
    <cellStyle name="40% - Accent5 4 2 4 2" xfId="18919" hidden="1"/>
    <cellStyle name="40% - Accent5 4 2 4 2" xfId="18603" hidden="1"/>
    <cellStyle name="40% - Accent5 4 2 4 2" xfId="17734" hidden="1"/>
    <cellStyle name="40% - Accent5 4 2 4 2" xfId="17003" hidden="1"/>
    <cellStyle name="40% - Accent5 4 2 4 2" xfId="28415" hidden="1"/>
    <cellStyle name="40% - Accent5 4 2 4 2" xfId="28584" hidden="1"/>
    <cellStyle name="40% - Accent5 4 2 4 2" xfId="29942" hidden="1"/>
    <cellStyle name="40% - Accent5 4 2 4 2" xfId="30258" hidden="1"/>
    <cellStyle name="40% - Accent5 4 2 4 2" xfId="31042" hidden="1"/>
    <cellStyle name="40% - Accent5 4 2 4 2" xfId="31357" hidden="1"/>
    <cellStyle name="40% - Accent5 4 2 4 2" xfId="32020" hidden="1"/>
    <cellStyle name="40% - Accent5 4 2 4 2" xfId="32653" hidden="1"/>
    <cellStyle name="40% - Accent5 4 2 4 2" xfId="32970" hidden="1"/>
    <cellStyle name="40% - Accent5 4 2 4 2" xfId="32718" hidden="1"/>
    <cellStyle name="40% - Accent5 4 2 4 2" xfId="31214" hidden="1"/>
    <cellStyle name="40% - Accent5 4 2 4 2" xfId="30890" hidden="1"/>
    <cellStyle name="40% - Accent5 4 2 4 2" xfId="30088" hidden="1"/>
    <cellStyle name="40% - Accent5 4 2 4 2" xfId="29772" hidden="1"/>
    <cellStyle name="40% - Accent5 4 2 4 2" xfId="28903" hidden="1"/>
    <cellStyle name="40% - Accent5 4 2 4 2" xfId="28172" hidden="1"/>
    <cellStyle name="40% - Accent5 4 3 3 2" xfId="495" hidden="1"/>
    <cellStyle name="40% - Accent5 4 3 3 2" xfId="664" hidden="1"/>
    <cellStyle name="40% - Accent5 4 3 3 2" xfId="2022" hidden="1"/>
    <cellStyle name="40% - Accent5 4 3 3 2" xfId="2338" hidden="1"/>
    <cellStyle name="40% - Accent5 4 3 3 2" xfId="3122" hidden="1"/>
    <cellStyle name="40% - Accent5 4 3 3 2" xfId="3437" hidden="1"/>
    <cellStyle name="40% - Accent5 4 3 3 2" xfId="4100" hidden="1"/>
    <cellStyle name="40% - Accent5 4 3 3 2" xfId="4733" hidden="1"/>
    <cellStyle name="40% - Accent5 4 3 3 2" xfId="5936" hidden="1"/>
    <cellStyle name="40% - Accent5 4 3 3 2" xfId="6105" hidden="1"/>
    <cellStyle name="40% - Accent5 4 3 3 2" xfId="7463" hidden="1"/>
    <cellStyle name="40% - Accent5 4 3 3 2" xfId="7779" hidden="1"/>
    <cellStyle name="40% - Accent5 4 3 3 2" xfId="8563" hidden="1"/>
    <cellStyle name="40% - Accent5 4 3 3 2" xfId="8878" hidden="1"/>
    <cellStyle name="40% - Accent5 4 3 3 2" xfId="9541" hidden="1"/>
    <cellStyle name="40% - Accent5 4 3 3 2" xfId="10174" hidden="1"/>
    <cellStyle name="40% - Accent5 4 3 3 2" xfId="10493" hidden="1"/>
    <cellStyle name="40% - Accent5 4 3 3 2" xfId="10241" hidden="1"/>
    <cellStyle name="40% - Accent5 4 3 3 2" xfId="8737" hidden="1"/>
    <cellStyle name="40% - Accent5 4 3 3 2" xfId="8413" hidden="1"/>
    <cellStyle name="40% - Accent5 4 3 3 2" xfId="7611" hidden="1"/>
    <cellStyle name="40% - Accent5 4 3 3 2" xfId="7295" hidden="1"/>
    <cellStyle name="40% - Accent5 4 3 3 2" xfId="6426" hidden="1"/>
    <cellStyle name="40% - Accent5 4 3 3 2" xfId="5696" hidden="1"/>
    <cellStyle name="40% - Accent5 4 3 3 2" xfId="5052" hidden="1"/>
    <cellStyle name="40% - Accent5 4 3 3 2" xfId="4800" hidden="1"/>
    <cellStyle name="40% - Accent5 4 3 3 2" xfId="3296" hidden="1"/>
    <cellStyle name="40% - Accent5 4 3 3 2" xfId="2972" hidden="1"/>
    <cellStyle name="40% - Accent5 4 3 3 2" xfId="2170" hidden="1"/>
    <cellStyle name="40% - Accent5 4 3 3 2" xfId="1854" hidden="1"/>
    <cellStyle name="40% - Accent5 4 3 3 2" xfId="985" hidden="1"/>
    <cellStyle name="40% - Accent5 4 3 3 2" xfId="255" hidden="1"/>
    <cellStyle name="40% - Accent5 4 3 3 2" xfId="11664" hidden="1"/>
    <cellStyle name="40% - Accent5 4 3 3 2" xfId="11833" hidden="1"/>
    <cellStyle name="40% - Accent5 4 3 3 2" xfId="13191" hidden="1"/>
    <cellStyle name="40% - Accent5 4 3 3 2" xfId="13507" hidden="1"/>
    <cellStyle name="40% - Accent5 4 3 3 2" xfId="14291" hidden="1"/>
    <cellStyle name="40% - Accent5 4 3 3 2" xfId="14606" hidden="1"/>
    <cellStyle name="40% - Accent5 4 3 3 2" xfId="15269" hidden="1"/>
    <cellStyle name="40% - Accent5 4 3 3 2" xfId="15902" hidden="1"/>
    <cellStyle name="40% - Accent5 4 3 3 2" xfId="16221" hidden="1"/>
    <cellStyle name="40% - Accent5 4 3 3 2" xfId="15969" hidden="1"/>
    <cellStyle name="40% - Accent5 4 3 3 2" xfId="14465" hidden="1"/>
    <cellStyle name="40% - Accent5 4 3 3 2" xfId="14141" hidden="1"/>
    <cellStyle name="40% - Accent5 4 3 3 2" xfId="13339" hidden="1"/>
    <cellStyle name="40% - Accent5 4 3 3 2" xfId="13023" hidden="1"/>
    <cellStyle name="40% - Accent5 4 3 3 2" xfId="12154" hidden="1"/>
    <cellStyle name="40% - Accent5 4 3 3 2" xfId="11424" hidden="1"/>
    <cellStyle name="40% - Accent5 4 3 3 2" xfId="17245" hidden="1"/>
    <cellStyle name="40% - Accent5 4 3 3 2" xfId="17414" hidden="1"/>
    <cellStyle name="40% - Accent5 4 3 3 2" xfId="18772" hidden="1"/>
    <cellStyle name="40% - Accent5 4 3 3 2" xfId="19088" hidden="1"/>
    <cellStyle name="40% - Accent5 4 3 3 2" xfId="19872" hidden="1"/>
    <cellStyle name="40% - Accent5 4 3 3 2" xfId="20187" hidden="1"/>
    <cellStyle name="40% - Accent5 4 3 3 2" xfId="20850" hidden="1"/>
    <cellStyle name="40% - Accent5 4 3 3 2" xfId="21483" hidden="1"/>
    <cellStyle name="40% - Accent5 4 3 3 2" xfId="22686" hidden="1"/>
    <cellStyle name="40% - Accent5 4 3 3 2" xfId="22855" hidden="1"/>
    <cellStyle name="40% - Accent5 4 3 3 2" xfId="24213" hidden="1"/>
    <cellStyle name="40% - Accent5 4 3 3 2" xfId="24529" hidden="1"/>
    <cellStyle name="40% - Accent5 4 3 3 2" xfId="25313" hidden="1"/>
    <cellStyle name="40% - Accent5 4 3 3 2" xfId="25628" hidden="1"/>
    <cellStyle name="40% - Accent5 4 3 3 2" xfId="26291" hidden="1"/>
    <cellStyle name="40% - Accent5 4 3 3 2" xfId="26924" hidden="1"/>
    <cellStyle name="40% - Accent5 4 3 3 2" xfId="27243" hidden="1"/>
    <cellStyle name="40% - Accent5 4 3 3 2" xfId="26991" hidden="1"/>
    <cellStyle name="40% - Accent5 4 3 3 2" xfId="25487" hidden="1"/>
    <cellStyle name="40% - Accent5 4 3 3 2" xfId="25163" hidden="1"/>
    <cellStyle name="40% - Accent5 4 3 3 2" xfId="24361" hidden="1"/>
    <cellStyle name="40% - Accent5 4 3 3 2" xfId="24045" hidden="1"/>
    <cellStyle name="40% - Accent5 4 3 3 2" xfId="23176" hidden="1"/>
    <cellStyle name="40% - Accent5 4 3 3 2" xfId="22446" hidden="1"/>
    <cellStyle name="40% - Accent5 4 3 3 2" xfId="21802" hidden="1"/>
    <cellStyle name="40% - Accent5 4 3 3 2" xfId="21550" hidden="1"/>
    <cellStyle name="40% - Accent5 4 3 3 2" xfId="20046" hidden="1"/>
    <cellStyle name="40% - Accent5 4 3 3 2" xfId="19722" hidden="1"/>
    <cellStyle name="40% - Accent5 4 3 3 2" xfId="18920" hidden="1"/>
    <cellStyle name="40% - Accent5 4 3 3 2" xfId="18604" hidden="1"/>
    <cellStyle name="40% - Accent5 4 3 3 2" xfId="17735" hidden="1"/>
    <cellStyle name="40% - Accent5 4 3 3 2" xfId="17005" hidden="1"/>
    <cellStyle name="40% - Accent5 4 3 3 2" xfId="28414" hidden="1"/>
    <cellStyle name="40% - Accent5 4 3 3 2" xfId="28583" hidden="1"/>
    <cellStyle name="40% - Accent5 4 3 3 2" xfId="29941" hidden="1"/>
    <cellStyle name="40% - Accent5 4 3 3 2" xfId="30257" hidden="1"/>
    <cellStyle name="40% - Accent5 4 3 3 2" xfId="31041" hidden="1"/>
    <cellStyle name="40% - Accent5 4 3 3 2" xfId="31356" hidden="1"/>
    <cellStyle name="40% - Accent5 4 3 3 2" xfId="32019" hidden="1"/>
    <cellStyle name="40% - Accent5 4 3 3 2" xfId="32652" hidden="1"/>
    <cellStyle name="40% - Accent5 4 3 3 2" xfId="32971" hidden="1"/>
    <cellStyle name="40% - Accent5 4 3 3 2" xfId="32719" hidden="1"/>
    <cellStyle name="40% - Accent5 4 3 3 2" xfId="31215" hidden="1"/>
    <cellStyle name="40% - Accent5 4 3 3 2" xfId="30891" hidden="1"/>
    <cellStyle name="40% - Accent5 4 3 3 2" xfId="30089" hidden="1"/>
    <cellStyle name="40% - Accent5 4 3 3 2" xfId="29773" hidden="1"/>
    <cellStyle name="40% - Accent5 4 3 3 2" xfId="28904" hidden="1"/>
    <cellStyle name="40% - Accent5 4 3 3 2" xfId="28174" hidden="1"/>
    <cellStyle name="40% - Accent5 5 2" xfId="452" hidden="1"/>
    <cellStyle name="40% - Accent5 5 2" xfId="621" hidden="1"/>
    <cellStyle name="40% - Accent5 5 2" xfId="1979" hidden="1"/>
    <cellStyle name="40% - Accent5 5 2" xfId="2295" hidden="1"/>
    <cellStyle name="40% - Accent5 5 2" xfId="3079" hidden="1"/>
    <cellStyle name="40% - Accent5 5 2" xfId="3394" hidden="1"/>
    <cellStyle name="40% - Accent5 5 2" xfId="4057" hidden="1"/>
    <cellStyle name="40% - Accent5 5 2" xfId="4690" hidden="1"/>
    <cellStyle name="40% - Accent5 5 2" xfId="5893" hidden="1"/>
    <cellStyle name="40% - Accent5 5 2" xfId="6062" hidden="1"/>
    <cellStyle name="40% - Accent5 5 2" xfId="7420" hidden="1"/>
    <cellStyle name="40% - Accent5 5 2" xfId="7736" hidden="1"/>
    <cellStyle name="40% - Accent5 5 2" xfId="8520" hidden="1"/>
    <cellStyle name="40% - Accent5 5 2" xfId="8835" hidden="1"/>
    <cellStyle name="40% - Accent5 5 2" xfId="9498" hidden="1"/>
    <cellStyle name="40% - Accent5 5 2" xfId="10131" hidden="1"/>
    <cellStyle name="40% - Accent5 5 2" xfId="10536" hidden="1"/>
    <cellStyle name="40% - Accent5 5 2" xfId="10284" hidden="1"/>
    <cellStyle name="40% - Accent5 5 2" xfId="8781" hidden="1"/>
    <cellStyle name="40% - Accent5 5 2" xfId="8456" hidden="1"/>
    <cellStyle name="40% - Accent5 5 2" xfId="7656" hidden="1"/>
    <cellStyle name="40% - Accent5 5 2" xfId="7338" hidden="1"/>
    <cellStyle name="40% - Accent5 5 2" xfId="6479" hidden="1"/>
    <cellStyle name="40% - Accent5 5 2" xfId="5767" hidden="1"/>
    <cellStyle name="40% - Accent5 5 2" xfId="5095" hidden="1"/>
    <cellStyle name="40% - Accent5 5 2" xfId="4843" hidden="1"/>
    <cellStyle name="40% - Accent5 5 2" xfId="3340" hidden="1"/>
    <cellStyle name="40% - Accent5 5 2" xfId="3015" hidden="1"/>
    <cellStyle name="40% - Accent5 5 2" xfId="2215" hidden="1"/>
    <cellStyle name="40% - Accent5 5 2" xfId="1897" hidden="1"/>
    <cellStyle name="40% - Accent5 5 2" xfId="1038" hidden="1"/>
    <cellStyle name="40% - Accent5 5 2" xfId="326" hidden="1"/>
    <cellStyle name="40% - Accent5 5 2" xfId="11621" hidden="1"/>
    <cellStyle name="40% - Accent5 5 2" xfId="11790" hidden="1"/>
    <cellStyle name="40% - Accent5 5 2" xfId="13148" hidden="1"/>
    <cellStyle name="40% - Accent5 5 2" xfId="13464" hidden="1"/>
    <cellStyle name="40% - Accent5 5 2" xfId="14248" hidden="1"/>
    <cellStyle name="40% - Accent5 5 2" xfId="14563" hidden="1"/>
    <cellStyle name="40% - Accent5 5 2" xfId="15226" hidden="1"/>
    <cellStyle name="40% - Accent5 5 2" xfId="15859" hidden="1"/>
    <cellStyle name="40% - Accent5 5 2" xfId="16264" hidden="1"/>
    <cellStyle name="40% - Accent5 5 2" xfId="16012" hidden="1"/>
    <cellStyle name="40% - Accent5 5 2" xfId="14509" hidden="1"/>
    <cellStyle name="40% - Accent5 5 2" xfId="14184" hidden="1"/>
    <cellStyle name="40% - Accent5 5 2" xfId="13384" hidden="1"/>
    <cellStyle name="40% - Accent5 5 2" xfId="13066" hidden="1"/>
    <cellStyle name="40% - Accent5 5 2" xfId="12207" hidden="1"/>
    <cellStyle name="40% - Accent5 5 2" xfId="11495" hidden="1"/>
    <cellStyle name="40% - Accent5 5 2" xfId="17202" hidden="1"/>
    <cellStyle name="40% - Accent5 5 2" xfId="17371" hidden="1"/>
    <cellStyle name="40% - Accent5 5 2" xfId="18729" hidden="1"/>
    <cellStyle name="40% - Accent5 5 2" xfId="19045" hidden="1"/>
    <cellStyle name="40% - Accent5 5 2" xfId="19829" hidden="1"/>
    <cellStyle name="40% - Accent5 5 2" xfId="20144" hidden="1"/>
    <cellStyle name="40% - Accent5 5 2" xfId="20807" hidden="1"/>
    <cellStyle name="40% - Accent5 5 2" xfId="21440" hidden="1"/>
    <cellStyle name="40% - Accent5 5 2" xfId="22643" hidden="1"/>
    <cellStyle name="40% - Accent5 5 2" xfId="22812" hidden="1"/>
    <cellStyle name="40% - Accent5 5 2" xfId="24170" hidden="1"/>
    <cellStyle name="40% - Accent5 5 2" xfId="24486" hidden="1"/>
    <cellStyle name="40% - Accent5 5 2" xfId="25270" hidden="1"/>
    <cellStyle name="40% - Accent5 5 2" xfId="25585" hidden="1"/>
    <cellStyle name="40% - Accent5 5 2" xfId="26248" hidden="1"/>
    <cellStyle name="40% - Accent5 5 2" xfId="26881" hidden="1"/>
    <cellStyle name="40% - Accent5 5 2" xfId="27286" hidden="1"/>
    <cellStyle name="40% - Accent5 5 2" xfId="27034" hidden="1"/>
    <cellStyle name="40% - Accent5 5 2" xfId="25531" hidden="1"/>
    <cellStyle name="40% - Accent5 5 2" xfId="25206" hidden="1"/>
    <cellStyle name="40% - Accent5 5 2" xfId="24406" hidden="1"/>
    <cellStyle name="40% - Accent5 5 2" xfId="24088" hidden="1"/>
    <cellStyle name="40% - Accent5 5 2" xfId="23229" hidden="1"/>
    <cellStyle name="40% - Accent5 5 2" xfId="22517" hidden="1"/>
    <cellStyle name="40% - Accent5 5 2" xfId="21845" hidden="1"/>
    <cellStyle name="40% - Accent5 5 2" xfId="21593" hidden="1"/>
    <cellStyle name="40% - Accent5 5 2" xfId="20090" hidden="1"/>
    <cellStyle name="40% - Accent5 5 2" xfId="19765" hidden="1"/>
    <cellStyle name="40% - Accent5 5 2" xfId="18965" hidden="1"/>
    <cellStyle name="40% - Accent5 5 2" xfId="18647" hidden="1"/>
    <cellStyle name="40% - Accent5 5 2" xfId="17788" hidden="1"/>
    <cellStyle name="40% - Accent5 5 2" xfId="17076" hidden="1"/>
    <cellStyle name="40% - Accent5 5 2" xfId="28371" hidden="1"/>
    <cellStyle name="40% - Accent5 5 2" xfId="28540" hidden="1"/>
    <cellStyle name="40% - Accent5 5 2" xfId="29898" hidden="1"/>
    <cellStyle name="40% - Accent5 5 2" xfId="30214" hidden="1"/>
    <cellStyle name="40% - Accent5 5 2" xfId="30998" hidden="1"/>
    <cellStyle name="40% - Accent5 5 2" xfId="31313" hidden="1"/>
    <cellStyle name="40% - Accent5 5 2" xfId="31976" hidden="1"/>
    <cellStyle name="40% - Accent5 5 2" xfId="32609" hidden="1"/>
    <cellStyle name="40% - Accent5 5 2" xfId="33014" hidden="1"/>
    <cellStyle name="40% - Accent5 5 2" xfId="32762" hidden="1"/>
    <cellStyle name="40% - Accent5 5 2" xfId="31259" hidden="1"/>
    <cellStyle name="40% - Accent5 5 2" xfId="30934" hidden="1"/>
    <cellStyle name="40% - Accent5 5 2" xfId="30134" hidden="1"/>
    <cellStyle name="40% - Accent5 5 2" xfId="29816" hidden="1"/>
    <cellStyle name="40% - Accent5 5 2" xfId="28957" hidden="1"/>
    <cellStyle name="40% - Accent5 5 2" xfId="28245" hidden="1"/>
    <cellStyle name="40% - Accent5 7" xfId="25" hidden="1"/>
    <cellStyle name="40% - Accent5 7" xfId="97" hidden="1"/>
    <cellStyle name="40% - Accent5 7" xfId="176" hidden="1"/>
    <cellStyle name="40% - Accent5 7" xfId="345" hidden="1"/>
    <cellStyle name="40% - Accent5 7" xfId="1316" hidden="1"/>
    <cellStyle name="40% - Accent5 7" xfId="1448" hidden="1"/>
    <cellStyle name="40% - Accent5 7" xfId="1594" hidden="1"/>
    <cellStyle name="40% - Accent5 7" xfId="926" hidden="1"/>
    <cellStyle name="40% - Accent5 7" xfId="2094" hidden="1"/>
    <cellStyle name="40% - Accent5 7" xfId="890" hidden="1"/>
    <cellStyle name="40% - Accent5 7" xfId="942" hidden="1"/>
    <cellStyle name="40% - Accent5 7" xfId="2529" hidden="1"/>
    <cellStyle name="40% - Accent5 7" xfId="2656" hidden="1"/>
    <cellStyle name="40% - Accent5 7" xfId="916" hidden="1"/>
    <cellStyle name="40% - Accent5 7" xfId="3220" hidden="1"/>
    <cellStyle name="40% - Accent5 7" xfId="1222" hidden="1"/>
    <cellStyle name="40% - Accent5 7" xfId="2096" hidden="1"/>
    <cellStyle name="40% - Accent5 7" xfId="3565" hidden="1"/>
    <cellStyle name="40% - Accent5 7" xfId="3664" hidden="1"/>
    <cellStyle name="40% - Accent5 7" xfId="2387" hidden="1"/>
    <cellStyle name="40% - Accent5 7" xfId="4333" hidden="1"/>
    <cellStyle name="40% - Accent5 7" xfId="4446" hidden="1"/>
    <cellStyle name="40% - Accent5 7" xfId="3252" hidden="1"/>
    <cellStyle name="40% - Accent5 7" xfId="4933" hidden="1"/>
    <cellStyle name="40% - Accent5 7" xfId="5466" hidden="1"/>
    <cellStyle name="40% - Accent5 7" xfId="5538" hidden="1"/>
    <cellStyle name="40% - Accent5 7" xfId="5617" hidden="1"/>
    <cellStyle name="40% - Accent5 7" xfId="5786" hidden="1"/>
    <cellStyle name="40% - Accent5 7" xfId="6757" hidden="1"/>
    <cellStyle name="40% - Accent5 7" xfId="6889" hidden="1"/>
    <cellStyle name="40% - Accent5 7" xfId="7035" hidden="1"/>
    <cellStyle name="40% - Accent5 7" xfId="6367" hidden="1"/>
    <cellStyle name="40% - Accent5 7" xfId="7535" hidden="1"/>
    <cellStyle name="40% - Accent5 7" xfId="6331" hidden="1"/>
    <cellStyle name="40% - Accent5 7" xfId="6383" hidden="1"/>
    <cellStyle name="40% - Accent5 7" xfId="7970" hidden="1"/>
    <cellStyle name="40% - Accent5 7" xfId="8097" hidden="1"/>
    <cellStyle name="40% - Accent5 7" xfId="6357" hidden="1"/>
    <cellStyle name="40% - Accent5 7" xfId="8661" hidden="1"/>
    <cellStyle name="40% - Accent5 7" xfId="6663" hidden="1"/>
    <cellStyle name="40% - Accent5 7" xfId="7537" hidden="1"/>
    <cellStyle name="40% - Accent5 7" xfId="9006" hidden="1"/>
    <cellStyle name="40% - Accent5 7" xfId="9105" hidden="1"/>
    <cellStyle name="40% - Accent5 7" xfId="7828" hidden="1"/>
    <cellStyle name="40% - Accent5 7" xfId="9774" hidden="1"/>
    <cellStyle name="40% - Accent5 7" xfId="9887" hidden="1"/>
    <cellStyle name="40% - Accent5 7" xfId="8693" hidden="1"/>
    <cellStyle name="40% - Accent5 7" xfId="10374" hidden="1"/>
    <cellStyle name="40% - Accent5 7" xfId="10870" hidden="1"/>
    <cellStyle name="40% - Accent5 7" xfId="10799" hidden="1"/>
    <cellStyle name="40% - Accent5 7" xfId="10721" hidden="1"/>
    <cellStyle name="40% - Accent5 7" xfId="10638" hidden="1"/>
    <cellStyle name="40% - Accent5 7" xfId="9473" hidden="1"/>
    <cellStyle name="40% - Accent5 7" xfId="9389" hidden="1"/>
    <cellStyle name="40% - Accent5 7" xfId="9305" hidden="1"/>
    <cellStyle name="40% - Accent5 7" xfId="10041" hidden="1"/>
    <cellStyle name="40% - Accent5 7" xfId="8654" hidden="1"/>
    <cellStyle name="40% - Accent5 7" xfId="10083" hidden="1"/>
    <cellStyle name="40% - Accent5 7" xfId="10024" hidden="1"/>
    <cellStyle name="40% - Accent5 7" xfId="8245" hidden="1"/>
    <cellStyle name="40% - Accent5 7" xfId="8089" hidden="1"/>
    <cellStyle name="40% - Accent5 7" xfId="10054" hidden="1"/>
    <cellStyle name="40% - Accent5 7" xfId="7523" hidden="1"/>
    <cellStyle name="40% - Accent5 7" xfId="9641" hidden="1"/>
    <cellStyle name="40% - Accent5 7" xfId="8652" hidden="1"/>
    <cellStyle name="40% - Accent5 7" xfId="7057" hidden="1"/>
    <cellStyle name="40% - Accent5 7" xfId="6887" hidden="1"/>
    <cellStyle name="40% - Accent5 7" xfId="8371" hidden="1"/>
    <cellStyle name="40% - Accent5 7" xfId="6254" hidden="1"/>
    <cellStyle name="40% - Accent5 7" xfId="6176" hidden="1"/>
    <cellStyle name="40% - Accent5 7" xfId="7391" hidden="1"/>
    <cellStyle name="40% - Accent5 7" xfId="10941" hidden="1"/>
    <cellStyle name="40% - Accent5 7" xfId="5429" hidden="1"/>
    <cellStyle name="40% - Accent5 7" xfId="5358" hidden="1"/>
    <cellStyle name="40% - Accent5 7" xfId="5280" hidden="1"/>
    <cellStyle name="40% - Accent5 7" xfId="5197" hidden="1"/>
    <cellStyle name="40% - Accent5 7" xfId="4032" hidden="1"/>
    <cellStyle name="40% - Accent5 7" xfId="3948" hidden="1"/>
    <cellStyle name="40% - Accent5 7" xfId="3864" hidden="1"/>
    <cellStyle name="40% - Accent5 7" xfId="4600" hidden="1"/>
    <cellStyle name="40% - Accent5 7" xfId="3213" hidden="1"/>
    <cellStyle name="40% - Accent5 7" xfId="4642" hidden="1"/>
    <cellStyle name="40% - Accent5 7" xfId="4583" hidden="1"/>
    <cellStyle name="40% - Accent5 7" xfId="2804" hidden="1"/>
    <cellStyle name="40% - Accent5 7" xfId="2648" hidden="1"/>
    <cellStyle name="40% - Accent5 7" xfId="4613" hidden="1"/>
    <cellStyle name="40% - Accent5 7" xfId="2082" hidden="1"/>
    <cellStyle name="40% - Accent5 7" xfId="4200" hidden="1"/>
    <cellStyle name="40% - Accent5 7" xfId="3211" hidden="1"/>
    <cellStyle name="40% - Accent5 7" xfId="1616" hidden="1"/>
    <cellStyle name="40% - Accent5 7" xfId="1446" hidden="1"/>
    <cellStyle name="40% - Accent5 7" xfId="2930" hidden="1"/>
    <cellStyle name="40% - Accent5 7" xfId="813" hidden="1"/>
    <cellStyle name="40% - Accent5 7" xfId="735" hidden="1"/>
    <cellStyle name="40% - Accent5 7" xfId="1950" hidden="1"/>
    <cellStyle name="40% - Accent5 7" xfId="11085" hidden="1"/>
    <cellStyle name="40% - Accent5 7" xfId="11194" hidden="1"/>
    <cellStyle name="40% - Accent5 7" xfId="11266" hidden="1"/>
    <cellStyle name="40% - Accent5 7" xfId="11345" hidden="1"/>
    <cellStyle name="40% - Accent5 7" xfId="11514" hidden="1"/>
    <cellStyle name="40% - Accent5 7" xfId="12485" hidden="1"/>
    <cellStyle name="40% - Accent5 7" xfId="12617" hidden="1"/>
    <cellStyle name="40% - Accent5 7" xfId="12763" hidden="1"/>
    <cellStyle name="40% - Accent5 7" xfId="12095" hidden="1"/>
    <cellStyle name="40% - Accent5 7" xfId="13263" hidden="1"/>
    <cellStyle name="40% - Accent5 7" xfId="12059" hidden="1"/>
    <cellStyle name="40% - Accent5 7" xfId="12111" hidden="1"/>
    <cellStyle name="40% - Accent5 7" xfId="13698" hidden="1"/>
    <cellStyle name="40% - Accent5 7" xfId="13825" hidden="1"/>
    <cellStyle name="40% - Accent5 7" xfId="12085" hidden="1"/>
    <cellStyle name="40% - Accent5 7" xfId="14389" hidden="1"/>
    <cellStyle name="40% - Accent5 7" xfId="12391" hidden="1"/>
    <cellStyle name="40% - Accent5 7" xfId="13265" hidden="1"/>
    <cellStyle name="40% - Accent5 7" xfId="14734" hidden="1"/>
    <cellStyle name="40% - Accent5 7" xfId="14833" hidden="1"/>
    <cellStyle name="40% - Accent5 7" xfId="13556" hidden="1"/>
    <cellStyle name="40% - Accent5 7" xfId="15502" hidden="1"/>
    <cellStyle name="40% - Accent5 7" xfId="15615" hidden="1"/>
    <cellStyle name="40% - Accent5 7" xfId="14421" hidden="1"/>
    <cellStyle name="40% - Accent5 7" xfId="16102" hidden="1"/>
    <cellStyle name="40% - Accent5 7" xfId="16598" hidden="1"/>
    <cellStyle name="40% - Accent5 7" xfId="16527" hidden="1"/>
    <cellStyle name="40% - Accent5 7" xfId="16449" hidden="1"/>
    <cellStyle name="40% - Accent5 7" xfId="16366" hidden="1"/>
    <cellStyle name="40% - Accent5 7" xfId="15201" hidden="1"/>
    <cellStyle name="40% - Accent5 7" xfId="15117" hidden="1"/>
    <cellStyle name="40% - Accent5 7" xfId="15033" hidden="1"/>
    <cellStyle name="40% - Accent5 7" xfId="15769" hidden="1"/>
    <cellStyle name="40% - Accent5 7" xfId="14382" hidden="1"/>
    <cellStyle name="40% - Accent5 7" xfId="15811" hidden="1"/>
    <cellStyle name="40% - Accent5 7" xfId="15752" hidden="1"/>
    <cellStyle name="40% - Accent5 7" xfId="13973" hidden="1"/>
    <cellStyle name="40% - Accent5 7" xfId="13817" hidden="1"/>
    <cellStyle name="40% - Accent5 7" xfId="15782" hidden="1"/>
    <cellStyle name="40% - Accent5 7" xfId="13251" hidden="1"/>
    <cellStyle name="40% - Accent5 7" xfId="15369" hidden="1"/>
    <cellStyle name="40% - Accent5 7" xfId="14380" hidden="1"/>
    <cellStyle name="40% - Accent5 7" xfId="12785" hidden="1"/>
    <cellStyle name="40% - Accent5 7" xfId="12615" hidden="1"/>
    <cellStyle name="40% - Accent5 7" xfId="14099" hidden="1"/>
    <cellStyle name="40% - Accent5 7" xfId="11982" hidden="1"/>
    <cellStyle name="40% - Accent5 7" xfId="11904" hidden="1"/>
    <cellStyle name="40% - Accent5 7" xfId="13119" hidden="1"/>
    <cellStyle name="40% - Accent5 7" xfId="16669" hidden="1"/>
    <cellStyle name="40% - Accent5 7" xfId="16775" hidden="1"/>
    <cellStyle name="40% - Accent5 7" xfId="16847" hidden="1"/>
    <cellStyle name="40% - Accent5 7" xfId="16926" hidden="1"/>
    <cellStyle name="40% - Accent5 7" xfId="17095" hidden="1"/>
    <cellStyle name="40% - Accent5 7" xfId="18066" hidden="1"/>
    <cellStyle name="40% - Accent5 7" xfId="18198" hidden="1"/>
    <cellStyle name="40% - Accent5 7" xfId="18344" hidden="1"/>
    <cellStyle name="40% - Accent5 7" xfId="17676" hidden="1"/>
    <cellStyle name="40% - Accent5 7" xfId="18844" hidden="1"/>
    <cellStyle name="40% - Accent5 7" xfId="17640" hidden="1"/>
    <cellStyle name="40% - Accent5 7" xfId="17692" hidden="1"/>
    <cellStyle name="40% - Accent5 7" xfId="19279" hidden="1"/>
    <cellStyle name="40% - Accent5 7" xfId="19406" hidden="1"/>
    <cellStyle name="40% - Accent5 7" xfId="17666" hidden="1"/>
    <cellStyle name="40% - Accent5 7" xfId="19970" hidden="1"/>
    <cellStyle name="40% - Accent5 7" xfId="17972" hidden="1"/>
    <cellStyle name="40% - Accent5 7" xfId="18846" hidden="1"/>
    <cellStyle name="40% - Accent5 7" xfId="20315" hidden="1"/>
    <cellStyle name="40% - Accent5 7" xfId="20414" hidden="1"/>
    <cellStyle name="40% - Accent5 7" xfId="19137" hidden="1"/>
    <cellStyle name="40% - Accent5 7" xfId="21083" hidden="1"/>
    <cellStyle name="40% - Accent5 7" xfId="21196" hidden="1"/>
    <cellStyle name="40% - Accent5 7" xfId="20002" hidden="1"/>
    <cellStyle name="40% - Accent5 7" xfId="21683" hidden="1"/>
    <cellStyle name="40% - Accent5 7" xfId="22216" hidden="1"/>
    <cellStyle name="40% - Accent5 7" xfId="22288" hidden="1"/>
    <cellStyle name="40% - Accent5 7" xfId="22367" hidden="1"/>
    <cellStyle name="40% - Accent5 7" xfId="22536" hidden="1"/>
    <cellStyle name="40% - Accent5 7" xfId="23507" hidden="1"/>
    <cellStyle name="40% - Accent5 7" xfId="23639" hidden="1"/>
    <cellStyle name="40% - Accent5 7" xfId="23785" hidden="1"/>
    <cellStyle name="40% - Accent5 7" xfId="23117" hidden="1"/>
    <cellStyle name="40% - Accent5 7" xfId="24285" hidden="1"/>
    <cellStyle name="40% - Accent5 7" xfId="23081" hidden="1"/>
    <cellStyle name="40% - Accent5 7" xfId="23133" hidden="1"/>
    <cellStyle name="40% - Accent5 7" xfId="24720" hidden="1"/>
    <cellStyle name="40% - Accent5 7" xfId="24847" hidden="1"/>
    <cellStyle name="40% - Accent5 7" xfId="23107" hidden="1"/>
    <cellStyle name="40% - Accent5 7" xfId="25411" hidden="1"/>
    <cellStyle name="40% - Accent5 7" xfId="23413" hidden="1"/>
    <cellStyle name="40% - Accent5 7" xfId="24287" hidden="1"/>
    <cellStyle name="40% - Accent5 7" xfId="25756" hidden="1"/>
    <cellStyle name="40% - Accent5 7" xfId="25855" hidden="1"/>
    <cellStyle name="40% - Accent5 7" xfId="24578" hidden="1"/>
    <cellStyle name="40% - Accent5 7" xfId="26524" hidden="1"/>
    <cellStyle name="40% - Accent5 7" xfId="26637" hidden="1"/>
    <cellStyle name="40% - Accent5 7" xfId="25443" hidden="1"/>
    <cellStyle name="40% - Accent5 7" xfId="27124" hidden="1"/>
    <cellStyle name="40% - Accent5 7" xfId="27620" hidden="1"/>
    <cellStyle name="40% - Accent5 7" xfId="27549" hidden="1"/>
    <cellStyle name="40% - Accent5 7" xfId="27471" hidden="1"/>
    <cellStyle name="40% - Accent5 7" xfId="27388" hidden="1"/>
    <cellStyle name="40% - Accent5 7" xfId="26223" hidden="1"/>
    <cellStyle name="40% - Accent5 7" xfId="26139" hidden="1"/>
    <cellStyle name="40% - Accent5 7" xfId="26055" hidden="1"/>
    <cellStyle name="40% - Accent5 7" xfId="26791" hidden="1"/>
    <cellStyle name="40% - Accent5 7" xfId="25404" hidden="1"/>
    <cellStyle name="40% - Accent5 7" xfId="26833" hidden="1"/>
    <cellStyle name="40% - Accent5 7" xfId="26774" hidden="1"/>
    <cellStyle name="40% - Accent5 7" xfId="24995" hidden="1"/>
    <cellStyle name="40% - Accent5 7" xfId="24839" hidden="1"/>
    <cellStyle name="40% - Accent5 7" xfId="26804" hidden="1"/>
    <cellStyle name="40% - Accent5 7" xfId="24273" hidden="1"/>
    <cellStyle name="40% - Accent5 7" xfId="26391" hidden="1"/>
    <cellStyle name="40% - Accent5 7" xfId="25402" hidden="1"/>
    <cellStyle name="40% - Accent5 7" xfId="23807" hidden="1"/>
    <cellStyle name="40% - Accent5 7" xfId="23637" hidden="1"/>
    <cellStyle name="40% - Accent5 7" xfId="25121" hidden="1"/>
    <cellStyle name="40% - Accent5 7" xfId="23004" hidden="1"/>
    <cellStyle name="40% - Accent5 7" xfId="22926" hidden="1"/>
    <cellStyle name="40% - Accent5 7" xfId="24141" hidden="1"/>
    <cellStyle name="40% - Accent5 7" xfId="27691" hidden="1"/>
    <cellStyle name="40% - Accent5 7" xfId="22179" hidden="1"/>
    <cellStyle name="40% - Accent5 7" xfId="22108" hidden="1"/>
    <cellStyle name="40% - Accent5 7" xfId="22030" hidden="1"/>
    <cellStyle name="40% - Accent5 7" xfId="21947" hidden="1"/>
    <cellStyle name="40% - Accent5 7" xfId="20782" hidden="1"/>
    <cellStyle name="40% - Accent5 7" xfId="20698" hidden="1"/>
    <cellStyle name="40% - Accent5 7" xfId="20614" hidden="1"/>
    <cellStyle name="40% - Accent5 7" xfId="21350" hidden="1"/>
    <cellStyle name="40% - Accent5 7" xfId="19963" hidden="1"/>
    <cellStyle name="40% - Accent5 7" xfId="21392" hidden="1"/>
    <cellStyle name="40% - Accent5 7" xfId="21333" hidden="1"/>
    <cellStyle name="40% - Accent5 7" xfId="19554" hidden="1"/>
    <cellStyle name="40% - Accent5 7" xfId="19398" hidden="1"/>
    <cellStyle name="40% - Accent5 7" xfId="21363" hidden="1"/>
    <cellStyle name="40% - Accent5 7" xfId="18832" hidden="1"/>
    <cellStyle name="40% - Accent5 7" xfId="20950" hidden="1"/>
    <cellStyle name="40% - Accent5 7" xfId="19961" hidden="1"/>
    <cellStyle name="40% - Accent5 7" xfId="18366" hidden="1"/>
    <cellStyle name="40% - Accent5 7" xfId="18196" hidden="1"/>
    <cellStyle name="40% - Accent5 7" xfId="19680" hidden="1"/>
    <cellStyle name="40% - Accent5 7" xfId="17563" hidden="1"/>
    <cellStyle name="40% - Accent5 7" xfId="17485" hidden="1"/>
    <cellStyle name="40% - Accent5 7" xfId="18700" hidden="1"/>
    <cellStyle name="40% - Accent5 7" xfId="27835" hidden="1"/>
    <cellStyle name="40% - Accent5 7" xfId="27944" hidden="1"/>
    <cellStyle name="40% - Accent5 7" xfId="28016" hidden="1"/>
    <cellStyle name="40% - Accent5 7" xfId="28095" hidden="1"/>
    <cellStyle name="40% - Accent5 7" xfId="28264" hidden="1"/>
    <cellStyle name="40% - Accent5 7" xfId="29235" hidden="1"/>
    <cellStyle name="40% - Accent5 7" xfId="29367" hidden="1"/>
    <cellStyle name="40% - Accent5 7" xfId="29513" hidden="1"/>
    <cellStyle name="40% - Accent5 7" xfId="28845" hidden="1"/>
    <cellStyle name="40% - Accent5 7" xfId="30013" hidden="1"/>
    <cellStyle name="40% - Accent5 7" xfId="28809" hidden="1"/>
    <cellStyle name="40% - Accent5 7" xfId="28861" hidden="1"/>
    <cellStyle name="40% - Accent5 7" xfId="30448" hidden="1"/>
    <cellStyle name="40% - Accent5 7" xfId="30575" hidden="1"/>
    <cellStyle name="40% - Accent5 7" xfId="28835" hidden="1"/>
    <cellStyle name="40% - Accent5 7" xfId="31139" hidden="1"/>
    <cellStyle name="40% - Accent5 7" xfId="29141" hidden="1"/>
    <cellStyle name="40% - Accent5 7" xfId="30015" hidden="1"/>
    <cellStyle name="40% - Accent5 7" xfId="31484" hidden="1"/>
    <cellStyle name="40% - Accent5 7" xfId="31583" hidden="1"/>
    <cellStyle name="40% - Accent5 7" xfId="30306" hidden="1"/>
    <cellStyle name="40% - Accent5 7" xfId="32252" hidden="1"/>
    <cellStyle name="40% - Accent5 7" xfId="32365" hidden="1"/>
    <cellStyle name="40% - Accent5 7" xfId="31171" hidden="1"/>
    <cellStyle name="40% - Accent5 7" xfId="32852" hidden="1"/>
    <cellStyle name="40% - Accent5 7" xfId="33348" hidden="1"/>
    <cellStyle name="40% - Accent5 7" xfId="33277" hidden="1"/>
    <cellStyle name="40% - Accent5 7" xfId="33199" hidden="1"/>
    <cellStyle name="40% - Accent5 7" xfId="33116" hidden="1"/>
    <cellStyle name="40% - Accent5 7" xfId="31951" hidden="1"/>
    <cellStyle name="40% - Accent5 7" xfId="31867" hidden="1"/>
    <cellStyle name="40% - Accent5 7" xfId="31783" hidden="1"/>
    <cellStyle name="40% - Accent5 7" xfId="32519" hidden="1"/>
    <cellStyle name="40% - Accent5 7" xfId="31132" hidden="1"/>
    <cellStyle name="40% - Accent5 7" xfId="32561" hidden="1"/>
    <cellStyle name="40% - Accent5 7" xfId="32502" hidden="1"/>
    <cellStyle name="40% - Accent5 7" xfId="30723" hidden="1"/>
    <cellStyle name="40% - Accent5 7" xfId="30567" hidden="1"/>
    <cellStyle name="40% - Accent5 7" xfId="32532" hidden="1"/>
    <cellStyle name="40% - Accent5 7" xfId="30001" hidden="1"/>
    <cellStyle name="40% - Accent5 7" xfId="32119" hidden="1"/>
    <cellStyle name="40% - Accent5 7" xfId="31130" hidden="1"/>
    <cellStyle name="40% - Accent5 7" xfId="29535" hidden="1"/>
    <cellStyle name="40% - Accent5 7" xfId="29365" hidden="1"/>
    <cellStyle name="40% - Accent5 7" xfId="30849" hidden="1"/>
    <cellStyle name="40% - Accent5 7" xfId="28732" hidden="1"/>
    <cellStyle name="40% - Accent5 7" xfId="28654" hidden="1"/>
    <cellStyle name="40% - Accent5 7" xfId="29869" hidden="1"/>
    <cellStyle name="40% - Accent5 7" xfId="33419" hidden="1"/>
    <cellStyle name="40% - Accent5 8" xfId="41" hidden="1"/>
    <cellStyle name="40% - Accent5 8" xfId="114" hidden="1"/>
    <cellStyle name="40% - Accent5 8" xfId="192" hidden="1"/>
    <cellStyle name="40% - Accent5 8" xfId="370" hidden="1"/>
    <cellStyle name="40% - Accent5 8" xfId="1371" hidden="1"/>
    <cellStyle name="40% - Accent5 8" xfId="1503" hidden="1"/>
    <cellStyle name="40% - Accent5 8" xfId="1636" hidden="1"/>
    <cellStyle name="40% - Accent5 8" xfId="1751" hidden="1"/>
    <cellStyle name="40% - Accent5 8" xfId="2116" hidden="1"/>
    <cellStyle name="40% - Accent5 8" xfId="1203" hidden="1"/>
    <cellStyle name="40% - Accent5 8" xfId="2086" hidden="1"/>
    <cellStyle name="40% - Accent5 8" xfId="2575" hidden="1"/>
    <cellStyle name="40% - Accent5 8" xfId="2715" hidden="1"/>
    <cellStyle name="40% - Accent5 8" xfId="2835" hidden="1"/>
    <cellStyle name="40% - Accent5 8" xfId="3236" hidden="1"/>
    <cellStyle name="40% - Accent5 8" xfId="897" hidden="1"/>
    <cellStyle name="40% - Accent5 8" xfId="3173" hidden="1"/>
    <cellStyle name="40% - Accent5 8" xfId="3593" hidden="1"/>
    <cellStyle name="40% - Accent5 8" xfId="3684" hidden="1"/>
    <cellStyle name="40% - Accent5 8" xfId="3780" hidden="1"/>
    <cellStyle name="40% - Accent5 8" xfId="4365" hidden="1"/>
    <cellStyle name="40% - Accent5 8" xfId="4474" hidden="1"/>
    <cellStyle name="40% - Accent5 8" xfId="4580" hidden="1"/>
    <cellStyle name="40% - Accent5 8" xfId="4949" hidden="1"/>
    <cellStyle name="40% - Accent5 8" xfId="5482" hidden="1"/>
    <cellStyle name="40% - Accent5 8" xfId="5555" hidden="1"/>
    <cellStyle name="40% - Accent5 8" xfId="5633" hidden="1"/>
    <cellStyle name="40% - Accent5 8" xfId="5811" hidden="1"/>
    <cellStyle name="40% - Accent5 8" xfId="6812" hidden="1"/>
    <cellStyle name="40% - Accent5 8" xfId="6944" hidden="1"/>
    <cellStyle name="40% - Accent5 8" xfId="7077" hidden="1"/>
    <cellStyle name="40% - Accent5 8" xfId="7192" hidden="1"/>
    <cellStyle name="40% - Accent5 8" xfId="7557" hidden="1"/>
    <cellStyle name="40% - Accent5 8" xfId="6644" hidden="1"/>
    <cellStyle name="40% - Accent5 8" xfId="7527" hidden="1"/>
    <cellStyle name="40% - Accent5 8" xfId="8016" hidden="1"/>
    <cellStyle name="40% - Accent5 8" xfId="8156" hidden="1"/>
    <cellStyle name="40% - Accent5 8" xfId="8276" hidden="1"/>
    <cellStyle name="40% - Accent5 8" xfId="8677" hidden="1"/>
    <cellStyle name="40% - Accent5 8" xfId="6338" hidden="1"/>
    <cellStyle name="40% - Accent5 8" xfId="8614" hidden="1"/>
    <cellStyle name="40% - Accent5 8" xfId="9034" hidden="1"/>
    <cellStyle name="40% - Accent5 8" xfId="9125" hidden="1"/>
    <cellStyle name="40% - Accent5 8" xfId="9221" hidden="1"/>
    <cellStyle name="40% - Accent5 8" xfId="9806" hidden="1"/>
    <cellStyle name="40% - Accent5 8" xfId="9915" hidden="1"/>
    <cellStyle name="40% - Accent5 8" xfId="10021" hidden="1"/>
    <cellStyle name="40% - Accent5 8" xfId="10390" hidden="1"/>
    <cellStyle name="40% - Accent5 8" xfId="10854" hidden="1"/>
    <cellStyle name="40% - Accent5 8" xfId="10783" hidden="1"/>
    <cellStyle name="40% - Accent5 8" xfId="10704" hidden="1"/>
    <cellStyle name="40% - Accent5 8" xfId="10620" hidden="1"/>
    <cellStyle name="40% - Accent5 8" xfId="9454" hidden="1"/>
    <cellStyle name="40% - Accent5 8" xfId="9372" hidden="1"/>
    <cellStyle name="40% - Accent5 8" xfId="9286" hidden="1"/>
    <cellStyle name="40% - Accent5 8" xfId="9209" hidden="1"/>
    <cellStyle name="40% - Accent5 8" xfId="8632" hidden="1"/>
    <cellStyle name="40% - Accent5 8" xfId="9657" hidden="1"/>
    <cellStyle name="40% - Accent5 8" xfId="8689" hidden="1"/>
    <cellStyle name="40% - Accent5 8" xfId="8192" hidden="1"/>
    <cellStyle name="40% - Accent5 8" xfId="8015" hidden="1"/>
    <cellStyle name="40% - Accent5 8" xfId="7874" hidden="1"/>
    <cellStyle name="40% - Accent5 8" xfId="7507" hidden="1"/>
    <cellStyle name="40% - Accent5 8" xfId="10075" hidden="1"/>
    <cellStyle name="40% - Accent5 8" xfId="7530" hidden="1"/>
    <cellStyle name="40% - Accent5 8" xfId="7002" hidden="1"/>
    <cellStyle name="40% - Accent5 8" xfId="6811" hidden="1"/>
    <cellStyle name="40% - Accent5 8" xfId="6700" hidden="1"/>
    <cellStyle name="40% - Accent5 8" xfId="6239" hidden="1"/>
    <cellStyle name="40% - Accent5 8" xfId="6161" hidden="1"/>
    <cellStyle name="40% - Accent5 8" xfId="5996" hidden="1"/>
    <cellStyle name="40% - Accent5 8" xfId="10956" hidden="1"/>
    <cellStyle name="40% - Accent5 8" xfId="5413" hidden="1"/>
    <cellStyle name="40% - Accent5 8" xfId="5342" hidden="1"/>
    <cellStyle name="40% - Accent5 8" xfId="5263" hidden="1"/>
    <cellStyle name="40% - Accent5 8" xfId="5179" hidden="1"/>
    <cellStyle name="40% - Accent5 8" xfId="4013" hidden="1"/>
    <cellStyle name="40% - Accent5 8" xfId="3931" hidden="1"/>
    <cellStyle name="40% - Accent5 8" xfId="3845" hidden="1"/>
    <cellStyle name="40% - Accent5 8" xfId="3768" hidden="1"/>
    <cellStyle name="40% - Accent5 8" xfId="3191" hidden="1"/>
    <cellStyle name="40% - Accent5 8" xfId="4216" hidden="1"/>
    <cellStyle name="40% - Accent5 8" xfId="3248" hidden="1"/>
    <cellStyle name="40% - Accent5 8" xfId="2751" hidden="1"/>
    <cellStyle name="40% - Accent5 8" xfId="2574" hidden="1"/>
    <cellStyle name="40% - Accent5 8" xfId="2433" hidden="1"/>
    <cellStyle name="40% - Accent5 8" xfId="2066" hidden="1"/>
    <cellStyle name="40% - Accent5 8" xfId="4634" hidden="1"/>
    <cellStyle name="40% - Accent5 8" xfId="2089" hidden="1"/>
    <cellStyle name="40% - Accent5 8" xfId="1561" hidden="1"/>
    <cellStyle name="40% - Accent5 8" xfId="1370" hidden="1"/>
    <cellStyle name="40% - Accent5 8" xfId="1259" hidden="1"/>
    <cellStyle name="40% - Accent5 8" xfId="798" hidden="1"/>
    <cellStyle name="40% - Accent5 8" xfId="720" hidden="1"/>
    <cellStyle name="40% - Accent5 8" xfId="555" hidden="1"/>
    <cellStyle name="40% - Accent5 8" xfId="11100" hidden="1"/>
    <cellStyle name="40% - Accent5 8" xfId="11210" hidden="1"/>
    <cellStyle name="40% - Accent5 8" xfId="11283" hidden="1"/>
    <cellStyle name="40% - Accent5 8" xfId="11361" hidden="1"/>
    <cellStyle name="40% - Accent5 8" xfId="11539" hidden="1"/>
    <cellStyle name="40% - Accent5 8" xfId="12540" hidden="1"/>
    <cellStyle name="40% - Accent5 8" xfId="12672" hidden="1"/>
    <cellStyle name="40% - Accent5 8" xfId="12805" hidden="1"/>
    <cellStyle name="40% - Accent5 8" xfId="12920" hidden="1"/>
    <cellStyle name="40% - Accent5 8" xfId="13285" hidden="1"/>
    <cellStyle name="40% - Accent5 8" xfId="12372" hidden="1"/>
    <cellStyle name="40% - Accent5 8" xfId="13255" hidden="1"/>
    <cellStyle name="40% - Accent5 8" xfId="13744" hidden="1"/>
    <cellStyle name="40% - Accent5 8" xfId="13884" hidden="1"/>
    <cellStyle name="40% - Accent5 8" xfId="14004" hidden="1"/>
    <cellStyle name="40% - Accent5 8" xfId="14405" hidden="1"/>
    <cellStyle name="40% - Accent5 8" xfId="12066" hidden="1"/>
    <cellStyle name="40% - Accent5 8" xfId="14342" hidden="1"/>
    <cellStyle name="40% - Accent5 8" xfId="14762" hidden="1"/>
    <cellStyle name="40% - Accent5 8" xfId="14853" hidden="1"/>
    <cellStyle name="40% - Accent5 8" xfId="14949" hidden="1"/>
    <cellStyle name="40% - Accent5 8" xfId="15534" hidden="1"/>
    <cellStyle name="40% - Accent5 8" xfId="15643" hidden="1"/>
    <cellStyle name="40% - Accent5 8" xfId="15749" hidden="1"/>
    <cellStyle name="40% - Accent5 8" xfId="16118" hidden="1"/>
    <cellStyle name="40% - Accent5 8" xfId="16582" hidden="1"/>
    <cellStyle name="40% - Accent5 8" xfId="16511" hidden="1"/>
    <cellStyle name="40% - Accent5 8" xfId="16432" hidden="1"/>
    <cellStyle name="40% - Accent5 8" xfId="16348" hidden="1"/>
    <cellStyle name="40% - Accent5 8" xfId="15182" hidden="1"/>
    <cellStyle name="40% - Accent5 8" xfId="15100" hidden="1"/>
    <cellStyle name="40% - Accent5 8" xfId="15014" hidden="1"/>
    <cellStyle name="40% - Accent5 8" xfId="14937" hidden="1"/>
    <cellStyle name="40% - Accent5 8" xfId="14360" hidden="1"/>
    <cellStyle name="40% - Accent5 8" xfId="15385" hidden="1"/>
    <cellStyle name="40% - Accent5 8" xfId="14417" hidden="1"/>
    <cellStyle name="40% - Accent5 8" xfId="13920" hidden="1"/>
    <cellStyle name="40% - Accent5 8" xfId="13743" hidden="1"/>
    <cellStyle name="40% - Accent5 8" xfId="13602" hidden="1"/>
    <cellStyle name="40% - Accent5 8" xfId="13235" hidden="1"/>
    <cellStyle name="40% - Accent5 8" xfId="15803" hidden="1"/>
    <cellStyle name="40% - Accent5 8" xfId="13258" hidden="1"/>
    <cellStyle name="40% - Accent5 8" xfId="12730" hidden="1"/>
    <cellStyle name="40% - Accent5 8" xfId="12539" hidden="1"/>
    <cellStyle name="40% - Accent5 8" xfId="12428" hidden="1"/>
    <cellStyle name="40% - Accent5 8" xfId="11967" hidden="1"/>
    <cellStyle name="40% - Accent5 8" xfId="11889" hidden="1"/>
    <cellStyle name="40% - Accent5 8" xfId="11724" hidden="1"/>
    <cellStyle name="40% - Accent5 8" xfId="16684" hidden="1"/>
    <cellStyle name="40% - Accent5 8" xfId="16791" hidden="1"/>
    <cellStyle name="40% - Accent5 8" xfId="16864" hidden="1"/>
    <cellStyle name="40% - Accent5 8" xfId="16942" hidden="1"/>
    <cellStyle name="40% - Accent5 8" xfId="17120" hidden="1"/>
    <cellStyle name="40% - Accent5 8" xfId="18121" hidden="1"/>
    <cellStyle name="40% - Accent5 8" xfId="18253" hidden="1"/>
    <cellStyle name="40% - Accent5 8" xfId="18386" hidden="1"/>
    <cellStyle name="40% - Accent5 8" xfId="18501" hidden="1"/>
    <cellStyle name="40% - Accent5 8" xfId="18866" hidden="1"/>
    <cellStyle name="40% - Accent5 8" xfId="17953" hidden="1"/>
    <cellStyle name="40% - Accent5 8" xfId="18836" hidden="1"/>
    <cellStyle name="40% - Accent5 8" xfId="19325" hidden="1"/>
    <cellStyle name="40% - Accent5 8" xfId="19465" hidden="1"/>
    <cellStyle name="40% - Accent5 8" xfId="19585" hidden="1"/>
    <cellStyle name="40% - Accent5 8" xfId="19986" hidden="1"/>
    <cellStyle name="40% - Accent5 8" xfId="17647" hidden="1"/>
    <cellStyle name="40% - Accent5 8" xfId="19923" hidden="1"/>
    <cellStyle name="40% - Accent5 8" xfId="20343" hidden="1"/>
    <cellStyle name="40% - Accent5 8" xfId="20434" hidden="1"/>
    <cellStyle name="40% - Accent5 8" xfId="20530" hidden="1"/>
    <cellStyle name="40% - Accent5 8" xfId="21115" hidden="1"/>
    <cellStyle name="40% - Accent5 8" xfId="21224" hidden="1"/>
    <cellStyle name="40% - Accent5 8" xfId="21330" hidden="1"/>
    <cellStyle name="40% - Accent5 8" xfId="21699" hidden="1"/>
    <cellStyle name="40% - Accent5 8" xfId="22232" hidden="1"/>
    <cellStyle name="40% - Accent5 8" xfId="22305" hidden="1"/>
    <cellStyle name="40% - Accent5 8" xfId="22383" hidden="1"/>
    <cellStyle name="40% - Accent5 8" xfId="22561" hidden="1"/>
    <cellStyle name="40% - Accent5 8" xfId="23562" hidden="1"/>
    <cellStyle name="40% - Accent5 8" xfId="23694" hidden="1"/>
    <cellStyle name="40% - Accent5 8" xfId="23827" hidden="1"/>
    <cellStyle name="40% - Accent5 8" xfId="23942" hidden="1"/>
    <cellStyle name="40% - Accent5 8" xfId="24307" hidden="1"/>
    <cellStyle name="40% - Accent5 8" xfId="23394" hidden="1"/>
    <cellStyle name="40% - Accent5 8" xfId="24277" hidden="1"/>
    <cellStyle name="40% - Accent5 8" xfId="24766" hidden="1"/>
    <cellStyle name="40% - Accent5 8" xfId="24906" hidden="1"/>
    <cellStyle name="40% - Accent5 8" xfId="25026" hidden="1"/>
    <cellStyle name="40% - Accent5 8" xfId="25427" hidden="1"/>
    <cellStyle name="40% - Accent5 8" xfId="23088" hidden="1"/>
    <cellStyle name="40% - Accent5 8" xfId="25364" hidden="1"/>
    <cellStyle name="40% - Accent5 8" xfId="25784" hidden="1"/>
    <cellStyle name="40% - Accent5 8" xfId="25875" hidden="1"/>
    <cellStyle name="40% - Accent5 8" xfId="25971" hidden="1"/>
    <cellStyle name="40% - Accent5 8" xfId="26556" hidden="1"/>
    <cellStyle name="40% - Accent5 8" xfId="26665" hidden="1"/>
    <cellStyle name="40% - Accent5 8" xfId="26771" hidden="1"/>
    <cellStyle name="40% - Accent5 8" xfId="27140" hidden="1"/>
    <cellStyle name="40% - Accent5 8" xfId="27604" hidden="1"/>
    <cellStyle name="40% - Accent5 8" xfId="27533" hidden="1"/>
    <cellStyle name="40% - Accent5 8" xfId="27454" hidden="1"/>
    <cellStyle name="40% - Accent5 8" xfId="27370" hidden="1"/>
    <cellStyle name="40% - Accent5 8" xfId="26204" hidden="1"/>
    <cellStyle name="40% - Accent5 8" xfId="26122" hidden="1"/>
    <cellStyle name="40% - Accent5 8" xfId="26036" hidden="1"/>
    <cellStyle name="40% - Accent5 8" xfId="25959" hidden="1"/>
    <cellStyle name="40% - Accent5 8" xfId="25382" hidden="1"/>
    <cellStyle name="40% - Accent5 8" xfId="26407" hidden="1"/>
    <cellStyle name="40% - Accent5 8" xfId="25439" hidden="1"/>
    <cellStyle name="40% - Accent5 8" xfId="24942" hidden="1"/>
    <cellStyle name="40% - Accent5 8" xfId="24765" hidden="1"/>
    <cellStyle name="40% - Accent5 8" xfId="24624" hidden="1"/>
    <cellStyle name="40% - Accent5 8" xfId="24257" hidden="1"/>
    <cellStyle name="40% - Accent5 8" xfId="26825" hidden="1"/>
    <cellStyle name="40% - Accent5 8" xfId="24280" hidden="1"/>
    <cellStyle name="40% - Accent5 8" xfId="23752" hidden="1"/>
    <cellStyle name="40% - Accent5 8" xfId="23561" hidden="1"/>
    <cellStyle name="40% - Accent5 8" xfId="23450" hidden="1"/>
    <cellStyle name="40% - Accent5 8" xfId="22989" hidden="1"/>
    <cellStyle name="40% - Accent5 8" xfId="22911" hidden="1"/>
    <cellStyle name="40% - Accent5 8" xfId="22746" hidden="1"/>
    <cellStyle name="40% - Accent5 8" xfId="27706" hidden="1"/>
    <cellStyle name="40% - Accent5 8" xfId="22163" hidden="1"/>
    <cellStyle name="40% - Accent5 8" xfId="22092" hidden="1"/>
    <cellStyle name="40% - Accent5 8" xfId="22013" hidden="1"/>
    <cellStyle name="40% - Accent5 8" xfId="21929" hidden="1"/>
    <cellStyle name="40% - Accent5 8" xfId="20763" hidden="1"/>
    <cellStyle name="40% - Accent5 8" xfId="20681" hidden="1"/>
    <cellStyle name="40% - Accent5 8" xfId="20595" hidden="1"/>
    <cellStyle name="40% - Accent5 8" xfId="20518" hidden="1"/>
    <cellStyle name="40% - Accent5 8" xfId="19941" hidden="1"/>
    <cellStyle name="40% - Accent5 8" xfId="20966" hidden="1"/>
    <cellStyle name="40% - Accent5 8" xfId="19998" hidden="1"/>
    <cellStyle name="40% - Accent5 8" xfId="19501" hidden="1"/>
    <cellStyle name="40% - Accent5 8" xfId="19324" hidden="1"/>
    <cellStyle name="40% - Accent5 8" xfId="19183" hidden="1"/>
    <cellStyle name="40% - Accent5 8" xfId="18816" hidden="1"/>
    <cellStyle name="40% - Accent5 8" xfId="21384" hidden="1"/>
    <cellStyle name="40% - Accent5 8" xfId="18839" hidden="1"/>
    <cellStyle name="40% - Accent5 8" xfId="18311" hidden="1"/>
    <cellStyle name="40% - Accent5 8" xfId="18120" hidden="1"/>
    <cellStyle name="40% - Accent5 8" xfId="18009" hidden="1"/>
    <cellStyle name="40% - Accent5 8" xfId="17548" hidden="1"/>
    <cellStyle name="40% - Accent5 8" xfId="17470" hidden="1"/>
    <cellStyle name="40% - Accent5 8" xfId="17305" hidden="1"/>
    <cellStyle name="40% - Accent5 8" xfId="27850" hidden="1"/>
    <cellStyle name="40% - Accent5 8" xfId="27960" hidden="1"/>
    <cellStyle name="40% - Accent5 8" xfId="28033" hidden="1"/>
    <cellStyle name="40% - Accent5 8" xfId="28111" hidden="1"/>
    <cellStyle name="40% - Accent5 8" xfId="28289" hidden="1"/>
    <cellStyle name="40% - Accent5 8" xfId="29290" hidden="1"/>
    <cellStyle name="40% - Accent5 8" xfId="29422" hidden="1"/>
    <cellStyle name="40% - Accent5 8" xfId="29555" hidden="1"/>
    <cellStyle name="40% - Accent5 8" xfId="29670" hidden="1"/>
    <cellStyle name="40% - Accent5 8" xfId="30035" hidden="1"/>
    <cellStyle name="40% - Accent5 8" xfId="29122" hidden="1"/>
    <cellStyle name="40% - Accent5 8" xfId="30005" hidden="1"/>
    <cellStyle name="40% - Accent5 8" xfId="30494" hidden="1"/>
    <cellStyle name="40% - Accent5 8" xfId="30634" hidden="1"/>
    <cellStyle name="40% - Accent5 8" xfId="30754" hidden="1"/>
    <cellStyle name="40% - Accent5 8" xfId="31155" hidden="1"/>
    <cellStyle name="40% - Accent5 8" xfId="28816" hidden="1"/>
    <cellStyle name="40% - Accent5 8" xfId="31092" hidden="1"/>
    <cellStyle name="40% - Accent5 8" xfId="31512" hidden="1"/>
    <cellStyle name="40% - Accent5 8" xfId="31603" hidden="1"/>
    <cellStyle name="40% - Accent5 8" xfId="31699" hidden="1"/>
    <cellStyle name="40% - Accent5 8" xfId="32284" hidden="1"/>
    <cellStyle name="40% - Accent5 8" xfId="32393" hidden="1"/>
    <cellStyle name="40% - Accent5 8" xfId="32499" hidden="1"/>
    <cellStyle name="40% - Accent5 8" xfId="32868" hidden="1"/>
    <cellStyle name="40% - Accent5 8" xfId="33332" hidden="1"/>
    <cellStyle name="40% - Accent5 8" xfId="33261" hidden="1"/>
    <cellStyle name="40% - Accent5 8" xfId="33182" hidden="1"/>
    <cellStyle name="40% - Accent5 8" xfId="33098" hidden="1"/>
    <cellStyle name="40% - Accent5 8" xfId="31932" hidden="1"/>
    <cellStyle name="40% - Accent5 8" xfId="31850" hidden="1"/>
    <cellStyle name="40% - Accent5 8" xfId="31764" hidden="1"/>
    <cellStyle name="40% - Accent5 8" xfId="31687" hidden="1"/>
    <cellStyle name="40% - Accent5 8" xfId="31110" hidden="1"/>
    <cellStyle name="40% - Accent5 8" xfId="32135" hidden="1"/>
    <cellStyle name="40% - Accent5 8" xfId="31167" hidden="1"/>
    <cellStyle name="40% - Accent5 8" xfId="30670" hidden="1"/>
    <cellStyle name="40% - Accent5 8" xfId="30493" hidden="1"/>
    <cellStyle name="40% - Accent5 8" xfId="30352" hidden="1"/>
    <cellStyle name="40% - Accent5 8" xfId="29985" hidden="1"/>
    <cellStyle name="40% - Accent5 8" xfId="32553" hidden="1"/>
    <cellStyle name="40% - Accent5 8" xfId="30008" hidden="1"/>
    <cellStyle name="40% - Accent5 8" xfId="29480" hidden="1"/>
    <cellStyle name="40% - Accent5 8" xfId="29289" hidden="1"/>
    <cellStyle name="40% - Accent5 8" xfId="29178" hidden="1"/>
    <cellStyle name="40% - Accent5 8" xfId="28717" hidden="1"/>
    <cellStyle name="40% - Accent5 8" xfId="28639" hidden="1"/>
    <cellStyle name="40% - Accent5 8" xfId="28474" hidden="1"/>
    <cellStyle name="40% - Accent5 8" xfId="33434" hidden="1"/>
    <cellStyle name="40% - Accent5 9" xfId="54" hidden="1"/>
    <cellStyle name="40% - Accent5 9" xfId="130" hidden="1"/>
    <cellStyle name="40% - Accent5 9" xfId="207" hidden="1"/>
    <cellStyle name="40% - Accent5 9" xfId="385" hidden="1"/>
    <cellStyle name="40% - Accent5 9" xfId="1390" hidden="1"/>
    <cellStyle name="40% - Accent5 9" xfId="1536" hidden="1"/>
    <cellStyle name="40% - Accent5 9" xfId="1669" hidden="1"/>
    <cellStyle name="40% - Accent5 9" xfId="2095" hidden="1"/>
    <cellStyle name="40% - Accent5 9" xfId="1252" hidden="1"/>
    <cellStyle name="40% - Accent5 9" xfId="1213" hidden="1"/>
    <cellStyle name="40% - Accent5 9" xfId="2457" hidden="1"/>
    <cellStyle name="40% - Accent5 9" xfId="2595" hidden="1"/>
    <cellStyle name="40% - Accent5 9" xfId="2743" hidden="1"/>
    <cellStyle name="40% - Accent5 9" xfId="3221" hidden="1"/>
    <cellStyle name="40% - Accent5 9" xfId="902" hidden="1"/>
    <cellStyle name="40% - Accent5 9" xfId="928" hidden="1"/>
    <cellStyle name="40% - Accent5 9" xfId="3511" hidden="1"/>
    <cellStyle name="40% - Accent5 9" xfId="3610" hidden="1"/>
    <cellStyle name="40% - Accent5 9" xfId="3703" hidden="1"/>
    <cellStyle name="40% - Accent5 9" xfId="4275" hidden="1"/>
    <cellStyle name="40% - Accent5 9" xfId="4387" hidden="1"/>
    <cellStyle name="40% - Accent5 9" xfId="4500" hidden="1"/>
    <cellStyle name="40% - Accent5 9" xfId="4884" hidden="1"/>
    <cellStyle name="40% - Accent5 9" xfId="4964" hidden="1"/>
    <cellStyle name="40% - Accent5 9" xfId="5495" hidden="1"/>
    <cellStyle name="40% - Accent5 9" xfId="5571" hidden="1"/>
    <cellStyle name="40% - Accent5 9" xfId="5648" hidden="1"/>
    <cellStyle name="40% - Accent5 9" xfId="5826" hidden="1"/>
    <cellStyle name="40% - Accent5 9" xfId="6831" hidden="1"/>
    <cellStyle name="40% - Accent5 9" xfId="6977" hidden="1"/>
    <cellStyle name="40% - Accent5 9" xfId="7110" hidden="1"/>
    <cellStyle name="40% - Accent5 9" xfId="7536" hidden="1"/>
    <cellStyle name="40% - Accent5 9" xfId="6693" hidden="1"/>
    <cellStyle name="40% - Accent5 9" xfId="6654" hidden="1"/>
    <cellStyle name="40% - Accent5 9" xfId="7898" hidden="1"/>
    <cellStyle name="40% - Accent5 9" xfId="8036" hidden="1"/>
    <cellStyle name="40% - Accent5 9" xfId="8184" hidden="1"/>
    <cellStyle name="40% - Accent5 9" xfId="8662" hidden="1"/>
    <cellStyle name="40% - Accent5 9" xfId="6343" hidden="1"/>
    <cellStyle name="40% - Accent5 9" xfId="6369" hidden="1"/>
    <cellStyle name="40% - Accent5 9" xfId="8952" hidden="1"/>
    <cellStyle name="40% - Accent5 9" xfId="9051" hidden="1"/>
    <cellStyle name="40% - Accent5 9" xfId="9144" hidden="1"/>
    <cellStyle name="40% - Accent5 9" xfId="9716" hidden="1"/>
    <cellStyle name="40% - Accent5 9" xfId="9828" hidden="1"/>
    <cellStyle name="40% - Accent5 9" xfId="9941" hidden="1"/>
    <cellStyle name="40% - Accent5 9" xfId="10325" hidden="1"/>
    <cellStyle name="40% - Accent5 9" xfId="10405" hidden="1"/>
    <cellStyle name="40% - Accent5 9" xfId="10841" hidden="1"/>
    <cellStyle name="40% - Accent5 9" xfId="10767" hidden="1"/>
    <cellStyle name="40% - Accent5 9" xfId="10688" hidden="1"/>
    <cellStyle name="40% - Accent5 9" xfId="10604" hidden="1"/>
    <cellStyle name="40% - Accent5 9" xfId="9437" hidden="1"/>
    <cellStyle name="40% - Accent5 9" xfId="9356" hidden="1"/>
    <cellStyle name="40% - Accent5 9" xfId="9271" hidden="1"/>
    <cellStyle name="40% - Accent5 9" xfId="8653" hidden="1"/>
    <cellStyle name="40% - Accent5 9" xfId="9612" hidden="1"/>
    <cellStyle name="40% - Accent5 9" xfId="9649" hidden="1"/>
    <cellStyle name="40% - Accent5 9" xfId="8311" hidden="1"/>
    <cellStyle name="40% - Accent5 9" xfId="8157" hidden="1"/>
    <cellStyle name="40% - Accent5 9" xfId="7994" hidden="1"/>
    <cellStyle name="40% - Accent5 9" xfId="7522" hidden="1"/>
    <cellStyle name="40% - Accent5 9" xfId="10069" hidden="1"/>
    <cellStyle name="40% - Accent5 9" xfId="10039" hidden="1"/>
    <cellStyle name="40% - Accent5 9" xfId="7138" hidden="1"/>
    <cellStyle name="40% - Accent5 9" xfId="6954" hidden="1"/>
    <cellStyle name="40% - Accent5 9" xfId="6788" hidden="1"/>
    <cellStyle name="40% - Accent5 9" xfId="6300" hidden="1"/>
    <cellStyle name="40% - Accent5 9" xfId="6224" hidden="1"/>
    <cellStyle name="40% - Accent5 9" xfId="6146" hidden="1"/>
    <cellStyle name="40% - Accent5 9" xfId="10895" hidden="1"/>
    <cellStyle name="40% - Accent5 9" xfId="10971" hidden="1"/>
    <cellStyle name="40% - Accent5 9" xfId="5400" hidden="1"/>
    <cellStyle name="40% - Accent5 9" xfId="5326" hidden="1"/>
    <cellStyle name="40% - Accent5 9" xfId="5247" hidden="1"/>
    <cellStyle name="40% - Accent5 9" xfId="5163" hidden="1"/>
    <cellStyle name="40% - Accent5 9" xfId="3996" hidden="1"/>
    <cellStyle name="40% - Accent5 9" xfId="3915" hidden="1"/>
    <cellStyle name="40% - Accent5 9" xfId="3830" hidden="1"/>
    <cellStyle name="40% - Accent5 9" xfId="3212" hidden="1"/>
    <cellStyle name="40% - Accent5 9" xfId="4171" hidden="1"/>
    <cellStyle name="40% - Accent5 9" xfId="4208" hidden="1"/>
    <cellStyle name="40% - Accent5 9" xfId="2870" hidden="1"/>
    <cellStyle name="40% - Accent5 9" xfId="2716" hidden="1"/>
    <cellStyle name="40% - Accent5 9" xfId="2553" hidden="1"/>
    <cellStyle name="40% - Accent5 9" xfId="2081" hidden="1"/>
    <cellStyle name="40% - Accent5 9" xfId="4628" hidden="1"/>
    <cellStyle name="40% - Accent5 9" xfId="4598" hidden="1"/>
    <cellStyle name="40% - Accent5 9" xfId="1697" hidden="1"/>
    <cellStyle name="40% - Accent5 9" xfId="1513" hidden="1"/>
    <cellStyle name="40% - Accent5 9" xfId="1347" hidden="1"/>
    <cellStyle name="40% - Accent5 9" xfId="859" hidden="1"/>
    <cellStyle name="40% - Accent5 9" xfId="783" hidden="1"/>
    <cellStyle name="40% - Accent5 9" xfId="705" hidden="1"/>
    <cellStyle name="40% - Accent5 9" xfId="11039" hidden="1"/>
    <cellStyle name="40% - Accent5 9" xfId="11115" hidden="1"/>
    <cellStyle name="40% - Accent5 9" xfId="11223" hidden="1"/>
    <cellStyle name="40% - Accent5 9" xfId="11299" hidden="1"/>
    <cellStyle name="40% - Accent5 9" xfId="11376" hidden="1"/>
    <cellStyle name="40% - Accent5 9" xfId="11554" hidden="1"/>
    <cellStyle name="40% - Accent5 9" xfId="12559" hidden="1"/>
    <cellStyle name="40% - Accent5 9" xfId="12705" hidden="1"/>
    <cellStyle name="40% - Accent5 9" xfId="12838" hidden="1"/>
    <cellStyle name="40% - Accent5 9" xfId="13264" hidden="1"/>
    <cellStyle name="40% - Accent5 9" xfId="12421" hidden="1"/>
    <cellStyle name="40% - Accent5 9" xfId="12382" hidden="1"/>
    <cellStyle name="40% - Accent5 9" xfId="13626" hidden="1"/>
    <cellStyle name="40% - Accent5 9" xfId="13764" hidden="1"/>
    <cellStyle name="40% - Accent5 9" xfId="13912" hidden="1"/>
    <cellStyle name="40% - Accent5 9" xfId="14390" hidden="1"/>
    <cellStyle name="40% - Accent5 9" xfId="12071" hidden="1"/>
    <cellStyle name="40% - Accent5 9" xfId="12097" hidden="1"/>
    <cellStyle name="40% - Accent5 9" xfId="14680" hidden="1"/>
    <cellStyle name="40% - Accent5 9" xfId="14779" hidden="1"/>
    <cellStyle name="40% - Accent5 9" xfId="14872" hidden="1"/>
    <cellStyle name="40% - Accent5 9" xfId="15444" hidden="1"/>
    <cellStyle name="40% - Accent5 9" xfId="15556" hidden="1"/>
    <cellStyle name="40% - Accent5 9" xfId="15669" hidden="1"/>
    <cellStyle name="40% - Accent5 9" xfId="16053" hidden="1"/>
    <cellStyle name="40% - Accent5 9" xfId="16133" hidden="1"/>
    <cellStyle name="40% - Accent5 9" xfId="16569" hidden="1"/>
    <cellStyle name="40% - Accent5 9" xfId="16495" hidden="1"/>
    <cellStyle name="40% - Accent5 9" xfId="16416" hidden="1"/>
    <cellStyle name="40% - Accent5 9" xfId="16332" hidden="1"/>
    <cellStyle name="40% - Accent5 9" xfId="15165" hidden="1"/>
    <cellStyle name="40% - Accent5 9" xfId="15084" hidden="1"/>
    <cellStyle name="40% - Accent5 9" xfId="14999" hidden="1"/>
    <cellStyle name="40% - Accent5 9" xfId="14381" hidden="1"/>
    <cellStyle name="40% - Accent5 9" xfId="15340" hidden="1"/>
    <cellStyle name="40% - Accent5 9" xfId="15377" hidden="1"/>
    <cellStyle name="40% - Accent5 9" xfId="14039" hidden="1"/>
    <cellStyle name="40% - Accent5 9" xfId="13885" hidden="1"/>
    <cellStyle name="40% - Accent5 9" xfId="13722" hidden="1"/>
    <cellStyle name="40% - Accent5 9" xfId="13250" hidden="1"/>
    <cellStyle name="40% - Accent5 9" xfId="15797" hidden="1"/>
    <cellStyle name="40% - Accent5 9" xfId="15767" hidden="1"/>
    <cellStyle name="40% - Accent5 9" xfId="12866" hidden="1"/>
    <cellStyle name="40% - Accent5 9" xfId="12682" hidden="1"/>
    <cellStyle name="40% - Accent5 9" xfId="12516" hidden="1"/>
    <cellStyle name="40% - Accent5 9" xfId="12028" hidden="1"/>
    <cellStyle name="40% - Accent5 9" xfId="11952" hidden="1"/>
    <cellStyle name="40% - Accent5 9" xfId="11874" hidden="1"/>
    <cellStyle name="40% - Accent5 9" xfId="16623" hidden="1"/>
    <cellStyle name="40% - Accent5 9" xfId="16699" hidden="1"/>
    <cellStyle name="40% - Accent5 9" xfId="16804" hidden="1"/>
    <cellStyle name="40% - Accent5 9" xfId="16880" hidden="1"/>
    <cellStyle name="40% - Accent5 9" xfId="16957" hidden="1"/>
    <cellStyle name="40% - Accent5 9" xfId="17135" hidden="1"/>
    <cellStyle name="40% - Accent5 9" xfId="18140" hidden="1"/>
    <cellStyle name="40% - Accent5 9" xfId="18286" hidden="1"/>
    <cellStyle name="40% - Accent5 9" xfId="18419" hidden="1"/>
    <cellStyle name="40% - Accent5 9" xfId="18845" hidden="1"/>
    <cellStyle name="40% - Accent5 9" xfId="18002" hidden="1"/>
    <cellStyle name="40% - Accent5 9" xfId="17963" hidden="1"/>
    <cellStyle name="40% - Accent5 9" xfId="19207" hidden="1"/>
    <cellStyle name="40% - Accent5 9" xfId="19345" hidden="1"/>
    <cellStyle name="40% - Accent5 9" xfId="19493" hidden="1"/>
    <cellStyle name="40% - Accent5 9" xfId="19971" hidden="1"/>
    <cellStyle name="40% - Accent5 9" xfId="17652" hidden="1"/>
    <cellStyle name="40% - Accent5 9" xfId="17678" hidden="1"/>
    <cellStyle name="40% - Accent5 9" xfId="20261" hidden="1"/>
    <cellStyle name="40% - Accent5 9" xfId="20360" hidden="1"/>
    <cellStyle name="40% - Accent5 9" xfId="20453" hidden="1"/>
    <cellStyle name="40% - Accent5 9" xfId="21025" hidden="1"/>
    <cellStyle name="40% - Accent5 9" xfId="21137" hidden="1"/>
    <cellStyle name="40% - Accent5 9" xfId="21250" hidden="1"/>
    <cellStyle name="40% - Accent5 9" xfId="21634" hidden="1"/>
    <cellStyle name="40% - Accent5 9" xfId="21714" hidden="1"/>
    <cellStyle name="40% - Accent5 9" xfId="22245" hidden="1"/>
    <cellStyle name="40% - Accent5 9" xfId="22321" hidden="1"/>
    <cellStyle name="40% - Accent5 9" xfId="22398" hidden="1"/>
    <cellStyle name="40% - Accent5 9" xfId="22576" hidden="1"/>
    <cellStyle name="40% - Accent5 9" xfId="23581" hidden="1"/>
    <cellStyle name="40% - Accent5 9" xfId="23727" hidden="1"/>
    <cellStyle name="40% - Accent5 9" xfId="23860" hidden="1"/>
    <cellStyle name="40% - Accent5 9" xfId="24286" hidden="1"/>
    <cellStyle name="40% - Accent5 9" xfId="23443" hidden="1"/>
    <cellStyle name="40% - Accent5 9" xfId="23404" hidden="1"/>
    <cellStyle name="40% - Accent5 9" xfId="24648" hidden="1"/>
    <cellStyle name="40% - Accent5 9" xfId="24786" hidden="1"/>
    <cellStyle name="40% - Accent5 9" xfId="24934" hidden="1"/>
    <cellStyle name="40% - Accent5 9" xfId="25412" hidden="1"/>
    <cellStyle name="40% - Accent5 9" xfId="23093" hidden="1"/>
    <cellStyle name="40% - Accent5 9" xfId="23119" hidden="1"/>
    <cellStyle name="40% - Accent5 9" xfId="25702" hidden="1"/>
    <cellStyle name="40% - Accent5 9" xfId="25801" hidden="1"/>
    <cellStyle name="40% - Accent5 9" xfId="25894" hidden="1"/>
    <cellStyle name="40% - Accent5 9" xfId="26466" hidden="1"/>
    <cellStyle name="40% - Accent5 9" xfId="26578" hidden="1"/>
    <cellStyle name="40% - Accent5 9" xfId="26691" hidden="1"/>
    <cellStyle name="40% - Accent5 9" xfId="27075" hidden="1"/>
    <cellStyle name="40% - Accent5 9" xfId="27155" hidden="1"/>
    <cellStyle name="40% - Accent5 9" xfId="27591" hidden="1"/>
    <cellStyle name="40% - Accent5 9" xfId="27517" hidden="1"/>
    <cellStyle name="40% - Accent5 9" xfId="27438" hidden="1"/>
    <cellStyle name="40% - Accent5 9" xfId="27354" hidden="1"/>
    <cellStyle name="40% - Accent5 9" xfId="26187" hidden="1"/>
    <cellStyle name="40% - Accent5 9" xfId="26106" hidden="1"/>
    <cellStyle name="40% - Accent5 9" xfId="26021" hidden="1"/>
    <cellStyle name="40% - Accent5 9" xfId="25403" hidden="1"/>
    <cellStyle name="40% - Accent5 9" xfId="26362" hidden="1"/>
    <cellStyle name="40% - Accent5 9" xfId="26399" hidden="1"/>
    <cellStyle name="40% - Accent5 9" xfId="25061" hidden="1"/>
    <cellStyle name="40% - Accent5 9" xfId="24907" hidden="1"/>
    <cellStyle name="40% - Accent5 9" xfId="24744" hidden="1"/>
    <cellStyle name="40% - Accent5 9" xfId="24272" hidden="1"/>
    <cellStyle name="40% - Accent5 9" xfId="26819" hidden="1"/>
    <cellStyle name="40% - Accent5 9" xfId="26789" hidden="1"/>
    <cellStyle name="40% - Accent5 9" xfId="23888" hidden="1"/>
    <cellStyle name="40% - Accent5 9" xfId="23704" hidden="1"/>
    <cellStyle name="40% - Accent5 9" xfId="23538" hidden="1"/>
    <cellStyle name="40% - Accent5 9" xfId="23050" hidden="1"/>
    <cellStyle name="40% - Accent5 9" xfId="22974" hidden="1"/>
    <cellStyle name="40% - Accent5 9" xfId="22896" hidden="1"/>
    <cellStyle name="40% - Accent5 9" xfId="27645" hidden="1"/>
    <cellStyle name="40% - Accent5 9" xfId="27721" hidden="1"/>
    <cellStyle name="40% - Accent5 9" xfId="22150" hidden="1"/>
    <cellStyle name="40% - Accent5 9" xfId="22076" hidden="1"/>
    <cellStyle name="40% - Accent5 9" xfId="21997" hidden="1"/>
    <cellStyle name="40% - Accent5 9" xfId="21913" hidden="1"/>
    <cellStyle name="40% - Accent5 9" xfId="20746" hidden="1"/>
    <cellStyle name="40% - Accent5 9" xfId="20665" hidden="1"/>
    <cellStyle name="40% - Accent5 9" xfId="20580" hidden="1"/>
    <cellStyle name="40% - Accent5 9" xfId="19962" hidden="1"/>
    <cellStyle name="40% - Accent5 9" xfId="20921" hidden="1"/>
    <cellStyle name="40% - Accent5 9" xfId="20958" hidden="1"/>
    <cellStyle name="40% - Accent5 9" xfId="19620" hidden="1"/>
    <cellStyle name="40% - Accent5 9" xfId="19466" hidden="1"/>
    <cellStyle name="40% - Accent5 9" xfId="19303" hidden="1"/>
    <cellStyle name="40% - Accent5 9" xfId="18831" hidden="1"/>
    <cellStyle name="40% - Accent5 9" xfId="21378" hidden="1"/>
    <cellStyle name="40% - Accent5 9" xfId="21348" hidden="1"/>
    <cellStyle name="40% - Accent5 9" xfId="18447" hidden="1"/>
    <cellStyle name="40% - Accent5 9" xfId="18263" hidden="1"/>
    <cellStyle name="40% - Accent5 9" xfId="18097" hidden="1"/>
    <cellStyle name="40% - Accent5 9" xfId="17609" hidden="1"/>
    <cellStyle name="40% - Accent5 9" xfId="17533" hidden="1"/>
    <cellStyle name="40% - Accent5 9" xfId="17455" hidden="1"/>
    <cellStyle name="40% - Accent5 9" xfId="27789" hidden="1"/>
    <cellStyle name="40% - Accent5 9" xfId="27865" hidden="1"/>
    <cellStyle name="40% - Accent5 9" xfId="27973" hidden="1"/>
    <cellStyle name="40% - Accent5 9" xfId="28049" hidden="1"/>
    <cellStyle name="40% - Accent5 9" xfId="28126" hidden="1"/>
    <cellStyle name="40% - Accent5 9" xfId="28304" hidden="1"/>
    <cellStyle name="40% - Accent5 9" xfId="29309" hidden="1"/>
    <cellStyle name="40% - Accent5 9" xfId="29455" hidden="1"/>
    <cellStyle name="40% - Accent5 9" xfId="29588" hidden="1"/>
    <cellStyle name="40% - Accent5 9" xfId="30014" hidden="1"/>
    <cellStyle name="40% - Accent5 9" xfId="29171" hidden="1"/>
    <cellStyle name="40% - Accent5 9" xfId="29132" hidden="1"/>
    <cellStyle name="40% - Accent5 9" xfId="30376" hidden="1"/>
    <cellStyle name="40% - Accent5 9" xfId="30514" hidden="1"/>
    <cellStyle name="40% - Accent5 9" xfId="30662" hidden="1"/>
    <cellStyle name="40% - Accent5 9" xfId="31140" hidden="1"/>
    <cellStyle name="40% - Accent5 9" xfId="28821" hidden="1"/>
    <cellStyle name="40% - Accent5 9" xfId="28847" hidden="1"/>
    <cellStyle name="40% - Accent5 9" xfId="31430" hidden="1"/>
    <cellStyle name="40% - Accent5 9" xfId="31529" hidden="1"/>
    <cellStyle name="40% - Accent5 9" xfId="31622" hidden="1"/>
    <cellStyle name="40% - Accent5 9" xfId="32194" hidden="1"/>
    <cellStyle name="40% - Accent5 9" xfId="32306" hidden="1"/>
    <cellStyle name="40% - Accent5 9" xfId="32419" hidden="1"/>
    <cellStyle name="40% - Accent5 9" xfId="32803" hidden="1"/>
    <cellStyle name="40% - Accent5 9" xfId="32883" hidden="1"/>
    <cellStyle name="40% - Accent5 9" xfId="33319" hidden="1"/>
    <cellStyle name="40% - Accent5 9" xfId="33245" hidden="1"/>
    <cellStyle name="40% - Accent5 9" xfId="33166" hidden="1"/>
    <cellStyle name="40% - Accent5 9" xfId="33082" hidden="1"/>
    <cellStyle name="40% - Accent5 9" xfId="31915" hidden="1"/>
    <cellStyle name="40% - Accent5 9" xfId="31834" hidden="1"/>
    <cellStyle name="40% - Accent5 9" xfId="31749" hidden="1"/>
    <cellStyle name="40% - Accent5 9" xfId="31131" hidden="1"/>
    <cellStyle name="40% - Accent5 9" xfId="32090" hidden="1"/>
    <cellStyle name="40% - Accent5 9" xfId="32127" hidden="1"/>
    <cellStyle name="40% - Accent5 9" xfId="30789" hidden="1"/>
    <cellStyle name="40% - Accent5 9" xfId="30635" hidden="1"/>
    <cellStyle name="40% - Accent5 9" xfId="30472" hidden="1"/>
    <cellStyle name="40% - Accent5 9" xfId="30000" hidden="1"/>
    <cellStyle name="40% - Accent5 9" xfId="32547" hidden="1"/>
    <cellStyle name="40% - Accent5 9" xfId="32517" hidden="1"/>
    <cellStyle name="40% - Accent5 9" xfId="29616" hidden="1"/>
    <cellStyle name="40% - Accent5 9" xfId="29432" hidden="1"/>
    <cellStyle name="40% - Accent5 9" xfId="29266" hidden="1"/>
    <cellStyle name="40% - Accent5 9" xfId="28778" hidden="1"/>
    <cellStyle name="40% - Accent5 9" xfId="28702" hidden="1"/>
    <cellStyle name="40% - Accent5 9" xfId="28624" hidden="1"/>
    <cellStyle name="40% - Accent5 9" xfId="33373" hidden="1"/>
    <cellStyle name="40% - Accent5 9" xfId="33449" hidden="1"/>
    <cellStyle name="40% - Accent6" xfId="33551" builtinId="51" hidden="1"/>
    <cellStyle name="40% - Accent6 10" xfId="69" hidden="1"/>
    <cellStyle name="40% - Accent6 10" xfId="145" hidden="1"/>
    <cellStyle name="40% - Accent6 10" xfId="242" hidden="1"/>
    <cellStyle name="40% - Accent6 10" xfId="401" hidden="1"/>
    <cellStyle name="40% - Accent6 10" xfId="1408" hidden="1"/>
    <cellStyle name="40% - Accent6 10" xfId="1553" hidden="1"/>
    <cellStyle name="40% - Accent6 10" xfId="1693" hidden="1"/>
    <cellStyle name="40% - Accent6 10" xfId="2118" hidden="1"/>
    <cellStyle name="40% - Accent6 10" xfId="910" hidden="1"/>
    <cellStyle name="40% - Accent6 10" xfId="1225" hidden="1"/>
    <cellStyle name="40% - Accent6 10" xfId="2479" hidden="1"/>
    <cellStyle name="40% - Accent6 10" xfId="2611" hidden="1"/>
    <cellStyle name="40% - Accent6 10" xfId="2761" hidden="1"/>
    <cellStyle name="40% - Accent6 10" xfId="3238" hidden="1"/>
    <cellStyle name="40% - Accent6 10" xfId="1806" hidden="1"/>
    <cellStyle name="40% - Accent6 10" xfId="2261" hidden="1"/>
    <cellStyle name="40% - Accent6 10" xfId="3531" hidden="1"/>
    <cellStyle name="40% - Accent6 10" xfId="3629" hidden="1"/>
    <cellStyle name="40% - Accent6 10" xfId="3720" hidden="1"/>
    <cellStyle name="40% - Accent6 10" xfId="4293" hidden="1"/>
    <cellStyle name="40% - Accent6 10" xfId="4405" hidden="1"/>
    <cellStyle name="40% - Accent6 10" xfId="4517" hidden="1"/>
    <cellStyle name="40% - Accent6 10" xfId="4901" hidden="1"/>
    <cellStyle name="40% - Accent6 10" xfId="4980" hidden="1"/>
    <cellStyle name="40% - Accent6 10" xfId="5510" hidden="1"/>
    <cellStyle name="40% - Accent6 10" xfId="5586" hidden="1"/>
    <cellStyle name="40% - Accent6 10" xfId="5683" hidden="1"/>
    <cellStyle name="40% - Accent6 10" xfId="5842" hidden="1"/>
    <cellStyle name="40% - Accent6 10" xfId="6849" hidden="1"/>
    <cellStyle name="40% - Accent6 10" xfId="6994" hidden="1"/>
    <cellStyle name="40% - Accent6 10" xfId="7134" hidden="1"/>
    <cellStyle name="40% - Accent6 10" xfId="7559" hidden="1"/>
    <cellStyle name="40% - Accent6 10" xfId="6351" hidden="1"/>
    <cellStyle name="40% - Accent6 10" xfId="6666" hidden="1"/>
    <cellStyle name="40% - Accent6 10" xfId="7920" hidden="1"/>
    <cellStyle name="40% - Accent6 10" xfId="8052" hidden="1"/>
    <cellStyle name="40% - Accent6 10" xfId="8202" hidden="1"/>
    <cellStyle name="40% - Accent6 10" xfId="8679" hidden="1"/>
    <cellStyle name="40% - Accent6 10" xfId="7247" hidden="1"/>
    <cellStyle name="40% - Accent6 10" xfId="7702" hidden="1"/>
    <cellStyle name="40% - Accent6 10" xfId="8972" hidden="1"/>
    <cellStyle name="40% - Accent6 10" xfId="9070" hidden="1"/>
    <cellStyle name="40% - Accent6 10" xfId="9161" hidden="1"/>
    <cellStyle name="40% - Accent6 10" xfId="9734" hidden="1"/>
    <cellStyle name="40% - Accent6 10" xfId="9846" hidden="1"/>
    <cellStyle name="40% - Accent6 10" xfId="9958" hidden="1"/>
    <cellStyle name="40% - Accent6 10" xfId="10342" hidden="1"/>
    <cellStyle name="40% - Accent6 10" xfId="10421" hidden="1"/>
    <cellStyle name="40% - Accent6 10" xfId="10826" hidden="1"/>
    <cellStyle name="40% - Accent6 10" xfId="10752" hidden="1"/>
    <cellStyle name="40% - Accent6 10" xfId="10672" hidden="1"/>
    <cellStyle name="40% - Accent6 10" xfId="10589" hidden="1"/>
    <cellStyle name="40% - Accent6 10" xfId="9421" hidden="1"/>
    <cellStyle name="40% - Accent6 10" xfId="9340" hidden="1"/>
    <cellStyle name="40% - Accent6 10" xfId="9254" hidden="1"/>
    <cellStyle name="40% - Accent6 10" xfId="8630" hidden="1"/>
    <cellStyle name="40% - Accent6 10" xfId="10062" hidden="1"/>
    <cellStyle name="40% - Accent6 10" xfId="9639" hidden="1"/>
    <cellStyle name="40% - Accent6 10" xfId="8288" hidden="1"/>
    <cellStyle name="40% - Accent6 10" xfId="8138" hidden="1"/>
    <cellStyle name="40% - Accent6 10" xfId="7971" hidden="1"/>
    <cellStyle name="40% - Accent6 10" xfId="7505" hidden="1"/>
    <cellStyle name="40% - Accent6 10" xfId="9003" hidden="1"/>
    <cellStyle name="40% - Accent6 10" xfId="8491" hidden="1"/>
    <cellStyle name="40% - Accent6 10" xfId="7101" hidden="1"/>
    <cellStyle name="40% - Accent6 10" xfId="6936" hidden="1"/>
    <cellStyle name="40% - Accent6 10" xfId="6770" hidden="1"/>
    <cellStyle name="40% - Accent6 10" xfId="6285" hidden="1"/>
    <cellStyle name="40% - Accent6 10" xfId="6209" hidden="1"/>
    <cellStyle name="40% - Accent6 10" xfId="6035" hidden="1"/>
    <cellStyle name="40% - Accent6 10" xfId="10910" hidden="1"/>
    <cellStyle name="40% - Accent6 10" xfId="10986" hidden="1"/>
    <cellStyle name="40% - Accent6 10" xfId="5385" hidden="1"/>
    <cellStyle name="40% - Accent6 10" xfId="5311" hidden="1"/>
    <cellStyle name="40% - Accent6 10" xfId="5231" hidden="1"/>
    <cellStyle name="40% - Accent6 10" xfId="5148" hidden="1"/>
    <cellStyle name="40% - Accent6 10" xfId="3980" hidden="1"/>
    <cellStyle name="40% - Accent6 10" xfId="3899" hidden="1"/>
    <cellStyle name="40% - Accent6 10" xfId="3813" hidden="1"/>
    <cellStyle name="40% - Accent6 10" xfId="3189" hidden="1"/>
    <cellStyle name="40% - Accent6 10" xfId="4621" hidden="1"/>
    <cellStyle name="40% - Accent6 10" xfId="4198" hidden="1"/>
    <cellStyle name="40% - Accent6 10" xfId="2847" hidden="1"/>
    <cellStyle name="40% - Accent6 10" xfId="2697" hidden="1"/>
    <cellStyle name="40% - Accent6 10" xfId="2530" hidden="1"/>
    <cellStyle name="40% - Accent6 10" xfId="2064" hidden="1"/>
    <cellStyle name="40% - Accent6 10" xfId="3562" hidden="1"/>
    <cellStyle name="40% - Accent6 10" xfId="3050" hidden="1"/>
    <cellStyle name="40% - Accent6 10" xfId="1660" hidden="1"/>
    <cellStyle name="40% - Accent6 10" xfId="1495" hidden="1"/>
    <cellStyle name="40% - Accent6 10" xfId="1329" hidden="1"/>
    <cellStyle name="40% - Accent6 10" xfId="844" hidden="1"/>
    <cellStyle name="40% - Accent6 10" xfId="768" hidden="1"/>
    <cellStyle name="40% - Accent6 10" xfId="594" hidden="1"/>
    <cellStyle name="40% - Accent6 10" xfId="11054" hidden="1"/>
    <cellStyle name="40% - Accent6 10" xfId="11130" hidden="1"/>
    <cellStyle name="40% - Accent6 10" xfId="11238" hidden="1"/>
    <cellStyle name="40% - Accent6 10" xfId="11314" hidden="1"/>
    <cellStyle name="40% - Accent6 10" xfId="11411" hidden="1"/>
    <cellStyle name="40% - Accent6 10" xfId="11570" hidden="1"/>
    <cellStyle name="40% - Accent6 10" xfId="12577" hidden="1"/>
    <cellStyle name="40% - Accent6 10" xfId="12722" hidden="1"/>
    <cellStyle name="40% - Accent6 10" xfId="12862" hidden="1"/>
    <cellStyle name="40% - Accent6 10" xfId="13287" hidden="1"/>
    <cellStyle name="40% - Accent6 10" xfId="12079" hidden="1"/>
    <cellStyle name="40% - Accent6 10" xfId="12394" hidden="1"/>
    <cellStyle name="40% - Accent6 10" xfId="13648" hidden="1"/>
    <cellStyle name="40% - Accent6 10" xfId="13780" hidden="1"/>
    <cellStyle name="40% - Accent6 10" xfId="13930" hidden="1"/>
    <cellStyle name="40% - Accent6 10" xfId="14407" hidden="1"/>
    <cellStyle name="40% - Accent6 10" xfId="12975" hidden="1"/>
    <cellStyle name="40% - Accent6 10" xfId="13430" hidden="1"/>
    <cellStyle name="40% - Accent6 10" xfId="14700" hidden="1"/>
    <cellStyle name="40% - Accent6 10" xfId="14798" hidden="1"/>
    <cellStyle name="40% - Accent6 10" xfId="14889" hidden="1"/>
    <cellStyle name="40% - Accent6 10" xfId="15462" hidden="1"/>
    <cellStyle name="40% - Accent6 10" xfId="15574" hidden="1"/>
    <cellStyle name="40% - Accent6 10" xfId="15686" hidden="1"/>
    <cellStyle name="40% - Accent6 10" xfId="16070" hidden="1"/>
    <cellStyle name="40% - Accent6 10" xfId="16149" hidden="1"/>
    <cellStyle name="40% - Accent6 10" xfId="16554" hidden="1"/>
    <cellStyle name="40% - Accent6 10" xfId="16480" hidden="1"/>
    <cellStyle name="40% - Accent6 10" xfId="16400" hidden="1"/>
    <cellStyle name="40% - Accent6 10" xfId="16317" hidden="1"/>
    <cellStyle name="40% - Accent6 10" xfId="15149" hidden="1"/>
    <cellStyle name="40% - Accent6 10" xfId="15068" hidden="1"/>
    <cellStyle name="40% - Accent6 10" xfId="14982" hidden="1"/>
    <cellStyle name="40% - Accent6 10" xfId="14358" hidden="1"/>
    <cellStyle name="40% - Accent6 10" xfId="15790" hidden="1"/>
    <cellStyle name="40% - Accent6 10" xfId="15367" hidden="1"/>
    <cellStyle name="40% - Accent6 10" xfId="14016" hidden="1"/>
    <cellStyle name="40% - Accent6 10" xfId="13866" hidden="1"/>
    <cellStyle name="40% - Accent6 10" xfId="13699" hidden="1"/>
    <cellStyle name="40% - Accent6 10" xfId="13233" hidden="1"/>
    <cellStyle name="40% - Accent6 10" xfId="14731" hidden="1"/>
    <cellStyle name="40% - Accent6 10" xfId="14219" hidden="1"/>
    <cellStyle name="40% - Accent6 10" xfId="12829" hidden="1"/>
    <cellStyle name="40% - Accent6 10" xfId="12664" hidden="1"/>
    <cellStyle name="40% - Accent6 10" xfId="12498" hidden="1"/>
    <cellStyle name="40% - Accent6 10" xfId="12013" hidden="1"/>
    <cellStyle name="40% - Accent6 10" xfId="11937" hidden="1"/>
    <cellStyle name="40% - Accent6 10" xfId="11763" hidden="1"/>
    <cellStyle name="40% - Accent6 10" xfId="16638" hidden="1"/>
    <cellStyle name="40% - Accent6 10" xfId="16714" hidden="1"/>
    <cellStyle name="40% - Accent6 10" xfId="16819" hidden="1"/>
    <cellStyle name="40% - Accent6 10" xfId="16895" hidden="1"/>
    <cellStyle name="40% - Accent6 10" xfId="16992" hidden="1"/>
    <cellStyle name="40% - Accent6 10" xfId="17151" hidden="1"/>
    <cellStyle name="40% - Accent6 10" xfId="18158" hidden="1"/>
    <cellStyle name="40% - Accent6 10" xfId="18303" hidden="1"/>
    <cellStyle name="40% - Accent6 10" xfId="18443" hidden="1"/>
    <cellStyle name="40% - Accent6 10" xfId="18868" hidden="1"/>
    <cellStyle name="40% - Accent6 10" xfId="17660" hidden="1"/>
    <cellStyle name="40% - Accent6 10" xfId="17975" hidden="1"/>
    <cellStyle name="40% - Accent6 10" xfId="19229" hidden="1"/>
    <cellStyle name="40% - Accent6 10" xfId="19361" hidden="1"/>
    <cellStyle name="40% - Accent6 10" xfId="19511" hidden="1"/>
    <cellStyle name="40% - Accent6 10" xfId="19988" hidden="1"/>
    <cellStyle name="40% - Accent6 10" xfId="18556" hidden="1"/>
    <cellStyle name="40% - Accent6 10" xfId="19011" hidden="1"/>
    <cellStyle name="40% - Accent6 10" xfId="20281" hidden="1"/>
    <cellStyle name="40% - Accent6 10" xfId="20379" hidden="1"/>
    <cellStyle name="40% - Accent6 10" xfId="20470" hidden="1"/>
    <cellStyle name="40% - Accent6 10" xfId="21043" hidden="1"/>
    <cellStyle name="40% - Accent6 10" xfId="21155" hidden="1"/>
    <cellStyle name="40% - Accent6 10" xfId="21267" hidden="1"/>
    <cellStyle name="40% - Accent6 10" xfId="21651" hidden="1"/>
    <cellStyle name="40% - Accent6 10" xfId="21730" hidden="1"/>
    <cellStyle name="40% - Accent6 10" xfId="22260" hidden="1"/>
    <cellStyle name="40% - Accent6 10" xfId="22336" hidden="1"/>
    <cellStyle name="40% - Accent6 10" xfId="22433" hidden="1"/>
    <cellStyle name="40% - Accent6 10" xfId="22592" hidden="1"/>
    <cellStyle name="40% - Accent6 10" xfId="23599" hidden="1"/>
    <cellStyle name="40% - Accent6 10" xfId="23744" hidden="1"/>
    <cellStyle name="40% - Accent6 10" xfId="23884" hidden="1"/>
    <cellStyle name="40% - Accent6 10" xfId="24309" hidden="1"/>
    <cellStyle name="40% - Accent6 10" xfId="23101" hidden="1"/>
    <cellStyle name="40% - Accent6 10" xfId="23416" hidden="1"/>
    <cellStyle name="40% - Accent6 10" xfId="24670" hidden="1"/>
    <cellStyle name="40% - Accent6 10" xfId="24802" hidden="1"/>
    <cellStyle name="40% - Accent6 10" xfId="24952" hidden="1"/>
    <cellStyle name="40% - Accent6 10" xfId="25429" hidden="1"/>
    <cellStyle name="40% - Accent6 10" xfId="23997" hidden="1"/>
    <cellStyle name="40% - Accent6 10" xfId="24452" hidden="1"/>
    <cellStyle name="40% - Accent6 10" xfId="25722" hidden="1"/>
    <cellStyle name="40% - Accent6 10" xfId="25820" hidden="1"/>
    <cellStyle name="40% - Accent6 10" xfId="25911" hidden="1"/>
    <cellStyle name="40% - Accent6 10" xfId="26484" hidden="1"/>
    <cellStyle name="40% - Accent6 10" xfId="26596" hidden="1"/>
    <cellStyle name="40% - Accent6 10" xfId="26708" hidden="1"/>
    <cellStyle name="40% - Accent6 10" xfId="27092" hidden="1"/>
    <cellStyle name="40% - Accent6 10" xfId="27171" hidden="1"/>
    <cellStyle name="40% - Accent6 10" xfId="27576" hidden="1"/>
    <cellStyle name="40% - Accent6 10" xfId="27502" hidden="1"/>
    <cellStyle name="40% - Accent6 10" xfId="27422" hidden="1"/>
    <cellStyle name="40% - Accent6 10" xfId="27339" hidden="1"/>
    <cellStyle name="40% - Accent6 10" xfId="26171" hidden="1"/>
    <cellStyle name="40% - Accent6 10" xfId="26090" hidden="1"/>
    <cellStyle name="40% - Accent6 10" xfId="26004" hidden="1"/>
    <cellStyle name="40% - Accent6 10" xfId="25380" hidden="1"/>
    <cellStyle name="40% - Accent6 10" xfId="26812" hidden="1"/>
    <cellStyle name="40% - Accent6 10" xfId="26389" hidden="1"/>
    <cellStyle name="40% - Accent6 10" xfId="25038" hidden="1"/>
    <cellStyle name="40% - Accent6 10" xfId="24888" hidden="1"/>
    <cellStyle name="40% - Accent6 10" xfId="24721" hidden="1"/>
    <cellStyle name="40% - Accent6 10" xfId="24255" hidden="1"/>
    <cellStyle name="40% - Accent6 10" xfId="25753" hidden="1"/>
    <cellStyle name="40% - Accent6 10" xfId="25241" hidden="1"/>
    <cellStyle name="40% - Accent6 10" xfId="23851" hidden="1"/>
    <cellStyle name="40% - Accent6 10" xfId="23686" hidden="1"/>
    <cellStyle name="40% - Accent6 10" xfId="23520" hidden="1"/>
    <cellStyle name="40% - Accent6 10" xfId="23035" hidden="1"/>
    <cellStyle name="40% - Accent6 10" xfId="22959" hidden="1"/>
    <cellStyle name="40% - Accent6 10" xfId="22785" hidden="1"/>
    <cellStyle name="40% - Accent6 10" xfId="27660" hidden="1"/>
    <cellStyle name="40% - Accent6 10" xfId="27736" hidden="1"/>
    <cellStyle name="40% - Accent6 10" xfId="22135" hidden="1"/>
    <cellStyle name="40% - Accent6 10" xfId="22061" hidden="1"/>
    <cellStyle name="40% - Accent6 10" xfId="21981" hidden="1"/>
    <cellStyle name="40% - Accent6 10" xfId="21898" hidden="1"/>
    <cellStyle name="40% - Accent6 10" xfId="20730" hidden="1"/>
    <cellStyle name="40% - Accent6 10" xfId="20649" hidden="1"/>
    <cellStyle name="40% - Accent6 10" xfId="20563" hidden="1"/>
    <cellStyle name="40% - Accent6 10" xfId="19939" hidden="1"/>
    <cellStyle name="40% - Accent6 10" xfId="21371" hidden="1"/>
    <cellStyle name="40% - Accent6 10" xfId="20948" hidden="1"/>
    <cellStyle name="40% - Accent6 10" xfId="19597" hidden="1"/>
    <cellStyle name="40% - Accent6 10" xfId="19447" hidden="1"/>
    <cellStyle name="40% - Accent6 10" xfId="19280" hidden="1"/>
    <cellStyle name="40% - Accent6 10" xfId="18814" hidden="1"/>
    <cellStyle name="40% - Accent6 10" xfId="20312" hidden="1"/>
    <cellStyle name="40% - Accent6 10" xfId="19800" hidden="1"/>
    <cellStyle name="40% - Accent6 10" xfId="18410" hidden="1"/>
    <cellStyle name="40% - Accent6 10" xfId="18245" hidden="1"/>
    <cellStyle name="40% - Accent6 10" xfId="18079" hidden="1"/>
    <cellStyle name="40% - Accent6 10" xfId="17594" hidden="1"/>
    <cellStyle name="40% - Accent6 10" xfId="17518" hidden="1"/>
    <cellStyle name="40% - Accent6 10" xfId="17344" hidden="1"/>
    <cellStyle name="40% - Accent6 10" xfId="27804" hidden="1"/>
    <cellStyle name="40% - Accent6 10" xfId="27880" hidden="1"/>
    <cellStyle name="40% - Accent6 10" xfId="27988" hidden="1"/>
    <cellStyle name="40% - Accent6 10" xfId="28064" hidden="1"/>
    <cellStyle name="40% - Accent6 10" xfId="28161" hidden="1"/>
    <cellStyle name="40% - Accent6 10" xfId="28320" hidden="1"/>
    <cellStyle name="40% - Accent6 10" xfId="29327" hidden="1"/>
    <cellStyle name="40% - Accent6 10" xfId="29472" hidden="1"/>
    <cellStyle name="40% - Accent6 10" xfId="29612" hidden="1"/>
    <cellStyle name="40% - Accent6 10" xfId="30037" hidden="1"/>
    <cellStyle name="40% - Accent6 10" xfId="28829" hidden="1"/>
    <cellStyle name="40% - Accent6 10" xfId="29144" hidden="1"/>
    <cellStyle name="40% - Accent6 10" xfId="30398" hidden="1"/>
    <cellStyle name="40% - Accent6 10" xfId="30530" hidden="1"/>
    <cellStyle name="40% - Accent6 10" xfId="30680" hidden="1"/>
    <cellStyle name="40% - Accent6 10" xfId="31157" hidden="1"/>
    <cellStyle name="40% - Accent6 10" xfId="29725" hidden="1"/>
    <cellStyle name="40% - Accent6 10" xfId="30180" hidden="1"/>
    <cellStyle name="40% - Accent6 10" xfId="31450" hidden="1"/>
    <cellStyle name="40% - Accent6 10" xfId="31548" hidden="1"/>
    <cellStyle name="40% - Accent6 10" xfId="31639" hidden="1"/>
    <cellStyle name="40% - Accent6 10" xfId="32212" hidden="1"/>
    <cellStyle name="40% - Accent6 10" xfId="32324" hidden="1"/>
    <cellStyle name="40% - Accent6 10" xfId="32436" hidden="1"/>
    <cellStyle name="40% - Accent6 10" xfId="32820" hidden="1"/>
    <cellStyle name="40% - Accent6 10" xfId="32899" hidden="1"/>
    <cellStyle name="40% - Accent6 10" xfId="33304" hidden="1"/>
    <cellStyle name="40% - Accent6 10" xfId="33230" hidden="1"/>
    <cellStyle name="40% - Accent6 10" xfId="33150" hidden="1"/>
    <cellStyle name="40% - Accent6 10" xfId="33067" hidden="1"/>
    <cellStyle name="40% - Accent6 10" xfId="31899" hidden="1"/>
    <cellStyle name="40% - Accent6 10" xfId="31818" hidden="1"/>
    <cellStyle name="40% - Accent6 10" xfId="31732" hidden="1"/>
    <cellStyle name="40% - Accent6 10" xfId="31108" hidden="1"/>
    <cellStyle name="40% - Accent6 10" xfId="32540" hidden="1"/>
    <cellStyle name="40% - Accent6 10" xfId="32117" hidden="1"/>
    <cellStyle name="40% - Accent6 10" xfId="30766" hidden="1"/>
    <cellStyle name="40% - Accent6 10" xfId="30616" hidden="1"/>
    <cellStyle name="40% - Accent6 10" xfId="30449" hidden="1"/>
    <cellStyle name="40% - Accent6 10" xfId="29983" hidden="1"/>
    <cellStyle name="40% - Accent6 10" xfId="31481" hidden="1"/>
    <cellStyle name="40% - Accent6 10" xfId="30969" hidden="1"/>
    <cellStyle name="40% - Accent6 10" xfId="29579" hidden="1"/>
    <cellStyle name="40% - Accent6 10" xfId="29414" hidden="1"/>
    <cellStyle name="40% - Accent6 10" xfId="29248" hidden="1"/>
    <cellStyle name="40% - Accent6 10" xfId="28763" hidden="1"/>
    <cellStyle name="40% - Accent6 10" xfId="28687" hidden="1"/>
    <cellStyle name="40% - Accent6 10" xfId="28513" hidden="1"/>
    <cellStyle name="40% - Accent6 10" xfId="33388" hidden="1"/>
    <cellStyle name="40% - Accent6 10" xfId="33464" hidden="1"/>
    <cellStyle name="40% - Accent6 11" xfId="82" hidden="1"/>
    <cellStyle name="40% - Accent6 11" xfId="158" hidden="1"/>
    <cellStyle name="40% - Accent6 11" xfId="278" hidden="1"/>
    <cellStyle name="40% - Accent6 11" xfId="414" hidden="1"/>
    <cellStyle name="40% - Accent6 11" xfId="1424" hidden="1"/>
    <cellStyle name="40% - Accent6 11" xfId="1569" hidden="1"/>
    <cellStyle name="40% - Accent6 11" xfId="1714" hidden="1"/>
    <cellStyle name="40% - Accent6 11" xfId="1181" hidden="1"/>
    <cellStyle name="40% - Accent6 11" xfId="1075" hidden="1"/>
    <cellStyle name="40% - Accent6 11" xfId="1235" hidden="1"/>
    <cellStyle name="40% - Accent6 11" xfId="2500" hidden="1"/>
    <cellStyle name="40% - Accent6 11" xfId="2628" hidden="1"/>
    <cellStyle name="40% - Accent6 11" xfId="2777" hidden="1"/>
    <cellStyle name="40% - Accent6 11" xfId="1101" hidden="1"/>
    <cellStyle name="40% - Accent6 11" xfId="946" hidden="1"/>
    <cellStyle name="40% - Accent6 11" xfId="2090" hidden="1"/>
    <cellStyle name="40% - Accent6 11" xfId="3544" hidden="1"/>
    <cellStyle name="40% - Accent6 11" xfId="3642" hidden="1"/>
    <cellStyle name="40% - Accent6 11" xfId="3733" hidden="1"/>
    <cellStyle name="40% - Accent6 11" xfId="4309" hidden="1"/>
    <cellStyle name="40% - Accent6 11" xfId="4419" hidden="1"/>
    <cellStyle name="40% - Accent6 11" xfId="4533" hidden="1"/>
    <cellStyle name="40% - Accent6 11" xfId="4914" hidden="1"/>
    <cellStyle name="40% - Accent6 11" xfId="4994" hidden="1"/>
    <cellStyle name="40% - Accent6 11" xfId="5523" hidden="1"/>
    <cellStyle name="40% - Accent6 11" xfId="5599" hidden="1"/>
    <cellStyle name="40% - Accent6 11" xfId="5719" hidden="1"/>
    <cellStyle name="40% - Accent6 11" xfId="5855" hidden="1"/>
    <cellStyle name="40% - Accent6 11" xfId="6865" hidden="1"/>
    <cellStyle name="40% - Accent6 11" xfId="7010" hidden="1"/>
    <cellStyle name="40% - Accent6 11" xfId="7155" hidden="1"/>
    <cellStyle name="40% - Accent6 11" xfId="6622" hidden="1"/>
    <cellStyle name="40% - Accent6 11" xfId="6516" hidden="1"/>
    <cellStyle name="40% - Accent6 11" xfId="6676" hidden="1"/>
    <cellStyle name="40% - Accent6 11" xfId="7941" hidden="1"/>
    <cellStyle name="40% - Accent6 11" xfId="8069" hidden="1"/>
    <cellStyle name="40% - Accent6 11" xfId="8218" hidden="1"/>
    <cellStyle name="40% - Accent6 11" xfId="6542" hidden="1"/>
    <cellStyle name="40% - Accent6 11" xfId="6387" hidden="1"/>
    <cellStyle name="40% - Accent6 11" xfId="7531" hidden="1"/>
    <cellStyle name="40% - Accent6 11" xfId="8985" hidden="1"/>
    <cellStyle name="40% - Accent6 11" xfId="9083" hidden="1"/>
    <cellStyle name="40% - Accent6 11" xfId="9174" hidden="1"/>
    <cellStyle name="40% - Accent6 11" xfId="9750" hidden="1"/>
    <cellStyle name="40% - Accent6 11" xfId="9860" hidden="1"/>
    <cellStyle name="40% - Accent6 11" xfId="9974" hidden="1"/>
    <cellStyle name="40% - Accent6 11" xfId="10355" hidden="1"/>
    <cellStyle name="40% - Accent6 11" xfId="10435" hidden="1"/>
    <cellStyle name="40% - Accent6 11" xfId="10813" hidden="1"/>
    <cellStyle name="40% - Accent6 11" xfId="10739" hidden="1"/>
    <cellStyle name="40% - Accent6 11" xfId="10658" hidden="1"/>
    <cellStyle name="40% - Accent6 11" xfId="10575" hidden="1"/>
    <cellStyle name="40% - Accent6 11" xfId="9407" hidden="1"/>
    <cellStyle name="40% - Accent6 11" xfId="9327" hidden="1"/>
    <cellStyle name="40% - Accent6 11" xfId="9241" hidden="1"/>
    <cellStyle name="40% - Accent6 11" xfId="9678" hidden="1"/>
    <cellStyle name="40% - Accent6 11" xfId="9959" hidden="1"/>
    <cellStyle name="40% - Accent6 11" xfId="9628" hidden="1"/>
    <cellStyle name="40% - Accent6 11" xfId="8269" hidden="1"/>
    <cellStyle name="40% - Accent6 11" xfId="8122" hidden="1"/>
    <cellStyle name="40% - Accent6 11" xfId="7938" hidden="1"/>
    <cellStyle name="40% - Accent6 11" xfId="9892" hidden="1"/>
    <cellStyle name="40% - Accent6 11" xfId="10019" hidden="1"/>
    <cellStyle name="40% - Accent6 11" xfId="8683" hidden="1"/>
    <cellStyle name="40% - Accent6 11" xfId="7079" hidden="1"/>
    <cellStyle name="40% - Accent6 11" xfId="6920" hidden="1"/>
    <cellStyle name="40% - Accent6 11" xfId="6751" hidden="1"/>
    <cellStyle name="40% - Accent6 11" xfId="6272" hidden="1"/>
    <cellStyle name="40% - Accent6 11" xfId="6196" hidden="1"/>
    <cellStyle name="40% - Accent6 11" xfId="6019" hidden="1"/>
    <cellStyle name="40% - Accent6 11" xfId="10923" hidden="1"/>
    <cellStyle name="40% - Accent6 11" xfId="10999" hidden="1"/>
    <cellStyle name="40% - Accent6 11" xfId="5372" hidden="1"/>
    <cellStyle name="40% - Accent6 11" xfId="5298" hidden="1"/>
    <cellStyle name="40% - Accent6 11" xfId="5217" hidden="1"/>
    <cellStyle name="40% - Accent6 11" xfId="5134" hidden="1"/>
    <cellStyle name="40% - Accent6 11" xfId="3966" hidden="1"/>
    <cellStyle name="40% - Accent6 11" xfId="3886" hidden="1"/>
    <cellStyle name="40% - Accent6 11" xfId="3800" hidden="1"/>
    <cellStyle name="40% - Accent6 11" xfId="4237" hidden="1"/>
    <cellStyle name="40% - Accent6 11" xfId="4518" hidden="1"/>
    <cellStyle name="40% - Accent6 11" xfId="4187" hidden="1"/>
    <cellStyle name="40% - Accent6 11" xfId="2828" hidden="1"/>
    <cellStyle name="40% - Accent6 11" xfId="2681" hidden="1"/>
    <cellStyle name="40% - Accent6 11" xfId="2497" hidden="1"/>
    <cellStyle name="40% - Accent6 11" xfId="4451" hidden="1"/>
    <cellStyle name="40% - Accent6 11" xfId="4578" hidden="1"/>
    <cellStyle name="40% - Accent6 11" xfId="3242" hidden="1"/>
    <cellStyle name="40% - Accent6 11" xfId="1638" hidden="1"/>
    <cellStyle name="40% - Accent6 11" xfId="1479" hidden="1"/>
    <cellStyle name="40% - Accent6 11" xfId="1310" hidden="1"/>
    <cellStyle name="40% - Accent6 11" xfId="831" hidden="1"/>
    <cellStyle name="40% - Accent6 11" xfId="755" hidden="1"/>
    <cellStyle name="40% - Accent6 11" xfId="578" hidden="1"/>
    <cellStyle name="40% - Accent6 11" xfId="11067" hidden="1"/>
    <cellStyle name="40% - Accent6 11" xfId="11143" hidden="1"/>
    <cellStyle name="40% - Accent6 11" xfId="11251" hidden="1"/>
    <cellStyle name="40% - Accent6 11" xfId="11327" hidden="1"/>
    <cellStyle name="40% - Accent6 11" xfId="11447" hidden="1"/>
    <cellStyle name="40% - Accent6 11" xfId="11583" hidden="1"/>
    <cellStyle name="40% - Accent6 11" xfId="12593" hidden="1"/>
    <cellStyle name="40% - Accent6 11" xfId="12738" hidden="1"/>
    <cellStyle name="40% - Accent6 11" xfId="12883" hidden="1"/>
    <cellStyle name="40% - Accent6 11" xfId="12350" hidden="1"/>
    <cellStyle name="40% - Accent6 11" xfId="12244" hidden="1"/>
    <cellStyle name="40% - Accent6 11" xfId="12404" hidden="1"/>
    <cellStyle name="40% - Accent6 11" xfId="13669" hidden="1"/>
    <cellStyle name="40% - Accent6 11" xfId="13797" hidden="1"/>
    <cellStyle name="40% - Accent6 11" xfId="13946" hidden="1"/>
    <cellStyle name="40% - Accent6 11" xfId="12270" hidden="1"/>
    <cellStyle name="40% - Accent6 11" xfId="12115" hidden="1"/>
    <cellStyle name="40% - Accent6 11" xfId="13259" hidden="1"/>
    <cellStyle name="40% - Accent6 11" xfId="14713" hidden="1"/>
    <cellStyle name="40% - Accent6 11" xfId="14811" hidden="1"/>
    <cellStyle name="40% - Accent6 11" xfId="14902" hidden="1"/>
    <cellStyle name="40% - Accent6 11" xfId="15478" hidden="1"/>
    <cellStyle name="40% - Accent6 11" xfId="15588" hidden="1"/>
    <cellStyle name="40% - Accent6 11" xfId="15702" hidden="1"/>
    <cellStyle name="40% - Accent6 11" xfId="16083" hidden="1"/>
    <cellStyle name="40% - Accent6 11" xfId="16163" hidden="1"/>
    <cellStyle name="40% - Accent6 11" xfId="16541" hidden="1"/>
    <cellStyle name="40% - Accent6 11" xfId="16467" hidden="1"/>
    <cellStyle name="40% - Accent6 11" xfId="16386" hidden="1"/>
    <cellStyle name="40% - Accent6 11" xfId="16303" hidden="1"/>
    <cellStyle name="40% - Accent6 11" xfId="15135" hidden="1"/>
    <cellStyle name="40% - Accent6 11" xfId="15055" hidden="1"/>
    <cellStyle name="40% - Accent6 11" xfId="14969" hidden="1"/>
    <cellStyle name="40% - Accent6 11" xfId="15406" hidden="1"/>
    <cellStyle name="40% - Accent6 11" xfId="15687" hidden="1"/>
    <cellStyle name="40% - Accent6 11" xfId="15356" hidden="1"/>
    <cellStyle name="40% - Accent6 11" xfId="13997" hidden="1"/>
    <cellStyle name="40% - Accent6 11" xfId="13850" hidden="1"/>
    <cellStyle name="40% - Accent6 11" xfId="13666" hidden="1"/>
    <cellStyle name="40% - Accent6 11" xfId="15620" hidden="1"/>
    <cellStyle name="40% - Accent6 11" xfId="15747" hidden="1"/>
    <cellStyle name="40% - Accent6 11" xfId="14411" hidden="1"/>
    <cellStyle name="40% - Accent6 11" xfId="12807" hidden="1"/>
    <cellStyle name="40% - Accent6 11" xfId="12648" hidden="1"/>
    <cellStyle name="40% - Accent6 11" xfId="12479" hidden="1"/>
    <cellStyle name="40% - Accent6 11" xfId="12000" hidden="1"/>
    <cellStyle name="40% - Accent6 11" xfId="11924" hidden="1"/>
    <cellStyle name="40% - Accent6 11" xfId="11747" hidden="1"/>
    <cellStyle name="40% - Accent6 11" xfId="16651" hidden="1"/>
    <cellStyle name="40% - Accent6 11" xfId="16727" hidden="1"/>
    <cellStyle name="40% - Accent6 11" xfId="16832" hidden="1"/>
    <cellStyle name="40% - Accent6 11" xfId="16908" hidden="1"/>
    <cellStyle name="40% - Accent6 11" xfId="17028" hidden="1"/>
    <cellStyle name="40% - Accent6 11" xfId="17164" hidden="1"/>
    <cellStyle name="40% - Accent6 11" xfId="18174" hidden="1"/>
    <cellStyle name="40% - Accent6 11" xfId="18319" hidden="1"/>
    <cellStyle name="40% - Accent6 11" xfId="18464" hidden="1"/>
    <cellStyle name="40% - Accent6 11" xfId="17931" hidden="1"/>
    <cellStyle name="40% - Accent6 11" xfId="17825" hidden="1"/>
    <cellStyle name="40% - Accent6 11" xfId="17985" hidden="1"/>
    <cellStyle name="40% - Accent6 11" xfId="19250" hidden="1"/>
    <cellStyle name="40% - Accent6 11" xfId="19378" hidden="1"/>
    <cellStyle name="40% - Accent6 11" xfId="19527" hidden="1"/>
    <cellStyle name="40% - Accent6 11" xfId="17851" hidden="1"/>
    <cellStyle name="40% - Accent6 11" xfId="17696" hidden="1"/>
    <cellStyle name="40% - Accent6 11" xfId="18840" hidden="1"/>
    <cellStyle name="40% - Accent6 11" xfId="20294" hidden="1"/>
    <cellStyle name="40% - Accent6 11" xfId="20392" hidden="1"/>
    <cellStyle name="40% - Accent6 11" xfId="20483" hidden="1"/>
    <cellStyle name="40% - Accent6 11" xfId="21059" hidden="1"/>
    <cellStyle name="40% - Accent6 11" xfId="21169" hidden="1"/>
    <cellStyle name="40% - Accent6 11" xfId="21283" hidden="1"/>
    <cellStyle name="40% - Accent6 11" xfId="21664" hidden="1"/>
    <cellStyle name="40% - Accent6 11" xfId="21744" hidden="1"/>
    <cellStyle name="40% - Accent6 11" xfId="22273" hidden="1"/>
    <cellStyle name="40% - Accent6 11" xfId="22349" hidden="1"/>
    <cellStyle name="40% - Accent6 11" xfId="22469" hidden="1"/>
    <cellStyle name="40% - Accent6 11" xfId="22605" hidden="1"/>
    <cellStyle name="40% - Accent6 11" xfId="23615" hidden="1"/>
    <cellStyle name="40% - Accent6 11" xfId="23760" hidden="1"/>
    <cellStyle name="40% - Accent6 11" xfId="23905" hidden="1"/>
    <cellStyle name="40% - Accent6 11" xfId="23372" hidden="1"/>
    <cellStyle name="40% - Accent6 11" xfId="23266" hidden="1"/>
    <cellStyle name="40% - Accent6 11" xfId="23426" hidden="1"/>
    <cellStyle name="40% - Accent6 11" xfId="24691" hidden="1"/>
    <cellStyle name="40% - Accent6 11" xfId="24819" hidden="1"/>
    <cellStyle name="40% - Accent6 11" xfId="24968" hidden="1"/>
    <cellStyle name="40% - Accent6 11" xfId="23292" hidden="1"/>
    <cellStyle name="40% - Accent6 11" xfId="23137" hidden="1"/>
    <cellStyle name="40% - Accent6 11" xfId="24281" hidden="1"/>
    <cellStyle name="40% - Accent6 11" xfId="25735" hidden="1"/>
    <cellStyle name="40% - Accent6 11" xfId="25833" hidden="1"/>
    <cellStyle name="40% - Accent6 11" xfId="25924" hidden="1"/>
    <cellStyle name="40% - Accent6 11" xfId="26500" hidden="1"/>
    <cellStyle name="40% - Accent6 11" xfId="26610" hidden="1"/>
    <cellStyle name="40% - Accent6 11" xfId="26724" hidden="1"/>
    <cellStyle name="40% - Accent6 11" xfId="27105" hidden="1"/>
    <cellStyle name="40% - Accent6 11" xfId="27185" hidden="1"/>
    <cellStyle name="40% - Accent6 11" xfId="27563" hidden="1"/>
    <cellStyle name="40% - Accent6 11" xfId="27489" hidden="1"/>
    <cellStyle name="40% - Accent6 11" xfId="27408" hidden="1"/>
    <cellStyle name="40% - Accent6 11" xfId="27325" hidden="1"/>
    <cellStyle name="40% - Accent6 11" xfId="26157" hidden="1"/>
    <cellStyle name="40% - Accent6 11" xfId="26077" hidden="1"/>
    <cellStyle name="40% - Accent6 11" xfId="25991" hidden="1"/>
    <cellStyle name="40% - Accent6 11" xfId="26428" hidden="1"/>
    <cellStyle name="40% - Accent6 11" xfId="26709" hidden="1"/>
    <cellStyle name="40% - Accent6 11" xfId="26378" hidden="1"/>
    <cellStyle name="40% - Accent6 11" xfId="25019" hidden="1"/>
    <cellStyle name="40% - Accent6 11" xfId="24872" hidden="1"/>
    <cellStyle name="40% - Accent6 11" xfId="24688" hidden="1"/>
    <cellStyle name="40% - Accent6 11" xfId="26642" hidden="1"/>
    <cellStyle name="40% - Accent6 11" xfId="26769" hidden="1"/>
    <cellStyle name="40% - Accent6 11" xfId="25433" hidden="1"/>
    <cellStyle name="40% - Accent6 11" xfId="23829" hidden="1"/>
    <cellStyle name="40% - Accent6 11" xfId="23670" hidden="1"/>
    <cellStyle name="40% - Accent6 11" xfId="23501" hidden="1"/>
    <cellStyle name="40% - Accent6 11" xfId="23022" hidden="1"/>
    <cellStyle name="40% - Accent6 11" xfId="22946" hidden="1"/>
    <cellStyle name="40% - Accent6 11" xfId="22769" hidden="1"/>
    <cellStyle name="40% - Accent6 11" xfId="27673" hidden="1"/>
    <cellStyle name="40% - Accent6 11" xfId="27749" hidden="1"/>
    <cellStyle name="40% - Accent6 11" xfId="22122" hidden="1"/>
    <cellStyle name="40% - Accent6 11" xfId="22048" hidden="1"/>
    <cellStyle name="40% - Accent6 11" xfId="21967" hidden="1"/>
    <cellStyle name="40% - Accent6 11" xfId="21884" hidden="1"/>
    <cellStyle name="40% - Accent6 11" xfId="20716" hidden="1"/>
    <cellStyle name="40% - Accent6 11" xfId="20636" hidden="1"/>
    <cellStyle name="40% - Accent6 11" xfId="20550" hidden="1"/>
    <cellStyle name="40% - Accent6 11" xfId="20987" hidden="1"/>
    <cellStyle name="40% - Accent6 11" xfId="21268" hidden="1"/>
    <cellStyle name="40% - Accent6 11" xfId="20937" hidden="1"/>
    <cellStyle name="40% - Accent6 11" xfId="19578" hidden="1"/>
    <cellStyle name="40% - Accent6 11" xfId="19431" hidden="1"/>
    <cellStyle name="40% - Accent6 11" xfId="19247" hidden="1"/>
    <cellStyle name="40% - Accent6 11" xfId="21201" hidden="1"/>
    <cellStyle name="40% - Accent6 11" xfId="21328" hidden="1"/>
    <cellStyle name="40% - Accent6 11" xfId="19992" hidden="1"/>
    <cellStyle name="40% - Accent6 11" xfId="18388" hidden="1"/>
    <cellStyle name="40% - Accent6 11" xfId="18229" hidden="1"/>
    <cellStyle name="40% - Accent6 11" xfId="18060" hidden="1"/>
    <cellStyle name="40% - Accent6 11" xfId="17581" hidden="1"/>
    <cellStyle name="40% - Accent6 11" xfId="17505" hidden="1"/>
    <cellStyle name="40% - Accent6 11" xfId="17328" hidden="1"/>
    <cellStyle name="40% - Accent6 11" xfId="27817" hidden="1"/>
    <cellStyle name="40% - Accent6 11" xfId="27893" hidden="1"/>
    <cellStyle name="40% - Accent6 11" xfId="28001" hidden="1"/>
    <cellStyle name="40% - Accent6 11" xfId="28077" hidden="1"/>
    <cellStyle name="40% - Accent6 11" xfId="28197" hidden="1"/>
    <cellStyle name="40% - Accent6 11" xfId="28333" hidden="1"/>
    <cellStyle name="40% - Accent6 11" xfId="29343" hidden="1"/>
    <cellStyle name="40% - Accent6 11" xfId="29488" hidden="1"/>
    <cellStyle name="40% - Accent6 11" xfId="29633" hidden="1"/>
    <cellStyle name="40% - Accent6 11" xfId="29100" hidden="1"/>
    <cellStyle name="40% - Accent6 11" xfId="28994" hidden="1"/>
    <cellStyle name="40% - Accent6 11" xfId="29154" hidden="1"/>
    <cellStyle name="40% - Accent6 11" xfId="30419" hidden="1"/>
    <cellStyle name="40% - Accent6 11" xfId="30547" hidden="1"/>
    <cellStyle name="40% - Accent6 11" xfId="30696" hidden="1"/>
    <cellStyle name="40% - Accent6 11" xfId="29020" hidden="1"/>
    <cellStyle name="40% - Accent6 11" xfId="28865" hidden="1"/>
    <cellStyle name="40% - Accent6 11" xfId="30009" hidden="1"/>
    <cellStyle name="40% - Accent6 11" xfId="31463" hidden="1"/>
    <cellStyle name="40% - Accent6 11" xfId="31561" hidden="1"/>
    <cellStyle name="40% - Accent6 11" xfId="31652" hidden="1"/>
    <cellStyle name="40% - Accent6 11" xfId="32228" hidden="1"/>
    <cellStyle name="40% - Accent6 11" xfId="32338" hidden="1"/>
    <cellStyle name="40% - Accent6 11" xfId="32452" hidden="1"/>
    <cellStyle name="40% - Accent6 11" xfId="32833" hidden="1"/>
    <cellStyle name="40% - Accent6 11" xfId="32913" hidden="1"/>
    <cellStyle name="40% - Accent6 11" xfId="33291" hidden="1"/>
    <cellStyle name="40% - Accent6 11" xfId="33217" hidden="1"/>
    <cellStyle name="40% - Accent6 11" xfId="33136" hidden="1"/>
    <cellStyle name="40% - Accent6 11" xfId="33053" hidden="1"/>
    <cellStyle name="40% - Accent6 11" xfId="31885" hidden="1"/>
    <cellStyle name="40% - Accent6 11" xfId="31805" hidden="1"/>
    <cellStyle name="40% - Accent6 11" xfId="31719" hidden="1"/>
    <cellStyle name="40% - Accent6 11" xfId="32156" hidden="1"/>
    <cellStyle name="40% - Accent6 11" xfId="32437" hidden="1"/>
    <cellStyle name="40% - Accent6 11" xfId="32106" hidden="1"/>
    <cellStyle name="40% - Accent6 11" xfId="30747" hidden="1"/>
    <cellStyle name="40% - Accent6 11" xfId="30600" hidden="1"/>
    <cellStyle name="40% - Accent6 11" xfId="30416" hidden="1"/>
    <cellStyle name="40% - Accent6 11" xfId="32370" hidden="1"/>
    <cellStyle name="40% - Accent6 11" xfId="32497" hidden="1"/>
    <cellStyle name="40% - Accent6 11" xfId="31161" hidden="1"/>
    <cellStyle name="40% - Accent6 11" xfId="29557" hidden="1"/>
    <cellStyle name="40% - Accent6 11" xfId="29398" hidden="1"/>
    <cellStyle name="40% - Accent6 11" xfId="29229" hidden="1"/>
    <cellStyle name="40% - Accent6 11" xfId="28750" hidden="1"/>
    <cellStyle name="40% - Accent6 11" xfId="28674" hidden="1"/>
    <cellStyle name="40% - Accent6 11" xfId="28497" hidden="1"/>
    <cellStyle name="40% - Accent6 11" xfId="33401" hidden="1"/>
    <cellStyle name="40% - Accent6 11" xfId="33477" hidden="1"/>
    <cellStyle name="40% - Accent6 12" xfId="96" hidden="1"/>
    <cellStyle name="40% - Accent6 12" xfId="172" hidden="1"/>
    <cellStyle name="40% - Accent6 12" xfId="312" hidden="1"/>
    <cellStyle name="40% - Accent6 12" xfId="427" hidden="1"/>
    <cellStyle name="40% - Accent6 12" xfId="1440" hidden="1"/>
    <cellStyle name="40% - Accent6 12" xfId="1584" hidden="1"/>
    <cellStyle name="40% - Accent6 12" xfId="1734" hidden="1"/>
    <cellStyle name="40% - Accent6 12" xfId="2117" hidden="1"/>
    <cellStyle name="40% - Accent6 12" xfId="874" hidden="1"/>
    <cellStyle name="40% - Accent6 12" xfId="948" hidden="1"/>
    <cellStyle name="40% - Accent6 12" xfId="2524" hidden="1"/>
    <cellStyle name="40% - Accent6 12" xfId="2645" hidden="1"/>
    <cellStyle name="40% - Accent6 12" xfId="2790" hidden="1"/>
    <cellStyle name="40% - Accent6 12" xfId="3237" hidden="1"/>
    <cellStyle name="40% - Accent6 12" xfId="2124" hidden="1"/>
    <cellStyle name="40% - Accent6 12" xfId="10" hidden="1"/>
    <cellStyle name="40% - Accent6 12" xfId="3559" hidden="1"/>
    <cellStyle name="40% - Accent6 12" xfId="3657" hidden="1"/>
    <cellStyle name="40% - Accent6 12" xfId="3748" hidden="1"/>
    <cellStyle name="40% - Accent6 12" xfId="4326" hidden="1"/>
    <cellStyle name="40% - Accent6 12" xfId="4433" hidden="1"/>
    <cellStyle name="40% - Accent6 12" xfId="4548" hidden="1"/>
    <cellStyle name="40% - Accent6 12" xfId="4928" hidden="1"/>
    <cellStyle name="40% - Accent6 12" xfId="5007" hidden="1"/>
    <cellStyle name="40% - Accent6 12" xfId="5537" hidden="1"/>
    <cellStyle name="40% - Accent6 12" xfId="5613" hidden="1"/>
    <cellStyle name="40% - Accent6 12" xfId="5753" hidden="1"/>
    <cellStyle name="40% - Accent6 12" xfId="5868" hidden="1"/>
    <cellStyle name="40% - Accent6 12" xfId="6881" hidden="1"/>
    <cellStyle name="40% - Accent6 12" xfId="7025" hidden="1"/>
    <cellStyle name="40% - Accent6 12" xfId="7175" hidden="1"/>
    <cellStyle name="40% - Accent6 12" xfId="7558" hidden="1"/>
    <cellStyle name="40% - Accent6 12" xfId="6315" hidden="1"/>
    <cellStyle name="40% - Accent6 12" xfId="6389" hidden="1"/>
    <cellStyle name="40% - Accent6 12" xfId="7965" hidden="1"/>
    <cellStyle name="40% - Accent6 12" xfId="8086" hidden="1"/>
    <cellStyle name="40% - Accent6 12" xfId="8231" hidden="1"/>
    <cellStyle name="40% - Accent6 12" xfId="8678" hidden="1"/>
    <cellStyle name="40% - Accent6 12" xfId="7565" hidden="1"/>
    <cellStyle name="40% - Accent6 12" xfId="5449" hidden="1"/>
    <cellStyle name="40% - Accent6 12" xfId="9000" hidden="1"/>
    <cellStyle name="40% - Accent6 12" xfId="9098" hidden="1"/>
    <cellStyle name="40% - Accent6 12" xfId="9189" hidden="1"/>
    <cellStyle name="40% - Accent6 12" xfId="9767" hidden="1"/>
    <cellStyle name="40% - Accent6 12" xfId="9874" hidden="1"/>
    <cellStyle name="40% - Accent6 12" xfId="9989" hidden="1"/>
    <cellStyle name="40% - Accent6 12" xfId="10369" hidden="1"/>
    <cellStyle name="40% - Accent6 12" xfId="10448" hidden="1"/>
    <cellStyle name="40% - Accent6 12" xfId="10800" hidden="1"/>
    <cellStyle name="40% - Accent6 12" xfId="10725" hidden="1"/>
    <cellStyle name="40% - Accent6 12" xfId="10645" hidden="1"/>
    <cellStyle name="40% - Accent6 12" xfId="10562" hidden="1"/>
    <cellStyle name="40% - Accent6 12" xfId="9393" hidden="1"/>
    <cellStyle name="40% - Accent6 12" xfId="9314" hidden="1"/>
    <cellStyle name="40% - Accent6 12" xfId="9227" hidden="1"/>
    <cellStyle name="40% - Accent6 12" xfId="8631" hidden="1"/>
    <cellStyle name="40% - Accent6 12" xfId="10102" hidden="1"/>
    <cellStyle name="40% - Accent6 12" xfId="10017" hidden="1"/>
    <cellStyle name="40% - Accent6 12" xfId="8249" hidden="1"/>
    <cellStyle name="40% - Accent6 12" xfId="8104" hidden="1"/>
    <cellStyle name="40% - Accent6 12" xfId="7901" hidden="1"/>
    <cellStyle name="40% - Accent6 12" xfId="7506" hidden="1"/>
    <cellStyle name="40% - Accent6 12" xfId="8624" hidden="1"/>
    <cellStyle name="40% - Accent6 12" xfId="10885" hidden="1"/>
    <cellStyle name="40% - Accent6 12" xfId="7061" hidden="1"/>
    <cellStyle name="40% - Accent6 12" xfId="6903" hidden="1"/>
    <cellStyle name="40% - Accent6 12" xfId="6738" hidden="1"/>
    <cellStyle name="40% - Accent6 12" xfId="6258" hidden="1"/>
    <cellStyle name="40% - Accent6 12" xfId="6183" hidden="1"/>
    <cellStyle name="40% - Accent6 12" xfId="6005" hidden="1"/>
    <cellStyle name="40% - Accent6 12" xfId="10937" hidden="1"/>
    <cellStyle name="40% - Accent6 12" xfId="11012" hidden="1"/>
    <cellStyle name="40% - Accent6 12" xfId="5359" hidden="1"/>
    <cellStyle name="40% - Accent6 12" xfId="5284" hidden="1"/>
    <cellStyle name="40% - Accent6 12" xfId="5204" hidden="1"/>
    <cellStyle name="40% - Accent6 12" xfId="5121" hidden="1"/>
    <cellStyle name="40% - Accent6 12" xfId="3952" hidden="1"/>
    <cellStyle name="40% - Accent6 12" xfId="3873" hidden="1"/>
    <cellStyle name="40% - Accent6 12" xfId="3786" hidden="1"/>
    <cellStyle name="40% - Accent6 12" xfId="3190" hidden="1"/>
    <cellStyle name="40% - Accent6 12" xfId="4661" hidden="1"/>
    <cellStyle name="40% - Accent6 12" xfId="4576" hidden="1"/>
    <cellStyle name="40% - Accent6 12" xfId="2808" hidden="1"/>
    <cellStyle name="40% - Accent6 12" xfId="2663" hidden="1"/>
    <cellStyle name="40% - Accent6 12" xfId="2460" hidden="1"/>
    <cellStyle name="40% - Accent6 12" xfId="2065" hidden="1"/>
    <cellStyle name="40% - Accent6 12" xfId="3183" hidden="1"/>
    <cellStyle name="40% - Accent6 12" xfId="5444" hidden="1"/>
    <cellStyle name="40% - Accent6 12" xfId="1620" hidden="1"/>
    <cellStyle name="40% - Accent6 12" xfId="1462" hidden="1"/>
    <cellStyle name="40% - Accent6 12" xfId="1297" hidden="1"/>
    <cellStyle name="40% - Accent6 12" xfId="817" hidden="1"/>
    <cellStyle name="40% - Accent6 12" xfId="742" hidden="1"/>
    <cellStyle name="40% - Accent6 12" xfId="564" hidden="1"/>
    <cellStyle name="40% - Accent6 12" xfId="11081" hidden="1"/>
    <cellStyle name="40% - Accent6 12" xfId="11156" hidden="1"/>
    <cellStyle name="40% - Accent6 12" xfId="11265" hidden="1"/>
    <cellStyle name="40% - Accent6 12" xfId="11341" hidden="1"/>
    <cellStyle name="40% - Accent6 12" xfId="11481" hidden="1"/>
    <cellStyle name="40% - Accent6 12" xfId="11596" hidden="1"/>
    <cellStyle name="40% - Accent6 12" xfId="12609" hidden="1"/>
    <cellStyle name="40% - Accent6 12" xfId="12753" hidden="1"/>
    <cellStyle name="40% - Accent6 12" xfId="12903" hidden="1"/>
    <cellStyle name="40% - Accent6 12" xfId="13286" hidden="1"/>
    <cellStyle name="40% - Accent6 12" xfId="12043" hidden="1"/>
    <cellStyle name="40% - Accent6 12" xfId="12117" hidden="1"/>
    <cellStyle name="40% - Accent6 12" xfId="13693" hidden="1"/>
    <cellStyle name="40% - Accent6 12" xfId="13814" hidden="1"/>
    <cellStyle name="40% - Accent6 12" xfId="13959" hidden="1"/>
    <cellStyle name="40% - Accent6 12" xfId="14406" hidden="1"/>
    <cellStyle name="40% - Accent6 12" xfId="13293" hidden="1"/>
    <cellStyle name="40% - Accent6 12" xfId="11177" hidden="1"/>
    <cellStyle name="40% - Accent6 12" xfId="14728" hidden="1"/>
    <cellStyle name="40% - Accent6 12" xfId="14826" hidden="1"/>
    <cellStyle name="40% - Accent6 12" xfId="14917" hidden="1"/>
    <cellStyle name="40% - Accent6 12" xfId="15495" hidden="1"/>
    <cellStyle name="40% - Accent6 12" xfId="15602" hidden="1"/>
    <cellStyle name="40% - Accent6 12" xfId="15717" hidden="1"/>
    <cellStyle name="40% - Accent6 12" xfId="16097" hidden="1"/>
    <cellStyle name="40% - Accent6 12" xfId="16176" hidden="1"/>
    <cellStyle name="40% - Accent6 12" xfId="16528" hidden="1"/>
    <cellStyle name="40% - Accent6 12" xfId="16453" hidden="1"/>
    <cellStyle name="40% - Accent6 12" xfId="16373" hidden="1"/>
    <cellStyle name="40% - Accent6 12" xfId="16290" hidden="1"/>
    <cellStyle name="40% - Accent6 12" xfId="15121" hidden="1"/>
    <cellStyle name="40% - Accent6 12" xfId="15042" hidden="1"/>
    <cellStyle name="40% - Accent6 12" xfId="14955" hidden="1"/>
    <cellStyle name="40% - Accent6 12" xfId="14359" hidden="1"/>
    <cellStyle name="40% - Accent6 12" xfId="15830" hidden="1"/>
    <cellStyle name="40% - Accent6 12" xfId="15745" hidden="1"/>
    <cellStyle name="40% - Accent6 12" xfId="13977" hidden="1"/>
    <cellStyle name="40% - Accent6 12" xfId="13832" hidden="1"/>
    <cellStyle name="40% - Accent6 12" xfId="13629" hidden="1"/>
    <cellStyle name="40% - Accent6 12" xfId="13234" hidden="1"/>
    <cellStyle name="40% - Accent6 12" xfId="14352" hidden="1"/>
    <cellStyle name="40% - Accent6 12" xfId="16613" hidden="1"/>
    <cellStyle name="40% - Accent6 12" xfId="12789" hidden="1"/>
    <cellStyle name="40% - Accent6 12" xfId="12631" hidden="1"/>
    <cellStyle name="40% - Accent6 12" xfId="12466" hidden="1"/>
    <cellStyle name="40% - Accent6 12" xfId="11986" hidden="1"/>
    <cellStyle name="40% - Accent6 12" xfId="11911" hidden="1"/>
    <cellStyle name="40% - Accent6 12" xfId="11733" hidden="1"/>
    <cellStyle name="40% - Accent6 12" xfId="16665" hidden="1"/>
    <cellStyle name="40% - Accent6 12" xfId="16740" hidden="1"/>
    <cellStyle name="40% - Accent6 12" xfId="16846" hidden="1"/>
    <cellStyle name="40% - Accent6 12" xfId="16922" hidden="1"/>
    <cellStyle name="40% - Accent6 12" xfId="17062" hidden="1"/>
    <cellStyle name="40% - Accent6 12" xfId="17177" hidden="1"/>
    <cellStyle name="40% - Accent6 12" xfId="18190" hidden="1"/>
    <cellStyle name="40% - Accent6 12" xfId="18334" hidden="1"/>
    <cellStyle name="40% - Accent6 12" xfId="18484" hidden="1"/>
    <cellStyle name="40% - Accent6 12" xfId="18867" hidden="1"/>
    <cellStyle name="40% - Accent6 12" xfId="17624" hidden="1"/>
    <cellStyle name="40% - Accent6 12" xfId="17698" hidden="1"/>
    <cellStyle name="40% - Accent6 12" xfId="19274" hidden="1"/>
    <cellStyle name="40% - Accent6 12" xfId="19395" hidden="1"/>
    <cellStyle name="40% - Accent6 12" xfId="19540" hidden="1"/>
    <cellStyle name="40% - Accent6 12" xfId="19987" hidden="1"/>
    <cellStyle name="40% - Accent6 12" xfId="18874" hidden="1"/>
    <cellStyle name="40% - Accent6 12" xfId="16760" hidden="1"/>
    <cellStyle name="40% - Accent6 12" xfId="20309" hidden="1"/>
    <cellStyle name="40% - Accent6 12" xfId="20407" hidden="1"/>
    <cellStyle name="40% - Accent6 12" xfId="20498" hidden="1"/>
    <cellStyle name="40% - Accent6 12" xfId="21076" hidden="1"/>
    <cellStyle name="40% - Accent6 12" xfId="21183" hidden="1"/>
    <cellStyle name="40% - Accent6 12" xfId="21298" hidden="1"/>
    <cellStyle name="40% - Accent6 12" xfId="21678" hidden="1"/>
    <cellStyle name="40% - Accent6 12" xfId="21757" hidden="1"/>
    <cellStyle name="40% - Accent6 12" xfId="22287" hidden="1"/>
    <cellStyle name="40% - Accent6 12" xfId="22363" hidden="1"/>
    <cellStyle name="40% - Accent6 12" xfId="22503" hidden="1"/>
    <cellStyle name="40% - Accent6 12" xfId="22618" hidden="1"/>
    <cellStyle name="40% - Accent6 12" xfId="23631" hidden="1"/>
    <cellStyle name="40% - Accent6 12" xfId="23775" hidden="1"/>
    <cellStyle name="40% - Accent6 12" xfId="23925" hidden="1"/>
    <cellStyle name="40% - Accent6 12" xfId="24308" hidden="1"/>
    <cellStyle name="40% - Accent6 12" xfId="23065" hidden="1"/>
    <cellStyle name="40% - Accent6 12" xfId="23139" hidden="1"/>
    <cellStyle name="40% - Accent6 12" xfId="24715" hidden="1"/>
    <cellStyle name="40% - Accent6 12" xfId="24836" hidden="1"/>
    <cellStyle name="40% - Accent6 12" xfId="24981" hidden="1"/>
    <cellStyle name="40% - Accent6 12" xfId="25428" hidden="1"/>
    <cellStyle name="40% - Accent6 12" xfId="24315" hidden="1"/>
    <cellStyle name="40% - Accent6 12" xfId="22199" hidden="1"/>
    <cellStyle name="40% - Accent6 12" xfId="25750" hidden="1"/>
    <cellStyle name="40% - Accent6 12" xfId="25848" hidden="1"/>
    <cellStyle name="40% - Accent6 12" xfId="25939" hidden="1"/>
    <cellStyle name="40% - Accent6 12" xfId="26517" hidden="1"/>
    <cellStyle name="40% - Accent6 12" xfId="26624" hidden="1"/>
    <cellStyle name="40% - Accent6 12" xfId="26739" hidden="1"/>
    <cellStyle name="40% - Accent6 12" xfId="27119" hidden="1"/>
    <cellStyle name="40% - Accent6 12" xfId="27198" hidden="1"/>
    <cellStyle name="40% - Accent6 12" xfId="27550" hidden="1"/>
    <cellStyle name="40% - Accent6 12" xfId="27475" hidden="1"/>
    <cellStyle name="40% - Accent6 12" xfId="27395" hidden="1"/>
    <cellStyle name="40% - Accent6 12" xfId="27312" hidden="1"/>
    <cellStyle name="40% - Accent6 12" xfId="26143" hidden="1"/>
    <cellStyle name="40% - Accent6 12" xfId="26064" hidden="1"/>
    <cellStyle name="40% - Accent6 12" xfId="25977" hidden="1"/>
    <cellStyle name="40% - Accent6 12" xfId="25381" hidden="1"/>
    <cellStyle name="40% - Accent6 12" xfId="26852" hidden="1"/>
    <cellStyle name="40% - Accent6 12" xfId="26767" hidden="1"/>
    <cellStyle name="40% - Accent6 12" xfId="24999" hidden="1"/>
    <cellStyle name="40% - Accent6 12" xfId="24854" hidden="1"/>
    <cellStyle name="40% - Accent6 12" xfId="24651" hidden="1"/>
    <cellStyle name="40% - Accent6 12" xfId="24256" hidden="1"/>
    <cellStyle name="40% - Accent6 12" xfId="25374" hidden="1"/>
    <cellStyle name="40% - Accent6 12" xfId="27635" hidden="1"/>
    <cellStyle name="40% - Accent6 12" xfId="23811" hidden="1"/>
    <cellStyle name="40% - Accent6 12" xfId="23653" hidden="1"/>
    <cellStyle name="40% - Accent6 12" xfId="23488" hidden="1"/>
    <cellStyle name="40% - Accent6 12" xfId="23008" hidden="1"/>
    <cellStyle name="40% - Accent6 12" xfId="22933" hidden="1"/>
    <cellStyle name="40% - Accent6 12" xfId="22755" hidden="1"/>
    <cellStyle name="40% - Accent6 12" xfId="27687" hidden="1"/>
    <cellStyle name="40% - Accent6 12" xfId="27762" hidden="1"/>
    <cellStyle name="40% - Accent6 12" xfId="22109" hidden="1"/>
    <cellStyle name="40% - Accent6 12" xfId="22034" hidden="1"/>
    <cellStyle name="40% - Accent6 12" xfId="21954" hidden="1"/>
    <cellStyle name="40% - Accent6 12" xfId="21871" hidden="1"/>
    <cellStyle name="40% - Accent6 12" xfId="20702" hidden="1"/>
    <cellStyle name="40% - Accent6 12" xfId="20623" hidden="1"/>
    <cellStyle name="40% - Accent6 12" xfId="20536" hidden="1"/>
    <cellStyle name="40% - Accent6 12" xfId="19940" hidden="1"/>
    <cellStyle name="40% - Accent6 12" xfId="21411" hidden="1"/>
    <cellStyle name="40% - Accent6 12" xfId="21326" hidden="1"/>
    <cellStyle name="40% - Accent6 12" xfId="19558" hidden="1"/>
    <cellStyle name="40% - Accent6 12" xfId="19413" hidden="1"/>
    <cellStyle name="40% - Accent6 12" xfId="19210" hidden="1"/>
    <cellStyle name="40% - Accent6 12" xfId="18815" hidden="1"/>
    <cellStyle name="40% - Accent6 12" xfId="19933" hidden="1"/>
    <cellStyle name="40% - Accent6 12" xfId="22194" hidden="1"/>
    <cellStyle name="40% - Accent6 12" xfId="18370" hidden="1"/>
    <cellStyle name="40% - Accent6 12" xfId="18212" hidden="1"/>
    <cellStyle name="40% - Accent6 12" xfId="18047" hidden="1"/>
    <cellStyle name="40% - Accent6 12" xfId="17567" hidden="1"/>
    <cellStyle name="40% - Accent6 12" xfId="17492" hidden="1"/>
    <cellStyle name="40% - Accent6 12" xfId="17314" hidden="1"/>
    <cellStyle name="40% - Accent6 12" xfId="27831" hidden="1"/>
    <cellStyle name="40% - Accent6 12" xfId="27906" hidden="1"/>
    <cellStyle name="40% - Accent6 12" xfId="28015" hidden="1"/>
    <cellStyle name="40% - Accent6 12" xfId="28091" hidden="1"/>
    <cellStyle name="40% - Accent6 12" xfId="28231" hidden="1"/>
    <cellStyle name="40% - Accent6 12" xfId="28346" hidden="1"/>
    <cellStyle name="40% - Accent6 12" xfId="29359" hidden="1"/>
    <cellStyle name="40% - Accent6 12" xfId="29503" hidden="1"/>
    <cellStyle name="40% - Accent6 12" xfId="29653" hidden="1"/>
    <cellStyle name="40% - Accent6 12" xfId="30036" hidden="1"/>
    <cellStyle name="40% - Accent6 12" xfId="28793" hidden="1"/>
    <cellStyle name="40% - Accent6 12" xfId="28867" hidden="1"/>
    <cellStyle name="40% - Accent6 12" xfId="30443" hidden="1"/>
    <cellStyle name="40% - Accent6 12" xfId="30564" hidden="1"/>
    <cellStyle name="40% - Accent6 12" xfId="30709" hidden="1"/>
    <cellStyle name="40% - Accent6 12" xfId="31156" hidden="1"/>
    <cellStyle name="40% - Accent6 12" xfId="30043" hidden="1"/>
    <cellStyle name="40% - Accent6 12" xfId="27927" hidden="1"/>
    <cellStyle name="40% - Accent6 12" xfId="31478" hidden="1"/>
    <cellStyle name="40% - Accent6 12" xfId="31576" hidden="1"/>
    <cellStyle name="40% - Accent6 12" xfId="31667" hidden="1"/>
    <cellStyle name="40% - Accent6 12" xfId="32245" hidden="1"/>
    <cellStyle name="40% - Accent6 12" xfId="32352" hidden="1"/>
    <cellStyle name="40% - Accent6 12" xfId="32467" hidden="1"/>
    <cellStyle name="40% - Accent6 12" xfId="32847" hidden="1"/>
    <cellStyle name="40% - Accent6 12" xfId="32926" hidden="1"/>
    <cellStyle name="40% - Accent6 12" xfId="33278" hidden="1"/>
    <cellStyle name="40% - Accent6 12" xfId="33203" hidden="1"/>
    <cellStyle name="40% - Accent6 12" xfId="33123" hidden="1"/>
    <cellStyle name="40% - Accent6 12" xfId="33040" hidden="1"/>
    <cellStyle name="40% - Accent6 12" xfId="31871" hidden="1"/>
    <cellStyle name="40% - Accent6 12" xfId="31792" hidden="1"/>
    <cellStyle name="40% - Accent6 12" xfId="31705" hidden="1"/>
    <cellStyle name="40% - Accent6 12" xfId="31109" hidden="1"/>
    <cellStyle name="40% - Accent6 12" xfId="32580" hidden="1"/>
    <cellStyle name="40% - Accent6 12" xfId="32495" hidden="1"/>
    <cellStyle name="40% - Accent6 12" xfId="30727" hidden="1"/>
    <cellStyle name="40% - Accent6 12" xfId="30582" hidden="1"/>
    <cellStyle name="40% - Accent6 12" xfId="30379" hidden="1"/>
    <cellStyle name="40% - Accent6 12" xfId="29984" hidden="1"/>
    <cellStyle name="40% - Accent6 12" xfId="31102" hidden="1"/>
    <cellStyle name="40% - Accent6 12" xfId="33363" hidden="1"/>
    <cellStyle name="40% - Accent6 12" xfId="29539" hidden="1"/>
    <cellStyle name="40% - Accent6 12" xfId="29381" hidden="1"/>
    <cellStyle name="40% - Accent6 12" xfId="29216" hidden="1"/>
    <cellStyle name="40% - Accent6 12" xfId="28736" hidden="1"/>
    <cellStyle name="40% - Accent6 12" xfId="28661" hidden="1"/>
    <cellStyle name="40% - Accent6 12" xfId="28483" hidden="1"/>
    <cellStyle name="40% - Accent6 12" xfId="33415" hidden="1"/>
    <cellStyle name="40% - Accent6 12" xfId="33490" hidden="1"/>
    <cellStyle name="40% - Accent6 13" xfId="440" hidden="1"/>
    <cellStyle name="40% - Accent6 13" xfId="609" hidden="1"/>
    <cellStyle name="40% - Accent6 13" xfId="1967" hidden="1"/>
    <cellStyle name="40% - Accent6 13" xfId="2283" hidden="1"/>
    <cellStyle name="40% - Accent6 13" xfId="3067" hidden="1"/>
    <cellStyle name="40% - Accent6 13" xfId="3382" hidden="1"/>
    <cellStyle name="40% - Accent6 13" xfId="4045" hidden="1"/>
    <cellStyle name="40% - Accent6 13" xfId="4678" hidden="1"/>
    <cellStyle name="40% - Accent6 13" xfId="5881" hidden="1"/>
    <cellStyle name="40% - Accent6 13" xfId="6050" hidden="1"/>
    <cellStyle name="40% - Accent6 13" xfId="7408" hidden="1"/>
    <cellStyle name="40% - Accent6 13" xfId="7724" hidden="1"/>
    <cellStyle name="40% - Accent6 13" xfId="8508" hidden="1"/>
    <cellStyle name="40% - Accent6 13" xfId="8823" hidden="1"/>
    <cellStyle name="40% - Accent6 13" xfId="9486" hidden="1"/>
    <cellStyle name="40% - Accent6 13" xfId="10119" hidden="1"/>
    <cellStyle name="40% - Accent6 13" xfId="10549" hidden="1"/>
    <cellStyle name="40% - Accent6 13" xfId="10296" hidden="1"/>
    <cellStyle name="40% - Accent6 13" xfId="8793" hidden="1"/>
    <cellStyle name="40% - Accent6 13" xfId="8468" hidden="1"/>
    <cellStyle name="40% - Accent6 13" xfId="7668" hidden="1"/>
    <cellStyle name="40% - Accent6 13" xfId="7350" hidden="1"/>
    <cellStyle name="40% - Accent6 13" xfId="6492" hidden="1"/>
    <cellStyle name="40% - Accent6 13" xfId="5781" hidden="1"/>
    <cellStyle name="40% - Accent6 13" xfId="5108" hidden="1"/>
    <cellStyle name="40% - Accent6 13" xfId="4855" hidden="1"/>
    <cellStyle name="40% - Accent6 13" xfId="3352" hidden="1"/>
    <cellStyle name="40% - Accent6 13" xfId="3027" hidden="1"/>
    <cellStyle name="40% - Accent6 13" xfId="2227" hidden="1"/>
    <cellStyle name="40% - Accent6 13" xfId="1909" hidden="1"/>
    <cellStyle name="40% - Accent6 13" xfId="1051" hidden="1"/>
    <cellStyle name="40% - Accent6 13" xfId="340" hidden="1"/>
    <cellStyle name="40% - Accent6 13" xfId="11609" hidden="1"/>
    <cellStyle name="40% - Accent6 13" xfId="11778" hidden="1"/>
    <cellStyle name="40% - Accent6 13" xfId="13136" hidden="1"/>
    <cellStyle name="40% - Accent6 13" xfId="13452" hidden="1"/>
    <cellStyle name="40% - Accent6 13" xfId="14236" hidden="1"/>
    <cellStyle name="40% - Accent6 13" xfId="14551" hidden="1"/>
    <cellStyle name="40% - Accent6 13" xfId="15214" hidden="1"/>
    <cellStyle name="40% - Accent6 13" xfId="15847" hidden="1"/>
    <cellStyle name="40% - Accent6 13" xfId="16277" hidden="1"/>
    <cellStyle name="40% - Accent6 13" xfId="16024" hidden="1"/>
    <cellStyle name="40% - Accent6 13" xfId="14521" hidden="1"/>
    <cellStyle name="40% - Accent6 13" xfId="14196" hidden="1"/>
    <cellStyle name="40% - Accent6 13" xfId="13396" hidden="1"/>
    <cellStyle name="40% - Accent6 13" xfId="13078" hidden="1"/>
    <cellStyle name="40% - Accent6 13" xfId="12220" hidden="1"/>
    <cellStyle name="40% - Accent6 13" xfId="11509" hidden="1"/>
    <cellStyle name="40% - Accent6 13" xfId="17190" hidden="1"/>
    <cellStyle name="40% - Accent6 13" xfId="17359" hidden="1"/>
    <cellStyle name="40% - Accent6 13" xfId="18717" hidden="1"/>
    <cellStyle name="40% - Accent6 13" xfId="19033" hidden="1"/>
    <cellStyle name="40% - Accent6 13" xfId="19817" hidden="1"/>
    <cellStyle name="40% - Accent6 13" xfId="20132" hidden="1"/>
    <cellStyle name="40% - Accent6 13" xfId="20795" hidden="1"/>
    <cellStyle name="40% - Accent6 13" xfId="21428" hidden="1"/>
    <cellStyle name="40% - Accent6 13" xfId="22631" hidden="1"/>
    <cellStyle name="40% - Accent6 13" xfId="22800" hidden="1"/>
    <cellStyle name="40% - Accent6 13" xfId="24158" hidden="1"/>
    <cellStyle name="40% - Accent6 13" xfId="24474" hidden="1"/>
    <cellStyle name="40% - Accent6 13" xfId="25258" hidden="1"/>
    <cellStyle name="40% - Accent6 13" xfId="25573" hidden="1"/>
    <cellStyle name="40% - Accent6 13" xfId="26236" hidden="1"/>
    <cellStyle name="40% - Accent6 13" xfId="26869" hidden="1"/>
    <cellStyle name="40% - Accent6 13" xfId="27299" hidden="1"/>
    <cellStyle name="40% - Accent6 13" xfId="27046" hidden="1"/>
    <cellStyle name="40% - Accent6 13" xfId="25543" hidden="1"/>
    <cellStyle name="40% - Accent6 13" xfId="25218" hidden="1"/>
    <cellStyle name="40% - Accent6 13" xfId="24418" hidden="1"/>
    <cellStyle name="40% - Accent6 13" xfId="24100" hidden="1"/>
    <cellStyle name="40% - Accent6 13" xfId="23242" hidden="1"/>
    <cellStyle name="40% - Accent6 13" xfId="22531" hidden="1"/>
    <cellStyle name="40% - Accent6 13" xfId="21858" hidden="1"/>
    <cellStyle name="40% - Accent6 13" xfId="21605" hidden="1"/>
    <cellStyle name="40% - Accent6 13" xfId="20102" hidden="1"/>
    <cellStyle name="40% - Accent6 13" xfId="19777" hidden="1"/>
    <cellStyle name="40% - Accent6 13" xfId="18977" hidden="1"/>
    <cellStyle name="40% - Accent6 13" xfId="18659" hidden="1"/>
    <cellStyle name="40% - Accent6 13" xfId="17801" hidden="1"/>
    <cellStyle name="40% - Accent6 13" xfId="17090" hidden="1"/>
    <cellStyle name="40% - Accent6 13" xfId="28359" hidden="1"/>
    <cellStyle name="40% - Accent6 13" xfId="28528" hidden="1"/>
    <cellStyle name="40% - Accent6 13" xfId="29886" hidden="1"/>
    <cellStyle name="40% - Accent6 13" xfId="30202" hidden="1"/>
    <cellStyle name="40% - Accent6 13" xfId="30986" hidden="1"/>
    <cellStyle name="40% - Accent6 13" xfId="31301" hidden="1"/>
    <cellStyle name="40% - Accent6 13" xfId="31964" hidden="1"/>
    <cellStyle name="40% - Accent6 13" xfId="32597" hidden="1"/>
    <cellStyle name="40% - Accent6 13" xfId="33027" hidden="1"/>
    <cellStyle name="40% - Accent6 13" xfId="32774" hidden="1"/>
    <cellStyle name="40% - Accent6 13" xfId="31271" hidden="1"/>
    <cellStyle name="40% - Accent6 13" xfId="30946" hidden="1"/>
    <cellStyle name="40% - Accent6 13" xfId="30146" hidden="1"/>
    <cellStyle name="40% - Accent6 13" xfId="29828" hidden="1"/>
    <cellStyle name="40% - Accent6 13" xfId="28970" hidden="1"/>
    <cellStyle name="40% - Accent6 13" xfId="28259" hidden="1"/>
    <cellStyle name="40% - Accent6 3 2 3 2" xfId="525" hidden="1"/>
    <cellStyle name="40% - Accent6 3 2 3 2" xfId="694" hidden="1"/>
    <cellStyle name="40% - Accent6 3 2 3 2" xfId="2052" hidden="1"/>
    <cellStyle name="40% - Accent6 3 2 3 2" xfId="2368" hidden="1"/>
    <cellStyle name="40% - Accent6 3 2 3 2" xfId="3152" hidden="1"/>
    <cellStyle name="40% - Accent6 3 2 3 2" xfId="3467" hidden="1"/>
    <cellStyle name="40% - Accent6 3 2 3 2" xfId="4130" hidden="1"/>
    <cellStyle name="40% - Accent6 3 2 3 2" xfId="4763" hidden="1"/>
    <cellStyle name="40% - Accent6 3 2 3 2" xfId="5966" hidden="1"/>
    <cellStyle name="40% - Accent6 3 2 3 2" xfId="6135" hidden="1"/>
    <cellStyle name="40% - Accent6 3 2 3 2" xfId="7493" hidden="1"/>
    <cellStyle name="40% - Accent6 3 2 3 2" xfId="7809" hidden="1"/>
    <cellStyle name="40% - Accent6 3 2 3 2" xfId="8593" hidden="1"/>
    <cellStyle name="40% - Accent6 3 2 3 2" xfId="8908" hidden="1"/>
    <cellStyle name="40% - Accent6 3 2 3 2" xfId="9571" hidden="1"/>
    <cellStyle name="40% - Accent6 3 2 3 2" xfId="10204" hidden="1"/>
    <cellStyle name="40% - Accent6 3 2 3 2" xfId="10462" hidden="1"/>
    <cellStyle name="40% - Accent6 3 2 3 2" xfId="10211" hidden="1"/>
    <cellStyle name="40% - Accent6 3 2 3 2" xfId="8707" hidden="1"/>
    <cellStyle name="40% - Accent6 3 2 3 2" xfId="8382" hidden="1"/>
    <cellStyle name="40% - Accent6 3 2 3 2" xfId="7578" hidden="1"/>
    <cellStyle name="40% - Accent6 3 2 3 2" xfId="7263" hidden="1"/>
    <cellStyle name="40% - Accent6 3 2 3 2" xfId="6394" hidden="1"/>
    <cellStyle name="40% - Accent6 3 2 3 2" xfId="5652" hidden="1"/>
    <cellStyle name="40% - Accent6 3 2 3 2" xfId="5021" hidden="1"/>
    <cellStyle name="40% - Accent6 3 2 3 2" xfId="4770" hidden="1"/>
    <cellStyle name="40% - Accent6 3 2 3 2" xfId="3266" hidden="1"/>
    <cellStyle name="40% - Accent6 3 2 3 2" xfId="2941" hidden="1"/>
    <cellStyle name="40% - Accent6 3 2 3 2" xfId="2137" hidden="1"/>
    <cellStyle name="40% - Accent6 3 2 3 2" xfId="1822" hidden="1"/>
    <cellStyle name="40% - Accent6 3 2 3 2" xfId="953" hidden="1"/>
    <cellStyle name="40% - Accent6 3 2 3 2" xfId="211" hidden="1"/>
    <cellStyle name="40% - Accent6 3 2 3 2" xfId="11694" hidden="1"/>
    <cellStyle name="40% - Accent6 3 2 3 2" xfId="11863" hidden="1"/>
    <cellStyle name="40% - Accent6 3 2 3 2" xfId="13221" hidden="1"/>
    <cellStyle name="40% - Accent6 3 2 3 2" xfId="13537" hidden="1"/>
    <cellStyle name="40% - Accent6 3 2 3 2" xfId="14321" hidden="1"/>
    <cellStyle name="40% - Accent6 3 2 3 2" xfId="14636" hidden="1"/>
    <cellStyle name="40% - Accent6 3 2 3 2" xfId="15299" hidden="1"/>
    <cellStyle name="40% - Accent6 3 2 3 2" xfId="15932" hidden="1"/>
    <cellStyle name="40% - Accent6 3 2 3 2" xfId="16190" hidden="1"/>
    <cellStyle name="40% - Accent6 3 2 3 2" xfId="15939" hidden="1"/>
    <cellStyle name="40% - Accent6 3 2 3 2" xfId="14435" hidden="1"/>
    <cellStyle name="40% - Accent6 3 2 3 2" xfId="14110" hidden="1"/>
    <cellStyle name="40% - Accent6 3 2 3 2" xfId="13306" hidden="1"/>
    <cellStyle name="40% - Accent6 3 2 3 2" xfId="12991" hidden="1"/>
    <cellStyle name="40% - Accent6 3 2 3 2" xfId="12122" hidden="1"/>
    <cellStyle name="40% - Accent6 3 2 3 2" xfId="11380" hidden="1"/>
    <cellStyle name="40% - Accent6 3 2 3 2" xfId="17275" hidden="1"/>
    <cellStyle name="40% - Accent6 3 2 3 2" xfId="17444" hidden="1"/>
    <cellStyle name="40% - Accent6 3 2 3 2" xfId="18802" hidden="1"/>
    <cellStyle name="40% - Accent6 3 2 3 2" xfId="19118" hidden="1"/>
    <cellStyle name="40% - Accent6 3 2 3 2" xfId="19902" hidden="1"/>
    <cellStyle name="40% - Accent6 3 2 3 2" xfId="20217" hidden="1"/>
    <cellStyle name="40% - Accent6 3 2 3 2" xfId="20880" hidden="1"/>
    <cellStyle name="40% - Accent6 3 2 3 2" xfId="21513" hidden="1"/>
    <cellStyle name="40% - Accent6 3 2 3 2" xfId="22716" hidden="1"/>
    <cellStyle name="40% - Accent6 3 2 3 2" xfId="22885" hidden="1"/>
    <cellStyle name="40% - Accent6 3 2 3 2" xfId="24243" hidden="1"/>
    <cellStyle name="40% - Accent6 3 2 3 2" xfId="24559" hidden="1"/>
    <cellStyle name="40% - Accent6 3 2 3 2" xfId="25343" hidden="1"/>
    <cellStyle name="40% - Accent6 3 2 3 2" xfId="25658" hidden="1"/>
    <cellStyle name="40% - Accent6 3 2 3 2" xfId="26321" hidden="1"/>
    <cellStyle name="40% - Accent6 3 2 3 2" xfId="26954" hidden="1"/>
    <cellStyle name="40% - Accent6 3 2 3 2" xfId="27212" hidden="1"/>
    <cellStyle name="40% - Accent6 3 2 3 2" xfId="26961" hidden="1"/>
    <cellStyle name="40% - Accent6 3 2 3 2" xfId="25457" hidden="1"/>
    <cellStyle name="40% - Accent6 3 2 3 2" xfId="25132" hidden="1"/>
    <cellStyle name="40% - Accent6 3 2 3 2" xfId="24328" hidden="1"/>
    <cellStyle name="40% - Accent6 3 2 3 2" xfId="24013" hidden="1"/>
    <cellStyle name="40% - Accent6 3 2 3 2" xfId="23144" hidden="1"/>
    <cellStyle name="40% - Accent6 3 2 3 2" xfId="22402" hidden="1"/>
    <cellStyle name="40% - Accent6 3 2 3 2" xfId="21771" hidden="1"/>
    <cellStyle name="40% - Accent6 3 2 3 2" xfId="21520" hidden="1"/>
    <cellStyle name="40% - Accent6 3 2 3 2" xfId="20016" hidden="1"/>
    <cellStyle name="40% - Accent6 3 2 3 2" xfId="19691" hidden="1"/>
    <cellStyle name="40% - Accent6 3 2 3 2" xfId="18887" hidden="1"/>
    <cellStyle name="40% - Accent6 3 2 3 2" xfId="18572" hidden="1"/>
    <cellStyle name="40% - Accent6 3 2 3 2" xfId="17703" hidden="1"/>
    <cellStyle name="40% - Accent6 3 2 3 2" xfId="16961" hidden="1"/>
    <cellStyle name="40% - Accent6 3 2 3 2" xfId="28444" hidden="1"/>
    <cellStyle name="40% - Accent6 3 2 3 2" xfId="28613" hidden="1"/>
    <cellStyle name="40% - Accent6 3 2 3 2" xfId="29971" hidden="1"/>
    <cellStyle name="40% - Accent6 3 2 3 2" xfId="30287" hidden="1"/>
    <cellStyle name="40% - Accent6 3 2 3 2" xfId="31071" hidden="1"/>
    <cellStyle name="40% - Accent6 3 2 3 2" xfId="31386" hidden="1"/>
    <cellStyle name="40% - Accent6 3 2 3 2" xfId="32049" hidden="1"/>
    <cellStyle name="40% - Accent6 3 2 3 2" xfId="32682" hidden="1"/>
    <cellStyle name="40% - Accent6 3 2 3 2" xfId="32940" hidden="1"/>
    <cellStyle name="40% - Accent6 3 2 3 2" xfId="32689" hidden="1"/>
    <cellStyle name="40% - Accent6 3 2 3 2" xfId="31185" hidden="1"/>
    <cellStyle name="40% - Accent6 3 2 3 2" xfId="30860" hidden="1"/>
    <cellStyle name="40% - Accent6 3 2 3 2" xfId="30056" hidden="1"/>
    <cellStyle name="40% - Accent6 3 2 3 2" xfId="29741" hidden="1"/>
    <cellStyle name="40% - Accent6 3 2 3 2" xfId="28872" hidden="1"/>
    <cellStyle name="40% - Accent6 3 2 3 2" xfId="28130" hidden="1"/>
    <cellStyle name="40% - Accent6 3 2 4 2" xfId="498" hidden="1"/>
    <cellStyle name="40% - Accent6 3 2 4 2" xfId="667" hidden="1"/>
    <cellStyle name="40% - Accent6 3 2 4 2" xfId="2025" hidden="1"/>
    <cellStyle name="40% - Accent6 3 2 4 2" xfId="2341" hidden="1"/>
    <cellStyle name="40% - Accent6 3 2 4 2" xfId="3125" hidden="1"/>
    <cellStyle name="40% - Accent6 3 2 4 2" xfId="3440" hidden="1"/>
    <cellStyle name="40% - Accent6 3 2 4 2" xfId="4103" hidden="1"/>
    <cellStyle name="40% - Accent6 3 2 4 2" xfId="4736" hidden="1"/>
    <cellStyle name="40% - Accent6 3 2 4 2" xfId="5939" hidden="1"/>
    <cellStyle name="40% - Accent6 3 2 4 2" xfId="6108" hidden="1"/>
    <cellStyle name="40% - Accent6 3 2 4 2" xfId="7466" hidden="1"/>
    <cellStyle name="40% - Accent6 3 2 4 2" xfId="7782" hidden="1"/>
    <cellStyle name="40% - Accent6 3 2 4 2" xfId="8566" hidden="1"/>
    <cellStyle name="40% - Accent6 3 2 4 2" xfId="8881" hidden="1"/>
    <cellStyle name="40% - Accent6 3 2 4 2" xfId="9544" hidden="1"/>
    <cellStyle name="40% - Accent6 3 2 4 2" xfId="10177" hidden="1"/>
    <cellStyle name="40% - Accent6 3 2 4 2" xfId="10489" hidden="1"/>
    <cellStyle name="40% - Accent6 3 2 4 2" xfId="10238" hidden="1"/>
    <cellStyle name="40% - Accent6 3 2 4 2" xfId="8734" hidden="1"/>
    <cellStyle name="40% - Accent6 3 2 4 2" xfId="8410" hidden="1"/>
    <cellStyle name="40% - Accent6 3 2 4 2" xfId="7608" hidden="1"/>
    <cellStyle name="40% - Accent6 3 2 4 2" xfId="7292" hidden="1"/>
    <cellStyle name="40% - Accent6 3 2 4 2" xfId="6423" hidden="1"/>
    <cellStyle name="40% - Accent6 3 2 4 2" xfId="5692" hidden="1"/>
    <cellStyle name="40% - Accent6 3 2 4 2" xfId="5048" hidden="1"/>
    <cellStyle name="40% - Accent6 3 2 4 2" xfId="4797" hidden="1"/>
    <cellStyle name="40% - Accent6 3 2 4 2" xfId="3293" hidden="1"/>
    <cellStyle name="40% - Accent6 3 2 4 2" xfId="2969" hidden="1"/>
    <cellStyle name="40% - Accent6 3 2 4 2" xfId="2167" hidden="1"/>
    <cellStyle name="40% - Accent6 3 2 4 2" xfId="1851" hidden="1"/>
    <cellStyle name="40% - Accent6 3 2 4 2" xfId="982" hidden="1"/>
    <cellStyle name="40% - Accent6 3 2 4 2" xfId="251" hidden="1"/>
    <cellStyle name="40% - Accent6 3 2 4 2" xfId="11667" hidden="1"/>
    <cellStyle name="40% - Accent6 3 2 4 2" xfId="11836" hidden="1"/>
    <cellStyle name="40% - Accent6 3 2 4 2" xfId="13194" hidden="1"/>
    <cellStyle name="40% - Accent6 3 2 4 2" xfId="13510" hidden="1"/>
    <cellStyle name="40% - Accent6 3 2 4 2" xfId="14294" hidden="1"/>
    <cellStyle name="40% - Accent6 3 2 4 2" xfId="14609" hidden="1"/>
    <cellStyle name="40% - Accent6 3 2 4 2" xfId="15272" hidden="1"/>
    <cellStyle name="40% - Accent6 3 2 4 2" xfId="15905" hidden="1"/>
    <cellStyle name="40% - Accent6 3 2 4 2" xfId="16217" hidden="1"/>
    <cellStyle name="40% - Accent6 3 2 4 2" xfId="15966" hidden="1"/>
    <cellStyle name="40% - Accent6 3 2 4 2" xfId="14462" hidden="1"/>
    <cellStyle name="40% - Accent6 3 2 4 2" xfId="14138" hidden="1"/>
    <cellStyle name="40% - Accent6 3 2 4 2" xfId="13336" hidden="1"/>
    <cellStyle name="40% - Accent6 3 2 4 2" xfId="13020" hidden="1"/>
    <cellStyle name="40% - Accent6 3 2 4 2" xfId="12151" hidden="1"/>
    <cellStyle name="40% - Accent6 3 2 4 2" xfId="11420" hidden="1"/>
    <cellStyle name="40% - Accent6 3 2 4 2" xfId="17248" hidden="1"/>
    <cellStyle name="40% - Accent6 3 2 4 2" xfId="17417" hidden="1"/>
    <cellStyle name="40% - Accent6 3 2 4 2" xfId="18775" hidden="1"/>
    <cellStyle name="40% - Accent6 3 2 4 2" xfId="19091" hidden="1"/>
    <cellStyle name="40% - Accent6 3 2 4 2" xfId="19875" hidden="1"/>
    <cellStyle name="40% - Accent6 3 2 4 2" xfId="20190" hidden="1"/>
    <cellStyle name="40% - Accent6 3 2 4 2" xfId="20853" hidden="1"/>
    <cellStyle name="40% - Accent6 3 2 4 2" xfId="21486" hidden="1"/>
    <cellStyle name="40% - Accent6 3 2 4 2" xfId="22689" hidden="1"/>
    <cellStyle name="40% - Accent6 3 2 4 2" xfId="22858" hidden="1"/>
    <cellStyle name="40% - Accent6 3 2 4 2" xfId="24216" hidden="1"/>
    <cellStyle name="40% - Accent6 3 2 4 2" xfId="24532" hidden="1"/>
    <cellStyle name="40% - Accent6 3 2 4 2" xfId="25316" hidden="1"/>
    <cellStyle name="40% - Accent6 3 2 4 2" xfId="25631" hidden="1"/>
    <cellStyle name="40% - Accent6 3 2 4 2" xfId="26294" hidden="1"/>
    <cellStyle name="40% - Accent6 3 2 4 2" xfId="26927" hidden="1"/>
    <cellStyle name="40% - Accent6 3 2 4 2" xfId="27239" hidden="1"/>
    <cellStyle name="40% - Accent6 3 2 4 2" xfId="26988" hidden="1"/>
    <cellStyle name="40% - Accent6 3 2 4 2" xfId="25484" hidden="1"/>
    <cellStyle name="40% - Accent6 3 2 4 2" xfId="25160" hidden="1"/>
    <cellStyle name="40% - Accent6 3 2 4 2" xfId="24358" hidden="1"/>
    <cellStyle name="40% - Accent6 3 2 4 2" xfId="24042" hidden="1"/>
    <cellStyle name="40% - Accent6 3 2 4 2" xfId="23173" hidden="1"/>
    <cellStyle name="40% - Accent6 3 2 4 2" xfId="22442" hidden="1"/>
    <cellStyle name="40% - Accent6 3 2 4 2" xfId="21798" hidden="1"/>
    <cellStyle name="40% - Accent6 3 2 4 2" xfId="21547" hidden="1"/>
    <cellStyle name="40% - Accent6 3 2 4 2" xfId="20043" hidden="1"/>
    <cellStyle name="40% - Accent6 3 2 4 2" xfId="19719" hidden="1"/>
    <cellStyle name="40% - Accent6 3 2 4 2" xfId="18917" hidden="1"/>
    <cellStyle name="40% - Accent6 3 2 4 2" xfId="18601" hidden="1"/>
    <cellStyle name="40% - Accent6 3 2 4 2" xfId="17732" hidden="1"/>
    <cellStyle name="40% - Accent6 3 2 4 2" xfId="17001" hidden="1"/>
    <cellStyle name="40% - Accent6 3 2 4 2" xfId="28417" hidden="1"/>
    <cellStyle name="40% - Accent6 3 2 4 2" xfId="28586" hidden="1"/>
    <cellStyle name="40% - Accent6 3 2 4 2" xfId="29944" hidden="1"/>
    <cellStyle name="40% - Accent6 3 2 4 2" xfId="30260" hidden="1"/>
    <cellStyle name="40% - Accent6 3 2 4 2" xfId="31044" hidden="1"/>
    <cellStyle name="40% - Accent6 3 2 4 2" xfId="31359" hidden="1"/>
    <cellStyle name="40% - Accent6 3 2 4 2" xfId="32022" hidden="1"/>
    <cellStyle name="40% - Accent6 3 2 4 2" xfId="32655" hidden="1"/>
    <cellStyle name="40% - Accent6 3 2 4 2" xfId="32967" hidden="1"/>
    <cellStyle name="40% - Accent6 3 2 4 2" xfId="32716" hidden="1"/>
    <cellStyle name="40% - Accent6 3 2 4 2" xfId="31212" hidden="1"/>
    <cellStyle name="40% - Accent6 3 2 4 2" xfId="30888" hidden="1"/>
    <cellStyle name="40% - Accent6 3 2 4 2" xfId="30086" hidden="1"/>
    <cellStyle name="40% - Accent6 3 2 4 2" xfId="29770" hidden="1"/>
    <cellStyle name="40% - Accent6 3 2 4 2" xfId="28901" hidden="1"/>
    <cellStyle name="40% - Accent6 3 2 4 2" xfId="28170" hidden="1"/>
    <cellStyle name="40% - Accent6 3 3 3 2" xfId="497" hidden="1"/>
    <cellStyle name="40% - Accent6 3 3 3 2" xfId="666" hidden="1"/>
    <cellStyle name="40% - Accent6 3 3 3 2" xfId="2024" hidden="1"/>
    <cellStyle name="40% - Accent6 3 3 3 2" xfId="2340" hidden="1"/>
    <cellStyle name="40% - Accent6 3 3 3 2" xfId="3124" hidden="1"/>
    <cellStyle name="40% - Accent6 3 3 3 2" xfId="3439" hidden="1"/>
    <cellStyle name="40% - Accent6 3 3 3 2" xfId="4102" hidden="1"/>
    <cellStyle name="40% - Accent6 3 3 3 2" xfId="4735" hidden="1"/>
    <cellStyle name="40% - Accent6 3 3 3 2" xfId="5938" hidden="1"/>
    <cellStyle name="40% - Accent6 3 3 3 2" xfId="6107" hidden="1"/>
    <cellStyle name="40% - Accent6 3 3 3 2" xfId="7465" hidden="1"/>
    <cellStyle name="40% - Accent6 3 3 3 2" xfId="7781" hidden="1"/>
    <cellStyle name="40% - Accent6 3 3 3 2" xfId="8565" hidden="1"/>
    <cellStyle name="40% - Accent6 3 3 3 2" xfId="8880" hidden="1"/>
    <cellStyle name="40% - Accent6 3 3 3 2" xfId="9543" hidden="1"/>
    <cellStyle name="40% - Accent6 3 3 3 2" xfId="10176" hidden="1"/>
    <cellStyle name="40% - Accent6 3 3 3 2" xfId="10490" hidden="1"/>
    <cellStyle name="40% - Accent6 3 3 3 2" xfId="10239" hidden="1"/>
    <cellStyle name="40% - Accent6 3 3 3 2" xfId="8735" hidden="1"/>
    <cellStyle name="40% - Accent6 3 3 3 2" xfId="8411" hidden="1"/>
    <cellStyle name="40% - Accent6 3 3 3 2" xfId="7609" hidden="1"/>
    <cellStyle name="40% - Accent6 3 3 3 2" xfId="7293" hidden="1"/>
    <cellStyle name="40% - Accent6 3 3 3 2" xfId="6424" hidden="1"/>
    <cellStyle name="40% - Accent6 3 3 3 2" xfId="5693" hidden="1"/>
    <cellStyle name="40% - Accent6 3 3 3 2" xfId="5049" hidden="1"/>
    <cellStyle name="40% - Accent6 3 3 3 2" xfId="4798" hidden="1"/>
    <cellStyle name="40% - Accent6 3 3 3 2" xfId="3294" hidden="1"/>
    <cellStyle name="40% - Accent6 3 3 3 2" xfId="2970" hidden="1"/>
    <cellStyle name="40% - Accent6 3 3 3 2" xfId="2168" hidden="1"/>
    <cellStyle name="40% - Accent6 3 3 3 2" xfId="1852" hidden="1"/>
    <cellStyle name="40% - Accent6 3 3 3 2" xfId="983" hidden="1"/>
    <cellStyle name="40% - Accent6 3 3 3 2" xfId="252" hidden="1"/>
    <cellStyle name="40% - Accent6 3 3 3 2" xfId="11666" hidden="1"/>
    <cellStyle name="40% - Accent6 3 3 3 2" xfId="11835" hidden="1"/>
    <cellStyle name="40% - Accent6 3 3 3 2" xfId="13193" hidden="1"/>
    <cellStyle name="40% - Accent6 3 3 3 2" xfId="13509" hidden="1"/>
    <cellStyle name="40% - Accent6 3 3 3 2" xfId="14293" hidden="1"/>
    <cellStyle name="40% - Accent6 3 3 3 2" xfId="14608" hidden="1"/>
    <cellStyle name="40% - Accent6 3 3 3 2" xfId="15271" hidden="1"/>
    <cellStyle name="40% - Accent6 3 3 3 2" xfId="15904" hidden="1"/>
    <cellStyle name="40% - Accent6 3 3 3 2" xfId="16218" hidden="1"/>
    <cellStyle name="40% - Accent6 3 3 3 2" xfId="15967" hidden="1"/>
    <cellStyle name="40% - Accent6 3 3 3 2" xfId="14463" hidden="1"/>
    <cellStyle name="40% - Accent6 3 3 3 2" xfId="14139" hidden="1"/>
    <cellStyle name="40% - Accent6 3 3 3 2" xfId="13337" hidden="1"/>
    <cellStyle name="40% - Accent6 3 3 3 2" xfId="13021" hidden="1"/>
    <cellStyle name="40% - Accent6 3 3 3 2" xfId="12152" hidden="1"/>
    <cellStyle name="40% - Accent6 3 3 3 2" xfId="11421" hidden="1"/>
    <cellStyle name="40% - Accent6 3 3 3 2" xfId="17247" hidden="1"/>
    <cellStyle name="40% - Accent6 3 3 3 2" xfId="17416" hidden="1"/>
    <cellStyle name="40% - Accent6 3 3 3 2" xfId="18774" hidden="1"/>
    <cellStyle name="40% - Accent6 3 3 3 2" xfId="19090" hidden="1"/>
    <cellStyle name="40% - Accent6 3 3 3 2" xfId="19874" hidden="1"/>
    <cellStyle name="40% - Accent6 3 3 3 2" xfId="20189" hidden="1"/>
    <cellStyle name="40% - Accent6 3 3 3 2" xfId="20852" hidden="1"/>
    <cellStyle name="40% - Accent6 3 3 3 2" xfId="21485" hidden="1"/>
    <cellStyle name="40% - Accent6 3 3 3 2" xfId="22688" hidden="1"/>
    <cellStyle name="40% - Accent6 3 3 3 2" xfId="22857" hidden="1"/>
    <cellStyle name="40% - Accent6 3 3 3 2" xfId="24215" hidden="1"/>
    <cellStyle name="40% - Accent6 3 3 3 2" xfId="24531" hidden="1"/>
    <cellStyle name="40% - Accent6 3 3 3 2" xfId="25315" hidden="1"/>
    <cellStyle name="40% - Accent6 3 3 3 2" xfId="25630" hidden="1"/>
    <cellStyle name="40% - Accent6 3 3 3 2" xfId="26293" hidden="1"/>
    <cellStyle name="40% - Accent6 3 3 3 2" xfId="26926" hidden="1"/>
    <cellStyle name="40% - Accent6 3 3 3 2" xfId="27240" hidden="1"/>
    <cellStyle name="40% - Accent6 3 3 3 2" xfId="26989" hidden="1"/>
    <cellStyle name="40% - Accent6 3 3 3 2" xfId="25485" hidden="1"/>
    <cellStyle name="40% - Accent6 3 3 3 2" xfId="25161" hidden="1"/>
    <cellStyle name="40% - Accent6 3 3 3 2" xfId="24359" hidden="1"/>
    <cellStyle name="40% - Accent6 3 3 3 2" xfId="24043" hidden="1"/>
    <cellStyle name="40% - Accent6 3 3 3 2" xfId="23174" hidden="1"/>
    <cellStyle name="40% - Accent6 3 3 3 2" xfId="22443" hidden="1"/>
    <cellStyle name="40% - Accent6 3 3 3 2" xfId="21799" hidden="1"/>
    <cellStyle name="40% - Accent6 3 3 3 2" xfId="21548" hidden="1"/>
    <cellStyle name="40% - Accent6 3 3 3 2" xfId="20044" hidden="1"/>
    <cellStyle name="40% - Accent6 3 3 3 2" xfId="19720" hidden="1"/>
    <cellStyle name="40% - Accent6 3 3 3 2" xfId="18918" hidden="1"/>
    <cellStyle name="40% - Accent6 3 3 3 2" xfId="18602" hidden="1"/>
    <cellStyle name="40% - Accent6 3 3 3 2" xfId="17733" hidden="1"/>
    <cellStyle name="40% - Accent6 3 3 3 2" xfId="17002" hidden="1"/>
    <cellStyle name="40% - Accent6 3 3 3 2" xfId="28416" hidden="1"/>
    <cellStyle name="40% - Accent6 3 3 3 2" xfId="28585" hidden="1"/>
    <cellStyle name="40% - Accent6 3 3 3 2" xfId="29943" hidden="1"/>
    <cellStyle name="40% - Accent6 3 3 3 2" xfId="30259" hidden="1"/>
    <cellStyle name="40% - Accent6 3 3 3 2" xfId="31043" hidden="1"/>
    <cellStyle name="40% - Accent6 3 3 3 2" xfId="31358" hidden="1"/>
    <cellStyle name="40% - Accent6 3 3 3 2" xfId="32021" hidden="1"/>
    <cellStyle name="40% - Accent6 3 3 3 2" xfId="32654" hidden="1"/>
    <cellStyle name="40% - Accent6 3 3 3 2" xfId="32968" hidden="1"/>
    <cellStyle name="40% - Accent6 3 3 3 2" xfId="32717" hidden="1"/>
    <cellStyle name="40% - Accent6 3 3 3 2" xfId="31213" hidden="1"/>
    <cellStyle name="40% - Accent6 3 3 3 2" xfId="30889" hidden="1"/>
    <cellStyle name="40% - Accent6 3 3 3 2" xfId="30087" hidden="1"/>
    <cellStyle name="40% - Accent6 3 3 3 2" xfId="29771" hidden="1"/>
    <cellStyle name="40% - Accent6 3 3 3 2" xfId="28902" hidden="1"/>
    <cellStyle name="40% - Accent6 3 3 3 2" xfId="28171" hidden="1"/>
    <cellStyle name="40% - Accent6 4 2 3 2" xfId="526" hidden="1"/>
    <cellStyle name="40% - Accent6 4 2 3 2" xfId="695" hidden="1"/>
    <cellStyle name="40% - Accent6 4 2 3 2" xfId="2053" hidden="1"/>
    <cellStyle name="40% - Accent6 4 2 3 2" xfId="2369" hidden="1"/>
    <cellStyle name="40% - Accent6 4 2 3 2" xfId="3153" hidden="1"/>
    <cellStyle name="40% - Accent6 4 2 3 2" xfId="3468" hidden="1"/>
    <cellStyle name="40% - Accent6 4 2 3 2" xfId="4131" hidden="1"/>
    <cellStyle name="40% - Accent6 4 2 3 2" xfId="4764" hidden="1"/>
    <cellStyle name="40% - Accent6 4 2 3 2" xfId="5967" hidden="1"/>
    <cellStyle name="40% - Accent6 4 2 3 2" xfId="6136" hidden="1"/>
    <cellStyle name="40% - Accent6 4 2 3 2" xfId="7494" hidden="1"/>
    <cellStyle name="40% - Accent6 4 2 3 2" xfId="7810" hidden="1"/>
    <cellStyle name="40% - Accent6 4 2 3 2" xfId="8594" hidden="1"/>
    <cellStyle name="40% - Accent6 4 2 3 2" xfId="8909" hidden="1"/>
    <cellStyle name="40% - Accent6 4 2 3 2" xfId="9572" hidden="1"/>
    <cellStyle name="40% - Accent6 4 2 3 2" xfId="10205" hidden="1"/>
    <cellStyle name="40% - Accent6 4 2 3 2" xfId="10461" hidden="1"/>
    <cellStyle name="40% - Accent6 4 2 3 2" xfId="10210" hidden="1"/>
    <cellStyle name="40% - Accent6 4 2 3 2" xfId="8706" hidden="1"/>
    <cellStyle name="40% - Accent6 4 2 3 2" xfId="8381" hidden="1"/>
    <cellStyle name="40% - Accent6 4 2 3 2" xfId="7577" hidden="1"/>
    <cellStyle name="40% - Accent6 4 2 3 2" xfId="7262" hidden="1"/>
    <cellStyle name="40% - Accent6 4 2 3 2" xfId="6393" hidden="1"/>
    <cellStyle name="40% - Accent6 4 2 3 2" xfId="5651" hidden="1"/>
    <cellStyle name="40% - Accent6 4 2 3 2" xfId="5020" hidden="1"/>
    <cellStyle name="40% - Accent6 4 2 3 2" xfId="4769" hidden="1"/>
    <cellStyle name="40% - Accent6 4 2 3 2" xfId="3265" hidden="1"/>
    <cellStyle name="40% - Accent6 4 2 3 2" xfId="2940" hidden="1"/>
    <cellStyle name="40% - Accent6 4 2 3 2" xfId="2136" hidden="1"/>
    <cellStyle name="40% - Accent6 4 2 3 2" xfId="1821" hidden="1"/>
    <cellStyle name="40% - Accent6 4 2 3 2" xfId="952" hidden="1"/>
    <cellStyle name="40% - Accent6 4 2 3 2" xfId="210" hidden="1"/>
    <cellStyle name="40% - Accent6 4 2 3 2" xfId="11695" hidden="1"/>
    <cellStyle name="40% - Accent6 4 2 3 2" xfId="11864" hidden="1"/>
    <cellStyle name="40% - Accent6 4 2 3 2" xfId="13222" hidden="1"/>
    <cellStyle name="40% - Accent6 4 2 3 2" xfId="13538" hidden="1"/>
    <cellStyle name="40% - Accent6 4 2 3 2" xfId="14322" hidden="1"/>
    <cellStyle name="40% - Accent6 4 2 3 2" xfId="14637" hidden="1"/>
    <cellStyle name="40% - Accent6 4 2 3 2" xfId="15300" hidden="1"/>
    <cellStyle name="40% - Accent6 4 2 3 2" xfId="15933" hidden="1"/>
    <cellStyle name="40% - Accent6 4 2 3 2" xfId="16189" hidden="1"/>
    <cellStyle name="40% - Accent6 4 2 3 2" xfId="15938" hidden="1"/>
    <cellStyle name="40% - Accent6 4 2 3 2" xfId="14434" hidden="1"/>
    <cellStyle name="40% - Accent6 4 2 3 2" xfId="14109" hidden="1"/>
    <cellStyle name="40% - Accent6 4 2 3 2" xfId="13305" hidden="1"/>
    <cellStyle name="40% - Accent6 4 2 3 2" xfId="12990" hidden="1"/>
    <cellStyle name="40% - Accent6 4 2 3 2" xfId="12121" hidden="1"/>
    <cellStyle name="40% - Accent6 4 2 3 2" xfId="11379" hidden="1"/>
    <cellStyle name="40% - Accent6 4 2 3 2" xfId="17276" hidden="1"/>
    <cellStyle name="40% - Accent6 4 2 3 2" xfId="17445" hidden="1"/>
    <cellStyle name="40% - Accent6 4 2 3 2" xfId="18803" hidden="1"/>
    <cellStyle name="40% - Accent6 4 2 3 2" xfId="19119" hidden="1"/>
    <cellStyle name="40% - Accent6 4 2 3 2" xfId="19903" hidden="1"/>
    <cellStyle name="40% - Accent6 4 2 3 2" xfId="20218" hidden="1"/>
    <cellStyle name="40% - Accent6 4 2 3 2" xfId="20881" hidden="1"/>
    <cellStyle name="40% - Accent6 4 2 3 2" xfId="21514" hidden="1"/>
    <cellStyle name="40% - Accent6 4 2 3 2" xfId="22717" hidden="1"/>
    <cellStyle name="40% - Accent6 4 2 3 2" xfId="22886" hidden="1"/>
    <cellStyle name="40% - Accent6 4 2 3 2" xfId="24244" hidden="1"/>
    <cellStyle name="40% - Accent6 4 2 3 2" xfId="24560" hidden="1"/>
    <cellStyle name="40% - Accent6 4 2 3 2" xfId="25344" hidden="1"/>
    <cellStyle name="40% - Accent6 4 2 3 2" xfId="25659" hidden="1"/>
    <cellStyle name="40% - Accent6 4 2 3 2" xfId="26322" hidden="1"/>
    <cellStyle name="40% - Accent6 4 2 3 2" xfId="26955" hidden="1"/>
    <cellStyle name="40% - Accent6 4 2 3 2" xfId="27211" hidden="1"/>
    <cellStyle name="40% - Accent6 4 2 3 2" xfId="26960" hidden="1"/>
    <cellStyle name="40% - Accent6 4 2 3 2" xfId="25456" hidden="1"/>
    <cellStyle name="40% - Accent6 4 2 3 2" xfId="25131" hidden="1"/>
    <cellStyle name="40% - Accent6 4 2 3 2" xfId="24327" hidden="1"/>
    <cellStyle name="40% - Accent6 4 2 3 2" xfId="24012" hidden="1"/>
    <cellStyle name="40% - Accent6 4 2 3 2" xfId="23143" hidden="1"/>
    <cellStyle name="40% - Accent6 4 2 3 2" xfId="22401" hidden="1"/>
    <cellStyle name="40% - Accent6 4 2 3 2" xfId="21770" hidden="1"/>
    <cellStyle name="40% - Accent6 4 2 3 2" xfId="21519" hidden="1"/>
    <cellStyle name="40% - Accent6 4 2 3 2" xfId="20015" hidden="1"/>
    <cellStyle name="40% - Accent6 4 2 3 2" xfId="19690" hidden="1"/>
    <cellStyle name="40% - Accent6 4 2 3 2" xfId="18886" hidden="1"/>
    <cellStyle name="40% - Accent6 4 2 3 2" xfId="18571" hidden="1"/>
    <cellStyle name="40% - Accent6 4 2 3 2" xfId="17702" hidden="1"/>
    <cellStyle name="40% - Accent6 4 2 3 2" xfId="16960" hidden="1"/>
    <cellStyle name="40% - Accent6 4 2 3 2" xfId="28445" hidden="1"/>
    <cellStyle name="40% - Accent6 4 2 3 2" xfId="28614" hidden="1"/>
    <cellStyle name="40% - Accent6 4 2 3 2" xfId="29972" hidden="1"/>
    <cellStyle name="40% - Accent6 4 2 3 2" xfId="30288" hidden="1"/>
    <cellStyle name="40% - Accent6 4 2 3 2" xfId="31072" hidden="1"/>
    <cellStyle name="40% - Accent6 4 2 3 2" xfId="31387" hidden="1"/>
    <cellStyle name="40% - Accent6 4 2 3 2" xfId="32050" hidden="1"/>
    <cellStyle name="40% - Accent6 4 2 3 2" xfId="32683" hidden="1"/>
    <cellStyle name="40% - Accent6 4 2 3 2" xfId="32939" hidden="1"/>
    <cellStyle name="40% - Accent6 4 2 3 2" xfId="32688" hidden="1"/>
    <cellStyle name="40% - Accent6 4 2 3 2" xfId="31184" hidden="1"/>
    <cellStyle name="40% - Accent6 4 2 3 2" xfId="30859" hidden="1"/>
    <cellStyle name="40% - Accent6 4 2 3 2" xfId="30055" hidden="1"/>
    <cellStyle name="40% - Accent6 4 2 3 2" xfId="29740" hidden="1"/>
    <cellStyle name="40% - Accent6 4 2 3 2" xfId="28871" hidden="1"/>
    <cellStyle name="40% - Accent6 4 2 3 2" xfId="28129" hidden="1"/>
    <cellStyle name="40% - Accent6 4 2 4 2" xfId="500" hidden="1"/>
    <cellStyle name="40% - Accent6 4 2 4 2" xfId="669" hidden="1"/>
    <cellStyle name="40% - Accent6 4 2 4 2" xfId="2027" hidden="1"/>
    <cellStyle name="40% - Accent6 4 2 4 2" xfId="2343" hidden="1"/>
    <cellStyle name="40% - Accent6 4 2 4 2" xfId="3127" hidden="1"/>
    <cellStyle name="40% - Accent6 4 2 4 2" xfId="3442" hidden="1"/>
    <cellStyle name="40% - Accent6 4 2 4 2" xfId="4105" hidden="1"/>
    <cellStyle name="40% - Accent6 4 2 4 2" xfId="4738" hidden="1"/>
    <cellStyle name="40% - Accent6 4 2 4 2" xfId="5941" hidden="1"/>
    <cellStyle name="40% - Accent6 4 2 4 2" xfId="6110" hidden="1"/>
    <cellStyle name="40% - Accent6 4 2 4 2" xfId="7468" hidden="1"/>
    <cellStyle name="40% - Accent6 4 2 4 2" xfId="7784" hidden="1"/>
    <cellStyle name="40% - Accent6 4 2 4 2" xfId="8568" hidden="1"/>
    <cellStyle name="40% - Accent6 4 2 4 2" xfId="8883" hidden="1"/>
    <cellStyle name="40% - Accent6 4 2 4 2" xfId="9546" hidden="1"/>
    <cellStyle name="40% - Accent6 4 2 4 2" xfId="10179" hidden="1"/>
    <cellStyle name="40% - Accent6 4 2 4 2" xfId="10487" hidden="1"/>
    <cellStyle name="40% - Accent6 4 2 4 2" xfId="10236" hidden="1"/>
    <cellStyle name="40% - Accent6 4 2 4 2" xfId="8732" hidden="1"/>
    <cellStyle name="40% - Accent6 4 2 4 2" xfId="8408" hidden="1"/>
    <cellStyle name="40% - Accent6 4 2 4 2" xfId="7606" hidden="1"/>
    <cellStyle name="40% - Accent6 4 2 4 2" xfId="7290" hidden="1"/>
    <cellStyle name="40% - Accent6 4 2 4 2" xfId="6421" hidden="1"/>
    <cellStyle name="40% - Accent6 4 2 4 2" xfId="5690" hidden="1"/>
    <cellStyle name="40% - Accent6 4 2 4 2" xfId="5046" hidden="1"/>
    <cellStyle name="40% - Accent6 4 2 4 2" xfId="4795" hidden="1"/>
    <cellStyle name="40% - Accent6 4 2 4 2" xfId="3291" hidden="1"/>
    <cellStyle name="40% - Accent6 4 2 4 2" xfId="2967" hidden="1"/>
    <cellStyle name="40% - Accent6 4 2 4 2" xfId="2165" hidden="1"/>
    <cellStyle name="40% - Accent6 4 2 4 2" xfId="1849" hidden="1"/>
    <cellStyle name="40% - Accent6 4 2 4 2" xfId="980" hidden="1"/>
    <cellStyle name="40% - Accent6 4 2 4 2" xfId="249" hidden="1"/>
    <cellStyle name="40% - Accent6 4 2 4 2" xfId="11669" hidden="1"/>
    <cellStyle name="40% - Accent6 4 2 4 2" xfId="11838" hidden="1"/>
    <cellStyle name="40% - Accent6 4 2 4 2" xfId="13196" hidden="1"/>
    <cellStyle name="40% - Accent6 4 2 4 2" xfId="13512" hidden="1"/>
    <cellStyle name="40% - Accent6 4 2 4 2" xfId="14296" hidden="1"/>
    <cellStyle name="40% - Accent6 4 2 4 2" xfId="14611" hidden="1"/>
    <cellStyle name="40% - Accent6 4 2 4 2" xfId="15274" hidden="1"/>
    <cellStyle name="40% - Accent6 4 2 4 2" xfId="15907" hidden="1"/>
    <cellStyle name="40% - Accent6 4 2 4 2" xfId="16215" hidden="1"/>
    <cellStyle name="40% - Accent6 4 2 4 2" xfId="15964" hidden="1"/>
    <cellStyle name="40% - Accent6 4 2 4 2" xfId="14460" hidden="1"/>
    <cellStyle name="40% - Accent6 4 2 4 2" xfId="14136" hidden="1"/>
    <cellStyle name="40% - Accent6 4 2 4 2" xfId="13334" hidden="1"/>
    <cellStyle name="40% - Accent6 4 2 4 2" xfId="13018" hidden="1"/>
    <cellStyle name="40% - Accent6 4 2 4 2" xfId="12149" hidden="1"/>
    <cellStyle name="40% - Accent6 4 2 4 2" xfId="11418" hidden="1"/>
    <cellStyle name="40% - Accent6 4 2 4 2" xfId="17250" hidden="1"/>
    <cellStyle name="40% - Accent6 4 2 4 2" xfId="17419" hidden="1"/>
    <cellStyle name="40% - Accent6 4 2 4 2" xfId="18777" hidden="1"/>
    <cellStyle name="40% - Accent6 4 2 4 2" xfId="19093" hidden="1"/>
    <cellStyle name="40% - Accent6 4 2 4 2" xfId="19877" hidden="1"/>
    <cellStyle name="40% - Accent6 4 2 4 2" xfId="20192" hidden="1"/>
    <cellStyle name="40% - Accent6 4 2 4 2" xfId="20855" hidden="1"/>
    <cellStyle name="40% - Accent6 4 2 4 2" xfId="21488" hidden="1"/>
    <cellStyle name="40% - Accent6 4 2 4 2" xfId="22691" hidden="1"/>
    <cellStyle name="40% - Accent6 4 2 4 2" xfId="22860" hidden="1"/>
    <cellStyle name="40% - Accent6 4 2 4 2" xfId="24218" hidden="1"/>
    <cellStyle name="40% - Accent6 4 2 4 2" xfId="24534" hidden="1"/>
    <cellStyle name="40% - Accent6 4 2 4 2" xfId="25318" hidden="1"/>
    <cellStyle name="40% - Accent6 4 2 4 2" xfId="25633" hidden="1"/>
    <cellStyle name="40% - Accent6 4 2 4 2" xfId="26296" hidden="1"/>
    <cellStyle name="40% - Accent6 4 2 4 2" xfId="26929" hidden="1"/>
    <cellStyle name="40% - Accent6 4 2 4 2" xfId="27237" hidden="1"/>
    <cellStyle name="40% - Accent6 4 2 4 2" xfId="26986" hidden="1"/>
    <cellStyle name="40% - Accent6 4 2 4 2" xfId="25482" hidden="1"/>
    <cellStyle name="40% - Accent6 4 2 4 2" xfId="25158" hidden="1"/>
    <cellStyle name="40% - Accent6 4 2 4 2" xfId="24356" hidden="1"/>
    <cellStyle name="40% - Accent6 4 2 4 2" xfId="24040" hidden="1"/>
    <cellStyle name="40% - Accent6 4 2 4 2" xfId="23171" hidden="1"/>
    <cellStyle name="40% - Accent6 4 2 4 2" xfId="22440" hidden="1"/>
    <cellStyle name="40% - Accent6 4 2 4 2" xfId="21796" hidden="1"/>
    <cellStyle name="40% - Accent6 4 2 4 2" xfId="21545" hidden="1"/>
    <cellStyle name="40% - Accent6 4 2 4 2" xfId="20041" hidden="1"/>
    <cellStyle name="40% - Accent6 4 2 4 2" xfId="19717" hidden="1"/>
    <cellStyle name="40% - Accent6 4 2 4 2" xfId="18915" hidden="1"/>
    <cellStyle name="40% - Accent6 4 2 4 2" xfId="18599" hidden="1"/>
    <cellStyle name="40% - Accent6 4 2 4 2" xfId="17730" hidden="1"/>
    <cellStyle name="40% - Accent6 4 2 4 2" xfId="16999" hidden="1"/>
    <cellStyle name="40% - Accent6 4 2 4 2" xfId="28419" hidden="1"/>
    <cellStyle name="40% - Accent6 4 2 4 2" xfId="28588" hidden="1"/>
    <cellStyle name="40% - Accent6 4 2 4 2" xfId="29946" hidden="1"/>
    <cellStyle name="40% - Accent6 4 2 4 2" xfId="30262" hidden="1"/>
    <cellStyle name="40% - Accent6 4 2 4 2" xfId="31046" hidden="1"/>
    <cellStyle name="40% - Accent6 4 2 4 2" xfId="31361" hidden="1"/>
    <cellStyle name="40% - Accent6 4 2 4 2" xfId="32024" hidden="1"/>
    <cellStyle name="40% - Accent6 4 2 4 2" xfId="32657" hidden="1"/>
    <cellStyle name="40% - Accent6 4 2 4 2" xfId="32965" hidden="1"/>
    <cellStyle name="40% - Accent6 4 2 4 2" xfId="32714" hidden="1"/>
    <cellStyle name="40% - Accent6 4 2 4 2" xfId="31210" hidden="1"/>
    <cellStyle name="40% - Accent6 4 2 4 2" xfId="30886" hidden="1"/>
    <cellStyle name="40% - Accent6 4 2 4 2" xfId="30084" hidden="1"/>
    <cellStyle name="40% - Accent6 4 2 4 2" xfId="29768" hidden="1"/>
    <cellStyle name="40% - Accent6 4 2 4 2" xfId="28899" hidden="1"/>
    <cellStyle name="40% - Accent6 4 2 4 2" xfId="28168" hidden="1"/>
    <cellStyle name="40% - Accent6 4 3 3 2" xfId="499" hidden="1"/>
    <cellStyle name="40% - Accent6 4 3 3 2" xfId="668" hidden="1"/>
    <cellStyle name="40% - Accent6 4 3 3 2" xfId="2026" hidden="1"/>
    <cellStyle name="40% - Accent6 4 3 3 2" xfId="2342" hidden="1"/>
    <cellStyle name="40% - Accent6 4 3 3 2" xfId="3126" hidden="1"/>
    <cellStyle name="40% - Accent6 4 3 3 2" xfId="3441" hidden="1"/>
    <cellStyle name="40% - Accent6 4 3 3 2" xfId="4104" hidden="1"/>
    <cellStyle name="40% - Accent6 4 3 3 2" xfId="4737" hidden="1"/>
    <cellStyle name="40% - Accent6 4 3 3 2" xfId="5940" hidden="1"/>
    <cellStyle name="40% - Accent6 4 3 3 2" xfId="6109" hidden="1"/>
    <cellStyle name="40% - Accent6 4 3 3 2" xfId="7467" hidden="1"/>
    <cellStyle name="40% - Accent6 4 3 3 2" xfId="7783" hidden="1"/>
    <cellStyle name="40% - Accent6 4 3 3 2" xfId="8567" hidden="1"/>
    <cellStyle name="40% - Accent6 4 3 3 2" xfId="8882" hidden="1"/>
    <cellStyle name="40% - Accent6 4 3 3 2" xfId="9545" hidden="1"/>
    <cellStyle name="40% - Accent6 4 3 3 2" xfId="10178" hidden="1"/>
    <cellStyle name="40% - Accent6 4 3 3 2" xfId="10488" hidden="1"/>
    <cellStyle name="40% - Accent6 4 3 3 2" xfId="10237" hidden="1"/>
    <cellStyle name="40% - Accent6 4 3 3 2" xfId="8733" hidden="1"/>
    <cellStyle name="40% - Accent6 4 3 3 2" xfId="8409" hidden="1"/>
    <cellStyle name="40% - Accent6 4 3 3 2" xfId="7607" hidden="1"/>
    <cellStyle name="40% - Accent6 4 3 3 2" xfId="7291" hidden="1"/>
    <cellStyle name="40% - Accent6 4 3 3 2" xfId="6422" hidden="1"/>
    <cellStyle name="40% - Accent6 4 3 3 2" xfId="5691" hidden="1"/>
    <cellStyle name="40% - Accent6 4 3 3 2" xfId="5047" hidden="1"/>
    <cellStyle name="40% - Accent6 4 3 3 2" xfId="4796" hidden="1"/>
    <cellStyle name="40% - Accent6 4 3 3 2" xfId="3292" hidden="1"/>
    <cellStyle name="40% - Accent6 4 3 3 2" xfId="2968" hidden="1"/>
    <cellStyle name="40% - Accent6 4 3 3 2" xfId="2166" hidden="1"/>
    <cellStyle name="40% - Accent6 4 3 3 2" xfId="1850" hidden="1"/>
    <cellStyle name="40% - Accent6 4 3 3 2" xfId="981" hidden="1"/>
    <cellStyle name="40% - Accent6 4 3 3 2" xfId="250" hidden="1"/>
    <cellStyle name="40% - Accent6 4 3 3 2" xfId="11668" hidden="1"/>
    <cellStyle name="40% - Accent6 4 3 3 2" xfId="11837" hidden="1"/>
    <cellStyle name="40% - Accent6 4 3 3 2" xfId="13195" hidden="1"/>
    <cellStyle name="40% - Accent6 4 3 3 2" xfId="13511" hidden="1"/>
    <cellStyle name="40% - Accent6 4 3 3 2" xfId="14295" hidden="1"/>
    <cellStyle name="40% - Accent6 4 3 3 2" xfId="14610" hidden="1"/>
    <cellStyle name="40% - Accent6 4 3 3 2" xfId="15273" hidden="1"/>
    <cellStyle name="40% - Accent6 4 3 3 2" xfId="15906" hidden="1"/>
    <cellStyle name="40% - Accent6 4 3 3 2" xfId="16216" hidden="1"/>
    <cellStyle name="40% - Accent6 4 3 3 2" xfId="15965" hidden="1"/>
    <cellStyle name="40% - Accent6 4 3 3 2" xfId="14461" hidden="1"/>
    <cellStyle name="40% - Accent6 4 3 3 2" xfId="14137" hidden="1"/>
    <cellStyle name="40% - Accent6 4 3 3 2" xfId="13335" hidden="1"/>
    <cellStyle name="40% - Accent6 4 3 3 2" xfId="13019" hidden="1"/>
    <cellStyle name="40% - Accent6 4 3 3 2" xfId="12150" hidden="1"/>
    <cellStyle name="40% - Accent6 4 3 3 2" xfId="11419" hidden="1"/>
    <cellStyle name="40% - Accent6 4 3 3 2" xfId="17249" hidden="1"/>
    <cellStyle name="40% - Accent6 4 3 3 2" xfId="17418" hidden="1"/>
    <cellStyle name="40% - Accent6 4 3 3 2" xfId="18776" hidden="1"/>
    <cellStyle name="40% - Accent6 4 3 3 2" xfId="19092" hidden="1"/>
    <cellStyle name="40% - Accent6 4 3 3 2" xfId="19876" hidden="1"/>
    <cellStyle name="40% - Accent6 4 3 3 2" xfId="20191" hidden="1"/>
    <cellStyle name="40% - Accent6 4 3 3 2" xfId="20854" hidden="1"/>
    <cellStyle name="40% - Accent6 4 3 3 2" xfId="21487" hidden="1"/>
    <cellStyle name="40% - Accent6 4 3 3 2" xfId="22690" hidden="1"/>
    <cellStyle name="40% - Accent6 4 3 3 2" xfId="22859" hidden="1"/>
    <cellStyle name="40% - Accent6 4 3 3 2" xfId="24217" hidden="1"/>
    <cellStyle name="40% - Accent6 4 3 3 2" xfId="24533" hidden="1"/>
    <cellStyle name="40% - Accent6 4 3 3 2" xfId="25317" hidden="1"/>
    <cellStyle name="40% - Accent6 4 3 3 2" xfId="25632" hidden="1"/>
    <cellStyle name="40% - Accent6 4 3 3 2" xfId="26295" hidden="1"/>
    <cellStyle name="40% - Accent6 4 3 3 2" xfId="26928" hidden="1"/>
    <cellStyle name="40% - Accent6 4 3 3 2" xfId="27238" hidden="1"/>
    <cellStyle name="40% - Accent6 4 3 3 2" xfId="26987" hidden="1"/>
    <cellStyle name="40% - Accent6 4 3 3 2" xfId="25483" hidden="1"/>
    <cellStyle name="40% - Accent6 4 3 3 2" xfId="25159" hidden="1"/>
    <cellStyle name="40% - Accent6 4 3 3 2" xfId="24357" hidden="1"/>
    <cellStyle name="40% - Accent6 4 3 3 2" xfId="24041" hidden="1"/>
    <cellStyle name="40% - Accent6 4 3 3 2" xfId="23172" hidden="1"/>
    <cellStyle name="40% - Accent6 4 3 3 2" xfId="22441" hidden="1"/>
    <cellStyle name="40% - Accent6 4 3 3 2" xfId="21797" hidden="1"/>
    <cellStyle name="40% - Accent6 4 3 3 2" xfId="21546" hidden="1"/>
    <cellStyle name="40% - Accent6 4 3 3 2" xfId="20042" hidden="1"/>
    <cellStyle name="40% - Accent6 4 3 3 2" xfId="19718" hidden="1"/>
    <cellStyle name="40% - Accent6 4 3 3 2" xfId="18916" hidden="1"/>
    <cellStyle name="40% - Accent6 4 3 3 2" xfId="18600" hidden="1"/>
    <cellStyle name="40% - Accent6 4 3 3 2" xfId="17731" hidden="1"/>
    <cellStyle name="40% - Accent6 4 3 3 2" xfId="17000" hidden="1"/>
    <cellStyle name="40% - Accent6 4 3 3 2" xfId="28418" hidden="1"/>
    <cellStyle name="40% - Accent6 4 3 3 2" xfId="28587" hidden="1"/>
    <cellStyle name="40% - Accent6 4 3 3 2" xfId="29945" hidden="1"/>
    <cellStyle name="40% - Accent6 4 3 3 2" xfId="30261" hidden="1"/>
    <cellStyle name="40% - Accent6 4 3 3 2" xfId="31045" hidden="1"/>
    <cellStyle name="40% - Accent6 4 3 3 2" xfId="31360" hidden="1"/>
    <cellStyle name="40% - Accent6 4 3 3 2" xfId="32023" hidden="1"/>
    <cellStyle name="40% - Accent6 4 3 3 2" xfId="32656" hidden="1"/>
    <cellStyle name="40% - Accent6 4 3 3 2" xfId="32966" hidden="1"/>
    <cellStyle name="40% - Accent6 4 3 3 2" xfId="32715" hidden="1"/>
    <cellStyle name="40% - Accent6 4 3 3 2" xfId="31211" hidden="1"/>
    <cellStyle name="40% - Accent6 4 3 3 2" xfId="30887" hidden="1"/>
    <cellStyle name="40% - Accent6 4 3 3 2" xfId="30085" hidden="1"/>
    <cellStyle name="40% - Accent6 4 3 3 2" xfId="29769" hidden="1"/>
    <cellStyle name="40% - Accent6 4 3 3 2" xfId="28900" hidden="1"/>
    <cellStyle name="40% - Accent6 4 3 3 2" xfId="28169" hidden="1"/>
    <cellStyle name="40% - Accent6 5 2" xfId="454" hidden="1"/>
    <cellStyle name="40% - Accent6 5 2" xfId="623" hidden="1"/>
    <cellStyle name="40% - Accent6 5 2" xfId="1981" hidden="1"/>
    <cellStyle name="40% - Accent6 5 2" xfId="2297" hidden="1"/>
    <cellStyle name="40% - Accent6 5 2" xfId="3081" hidden="1"/>
    <cellStyle name="40% - Accent6 5 2" xfId="3396" hidden="1"/>
    <cellStyle name="40% - Accent6 5 2" xfId="4059" hidden="1"/>
    <cellStyle name="40% - Accent6 5 2" xfId="4692" hidden="1"/>
    <cellStyle name="40% - Accent6 5 2" xfId="5895" hidden="1"/>
    <cellStyle name="40% - Accent6 5 2" xfId="6064" hidden="1"/>
    <cellStyle name="40% - Accent6 5 2" xfId="7422" hidden="1"/>
    <cellStyle name="40% - Accent6 5 2" xfId="7738" hidden="1"/>
    <cellStyle name="40% - Accent6 5 2" xfId="8522" hidden="1"/>
    <cellStyle name="40% - Accent6 5 2" xfId="8837" hidden="1"/>
    <cellStyle name="40% - Accent6 5 2" xfId="9500" hidden="1"/>
    <cellStyle name="40% - Accent6 5 2" xfId="10133" hidden="1"/>
    <cellStyle name="40% - Accent6 5 2" xfId="10534" hidden="1"/>
    <cellStyle name="40% - Accent6 5 2" xfId="10282" hidden="1"/>
    <cellStyle name="40% - Accent6 5 2" xfId="8778" hidden="1"/>
    <cellStyle name="40% - Accent6 5 2" xfId="8454" hidden="1"/>
    <cellStyle name="40% - Accent6 5 2" xfId="7653" hidden="1"/>
    <cellStyle name="40% - Accent6 5 2" xfId="7336" hidden="1"/>
    <cellStyle name="40% - Accent6 5 2" xfId="6475" hidden="1"/>
    <cellStyle name="40% - Accent6 5 2" xfId="5765" hidden="1"/>
    <cellStyle name="40% - Accent6 5 2" xfId="5093" hidden="1"/>
    <cellStyle name="40% - Accent6 5 2" xfId="4841" hidden="1"/>
    <cellStyle name="40% - Accent6 5 2" xfId="3337" hidden="1"/>
    <cellStyle name="40% - Accent6 5 2" xfId="3013" hidden="1"/>
    <cellStyle name="40% - Accent6 5 2" xfId="2212" hidden="1"/>
    <cellStyle name="40% - Accent6 5 2" xfId="1895" hidden="1"/>
    <cellStyle name="40% - Accent6 5 2" xfId="1034" hidden="1"/>
    <cellStyle name="40% - Accent6 5 2" xfId="324" hidden="1"/>
    <cellStyle name="40% - Accent6 5 2" xfId="11623" hidden="1"/>
    <cellStyle name="40% - Accent6 5 2" xfId="11792" hidden="1"/>
    <cellStyle name="40% - Accent6 5 2" xfId="13150" hidden="1"/>
    <cellStyle name="40% - Accent6 5 2" xfId="13466" hidden="1"/>
    <cellStyle name="40% - Accent6 5 2" xfId="14250" hidden="1"/>
    <cellStyle name="40% - Accent6 5 2" xfId="14565" hidden="1"/>
    <cellStyle name="40% - Accent6 5 2" xfId="15228" hidden="1"/>
    <cellStyle name="40% - Accent6 5 2" xfId="15861" hidden="1"/>
    <cellStyle name="40% - Accent6 5 2" xfId="16262" hidden="1"/>
    <cellStyle name="40% - Accent6 5 2" xfId="16010" hidden="1"/>
    <cellStyle name="40% - Accent6 5 2" xfId="14506" hidden="1"/>
    <cellStyle name="40% - Accent6 5 2" xfId="14182" hidden="1"/>
    <cellStyle name="40% - Accent6 5 2" xfId="13381" hidden="1"/>
    <cellStyle name="40% - Accent6 5 2" xfId="13064" hidden="1"/>
    <cellStyle name="40% - Accent6 5 2" xfId="12203" hidden="1"/>
    <cellStyle name="40% - Accent6 5 2" xfId="11493" hidden="1"/>
    <cellStyle name="40% - Accent6 5 2" xfId="17204" hidden="1"/>
    <cellStyle name="40% - Accent6 5 2" xfId="17373" hidden="1"/>
    <cellStyle name="40% - Accent6 5 2" xfId="18731" hidden="1"/>
    <cellStyle name="40% - Accent6 5 2" xfId="19047" hidden="1"/>
    <cellStyle name="40% - Accent6 5 2" xfId="19831" hidden="1"/>
    <cellStyle name="40% - Accent6 5 2" xfId="20146" hidden="1"/>
    <cellStyle name="40% - Accent6 5 2" xfId="20809" hidden="1"/>
    <cellStyle name="40% - Accent6 5 2" xfId="21442" hidden="1"/>
    <cellStyle name="40% - Accent6 5 2" xfId="22645" hidden="1"/>
    <cellStyle name="40% - Accent6 5 2" xfId="22814" hidden="1"/>
    <cellStyle name="40% - Accent6 5 2" xfId="24172" hidden="1"/>
    <cellStyle name="40% - Accent6 5 2" xfId="24488" hidden="1"/>
    <cellStyle name="40% - Accent6 5 2" xfId="25272" hidden="1"/>
    <cellStyle name="40% - Accent6 5 2" xfId="25587" hidden="1"/>
    <cellStyle name="40% - Accent6 5 2" xfId="26250" hidden="1"/>
    <cellStyle name="40% - Accent6 5 2" xfId="26883" hidden="1"/>
    <cellStyle name="40% - Accent6 5 2" xfId="27284" hidden="1"/>
    <cellStyle name="40% - Accent6 5 2" xfId="27032" hidden="1"/>
    <cellStyle name="40% - Accent6 5 2" xfId="25528" hidden="1"/>
    <cellStyle name="40% - Accent6 5 2" xfId="25204" hidden="1"/>
    <cellStyle name="40% - Accent6 5 2" xfId="24403" hidden="1"/>
    <cellStyle name="40% - Accent6 5 2" xfId="24086" hidden="1"/>
    <cellStyle name="40% - Accent6 5 2" xfId="23225" hidden="1"/>
    <cellStyle name="40% - Accent6 5 2" xfId="22515" hidden="1"/>
    <cellStyle name="40% - Accent6 5 2" xfId="21843" hidden="1"/>
    <cellStyle name="40% - Accent6 5 2" xfId="21591" hidden="1"/>
    <cellStyle name="40% - Accent6 5 2" xfId="20087" hidden="1"/>
    <cellStyle name="40% - Accent6 5 2" xfId="19763" hidden="1"/>
    <cellStyle name="40% - Accent6 5 2" xfId="18962" hidden="1"/>
    <cellStyle name="40% - Accent6 5 2" xfId="18645" hidden="1"/>
    <cellStyle name="40% - Accent6 5 2" xfId="17784" hidden="1"/>
    <cellStyle name="40% - Accent6 5 2" xfId="17074" hidden="1"/>
    <cellStyle name="40% - Accent6 5 2" xfId="28373" hidden="1"/>
    <cellStyle name="40% - Accent6 5 2" xfId="28542" hidden="1"/>
    <cellStyle name="40% - Accent6 5 2" xfId="29900" hidden="1"/>
    <cellStyle name="40% - Accent6 5 2" xfId="30216" hidden="1"/>
    <cellStyle name="40% - Accent6 5 2" xfId="31000" hidden="1"/>
    <cellStyle name="40% - Accent6 5 2" xfId="31315" hidden="1"/>
    <cellStyle name="40% - Accent6 5 2" xfId="31978" hidden="1"/>
    <cellStyle name="40% - Accent6 5 2" xfId="32611" hidden="1"/>
    <cellStyle name="40% - Accent6 5 2" xfId="33012" hidden="1"/>
    <cellStyle name="40% - Accent6 5 2" xfId="32760" hidden="1"/>
    <cellStyle name="40% - Accent6 5 2" xfId="31256" hidden="1"/>
    <cellStyle name="40% - Accent6 5 2" xfId="30932" hidden="1"/>
    <cellStyle name="40% - Accent6 5 2" xfId="30131" hidden="1"/>
    <cellStyle name="40% - Accent6 5 2" xfId="29814" hidden="1"/>
    <cellStyle name="40% - Accent6 5 2" xfId="28953" hidden="1"/>
    <cellStyle name="40% - Accent6 5 2" xfId="28243" hidden="1"/>
    <cellStyle name="40% - Accent6 7" xfId="28" hidden="1"/>
    <cellStyle name="40% - Accent6 7" xfId="108" hidden="1"/>
    <cellStyle name="40% - Accent6 7" xfId="187" hidden="1"/>
    <cellStyle name="40% - Accent6 7" xfId="364" hidden="1"/>
    <cellStyle name="40% - Accent6 7" xfId="1352" hidden="1"/>
    <cellStyle name="40% - Accent6 7" xfId="1477" hidden="1"/>
    <cellStyle name="40% - Accent6 7" xfId="1611" hidden="1"/>
    <cellStyle name="40% - Accent6 7" xfId="913" hidden="1"/>
    <cellStyle name="40% - Accent6 7" xfId="1764" hidden="1"/>
    <cellStyle name="40% - Accent6 7" xfId="1227" hidden="1"/>
    <cellStyle name="40% - Accent6 7" xfId="895" hidden="1"/>
    <cellStyle name="40% - Accent6 7" xfId="2565" hidden="1"/>
    <cellStyle name="40% - Accent6 7" xfId="2693" hidden="1"/>
    <cellStyle name="40% - Accent6 7" xfId="1233" hidden="1"/>
    <cellStyle name="40% - Accent6 7" xfId="2867" hidden="1"/>
    <cellStyle name="40% - Accent6 7" xfId="1185" hidden="1"/>
    <cellStyle name="40% - Accent6 7" xfId="1287" hidden="1"/>
    <cellStyle name="40% - Accent6 7" xfId="3581" hidden="1"/>
    <cellStyle name="40% - Accent6 7" xfId="3675" hidden="1"/>
    <cellStyle name="40% - Accent6 7" xfId="2125" hidden="1"/>
    <cellStyle name="40% - Accent6 7" xfId="4351" hidden="1"/>
    <cellStyle name="40% - Accent6 7" xfId="4463" hidden="1"/>
    <cellStyle name="40% - Accent6 7" xfId="3259" hidden="1"/>
    <cellStyle name="40% - Accent6 7" xfId="4943" hidden="1"/>
    <cellStyle name="40% - Accent6 7" xfId="5469" hidden="1"/>
    <cellStyle name="40% - Accent6 7" xfId="5549" hidden="1"/>
    <cellStyle name="40% - Accent6 7" xfId="5628" hidden="1"/>
    <cellStyle name="40% - Accent6 7" xfId="5805" hidden="1"/>
    <cellStyle name="40% - Accent6 7" xfId="6793" hidden="1"/>
    <cellStyle name="40% - Accent6 7" xfId="6918" hidden="1"/>
    <cellStyle name="40% - Accent6 7" xfId="7052" hidden="1"/>
    <cellStyle name="40% - Accent6 7" xfId="6354" hidden="1"/>
    <cellStyle name="40% - Accent6 7" xfId="7205" hidden="1"/>
    <cellStyle name="40% - Accent6 7" xfId="6668" hidden="1"/>
    <cellStyle name="40% - Accent6 7" xfId="6336" hidden="1"/>
    <cellStyle name="40% - Accent6 7" xfId="8006" hidden="1"/>
    <cellStyle name="40% - Accent6 7" xfId="8134" hidden="1"/>
    <cellStyle name="40% - Accent6 7" xfId="6674" hidden="1"/>
    <cellStyle name="40% - Accent6 7" xfId="8308" hidden="1"/>
    <cellStyle name="40% - Accent6 7" xfId="6626" hidden="1"/>
    <cellStyle name="40% - Accent6 7" xfId="6728" hidden="1"/>
    <cellStyle name="40% - Accent6 7" xfId="9022" hidden="1"/>
    <cellStyle name="40% - Accent6 7" xfId="9116" hidden="1"/>
    <cellStyle name="40% - Accent6 7" xfId="7566" hidden="1"/>
    <cellStyle name="40% - Accent6 7" xfId="9792" hidden="1"/>
    <cellStyle name="40% - Accent6 7" xfId="9904" hidden="1"/>
    <cellStyle name="40% - Accent6 7" xfId="8700" hidden="1"/>
    <cellStyle name="40% - Accent6 7" xfId="10384" hidden="1"/>
    <cellStyle name="40% - Accent6 7" xfId="10867" hidden="1"/>
    <cellStyle name="40% - Accent6 7" xfId="10789" hidden="1"/>
    <cellStyle name="40% - Accent6 7" xfId="10710" hidden="1"/>
    <cellStyle name="40% - Accent6 7" xfId="10627" hidden="1"/>
    <cellStyle name="40% - Accent6 7" xfId="9462" hidden="1"/>
    <cellStyle name="40% - Accent6 7" xfId="9378" hidden="1"/>
    <cellStyle name="40% - Accent6 7" xfId="9293" hidden="1"/>
    <cellStyle name="40% - Accent6 7" xfId="10058" hidden="1"/>
    <cellStyle name="40% - Accent6 7" xfId="9193" hidden="1"/>
    <cellStyle name="40% - Accent6 7" xfId="9637" hidden="1"/>
    <cellStyle name="40% - Accent6 7" xfId="10077" hidden="1"/>
    <cellStyle name="40% - Accent6 7" xfId="8233" hidden="1"/>
    <cellStyle name="40% - Accent6 7" xfId="8032" hidden="1"/>
    <cellStyle name="40% - Accent6 7" xfId="9630" hidden="1"/>
    <cellStyle name="40% - Accent6 7" xfId="7861" hidden="1"/>
    <cellStyle name="40% - Accent6 7" xfId="9674" hidden="1"/>
    <cellStyle name="40% - Accent6 7" xfId="9579" hidden="1"/>
    <cellStyle name="40% - Accent6 7" xfId="7034" hidden="1"/>
    <cellStyle name="40% - Accent6 7" xfId="6835" hidden="1"/>
    <cellStyle name="40% - Accent6 7" xfId="8623" hidden="1"/>
    <cellStyle name="40% - Accent6 7" xfId="6244" hidden="1"/>
    <cellStyle name="40% - Accent6 7" xfId="6166" hidden="1"/>
    <cellStyle name="40% - Accent6 7" xfId="7378" hidden="1"/>
    <cellStyle name="40% - Accent6 7" xfId="10951" hidden="1"/>
    <cellStyle name="40% - Accent6 7" xfId="5426" hidden="1"/>
    <cellStyle name="40% - Accent6 7" xfId="5348" hidden="1"/>
    <cellStyle name="40% - Accent6 7" xfId="5269" hidden="1"/>
    <cellStyle name="40% - Accent6 7" xfId="5186" hidden="1"/>
    <cellStyle name="40% - Accent6 7" xfId="4021" hidden="1"/>
    <cellStyle name="40% - Accent6 7" xfId="3937" hidden="1"/>
    <cellStyle name="40% - Accent6 7" xfId="3852" hidden="1"/>
    <cellStyle name="40% - Accent6 7" xfId="4617" hidden="1"/>
    <cellStyle name="40% - Accent6 7" xfId="3752" hidden="1"/>
    <cellStyle name="40% - Accent6 7" xfId="4196" hidden="1"/>
    <cellStyle name="40% - Accent6 7" xfId="4636" hidden="1"/>
    <cellStyle name="40% - Accent6 7" xfId="2792" hidden="1"/>
    <cellStyle name="40% - Accent6 7" xfId="2591" hidden="1"/>
    <cellStyle name="40% - Accent6 7" xfId="4189" hidden="1"/>
    <cellStyle name="40% - Accent6 7" xfId="2420" hidden="1"/>
    <cellStyle name="40% - Accent6 7" xfId="4233" hidden="1"/>
    <cellStyle name="40% - Accent6 7" xfId="4138" hidden="1"/>
    <cellStyle name="40% - Accent6 7" xfId="1593" hidden="1"/>
    <cellStyle name="40% - Accent6 7" xfId="1394" hidden="1"/>
    <cellStyle name="40% - Accent6 7" xfId="3182" hidden="1"/>
    <cellStyle name="40% - Accent6 7" xfId="803" hidden="1"/>
    <cellStyle name="40% - Accent6 7" xfId="725" hidden="1"/>
    <cellStyle name="40% - Accent6 7" xfId="1937" hidden="1"/>
    <cellStyle name="40% - Accent6 7" xfId="11095" hidden="1"/>
    <cellStyle name="40% - Accent6 7" xfId="11197" hidden="1"/>
    <cellStyle name="40% - Accent6 7" xfId="11277" hidden="1"/>
    <cellStyle name="40% - Accent6 7" xfId="11356" hidden="1"/>
    <cellStyle name="40% - Accent6 7" xfId="11533" hidden="1"/>
    <cellStyle name="40% - Accent6 7" xfId="12521" hidden="1"/>
    <cellStyle name="40% - Accent6 7" xfId="12646" hidden="1"/>
    <cellStyle name="40% - Accent6 7" xfId="12780" hidden="1"/>
    <cellStyle name="40% - Accent6 7" xfId="12082" hidden="1"/>
    <cellStyle name="40% - Accent6 7" xfId="12933" hidden="1"/>
    <cellStyle name="40% - Accent6 7" xfId="12396" hidden="1"/>
    <cellStyle name="40% - Accent6 7" xfId="12064" hidden="1"/>
    <cellStyle name="40% - Accent6 7" xfId="13734" hidden="1"/>
    <cellStyle name="40% - Accent6 7" xfId="13862" hidden="1"/>
    <cellStyle name="40% - Accent6 7" xfId="12402" hidden="1"/>
    <cellStyle name="40% - Accent6 7" xfId="14036" hidden="1"/>
    <cellStyle name="40% - Accent6 7" xfId="12354" hidden="1"/>
    <cellStyle name="40% - Accent6 7" xfId="12456" hidden="1"/>
    <cellStyle name="40% - Accent6 7" xfId="14750" hidden="1"/>
    <cellStyle name="40% - Accent6 7" xfId="14844" hidden="1"/>
    <cellStyle name="40% - Accent6 7" xfId="13294" hidden="1"/>
    <cellStyle name="40% - Accent6 7" xfId="15520" hidden="1"/>
    <cellStyle name="40% - Accent6 7" xfId="15632" hidden="1"/>
    <cellStyle name="40% - Accent6 7" xfId="14428" hidden="1"/>
    <cellStyle name="40% - Accent6 7" xfId="16112" hidden="1"/>
    <cellStyle name="40% - Accent6 7" xfId="16595" hidden="1"/>
    <cellStyle name="40% - Accent6 7" xfId="16517" hidden="1"/>
    <cellStyle name="40% - Accent6 7" xfId="16438" hidden="1"/>
    <cellStyle name="40% - Accent6 7" xfId="16355" hidden="1"/>
    <cellStyle name="40% - Accent6 7" xfId="15190" hidden="1"/>
    <cellStyle name="40% - Accent6 7" xfId="15106" hidden="1"/>
    <cellStyle name="40% - Accent6 7" xfId="15021" hidden="1"/>
    <cellStyle name="40% - Accent6 7" xfId="15786" hidden="1"/>
    <cellStyle name="40% - Accent6 7" xfId="14921" hidden="1"/>
    <cellStyle name="40% - Accent6 7" xfId="15365" hidden="1"/>
    <cellStyle name="40% - Accent6 7" xfId="15805" hidden="1"/>
    <cellStyle name="40% - Accent6 7" xfId="13961" hidden="1"/>
    <cellStyle name="40% - Accent6 7" xfId="13760" hidden="1"/>
    <cellStyle name="40% - Accent6 7" xfId="15358" hidden="1"/>
    <cellStyle name="40% - Accent6 7" xfId="13589" hidden="1"/>
    <cellStyle name="40% - Accent6 7" xfId="15402" hidden="1"/>
    <cellStyle name="40% - Accent6 7" xfId="15307" hidden="1"/>
    <cellStyle name="40% - Accent6 7" xfId="12762" hidden="1"/>
    <cellStyle name="40% - Accent6 7" xfId="12563" hidden="1"/>
    <cellStyle name="40% - Accent6 7" xfId="14351" hidden="1"/>
    <cellStyle name="40% - Accent6 7" xfId="11972" hidden="1"/>
    <cellStyle name="40% - Accent6 7" xfId="11894" hidden="1"/>
    <cellStyle name="40% - Accent6 7" xfId="13106" hidden="1"/>
    <cellStyle name="40% - Accent6 7" xfId="16679" hidden="1"/>
    <cellStyle name="40% - Accent6 7" xfId="16778" hidden="1"/>
    <cellStyle name="40% - Accent6 7" xfId="16858" hidden="1"/>
    <cellStyle name="40% - Accent6 7" xfId="16937" hidden="1"/>
    <cellStyle name="40% - Accent6 7" xfId="17114" hidden="1"/>
    <cellStyle name="40% - Accent6 7" xfId="18102" hidden="1"/>
    <cellStyle name="40% - Accent6 7" xfId="18227" hidden="1"/>
    <cellStyle name="40% - Accent6 7" xfId="18361" hidden="1"/>
    <cellStyle name="40% - Accent6 7" xfId="17663" hidden="1"/>
    <cellStyle name="40% - Accent6 7" xfId="18514" hidden="1"/>
    <cellStyle name="40% - Accent6 7" xfId="17977" hidden="1"/>
    <cellStyle name="40% - Accent6 7" xfId="17645" hidden="1"/>
    <cellStyle name="40% - Accent6 7" xfId="19315" hidden="1"/>
    <cellStyle name="40% - Accent6 7" xfId="19443" hidden="1"/>
    <cellStyle name="40% - Accent6 7" xfId="17983" hidden="1"/>
    <cellStyle name="40% - Accent6 7" xfId="19617" hidden="1"/>
    <cellStyle name="40% - Accent6 7" xfId="17935" hidden="1"/>
    <cellStyle name="40% - Accent6 7" xfId="18037" hidden="1"/>
    <cellStyle name="40% - Accent6 7" xfId="20331" hidden="1"/>
    <cellStyle name="40% - Accent6 7" xfId="20425" hidden="1"/>
    <cellStyle name="40% - Accent6 7" xfId="18875" hidden="1"/>
    <cellStyle name="40% - Accent6 7" xfId="21101" hidden="1"/>
    <cellStyle name="40% - Accent6 7" xfId="21213" hidden="1"/>
    <cellStyle name="40% - Accent6 7" xfId="20009" hidden="1"/>
    <cellStyle name="40% - Accent6 7" xfId="21693" hidden="1"/>
    <cellStyle name="40% - Accent6 7" xfId="22219" hidden="1"/>
    <cellStyle name="40% - Accent6 7" xfId="22299" hidden="1"/>
    <cellStyle name="40% - Accent6 7" xfId="22378" hidden="1"/>
    <cellStyle name="40% - Accent6 7" xfId="22555" hidden="1"/>
    <cellStyle name="40% - Accent6 7" xfId="23543" hidden="1"/>
    <cellStyle name="40% - Accent6 7" xfId="23668" hidden="1"/>
    <cellStyle name="40% - Accent6 7" xfId="23802" hidden="1"/>
    <cellStyle name="40% - Accent6 7" xfId="23104" hidden="1"/>
    <cellStyle name="40% - Accent6 7" xfId="23955" hidden="1"/>
    <cellStyle name="40% - Accent6 7" xfId="23418" hidden="1"/>
    <cellStyle name="40% - Accent6 7" xfId="23086" hidden="1"/>
    <cellStyle name="40% - Accent6 7" xfId="24756" hidden="1"/>
    <cellStyle name="40% - Accent6 7" xfId="24884" hidden="1"/>
    <cellStyle name="40% - Accent6 7" xfId="23424" hidden="1"/>
    <cellStyle name="40% - Accent6 7" xfId="25058" hidden="1"/>
    <cellStyle name="40% - Accent6 7" xfId="23376" hidden="1"/>
    <cellStyle name="40% - Accent6 7" xfId="23478" hidden="1"/>
    <cellStyle name="40% - Accent6 7" xfId="25772" hidden="1"/>
    <cellStyle name="40% - Accent6 7" xfId="25866" hidden="1"/>
    <cellStyle name="40% - Accent6 7" xfId="24316" hidden="1"/>
    <cellStyle name="40% - Accent6 7" xfId="26542" hidden="1"/>
    <cellStyle name="40% - Accent6 7" xfId="26654" hidden="1"/>
    <cellStyle name="40% - Accent6 7" xfId="25450" hidden="1"/>
    <cellStyle name="40% - Accent6 7" xfId="27134" hidden="1"/>
    <cellStyle name="40% - Accent6 7" xfId="27617" hidden="1"/>
    <cellStyle name="40% - Accent6 7" xfId="27539" hidden="1"/>
    <cellStyle name="40% - Accent6 7" xfId="27460" hidden="1"/>
    <cellStyle name="40% - Accent6 7" xfId="27377" hidden="1"/>
    <cellStyle name="40% - Accent6 7" xfId="26212" hidden="1"/>
    <cellStyle name="40% - Accent6 7" xfId="26128" hidden="1"/>
    <cellStyle name="40% - Accent6 7" xfId="26043" hidden="1"/>
    <cellStyle name="40% - Accent6 7" xfId="26808" hidden="1"/>
    <cellStyle name="40% - Accent6 7" xfId="25943" hidden="1"/>
    <cellStyle name="40% - Accent6 7" xfId="26387" hidden="1"/>
    <cellStyle name="40% - Accent6 7" xfId="26827" hidden="1"/>
    <cellStyle name="40% - Accent6 7" xfId="24983" hidden="1"/>
    <cellStyle name="40% - Accent6 7" xfId="24782" hidden="1"/>
    <cellStyle name="40% - Accent6 7" xfId="26380" hidden="1"/>
    <cellStyle name="40% - Accent6 7" xfId="24611" hidden="1"/>
    <cellStyle name="40% - Accent6 7" xfId="26424" hidden="1"/>
    <cellStyle name="40% - Accent6 7" xfId="26329" hidden="1"/>
    <cellStyle name="40% - Accent6 7" xfId="23784" hidden="1"/>
    <cellStyle name="40% - Accent6 7" xfId="23585" hidden="1"/>
    <cellStyle name="40% - Accent6 7" xfId="25373" hidden="1"/>
    <cellStyle name="40% - Accent6 7" xfId="22994" hidden="1"/>
    <cellStyle name="40% - Accent6 7" xfId="22916" hidden="1"/>
    <cellStyle name="40% - Accent6 7" xfId="24128" hidden="1"/>
    <cellStyle name="40% - Accent6 7" xfId="27701" hidden="1"/>
    <cellStyle name="40% - Accent6 7" xfId="22176" hidden="1"/>
    <cellStyle name="40% - Accent6 7" xfId="22098" hidden="1"/>
    <cellStyle name="40% - Accent6 7" xfId="22019" hidden="1"/>
    <cellStyle name="40% - Accent6 7" xfId="21936" hidden="1"/>
    <cellStyle name="40% - Accent6 7" xfId="20771" hidden="1"/>
    <cellStyle name="40% - Accent6 7" xfId="20687" hidden="1"/>
    <cellStyle name="40% - Accent6 7" xfId="20602" hidden="1"/>
    <cellStyle name="40% - Accent6 7" xfId="21367" hidden="1"/>
    <cellStyle name="40% - Accent6 7" xfId="20502" hidden="1"/>
    <cellStyle name="40% - Accent6 7" xfId="20946" hidden="1"/>
    <cellStyle name="40% - Accent6 7" xfId="21386" hidden="1"/>
    <cellStyle name="40% - Accent6 7" xfId="19542" hidden="1"/>
    <cellStyle name="40% - Accent6 7" xfId="19341" hidden="1"/>
    <cellStyle name="40% - Accent6 7" xfId="20939" hidden="1"/>
    <cellStyle name="40% - Accent6 7" xfId="19170" hidden="1"/>
    <cellStyle name="40% - Accent6 7" xfId="20983" hidden="1"/>
    <cellStyle name="40% - Accent6 7" xfId="20888" hidden="1"/>
    <cellStyle name="40% - Accent6 7" xfId="18343" hidden="1"/>
    <cellStyle name="40% - Accent6 7" xfId="18144" hidden="1"/>
    <cellStyle name="40% - Accent6 7" xfId="19932" hidden="1"/>
    <cellStyle name="40% - Accent6 7" xfId="17553" hidden="1"/>
    <cellStyle name="40% - Accent6 7" xfId="17475" hidden="1"/>
    <cellStyle name="40% - Accent6 7" xfId="18687" hidden="1"/>
    <cellStyle name="40% - Accent6 7" xfId="27845" hidden="1"/>
    <cellStyle name="40% - Accent6 7" xfId="27947" hidden="1"/>
    <cellStyle name="40% - Accent6 7" xfId="28027" hidden="1"/>
    <cellStyle name="40% - Accent6 7" xfId="28106" hidden="1"/>
    <cellStyle name="40% - Accent6 7" xfId="28283" hidden="1"/>
    <cellStyle name="40% - Accent6 7" xfId="29271" hidden="1"/>
    <cellStyle name="40% - Accent6 7" xfId="29396" hidden="1"/>
    <cellStyle name="40% - Accent6 7" xfId="29530" hidden="1"/>
    <cellStyle name="40% - Accent6 7" xfId="28832" hidden="1"/>
    <cellStyle name="40% - Accent6 7" xfId="29683" hidden="1"/>
    <cellStyle name="40% - Accent6 7" xfId="29146" hidden="1"/>
    <cellStyle name="40% - Accent6 7" xfId="28814" hidden="1"/>
    <cellStyle name="40% - Accent6 7" xfId="30484" hidden="1"/>
    <cellStyle name="40% - Accent6 7" xfId="30612" hidden="1"/>
    <cellStyle name="40% - Accent6 7" xfId="29152" hidden="1"/>
    <cellStyle name="40% - Accent6 7" xfId="30786" hidden="1"/>
    <cellStyle name="40% - Accent6 7" xfId="29104" hidden="1"/>
    <cellStyle name="40% - Accent6 7" xfId="29206" hidden="1"/>
    <cellStyle name="40% - Accent6 7" xfId="31500" hidden="1"/>
    <cellStyle name="40% - Accent6 7" xfId="31594" hidden="1"/>
    <cellStyle name="40% - Accent6 7" xfId="30044" hidden="1"/>
    <cellStyle name="40% - Accent6 7" xfId="32270" hidden="1"/>
    <cellStyle name="40% - Accent6 7" xfId="32382" hidden="1"/>
    <cellStyle name="40% - Accent6 7" xfId="31178" hidden="1"/>
    <cellStyle name="40% - Accent6 7" xfId="32862" hidden="1"/>
    <cellStyle name="40% - Accent6 7" xfId="33345" hidden="1"/>
    <cellStyle name="40% - Accent6 7" xfId="33267" hidden="1"/>
    <cellStyle name="40% - Accent6 7" xfId="33188" hidden="1"/>
    <cellStyle name="40% - Accent6 7" xfId="33105" hidden="1"/>
    <cellStyle name="40% - Accent6 7" xfId="31940" hidden="1"/>
    <cellStyle name="40% - Accent6 7" xfId="31856" hidden="1"/>
    <cellStyle name="40% - Accent6 7" xfId="31771" hidden="1"/>
    <cellStyle name="40% - Accent6 7" xfId="32536" hidden="1"/>
    <cellStyle name="40% - Accent6 7" xfId="31671" hidden="1"/>
    <cellStyle name="40% - Accent6 7" xfId="32115" hidden="1"/>
    <cellStyle name="40% - Accent6 7" xfId="32555" hidden="1"/>
    <cellStyle name="40% - Accent6 7" xfId="30711" hidden="1"/>
    <cellStyle name="40% - Accent6 7" xfId="30510" hidden="1"/>
    <cellStyle name="40% - Accent6 7" xfId="32108" hidden="1"/>
    <cellStyle name="40% - Accent6 7" xfId="30339" hidden="1"/>
    <cellStyle name="40% - Accent6 7" xfId="32152" hidden="1"/>
    <cellStyle name="40% - Accent6 7" xfId="32057" hidden="1"/>
    <cellStyle name="40% - Accent6 7" xfId="29512" hidden="1"/>
    <cellStyle name="40% - Accent6 7" xfId="29313" hidden="1"/>
    <cellStyle name="40% - Accent6 7" xfId="31101" hidden="1"/>
    <cellStyle name="40% - Accent6 7" xfId="28722" hidden="1"/>
    <cellStyle name="40% - Accent6 7" xfId="28644" hidden="1"/>
    <cellStyle name="40% - Accent6 7" xfId="29856" hidden="1"/>
    <cellStyle name="40% - Accent6 7" xfId="33429" hidden="1"/>
    <cellStyle name="40% - Accent6 8" xfId="43" hidden="1"/>
    <cellStyle name="40% - Accent6 8" xfId="13" hidden="1"/>
    <cellStyle name="40% - Accent6 8" xfId="174" hidden="1"/>
    <cellStyle name="40% - Accent6 8" xfId="339" hidden="1"/>
    <cellStyle name="40% - Accent6 8" xfId="1288" hidden="1"/>
    <cellStyle name="40% - Accent6 8" xfId="1443" hidden="1"/>
    <cellStyle name="40% - Accent6 8" xfId="1590" hidden="1"/>
    <cellStyle name="40% - Accent6 8" xfId="1217" hidden="1"/>
    <cellStyle name="40% - Accent6 8" xfId="2091" hidden="1"/>
    <cellStyle name="40% - Accent6 8" xfId="1261" hidden="1"/>
    <cellStyle name="40% - Accent6 8" xfId="2373" hidden="1"/>
    <cellStyle name="40% - Accent6 8" xfId="2527" hidden="1"/>
    <cellStyle name="40% - Accent6 8" xfId="2654" hidden="1"/>
    <cellStyle name="40% - Accent6 8" xfId="2245" hidden="1"/>
    <cellStyle name="40% - Accent6 8" xfId="3214" hidden="1"/>
    <cellStyle name="40% - Accent6 8" xfId="963" hidden="1"/>
    <cellStyle name="40% - Accent6 8" xfId="3472" hidden="1"/>
    <cellStyle name="40% - Accent6 8" xfId="3561" hidden="1"/>
    <cellStyle name="40% - Accent6 8" xfId="3662" hidden="1"/>
    <cellStyle name="40% - Accent6 8" xfId="4147" hidden="1"/>
    <cellStyle name="40% - Accent6 8" xfId="4328" hidden="1"/>
    <cellStyle name="40% - Accent6 8" xfId="4441" hidden="1"/>
    <cellStyle name="40% - Accent6 8" xfId="4765" hidden="1"/>
    <cellStyle name="40% - Accent6 8" xfId="4930" hidden="1"/>
    <cellStyle name="40% - Accent6 8" xfId="5484" hidden="1"/>
    <cellStyle name="40% - Accent6 8" xfId="5454" hidden="1"/>
    <cellStyle name="40% - Accent6 8" xfId="5615" hidden="1"/>
    <cellStyle name="40% - Accent6 8" xfId="5780" hidden="1"/>
    <cellStyle name="40% - Accent6 8" xfId="6729" hidden="1"/>
    <cellStyle name="40% - Accent6 8" xfId="6884" hidden="1"/>
    <cellStyle name="40% - Accent6 8" xfId="7031" hidden="1"/>
    <cellStyle name="40% - Accent6 8" xfId="6658" hidden="1"/>
    <cellStyle name="40% - Accent6 8" xfId="7532" hidden="1"/>
    <cellStyle name="40% - Accent6 8" xfId="6702" hidden="1"/>
    <cellStyle name="40% - Accent6 8" xfId="7814" hidden="1"/>
    <cellStyle name="40% - Accent6 8" xfId="7968" hidden="1"/>
    <cellStyle name="40% - Accent6 8" xfId="8095" hidden="1"/>
    <cellStyle name="40% - Accent6 8" xfId="7686" hidden="1"/>
    <cellStyle name="40% - Accent6 8" xfId="8655" hidden="1"/>
    <cellStyle name="40% - Accent6 8" xfId="6404" hidden="1"/>
    <cellStyle name="40% - Accent6 8" xfId="8913" hidden="1"/>
    <cellStyle name="40% - Accent6 8" xfId="9002" hidden="1"/>
    <cellStyle name="40% - Accent6 8" xfId="9103" hidden="1"/>
    <cellStyle name="40% - Accent6 8" xfId="9588" hidden="1"/>
    <cellStyle name="40% - Accent6 8" xfId="9769" hidden="1"/>
    <cellStyle name="40% - Accent6 8" xfId="9882" hidden="1"/>
    <cellStyle name="40% - Accent6 8" xfId="10206" hidden="1"/>
    <cellStyle name="40% - Accent6 8" xfId="10371" hidden="1"/>
    <cellStyle name="40% - Accent6 8" xfId="10852" hidden="1"/>
    <cellStyle name="40% - Accent6 8" xfId="10882" hidden="1"/>
    <cellStyle name="40% - Accent6 8" xfId="10723" hidden="1"/>
    <cellStyle name="40% - Accent6 8" xfId="10640" hidden="1"/>
    <cellStyle name="40% - Accent6 8" xfId="9578" hidden="1"/>
    <cellStyle name="40% - Accent6 8" xfId="9391" hidden="1"/>
    <cellStyle name="40% - Accent6 8" xfId="9307" hidden="1"/>
    <cellStyle name="40% - Accent6 8" xfId="9645" hidden="1"/>
    <cellStyle name="40% - Accent6 8" xfId="8660" hidden="1"/>
    <cellStyle name="40% - Accent6 8" xfId="9604" hidden="1"/>
    <cellStyle name="40% - Accent6 8" xfId="8378" hidden="1"/>
    <cellStyle name="40% - Accent6 8" xfId="8247" hidden="1"/>
    <cellStyle name="40% - Accent6 8" xfId="8092" hidden="1"/>
    <cellStyle name="40% - Accent6 8" xfId="8601" hidden="1"/>
    <cellStyle name="40% - Accent6 8" xfId="7526" hidden="1"/>
    <cellStyle name="40% - Accent6 8" xfId="10012" hidden="1"/>
    <cellStyle name="40% - Accent6 8" xfId="7254" hidden="1"/>
    <cellStyle name="40% - Accent6 8" xfId="7059" hidden="1"/>
    <cellStyle name="40% - Accent6 8" xfId="6894" hidden="1"/>
    <cellStyle name="40% - Accent6 8" xfId="6372" hidden="1"/>
    <cellStyle name="40% - Accent6 8" xfId="6256" hidden="1"/>
    <cellStyle name="40% - Accent6 8" xfId="6178" hidden="1"/>
    <cellStyle name="40% - Accent6 8" xfId="5623" hidden="1"/>
    <cellStyle name="40% - Accent6 8" xfId="10939" hidden="1"/>
    <cellStyle name="40% - Accent6 8" xfId="5411" hidden="1"/>
    <cellStyle name="40% - Accent6 8" xfId="5441" hidden="1"/>
    <cellStyle name="40% - Accent6 8" xfId="5282" hidden="1"/>
    <cellStyle name="40% - Accent6 8" xfId="5199" hidden="1"/>
    <cellStyle name="40% - Accent6 8" xfId="4137" hidden="1"/>
    <cellStyle name="40% - Accent6 8" xfId="3950" hidden="1"/>
    <cellStyle name="40% - Accent6 8" xfId="3866" hidden="1"/>
    <cellStyle name="40% - Accent6 8" xfId="4204" hidden="1"/>
    <cellStyle name="40% - Accent6 8" xfId="3219" hidden="1"/>
    <cellStyle name="40% - Accent6 8" xfId="4163" hidden="1"/>
    <cellStyle name="40% - Accent6 8" xfId="2937" hidden="1"/>
    <cellStyle name="40% - Accent6 8" xfId="2806" hidden="1"/>
    <cellStyle name="40% - Accent6 8" xfId="2651" hidden="1"/>
    <cellStyle name="40% - Accent6 8" xfId="3160" hidden="1"/>
    <cellStyle name="40% - Accent6 8" xfId="2085" hidden="1"/>
    <cellStyle name="40% - Accent6 8" xfId="4571" hidden="1"/>
    <cellStyle name="40% - Accent6 8" xfId="1813" hidden="1"/>
    <cellStyle name="40% - Accent6 8" xfId="1618" hidden="1"/>
    <cellStyle name="40% - Accent6 8" xfId="1453" hidden="1"/>
    <cellStyle name="40% - Accent6 8" xfId="931" hidden="1"/>
    <cellStyle name="40% - Accent6 8" xfId="815" hidden="1"/>
    <cellStyle name="40% - Accent6 8" xfId="737" hidden="1"/>
    <cellStyle name="40% - Accent6 8" xfId="182" hidden="1"/>
    <cellStyle name="40% - Accent6 8" xfId="11083" hidden="1"/>
    <cellStyle name="40% - Accent6 8" xfId="11212" hidden="1"/>
    <cellStyle name="40% - Accent6 8" xfId="11182" hidden="1"/>
    <cellStyle name="40% - Accent6 8" xfId="11343" hidden="1"/>
    <cellStyle name="40% - Accent6 8" xfId="11508" hidden="1"/>
    <cellStyle name="40% - Accent6 8" xfId="12457" hidden="1"/>
    <cellStyle name="40% - Accent6 8" xfId="12612" hidden="1"/>
    <cellStyle name="40% - Accent6 8" xfId="12759" hidden="1"/>
    <cellStyle name="40% - Accent6 8" xfId="12386" hidden="1"/>
    <cellStyle name="40% - Accent6 8" xfId="13260" hidden="1"/>
    <cellStyle name="40% - Accent6 8" xfId="12430" hidden="1"/>
    <cellStyle name="40% - Accent6 8" xfId="13542" hidden="1"/>
    <cellStyle name="40% - Accent6 8" xfId="13696" hidden="1"/>
    <cellStyle name="40% - Accent6 8" xfId="13823" hidden="1"/>
    <cellStyle name="40% - Accent6 8" xfId="13414" hidden="1"/>
    <cellStyle name="40% - Accent6 8" xfId="14383" hidden="1"/>
    <cellStyle name="40% - Accent6 8" xfId="12132" hidden="1"/>
    <cellStyle name="40% - Accent6 8" xfId="14641" hidden="1"/>
    <cellStyle name="40% - Accent6 8" xfId="14730" hidden="1"/>
    <cellStyle name="40% - Accent6 8" xfId="14831" hidden="1"/>
    <cellStyle name="40% - Accent6 8" xfId="15316" hidden="1"/>
    <cellStyle name="40% - Accent6 8" xfId="15497" hidden="1"/>
    <cellStyle name="40% - Accent6 8" xfId="15610" hidden="1"/>
    <cellStyle name="40% - Accent6 8" xfId="15934" hidden="1"/>
    <cellStyle name="40% - Accent6 8" xfId="16099" hidden="1"/>
    <cellStyle name="40% - Accent6 8" xfId="16580" hidden="1"/>
    <cellStyle name="40% - Accent6 8" xfId="16610" hidden="1"/>
    <cellStyle name="40% - Accent6 8" xfId="16451" hidden="1"/>
    <cellStyle name="40% - Accent6 8" xfId="16368" hidden="1"/>
    <cellStyle name="40% - Accent6 8" xfId="15306" hidden="1"/>
    <cellStyle name="40% - Accent6 8" xfId="15119" hidden="1"/>
    <cellStyle name="40% - Accent6 8" xfId="15035" hidden="1"/>
    <cellStyle name="40% - Accent6 8" xfId="15373" hidden="1"/>
    <cellStyle name="40% - Accent6 8" xfId="14388" hidden="1"/>
    <cellStyle name="40% - Accent6 8" xfId="15332" hidden="1"/>
    <cellStyle name="40% - Accent6 8" xfId="14106" hidden="1"/>
    <cellStyle name="40% - Accent6 8" xfId="13975" hidden="1"/>
    <cellStyle name="40% - Accent6 8" xfId="13820" hidden="1"/>
    <cellStyle name="40% - Accent6 8" xfId="14329" hidden="1"/>
    <cellStyle name="40% - Accent6 8" xfId="13254" hidden="1"/>
    <cellStyle name="40% - Accent6 8" xfId="15740" hidden="1"/>
    <cellStyle name="40% - Accent6 8" xfId="12982" hidden="1"/>
    <cellStyle name="40% - Accent6 8" xfId="12787" hidden="1"/>
    <cellStyle name="40% - Accent6 8" xfId="12622" hidden="1"/>
    <cellStyle name="40% - Accent6 8" xfId="12100" hidden="1"/>
    <cellStyle name="40% - Accent6 8" xfId="11984" hidden="1"/>
    <cellStyle name="40% - Accent6 8" xfId="11906" hidden="1"/>
    <cellStyle name="40% - Accent6 8" xfId="11351" hidden="1"/>
    <cellStyle name="40% - Accent6 8" xfId="16667" hidden="1"/>
    <cellStyle name="40% - Accent6 8" xfId="16793" hidden="1"/>
    <cellStyle name="40% - Accent6 8" xfId="9" hidden="1"/>
    <cellStyle name="40% - Accent6 8" xfId="16924" hidden="1"/>
    <cellStyle name="40% - Accent6 8" xfId="17089" hidden="1"/>
    <cellStyle name="40% - Accent6 8" xfId="18038" hidden="1"/>
    <cellStyle name="40% - Accent6 8" xfId="18193" hidden="1"/>
    <cellStyle name="40% - Accent6 8" xfId="18340" hidden="1"/>
    <cellStyle name="40% - Accent6 8" xfId="17967" hidden="1"/>
    <cellStyle name="40% - Accent6 8" xfId="18841" hidden="1"/>
    <cellStyle name="40% - Accent6 8" xfId="18011" hidden="1"/>
    <cellStyle name="40% - Accent6 8" xfId="19123" hidden="1"/>
    <cellStyle name="40% - Accent6 8" xfId="19277" hidden="1"/>
    <cellStyle name="40% - Accent6 8" xfId="19404" hidden="1"/>
    <cellStyle name="40% - Accent6 8" xfId="18995" hidden="1"/>
    <cellStyle name="40% - Accent6 8" xfId="19964" hidden="1"/>
    <cellStyle name="40% - Accent6 8" xfId="17713" hidden="1"/>
    <cellStyle name="40% - Accent6 8" xfId="20222" hidden="1"/>
    <cellStyle name="40% - Accent6 8" xfId="20311" hidden="1"/>
    <cellStyle name="40% - Accent6 8" xfId="20412" hidden="1"/>
    <cellStyle name="40% - Accent6 8" xfId="20897" hidden="1"/>
    <cellStyle name="40% - Accent6 8" xfId="21078" hidden="1"/>
    <cellStyle name="40% - Accent6 8" xfId="21191" hidden="1"/>
    <cellStyle name="40% - Accent6 8" xfId="21515" hidden="1"/>
    <cellStyle name="40% - Accent6 8" xfId="21680" hidden="1"/>
    <cellStyle name="40% - Accent6 8" xfId="22234" hidden="1"/>
    <cellStyle name="40% - Accent6 8" xfId="22204" hidden="1"/>
    <cellStyle name="40% - Accent6 8" xfId="22365" hidden="1"/>
    <cellStyle name="40% - Accent6 8" xfId="22530" hidden="1"/>
    <cellStyle name="40% - Accent6 8" xfId="23479" hidden="1"/>
    <cellStyle name="40% - Accent6 8" xfId="23634" hidden="1"/>
    <cellStyle name="40% - Accent6 8" xfId="23781" hidden="1"/>
    <cellStyle name="40% - Accent6 8" xfId="23408" hidden="1"/>
    <cellStyle name="40% - Accent6 8" xfId="24282" hidden="1"/>
    <cellStyle name="40% - Accent6 8" xfId="23452" hidden="1"/>
    <cellStyle name="40% - Accent6 8" xfId="24564" hidden="1"/>
    <cellStyle name="40% - Accent6 8" xfId="24718" hidden="1"/>
    <cellStyle name="40% - Accent6 8" xfId="24845" hidden="1"/>
    <cellStyle name="40% - Accent6 8" xfId="24436" hidden="1"/>
    <cellStyle name="40% - Accent6 8" xfId="25405" hidden="1"/>
    <cellStyle name="40% - Accent6 8" xfId="23154" hidden="1"/>
    <cellStyle name="40% - Accent6 8" xfId="25663" hidden="1"/>
    <cellStyle name="40% - Accent6 8" xfId="25752" hidden="1"/>
    <cellStyle name="40% - Accent6 8" xfId="25853" hidden="1"/>
    <cellStyle name="40% - Accent6 8" xfId="26338" hidden="1"/>
    <cellStyle name="40% - Accent6 8" xfId="26519" hidden="1"/>
    <cellStyle name="40% - Accent6 8" xfId="26632" hidden="1"/>
    <cellStyle name="40% - Accent6 8" xfId="26956" hidden="1"/>
    <cellStyle name="40% - Accent6 8" xfId="27121" hidden="1"/>
    <cellStyle name="40% - Accent6 8" xfId="27602" hidden="1"/>
    <cellStyle name="40% - Accent6 8" xfId="27632" hidden="1"/>
    <cellStyle name="40% - Accent6 8" xfId="27473" hidden="1"/>
    <cellStyle name="40% - Accent6 8" xfId="27390" hidden="1"/>
    <cellStyle name="40% - Accent6 8" xfId="26328" hidden="1"/>
    <cellStyle name="40% - Accent6 8" xfId="26141" hidden="1"/>
    <cellStyle name="40% - Accent6 8" xfId="26057" hidden="1"/>
    <cellStyle name="40% - Accent6 8" xfId="26395" hidden="1"/>
    <cellStyle name="40% - Accent6 8" xfId="25410" hidden="1"/>
    <cellStyle name="40% - Accent6 8" xfId="26354" hidden="1"/>
    <cellStyle name="40% - Accent6 8" xfId="25128" hidden="1"/>
    <cellStyle name="40% - Accent6 8" xfId="24997" hidden="1"/>
    <cellStyle name="40% - Accent6 8" xfId="24842" hidden="1"/>
    <cellStyle name="40% - Accent6 8" xfId="25351" hidden="1"/>
    <cellStyle name="40% - Accent6 8" xfId="24276" hidden="1"/>
    <cellStyle name="40% - Accent6 8" xfId="26762" hidden="1"/>
    <cellStyle name="40% - Accent6 8" xfId="24004" hidden="1"/>
    <cellStyle name="40% - Accent6 8" xfId="23809" hidden="1"/>
    <cellStyle name="40% - Accent6 8" xfId="23644" hidden="1"/>
    <cellStyle name="40% - Accent6 8" xfId="23122" hidden="1"/>
    <cellStyle name="40% - Accent6 8" xfId="23006" hidden="1"/>
    <cellStyle name="40% - Accent6 8" xfId="22928" hidden="1"/>
    <cellStyle name="40% - Accent6 8" xfId="22373" hidden="1"/>
    <cellStyle name="40% - Accent6 8" xfId="27689" hidden="1"/>
    <cellStyle name="40% - Accent6 8" xfId="22161" hidden="1"/>
    <cellStyle name="40% - Accent6 8" xfId="22191" hidden="1"/>
    <cellStyle name="40% - Accent6 8" xfId="22032" hidden="1"/>
    <cellStyle name="40% - Accent6 8" xfId="21949" hidden="1"/>
    <cellStyle name="40% - Accent6 8" xfId="20887" hidden="1"/>
    <cellStyle name="40% - Accent6 8" xfId="20700" hidden="1"/>
    <cellStyle name="40% - Accent6 8" xfId="20616" hidden="1"/>
    <cellStyle name="40% - Accent6 8" xfId="20954" hidden="1"/>
    <cellStyle name="40% - Accent6 8" xfId="19969" hidden="1"/>
    <cellStyle name="40% - Accent6 8" xfId="20913" hidden="1"/>
    <cellStyle name="40% - Accent6 8" xfId="19687" hidden="1"/>
    <cellStyle name="40% - Accent6 8" xfId="19556" hidden="1"/>
    <cellStyle name="40% - Accent6 8" xfId="19401" hidden="1"/>
    <cellStyle name="40% - Accent6 8" xfId="19910" hidden="1"/>
    <cellStyle name="40% - Accent6 8" xfId="18835" hidden="1"/>
    <cellStyle name="40% - Accent6 8" xfId="21321" hidden="1"/>
    <cellStyle name="40% - Accent6 8" xfId="18563" hidden="1"/>
    <cellStyle name="40% - Accent6 8" xfId="18368" hidden="1"/>
    <cellStyle name="40% - Accent6 8" xfId="18203" hidden="1"/>
    <cellStyle name="40% - Accent6 8" xfId="17681" hidden="1"/>
    <cellStyle name="40% - Accent6 8" xfId="17565" hidden="1"/>
    <cellStyle name="40% - Accent6 8" xfId="17487" hidden="1"/>
    <cellStyle name="40% - Accent6 8" xfId="16932" hidden="1"/>
    <cellStyle name="40% - Accent6 8" xfId="27833" hidden="1"/>
    <cellStyle name="40% - Accent6 8" xfId="27962" hidden="1"/>
    <cellStyle name="40% - Accent6 8" xfId="27932" hidden="1"/>
    <cellStyle name="40% - Accent6 8" xfId="28093" hidden="1"/>
    <cellStyle name="40% - Accent6 8" xfId="28258" hidden="1"/>
    <cellStyle name="40% - Accent6 8" xfId="29207" hidden="1"/>
    <cellStyle name="40% - Accent6 8" xfId="29362" hidden="1"/>
    <cellStyle name="40% - Accent6 8" xfId="29509" hidden="1"/>
    <cellStyle name="40% - Accent6 8" xfId="29136" hidden="1"/>
    <cellStyle name="40% - Accent6 8" xfId="30010" hidden="1"/>
    <cellStyle name="40% - Accent6 8" xfId="29180" hidden="1"/>
    <cellStyle name="40% - Accent6 8" xfId="30292" hidden="1"/>
    <cellStyle name="40% - Accent6 8" xfId="30446" hidden="1"/>
    <cellStyle name="40% - Accent6 8" xfId="30573" hidden="1"/>
    <cellStyle name="40% - Accent6 8" xfId="30164" hidden="1"/>
    <cellStyle name="40% - Accent6 8" xfId="31133" hidden="1"/>
    <cellStyle name="40% - Accent6 8" xfId="28882" hidden="1"/>
    <cellStyle name="40% - Accent6 8" xfId="31391" hidden="1"/>
    <cellStyle name="40% - Accent6 8" xfId="31480" hidden="1"/>
    <cellStyle name="40% - Accent6 8" xfId="31581" hidden="1"/>
    <cellStyle name="40% - Accent6 8" xfId="32066" hidden="1"/>
    <cellStyle name="40% - Accent6 8" xfId="32247" hidden="1"/>
    <cellStyle name="40% - Accent6 8" xfId="32360" hidden="1"/>
    <cellStyle name="40% - Accent6 8" xfId="32684" hidden="1"/>
    <cellStyle name="40% - Accent6 8" xfId="32849" hidden="1"/>
    <cellStyle name="40% - Accent6 8" xfId="33330" hidden="1"/>
    <cellStyle name="40% - Accent6 8" xfId="33360" hidden="1"/>
    <cellStyle name="40% - Accent6 8" xfId="33201" hidden="1"/>
    <cellStyle name="40% - Accent6 8" xfId="33118" hidden="1"/>
    <cellStyle name="40% - Accent6 8" xfId="32056" hidden="1"/>
    <cellStyle name="40% - Accent6 8" xfId="31869" hidden="1"/>
    <cellStyle name="40% - Accent6 8" xfId="31785" hidden="1"/>
    <cellStyle name="40% - Accent6 8" xfId="32123" hidden="1"/>
    <cellStyle name="40% - Accent6 8" xfId="31138" hidden="1"/>
    <cellStyle name="40% - Accent6 8" xfId="32082" hidden="1"/>
    <cellStyle name="40% - Accent6 8" xfId="30856" hidden="1"/>
    <cellStyle name="40% - Accent6 8" xfId="30725" hidden="1"/>
    <cellStyle name="40% - Accent6 8" xfId="30570" hidden="1"/>
    <cellStyle name="40% - Accent6 8" xfId="31079" hidden="1"/>
    <cellStyle name="40% - Accent6 8" xfId="30004" hidden="1"/>
    <cellStyle name="40% - Accent6 8" xfId="32490" hidden="1"/>
    <cellStyle name="40% - Accent6 8" xfId="29732" hidden="1"/>
    <cellStyle name="40% - Accent6 8" xfId="29537" hidden="1"/>
    <cellStyle name="40% - Accent6 8" xfId="29372" hidden="1"/>
    <cellStyle name="40% - Accent6 8" xfId="28850" hidden="1"/>
    <cellStyle name="40% - Accent6 8" xfId="28734" hidden="1"/>
    <cellStyle name="40% - Accent6 8" xfId="28656" hidden="1"/>
    <cellStyle name="40% - Accent6 8" xfId="28101" hidden="1"/>
    <cellStyle name="40% - Accent6 8" xfId="33417" hidden="1"/>
    <cellStyle name="40% - Accent6 9" xfId="56" hidden="1"/>
    <cellStyle name="40% - Accent6 9" xfId="132" hidden="1"/>
    <cellStyle name="40% - Accent6 9" xfId="209" hidden="1"/>
    <cellStyle name="40% - Accent6 9" xfId="387" hidden="1"/>
    <cellStyle name="40% - Accent6 9" xfId="1392" hidden="1"/>
    <cellStyle name="40% - Accent6 9" xfId="1538" hidden="1"/>
    <cellStyle name="40% - Accent6 9" xfId="1671" hidden="1"/>
    <cellStyle name="40% - Accent6 9" xfId="1753" hidden="1"/>
    <cellStyle name="40% - Accent6 9" xfId="1097" hidden="1"/>
    <cellStyle name="40% - Accent6 9" xfId="919" hidden="1"/>
    <cellStyle name="40% - Accent6 9" xfId="2459" hidden="1"/>
    <cellStyle name="40% - Accent6 9" xfId="2598" hidden="1"/>
    <cellStyle name="40% - Accent6 9" xfId="2745" hidden="1"/>
    <cellStyle name="40% - Accent6 9" xfId="2841" hidden="1"/>
    <cellStyle name="40% - Accent6 9" xfId="1221" hidden="1"/>
    <cellStyle name="40% - Accent6 9" xfId="917" hidden="1"/>
    <cellStyle name="40% - Accent6 9" xfId="3513" hidden="1"/>
    <cellStyle name="40% - Accent6 9" xfId="3612" hidden="1"/>
    <cellStyle name="40% - Accent6 9" xfId="3705" hidden="1"/>
    <cellStyle name="40% - Accent6 9" xfId="4278" hidden="1"/>
    <cellStyle name="40% - Accent6 9" xfId="4389" hidden="1"/>
    <cellStyle name="40% - Accent6 9" xfId="4502" hidden="1"/>
    <cellStyle name="40% - Accent6 9" xfId="4887" hidden="1"/>
    <cellStyle name="40% - Accent6 9" xfId="4966" hidden="1"/>
    <cellStyle name="40% - Accent6 9" xfId="5497" hidden="1"/>
    <cellStyle name="40% - Accent6 9" xfId="5573" hidden="1"/>
    <cellStyle name="40% - Accent6 9" xfId="5650" hidden="1"/>
    <cellStyle name="40% - Accent6 9" xfId="5828" hidden="1"/>
    <cellStyle name="40% - Accent6 9" xfId="6833" hidden="1"/>
    <cellStyle name="40% - Accent6 9" xfId="6979" hidden="1"/>
    <cellStyle name="40% - Accent6 9" xfId="7112" hidden="1"/>
    <cellStyle name="40% - Accent6 9" xfId="7194" hidden="1"/>
    <cellStyle name="40% - Accent6 9" xfId="6538" hidden="1"/>
    <cellStyle name="40% - Accent6 9" xfId="6360" hidden="1"/>
    <cellStyle name="40% - Accent6 9" xfId="7900" hidden="1"/>
    <cellStyle name="40% - Accent6 9" xfId="8039" hidden="1"/>
    <cellStyle name="40% - Accent6 9" xfId="8186" hidden="1"/>
    <cellStyle name="40% - Accent6 9" xfId="8282" hidden="1"/>
    <cellStyle name="40% - Accent6 9" xfId="6662" hidden="1"/>
    <cellStyle name="40% - Accent6 9" xfId="6358" hidden="1"/>
    <cellStyle name="40% - Accent6 9" xfId="8954" hidden="1"/>
    <cellStyle name="40% - Accent6 9" xfId="9053" hidden="1"/>
    <cellStyle name="40% - Accent6 9" xfId="9146" hidden="1"/>
    <cellStyle name="40% - Accent6 9" xfId="9719" hidden="1"/>
    <cellStyle name="40% - Accent6 9" xfId="9830" hidden="1"/>
    <cellStyle name="40% - Accent6 9" xfId="9943" hidden="1"/>
    <cellStyle name="40% - Accent6 9" xfId="10328" hidden="1"/>
    <cellStyle name="40% - Accent6 9" xfId="10407" hidden="1"/>
    <cellStyle name="40% - Accent6 9" xfId="10839" hidden="1"/>
    <cellStyle name="40% - Accent6 9" xfId="10765" hidden="1"/>
    <cellStyle name="40% - Accent6 9" xfId="10685" hidden="1"/>
    <cellStyle name="40% - Accent6 9" xfId="10602" hidden="1"/>
    <cellStyle name="40% - Accent6 9" xfId="9434" hidden="1"/>
    <cellStyle name="40% - Accent6 9" xfId="9353" hidden="1"/>
    <cellStyle name="40% - Accent6 9" xfId="9269" hidden="1"/>
    <cellStyle name="40% - Accent6 9" xfId="9206" hidden="1"/>
    <cellStyle name="40% - Accent6 9" xfId="9901" hidden="1"/>
    <cellStyle name="40% - Accent6 9" xfId="10050" hidden="1"/>
    <cellStyle name="40% - Accent6 9" xfId="8309" hidden="1"/>
    <cellStyle name="40% - Accent6 9" xfId="8154" hidden="1"/>
    <cellStyle name="40% - Accent6 9" xfId="7991" hidden="1"/>
    <cellStyle name="40% - Accent6 9" xfId="7872" hidden="1"/>
    <cellStyle name="40% - Accent6 9" xfId="9642" hidden="1"/>
    <cellStyle name="40% - Accent6 9" xfId="10053" hidden="1"/>
    <cellStyle name="40% - Accent6 9" xfId="7135" hidden="1"/>
    <cellStyle name="40% - Accent6 9" xfId="6952" hidden="1"/>
    <cellStyle name="40% - Accent6 9" xfId="6786" hidden="1"/>
    <cellStyle name="40% - Accent6 9" xfId="6298" hidden="1"/>
    <cellStyle name="40% - Accent6 9" xfId="6222" hidden="1"/>
    <cellStyle name="40% - Accent6 9" xfId="6144" hidden="1"/>
    <cellStyle name="40% - Accent6 9" xfId="10897" hidden="1"/>
    <cellStyle name="40% - Accent6 9" xfId="10973" hidden="1"/>
    <cellStyle name="40% - Accent6 9" xfId="5398" hidden="1"/>
    <cellStyle name="40% - Accent6 9" xfId="5324" hidden="1"/>
    <cellStyle name="40% - Accent6 9" xfId="5244" hidden="1"/>
    <cellStyle name="40% - Accent6 9" xfId="5161" hidden="1"/>
    <cellStyle name="40% - Accent6 9" xfId="3993" hidden="1"/>
    <cellStyle name="40% - Accent6 9" xfId="3912" hidden="1"/>
    <cellStyle name="40% - Accent6 9" xfId="3828" hidden="1"/>
    <cellStyle name="40% - Accent6 9" xfId="3765" hidden="1"/>
    <cellStyle name="40% - Accent6 9" xfId="4460" hidden="1"/>
    <cellStyle name="40% - Accent6 9" xfId="4609" hidden="1"/>
    <cellStyle name="40% - Accent6 9" xfId="2868" hidden="1"/>
    <cellStyle name="40% - Accent6 9" xfId="2713" hidden="1"/>
    <cellStyle name="40% - Accent6 9" xfId="2550" hidden="1"/>
    <cellStyle name="40% - Accent6 9" xfId="2431" hidden="1"/>
    <cellStyle name="40% - Accent6 9" xfId="4201" hidden="1"/>
    <cellStyle name="40% - Accent6 9" xfId="4612" hidden="1"/>
    <cellStyle name="40% - Accent6 9" xfId="1694" hidden="1"/>
    <cellStyle name="40% - Accent6 9" xfId="1511" hidden="1"/>
    <cellStyle name="40% - Accent6 9" xfId="1345" hidden="1"/>
    <cellStyle name="40% - Accent6 9" xfId="857" hidden="1"/>
    <cellStyle name="40% - Accent6 9" xfId="781" hidden="1"/>
    <cellStyle name="40% - Accent6 9" xfId="703" hidden="1"/>
    <cellStyle name="40% - Accent6 9" xfId="11041" hidden="1"/>
    <cellStyle name="40% - Accent6 9" xfId="11117" hidden="1"/>
    <cellStyle name="40% - Accent6 9" xfId="11225" hidden="1"/>
    <cellStyle name="40% - Accent6 9" xfId="11301" hidden="1"/>
    <cellStyle name="40% - Accent6 9" xfId="11378" hidden="1"/>
    <cellStyle name="40% - Accent6 9" xfId="11556" hidden="1"/>
    <cellStyle name="40% - Accent6 9" xfId="12561" hidden="1"/>
    <cellStyle name="40% - Accent6 9" xfId="12707" hidden="1"/>
    <cellStyle name="40% - Accent6 9" xfId="12840" hidden="1"/>
    <cellStyle name="40% - Accent6 9" xfId="12922" hidden="1"/>
    <cellStyle name="40% - Accent6 9" xfId="12266" hidden="1"/>
    <cellStyle name="40% - Accent6 9" xfId="12088" hidden="1"/>
    <cellStyle name="40% - Accent6 9" xfId="13628" hidden="1"/>
    <cellStyle name="40% - Accent6 9" xfId="13767" hidden="1"/>
    <cellStyle name="40% - Accent6 9" xfId="13914" hidden="1"/>
    <cellStyle name="40% - Accent6 9" xfId="14010" hidden="1"/>
    <cellStyle name="40% - Accent6 9" xfId="12390" hidden="1"/>
    <cellStyle name="40% - Accent6 9" xfId="12086" hidden="1"/>
    <cellStyle name="40% - Accent6 9" xfId="14682" hidden="1"/>
    <cellStyle name="40% - Accent6 9" xfId="14781" hidden="1"/>
    <cellStyle name="40% - Accent6 9" xfId="14874" hidden="1"/>
    <cellStyle name="40% - Accent6 9" xfId="15447" hidden="1"/>
    <cellStyle name="40% - Accent6 9" xfId="15558" hidden="1"/>
    <cellStyle name="40% - Accent6 9" xfId="15671" hidden="1"/>
    <cellStyle name="40% - Accent6 9" xfId="16056" hidden="1"/>
    <cellStyle name="40% - Accent6 9" xfId="16135" hidden="1"/>
    <cellStyle name="40% - Accent6 9" xfId="16567" hidden="1"/>
    <cellStyle name="40% - Accent6 9" xfId="16493" hidden="1"/>
    <cellStyle name="40% - Accent6 9" xfId="16413" hidden="1"/>
    <cellStyle name="40% - Accent6 9" xfId="16330" hidden="1"/>
    <cellStyle name="40% - Accent6 9" xfId="15162" hidden="1"/>
    <cellStyle name="40% - Accent6 9" xfId="15081" hidden="1"/>
    <cellStyle name="40% - Accent6 9" xfId="14997" hidden="1"/>
    <cellStyle name="40% - Accent6 9" xfId="14934" hidden="1"/>
    <cellStyle name="40% - Accent6 9" xfId="15629" hidden="1"/>
    <cellStyle name="40% - Accent6 9" xfId="15778" hidden="1"/>
    <cellStyle name="40% - Accent6 9" xfId="14037" hidden="1"/>
    <cellStyle name="40% - Accent6 9" xfId="13882" hidden="1"/>
    <cellStyle name="40% - Accent6 9" xfId="13719" hidden="1"/>
    <cellStyle name="40% - Accent6 9" xfId="13600" hidden="1"/>
    <cellStyle name="40% - Accent6 9" xfId="15370" hidden="1"/>
    <cellStyle name="40% - Accent6 9" xfId="15781" hidden="1"/>
    <cellStyle name="40% - Accent6 9" xfId="12863" hidden="1"/>
    <cellStyle name="40% - Accent6 9" xfId="12680" hidden="1"/>
    <cellStyle name="40% - Accent6 9" xfId="12514" hidden="1"/>
    <cellStyle name="40% - Accent6 9" xfId="12026" hidden="1"/>
    <cellStyle name="40% - Accent6 9" xfId="11950" hidden="1"/>
    <cellStyle name="40% - Accent6 9" xfId="11872" hidden="1"/>
    <cellStyle name="40% - Accent6 9" xfId="16625" hidden="1"/>
    <cellStyle name="40% - Accent6 9" xfId="16701" hidden="1"/>
    <cellStyle name="40% - Accent6 9" xfId="16806" hidden="1"/>
    <cellStyle name="40% - Accent6 9" xfId="16882" hidden="1"/>
    <cellStyle name="40% - Accent6 9" xfId="16959" hidden="1"/>
    <cellStyle name="40% - Accent6 9" xfId="17137" hidden="1"/>
    <cellStyle name="40% - Accent6 9" xfId="18142" hidden="1"/>
    <cellStyle name="40% - Accent6 9" xfId="18288" hidden="1"/>
    <cellStyle name="40% - Accent6 9" xfId="18421" hidden="1"/>
    <cellStyle name="40% - Accent6 9" xfId="18503" hidden="1"/>
    <cellStyle name="40% - Accent6 9" xfId="17847" hidden="1"/>
    <cellStyle name="40% - Accent6 9" xfId="17669" hidden="1"/>
    <cellStyle name="40% - Accent6 9" xfId="19209" hidden="1"/>
    <cellStyle name="40% - Accent6 9" xfId="19348" hidden="1"/>
    <cellStyle name="40% - Accent6 9" xfId="19495" hidden="1"/>
    <cellStyle name="40% - Accent6 9" xfId="19591" hidden="1"/>
    <cellStyle name="40% - Accent6 9" xfId="17971" hidden="1"/>
    <cellStyle name="40% - Accent6 9" xfId="17667" hidden="1"/>
    <cellStyle name="40% - Accent6 9" xfId="20263" hidden="1"/>
    <cellStyle name="40% - Accent6 9" xfId="20362" hidden="1"/>
    <cellStyle name="40% - Accent6 9" xfId="20455" hidden="1"/>
    <cellStyle name="40% - Accent6 9" xfId="21028" hidden="1"/>
    <cellStyle name="40% - Accent6 9" xfId="21139" hidden="1"/>
    <cellStyle name="40% - Accent6 9" xfId="21252" hidden="1"/>
    <cellStyle name="40% - Accent6 9" xfId="21637" hidden="1"/>
    <cellStyle name="40% - Accent6 9" xfId="21716" hidden="1"/>
    <cellStyle name="40% - Accent6 9" xfId="22247" hidden="1"/>
    <cellStyle name="40% - Accent6 9" xfId="22323" hidden="1"/>
    <cellStyle name="40% - Accent6 9" xfId="22400" hidden="1"/>
    <cellStyle name="40% - Accent6 9" xfId="22578" hidden="1"/>
    <cellStyle name="40% - Accent6 9" xfId="23583" hidden="1"/>
    <cellStyle name="40% - Accent6 9" xfId="23729" hidden="1"/>
    <cellStyle name="40% - Accent6 9" xfId="23862" hidden="1"/>
    <cellStyle name="40% - Accent6 9" xfId="23944" hidden="1"/>
    <cellStyle name="40% - Accent6 9" xfId="23288" hidden="1"/>
    <cellStyle name="40% - Accent6 9" xfId="23110" hidden="1"/>
    <cellStyle name="40% - Accent6 9" xfId="24650" hidden="1"/>
    <cellStyle name="40% - Accent6 9" xfId="24789" hidden="1"/>
    <cellStyle name="40% - Accent6 9" xfId="24936" hidden="1"/>
    <cellStyle name="40% - Accent6 9" xfId="25032" hidden="1"/>
    <cellStyle name="40% - Accent6 9" xfId="23412" hidden="1"/>
    <cellStyle name="40% - Accent6 9" xfId="23108" hidden="1"/>
    <cellStyle name="40% - Accent6 9" xfId="25704" hidden="1"/>
    <cellStyle name="40% - Accent6 9" xfId="25803" hidden="1"/>
    <cellStyle name="40% - Accent6 9" xfId="25896" hidden="1"/>
    <cellStyle name="40% - Accent6 9" xfId="26469" hidden="1"/>
    <cellStyle name="40% - Accent6 9" xfId="26580" hidden="1"/>
    <cellStyle name="40% - Accent6 9" xfId="26693" hidden="1"/>
    <cellStyle name="40% - Accent6 9" xfId="27078" hidden="1"/>
    <cellStyle name="40% - Accent6 9" xfId="27157" hidden="1"/>
    <cellStyle name="40% - Accent6 9" xfId="27589" hidden="1"/>
    <cellStyle name="40% - Accent6 9" xfId="27515" hidden="1"/>
    <cellStyle name="40% - Accent6 9" xfId="27435" hidden="1"/>
    <cellStyle name="40% - Accent6 9" xfId="27352" hidden="1"/>
    <cellStyle name="40% - Accent6 9" xfId="26184" hidden="1"/>
    <cellStyle name="40% - Accent6 9" xfId="26103" hidden="1"/>
    <cellStyle name="40% - Accent6 9" xfId="26019" hidden="1"/>
    <cellStyle name="40% - Accent6 9" xfId="25956" hidden="1"/>
    <cellStyle name="40% - Accent6 9" xfId="26651" hidden="1"/>
    <cellStyle name="40% - Accent6 9" xfId="26800" hidden="1"/>
    <cellStyle name="40% - Accent6 9" xfId="25059" hidden="1"/>
    <cellStyle name="40% - Accent6 9" xfId="24904" hidden="1"/>
    <cellStyle name="40% - Accent6 9" xfId="24741" hidden="1"/>
    <cellStyle name="40% - Accent6 9" xfId="24622" hidden="1"/>
    <cellStyle name="40% - Accent6 9" xfId="26392" hidden="1"/>
    <cellStyle name="40% - Accent6 9" xfId="26803" hidden="1"/>
    <cellStyle name="40% - Accent6 9" xfId="23885" hidden="1"/>
    <cellStyle name="40% - Accent6 9" xfId="23702" hidden="1"/>
    <cellStyle name="40% - Accent6 9" xfId="23536" hidden="1"/>
    <cellStyle name="40% - Accent6 9" xfId="23048" hidden="1"/>
    <cellStyle name="40% - Accent6 9" xfId="22972" hidden="1"/>
    <cellStyle name="40% - Accent6 9" xfId="22894" hidden="1"/>
    <cellStyle name="40% - Accent6 9" xfId="27647" hidden="1"/>
    <cellStyle name="40% - Accent6 9" xfId="27723" hidden="1"/>
    <cellStyle name="40% - Accent6 9" xfId="22148" hidden="1"/>
    <cellStyle name="40% - Accent6 9" xfId="22074" hidden="1"/>
    <cellStyle name="40% - Accent6 9" xfId="21994" hidden="1"/>
    <cellStyle name="40% - Accent6 9" xfId="21911" hidden="1"/>
    <cellStyle name="40% - Accent6 9" xfId="20743" hidden="1"/>
    <cellStyle name="40% - Accent6 9" xfId="20662" hidden="1"/>
    <cellStyle name="40% - Accent6 9" xfId="20578" hidden="1"/>
    <cellStyle name="40% - Accent6 9" xfId="20515" hidden="1"/>
    <cellStyle name="40% - Accent6 9" xfId="21210" hidden="1"/>
    <cellStyle name="40% - Accent6 9" xfId="21359" hidden="1"/>
    <cellStyle name="40% - Accent6 9" xfId="19618" hidden="1"/>
    <cellStyle name="40% - Accent6 9" xfId="19463" hidden="1"/>
    <cellStyle name="40% - Accent6 9" xfId="19300" hidden="1"/>
    <cellStyle name="40% - Accent6 9" xfId="19181" hidden="1"/>
    <cellStyle name="40% - Accent6 9" xfId="20951" hidden="1"/>
    <cellStyle name="40% - Accent6 9" xfId="21362" hidden="1"/>
    <cellStyle name="40% - Accent6 9" xfId="18444" hidden="1"/>
    <cellStyle name="40% - Accent6 9" xfId="18261" hidden="1"/>
    <cellStyle name="40% - Accent6 9" xfId="18095" hidden="1"/>
    <cellStyle name="40% - Accent6 9" xfId="17607" hidden="1"/>
    <cellStyle name="40% - Accent6 9" xfId="17531" hidden="1"/>
    <cellStyle name="40% - Accent6 9" xfId="17453" hidden="1"/>
    <cellStyle name="40% - Accent6 9" xfId="27791" hidden="1"/>
    <cellStyle name="40% - Accent6 9" xfId="27867" hidden="1"/>
    <cellStyle name="40% - Accent6 9" xfId="27975" hidden="1"/>
    <cellStyle name="40% - Accent6 9" xfId="28051" hidden="1"/>
    <cellStyle name="40% - Accent6 9" xfId="28128" hidden="1"/>
    <cellStyle name="40% - Accent6 9" xfId="28306" hidden="1"/>
    <cellStyle name="40% - Accent6 9" xfId="29311" hidden="1"/>
    <cellStyle name="40% - Accent6 9" xfId="29457" hidden="1"/>
    <cellStyle name="40% - Accent6 9" xfId="29590" hidden="1"/>
    <cellStyle name="40% - Accent6 9" xfId="29672" hidden="1"/>
    <cellStyle name="40% - Accent6 9" xfId="29016" hidden="1"/>
    <cellStyle name="40% - Accent6 9" xfId="28838" hidden="1"/>
    <cellStyle name="40% - Accent6 9" xfId="30378" hidden="1"/>
    <cellStyle name="40% - Accent6 9" xfId="30517" hidden="1"/>
    <cellStyle name="40% - Accent6 9" xfId="30664" hidden="1"/>
    <cellStyle name="40% - Accent6 9" xfId="30760" hidden="1"/>
    <cellStyle name="40% - Accent6 9" xfId="29140" hidden="1"/>
    <cellStyle name="40% - Accent6 9" xfId="28836" hidden="1"/>
    <cellStyle name="40% - Accent6 9" xfId="31432" hidden="1"/>
    <cellStyle name="40% - Accent6 9" xfId="31531" hidden="1"/>
    <cellStyle name="40% - Accent6 9" xfId="31624" hidden="1"/>
    <cellStyle name="40% - Accent6 9" xfId="32197" hidden="1"/>
    <cellStyle name="40% - Accent6 9" xfId="32308" hidden="1"/>
    <cellStyle name="40% - Accent6 9" xfId="32421" hidden="1"/>
    <cellStyle name="40% - Accent6 9" xfId="32806" hidden="1"/>
    <cellStyle name="40% - Accent6 9" xfId="32885" hidden="1"/>
    <cellStyle name="40% - Accent6 9" xfId="33317" hidden="1"/>
    <cellStyle name="40% - Accent6 9" xfId="33243" hidden="1"/>
    <cellStyle name="40% - Accent6 9" xfId="33163" hidden="1"/>
    <cellStyle name="40% - Accent6 9" xfId="33080" hidden="1"/>
    <cellStyle name="40% - Accent6 9" xfId="31912" hidden="1"/>
    <cellStyle name="40% - Accent6 9" xfId="31831" hidden="1"/>
    <cellStyle name="40% - Accent6 9" xfId="31747" hidden="1"/>
    <cellStyle name="40% - Accent6 9" xfId="31684" hidden="1"/>
    <cellStyle name="40% - Accent6 9" xfId="32379" hidden="1"/>
    <cellStyle name="40% - Accent6 9" xfId="32528" hidden="1"/>
    <cellStyle name="40% - Accent6 9" xfId="30787" hidden="1"/>
    <cellStyle name="40% - Accent6 9" xfId="30632" hidden="1"/>
    <cellStyle name="40% - Accent6 9" xfId="30469" hidden="1"/>
    <cellStyle name="40% - Accent6 9" xfId="30350" hidden="1"/>
    <cellStyle name="40% - Accent6 9" xfId="32120" hidden="1"/>
    <cellStyle name="40% - Accent6 9" xfId="32531" hidden="1"/>
    <cellStyle name="40% - Accent6 9" xfId="29613" hidden="1"/>
    <cellStyle name="40% - Accent6 9" xfId="29430" hidden="1"/>
    <cellStyle name="40% - Accent6 9" xfId="29264" hidden="1"/>
    <cellStyle name="40% - Accent6 9" xfId="28776" hidden="1"/>
    <cellStyle name="40% - Accent6 9" xfId="28700" hidden="1"/>
    <cellStyle name="40% - Accent6 9" xfId="28622" hidden="1"/>
    <cellStyle name="40% - Accent6 9" xfId="33375" hidden="1"/>
    <cellStyle name="40% - Accent6 9" xfId="33451" hidden="1"/>
    <cellStyle name="60% - Accent1" xfId="33533" builtinId="32" hidden="1"/>
    <cellStyle name="60% - Accent2" xfId="33537" builtinId="36" hidden="1"/>
    <cellStyle name="60% - Accent3" xfId="33540" builtinId="40" hidden="1"/>
    <cellStyle name="60% - Accent4" xfId="33544" builtinId="44" hidden="1"/>
    <cellStyle name="60% - Accent5" xfId="33548" builtinId="48" hidden="1"/>
    <cellStyle name="60% - Accent6" xfId="33552" builtinId="52" hidden="1"/>
    <cellStyle name="Accent1" xfId="33530" builtinId="29" hidden="1"/>
    <cellStyle name="Accent2" xfId="33534" builtinId="33" hidden="1"/>
    <cellStyle name="Accent3" xfId="33509" builtinId="37"/>
    <cellStyle name="Accent4" xfId="33541" builtinId="41" hidden="1"/>
    <cellStyle name="Accent5" xfId="33545" builtinId="45" hidden="1"/>
    <cellStyle name="Accent6" xfId="33549" builtinId="49" hidden="1"/>
    <cellStyle name="Bad" xfId="33519" builtinId="27" hidden="1"/>
    <cellStyle name="Calculation" xfId="33523" builtinId="22" hidden="1"/>
    <cellStyle name="Check Cell" xfId="33525" builtinId="23" hidden="1"/>
    <cellStyle name="Comma" xfId="33507" builtinId="3"/>
    <cellStyle name="Comma [0]" xfId="33510" builtinId="6" hidden="1"/>
    <cellStyle name="Comma [0] 2 4" xfId="33555"/>
    <cellStyle name="Comma [0] 6" xfId="33558"/>
    <cellStyle name="Comma [1]" xfId="33559"/>
    <cellStyle name="Comma [2]" xfId="33560"/>
    <cellStyle name="Comma [2] 2" xfId="33561"/>
    <cellStyle name="Comma [3] 4" xfId="33562"/>
    <cellStyle name="Comma [4]" xfId="33563"/>
    <cellStyle name="Comma [4] 2" xfId="33564"/>
    <cellStyle name="Currency" xfId="33511" builtinId="4" hidden="1"/>
    <cellStyle name="Currency [0]" xfId="33512" builtinId="7" hidden="1"/>
    <cellStyle name="Currency [0] 10" xfId="548" hidden="1"/>
    <cellStyle name="Currency [0] 10" xfId="1933" hidden="1"/>
    <cellStyle name="Currency [0] 10" xfId="2251" hidden="1"/>
    <cellStyle name="Currency [0] 10" xfId="2944" hidden="1"/>
    <cellStyle name="Currency [0] 10" xfId="3257" hidden="1"/>
    <cellStyle name="Currency [0] 10" xfId="3932" hidden="1"/>
    <cellStyle name="Currency [0] 10" xfId="4651" hidden="1"/>
    <cellStyle name="Currency [0] 10" xfId="5184" hidden="1"/>
    <cellStyle name="Currency [0] 10" xfId="5989" hidden="1"/>
    <cellStyle name="Currency [0] 10" xfId="7374" hidden="1"/>
    <cellStyle name="Currency [0] 10" xfId="7692" hidden="1"/>
    <cellStyle name="Currency [0] 10" xfId="8385" hidden="1"/>
    <cellStyle name="Currency [0] 10" xfId="8698" hidden="1"/>
    <cellStyle name="Currency [0] 10" xfId="9373" hidden="1"/>
    <cellStyle name="Currency [0] 10" xfId="10092" hidden="1"/>
    <cellStyle name="Currency [0] 10" xfId="10625" hidden="1"/>
    <cellStyle name="Currency [0] 10" xfId="10409" hidden="1"/>
    <cellStyle name="Currency [0] 10" xfId="8919" hidden="1"/>
    <cellStyle name="Currency [0] 10" xfId="8597" hidden="1"/>
    <cellStyle name="Currency [0] 10" xfId="7700" hidden="1"/>
    <cellStyle name="Currency [0] 10" xfId="7383" hidden="1"/>
    <cellStyle name="Currency [0] 10" xfId="6594" hidden="1"/>
    <cellStyle name="Currency [0] 10" xfId="5975" hidden="1"/>
    <cellStyle name="Currency [0] 10" xfId="11022" hidden="1"/>
    <cellStyle name="Currency [0] 10" xfId="4968" hidden="1"/>
    <cellStyle name="Currency [0] 10" xfId="3478" hidden="1"/>
    <cellStyle name="Currency [0] 10" xfId="3156" hidden="1"/>
    <cellStyle name="Currency [0] 10" xfId="2259" hidden="1"/>
    <cellStyle name="Currency [0] 10" xfId="1942" hidden="1"/>
    <cellStyle name="Currency [0] 10" xfId="1153" hidden="1"/>
    <cellStyle name="Currency [0] 10" xfId="534" hidden="1"/>
    <cellStyle name="Currency [0] 10" xfId="11166" hidden="1"/>
    <cellStyle name="Currency [0] 10" xfId="11717" hidden="1"/>
    <cellStyle name="Currency [0] 10" xfId="13102" hidden="1"/>
    <cellStyle name="Currency [0] 10" xfId="13420" hidden="1"/>
    <cellStyle name="Currency [0] 10" xfId="14113" hidden="1"/>
    <cellStyle name="Currency [0] 10" xfId="14426" hidden="1"/>
    <cellStyle name="Currency [0] 10" xfId="15101" hidden="1"/>
    <cellStyle name="Currency [0] 10" xfId="15820" hidden="1"/>
    <cellStyle name="Currency [0] 10" xfId="16353" hidden="1"/>
    <cellStyle name="Currency [0] 10" xfId="16137" hidden="1"/>
    <cellStyle name="Currency [0] 10" xfId="14647" hidden="1"/>
    <cellStyle name="Currency [0] 10" xfId="14325" hidden="1"/>
    <cellStyle name="Currency [0] 10" xfId="13428" hidden="1"/>
    <cellStyle name="Currency [0] 10" xfId="13111" hidden="1"/>
    <cellStyle name="Currency [0] 10" xfId="12322" hidden="1"/>
    <cellStyle name="Currency [0] 10" xfId="11703" hidden="1"/>
    <cellStyle name="Currency [0] 10" xfId="16750" hidden="1"/>
    <cellStyle name="Currency [0] 10" xfId="17298" hidden="1"/>
    <cellStyle name="Currency [0] 10" xfId="18683" hidden="1"/>
    <cellStyle name="Currency [0] 10" xfId="19001" hidden="1"/>
    <cellStyle name="Currency [0] 10" xfId="19694" hidden="1"/>
    <cellStyle name="Currency [0] 10" xfId="20007" hidden="1"/>
    <cellStyle name="Currency [0] 10" xfId="20682" hidden="1"/>
    <cellStyle name="Currency [0] 10" xfId="21401" hidden="1"/>
    <cellStyle name="Currency [0] 10" xfId="21934" hidden="1"/>
    <cellStyle name="Currency [0] 10" xfId="22739" hidden="1"/>
    <cellStyle name="Currency [0] 10" xfId="24124" hidden="1"/>
    <cellStyle name="Currency [0] 10" xfId="24442" hidden="1"/>
    <cellStyle name="Currency [0] 10" xfId="25135" hidden="1"/>
    <cellStyle name="Currency [0] 10" xfId="25448" hidden="1"/>
    <cellStyle name="Currency [0] 10" xfId="26123" hidden="1"/>
    <cellStyle name="Currency [0] 10" xfId="26842" hidden="1"/>
    <cellStyle name="Currency [0] 10" xfId="27375" hidden="1"/>
    <cellStyle name="Currency [0] 10" xfId="27159" hidden="1"/>
    <cellStyle name="Currency [0] 10" xfId="25669" hidden="1"/>
    <cellStyle name="Currency [0] 10" xfId="25347" hidden="1"/>
    <cellStyle name="Currency [0] 10" xfId="24450" hidden="1"/>
    <cellStyle name="Currency [0] 10" xfId="24133" hidden="1"/>
    <cellStyle name="Currency [0] 10" xfId="23344" hidden="1"/>
    <cellStyle name="Currency [0] 10" xfId="22725" hidden="1"/>
    <cellStyle name="Currency [0] 10" xfId="27772" hidden="1"/>
    <cellStyle name="Currency [0] 10" xfId="21718" hidden="1"/>
    <cellStyle name="Currency [0] 10" xfId="20228" hidden="1"/>
    <cellStyle name="Currency [0] 10" xfId="19906" hidden="1"/>
    <cellStyle name="Currency [0] 10" xfId="19009" hidden="1"/>
    <cellStyle name="Currency [0] 10" xfId="18692" hidden="1"/>
    <cellStyle name="Currency [0] 10" xfId="17903" hidden="1"/>
    <cellStyle name="Currency [0] 10" xfId="17284" hidden="1"/>
    <cellStyle name="Currency [0] 10" xfId="27916" hidden="1"/>
    <cellStyle name="Currency [0] 10" xfId="28467" hidden="1"/>
    <cellStyle name="Currency [0] 10" xfId="29852" hidden="1"/>
    <cellStyle name="Currency [0] 10" xfId="30170" hidden="1"/>
    <cellStyle name="Currency [0] 10" xfId="30863" hidden="1"/>
    <cellStyle name="Currency [0] 10" xfId="31176" hidden="1"/>
    <cellStyle name="Currency [0] 10" xfId="31851" hidden="1"/>
    <cellStyle name="Currency [0] 10" xfId="32570" hidden="1"/>
    <cellStyle name="Currency [0] 10" xfId="33103" hidden="1"/>
    <cellStyle name="Currency [0] 10" xfId="32887" hidden="1"/>
    <cellStyle name="Currency [0] 10" xfId="31397" hidden="1"/>
    <cellStyle name="Currency [0] 10" xfId="31075" hidden="1"/>
    <cellStyle name="Currency [0] 10" xfId="30178" hidden="1"/>
    <cellStyle name="Currency [0] 10" xfId="29861" hidden="1"/>
    <cellStyle name="Currency [0] 10" xfId="29072" hidden="1"/>
    <cellStyle name="Currency [0] 10" xfId="28453" hidden="1"/>
    <cellStyle name="Currency [0] 10" xfId="33500" hidden="1"/>
    <cellStyle name="Currency [0] 11" xfId="551" hidden="1"/>
    <cellStyle name="Currency [0] 11" xfId="1939" hidden="1"/>
    <cellStyle name="Currency [0] 11" xfId="2255" hidden="1"/>
    <cellStyle name="Currency [0] 11" xfId="3031" hidden="1"/>
    <cellStyle name="Currency [0] 11" xfId="3258" hidden="1"/>
    <cellStyle name="Currency [0] 11" xfId="3941" hidden="1"/>
    <cellStyle name="Currency [0] 11" xfId="4657" hidden="1"/>
    <cellStyle name="Currency [0] 11" xfId="5194" hidden="1"/>
    <cellStyle name="Currency [0] 11" xfId="5992" hidden="1"/>
    <cellStyle name="Currency [0] 11" xfId="7380" hidden="1"/>
    <cellStyle name="Currency [0] 11" xfId="7696" hidden="1"/>
    <cellStyle name="Currency [0] 11" xfId="8472" hidden="1"/>
    <cellStyle name="Currency [0] 11" xfId="8699" hidden="1"/>
    <cellStyle name="Currency [0] 11" xfId="9382" hidden="1"/>
    <cellStyle name="Currency [0] 11" xfId="10098" hidden="1"/>
    <cellStyle name="Currency [0] 11" xfId="10635" hidden="1"/>
    <cellStyle name="Currency [0] 11" xfId="10386" hidden="1"/>
    <cellStyle name="Currency [0] 11" xfId="8915" hidden="1"/>
    <cellStyle name="Currency [0] 11" xfId="8595" hidden="1"/>
    <cellStyle name="Currency [0] 11" xfId="7697" hidden="1"/>
    <cellStyle name="Currency [0] 11" xfId="7381" hidden="1"/>
    <cellStyle name="Currency [0] 11" xfId="6577" hidden="1"/>
    <cellStyle name="Currency [0] 11" xfId="5973" hidden="1"/>
    <cellStyle name="Currency [0] 11" xfId="11023" hidden="1"/>
    <cellStyle name="Currency [0] 11" xfId="4945" hidden="1"/>
    <cellStyle name="Currency [0] 11" xfId="3474" hidden="1"/>
    <cellStyle name="Currency [0] 11" xfId="3154" hidden="1"/>
    <cellStyle name="Currency [0] 11" xfId="2256" hidden="1"/>
    <cellStyle name="Currency [0] 11" xfId="1940" hidden="1"/>
    <cellStyle name="Currency [0] 11" xfId="1136" hidden="1"/>
    <cellStyle name="Currency [0] 11" xfId="532" hidden="1"/>
    <cellStyle name="Currency [0] 11" xfId="11167" hidden="1"/>
    <cellStyle name="Currency [0] 11" xfId="11720" hidden="1"/>
    <cellStyle name="Currency [0] 11" xfId="13108" hidden="1"/>
    <cellStyle name="Currency [0] 11" xfId="13424" hidden="1"/>
    <cellStyle name="Currency [0] 11" xfId="14200" hidden="1"/>
    <cellStyle name="Currency [0] 11" xfId="14427" hidden="1"/>
    <cellStyle name="Currency [0] 11" xfId="15110" hidden="1"/>
    <cellStyle name="Currency [0] 11" xfId="15826" hidden="1"/>
    <cellStyle name="Currency [0] 11" xfId="16363" hidden="1"/>
    <cellStyle name="Currency [0] 11" xfId="16114" hidden="1"/>
    <cellStyle name="Currency [0] 11" xfId="14643" hidden="1"/>
    <cellStyle name="Currency [0] 11" xfId="14323" hidden="1"/>
    <cellStyle name="Currency [0] 11" xfId="13425" hidden="1"/>
    <cellStyle name="Currency [0] 11" xfId="13109" hidden="1"/>
    <cellStyle name="Currency [0] 11" xfId="12305" hidden="1"/>
    <cellStyle name="Currency [0] 11" xfId="11701" hidden="1"/>
    <cellStyle name="Currency [0] 11" xfId="16751" hidden="1"/>
    <cellStyle name="Currency [0] 11" xfId="17301" hidden="1"/>
    <cellStyle name="Currency [0] 11" xfId="18689" hidden="1"/>
    <cellStyle name="Currency [0] 11" xfId="19005" hidden="1"/>
    <cellStyle name="Currency [0] 11" xfId="19781" hidden="1"/>
    <cellStyle name="Currency [0] 11" xfId="20008" hidden="1"/>
    <cellStyle name="Currency [0] 11" xfId="20691" hidden="1"/>
    <cellStyle name="Currency [0] 11" xfId="21407" hidden="1"/>
    <cellStyle name="Currency [0] 11" xfId="21944" hidden="1"/>
    <cellStyle name="Currency [0] 11" xfId="22742" hidden="1"/>
    <cellStyle name="Currency [0] 11" xfId="24130" hidden="1"/>
    <cellStyle name="Currency [0] 11" xfId="24446" hidden="1"/>
    <cellStyle name="Currency [0] 11" xfId="25222" hidden="1"/>
    <cellStyle name="Currency [0] 11" xfId="25449" hidden="1"/>
    <cellStyle name="Currency [0] 11" xfId="26132" hidden="1"/>
    <cellStyle name="Currency [0] 11" xfId="26848" hidden="1"/>
    <cellStyle name="Currency [0] 11" xfId="27385" hidden="1"/>
    <cellStyle name="Currency [0] 11" xfId="27136" hidden="1"/>
    <cellStyle name="Currency [0] 11" xfId="25665" hidden="1"/>
    <cellStyle name="Currency [0] 11" xfId="25345" hidden="1"/>
    <cellStyle name="Currency [0] 11" xfId="24447" hidden="1"/>
    <cellStyle name="Currency [0] 11" xfId="24131" hidden="1"/>
    <cellStyle name="Currency [0] 11" xfId="23327" hidden="1"/>
    <cellStyle name="Currency [0] 11" xfId="22723" hidden="1"/>
    <cellStyle name="Currency [0] 11" xfId="27773" hidden="1"/>
    <cellStyle name="Currency [0] 11" xfId="21695" hidden="1"/>
    <cellStyle name="Currency [0] 11" xfId="20224" hidden="1"/>
    <cellStyle name="Currency [0] 11" xfId="19904" hidden="1"/>
    <cellStyle name="Currency [0] 11" xfId="19006" hidden="1"/>
    <cellStyle name="Currency [0] 11" xfId="18690" hidden="1"/>
    <cellStyle name="Currency [0] 11" xfId="17886" hidden="1"/>
    <cellStyle name="Currency [0] 11" xfId="17282" hidden="1"/>
    <cellStyle name="Currency [0] 11" xfId="27917" hidden="1"/>
    <cellStyle name="Currency [0] 11" xfId="28470" hidden="1"/>
    <cellStyle name="Currency [0] 11" xfId="29858" hidden="1"/>
    <cellStyle name="Currency [0] 11" xfId="30174" hidden="1"/>
    <cellStyle name="Currency [0] 11" xfId="30950" hidden="1"/>
    <cellStyle name="Currency [0] 11" xfId="31177" hidden="1"/>
    <cellStyle name="Currency [0] 11" xfId="31860" hidden="1"/>
    <cellStyle name="Currency [0] 11" xfId="32576" hidden="1"/>
    <cellStyle name="Currency [0] 11" xfId="33113" hidden="1"/>
    <cellStyle name="Currency [0] 11" xfId="32864" hidden="1"/>
    <cellStyle name="Currency [0] 11" xfId="31393" hidden="1"/>
    <cellStyle name="Currency [0] 11" xfId="31073" hidden="1"/>
    <cellStyle name="Currency [0] 11" xfId="30175" hidden="1"/>
    <cellStyle name="Currency [0] 11" xfId="29859" hidden="1"/>
    <cellStyle name="Currency [0] 11" xfId="29055" hidden="1"/>
    <cellStyle name="Currency [0] 11" xfId="28451" hidden="1"/>
    <cellStyle name="Currency [0] 11" xfId="33501" hidden="1"/>
    <cellStyle name="Currency [0] 12" xfId="547" hidden="1"/>
    <cellStyle name="Currency [0] 12" xfId="1931" hidden="1"/>
    <cellStyle name="Currency [0] 12" xfId="2248" hidden="1"/>
    <cellStyle name="Currency [0] 12" xfId="2939" hidden="1"/>
    <cellStyle name="Currency [0] 12" xfId="3256" hidden="1"/>
    <cellStyle name="Currency [0] 12" xfId="3928" hidden="1"/>
    <cellStyle name="Currency [0] 12" xfId="4649" hidden="1"/>
    <cellStyle name="Currency [0] 12" xfId="5181" hidden="1"/>
    <cellStyle name="Currency [0] 12" xfId="5988" hidden="1"/>
    <cellStyle name="Currency [0] 12" xfId="7372" hidden="1"/>
    <cellStyle name="Currency [0] 12" xfId="7689" hidden="1"/>
    <cellStyle name="Currency [0] 12" xfId="8380" hidden="1"/>
    <cellStyle name="Currency [0] 12" xfId="8697" hidden="1"/>
    <cellStyle name="Currency [0] 12" xfId="9369" hidden="1"/>
    <cellStyle name="Currency [0] 12" xfId="10090" hidden="1"/>
    <cellStyle name="Currency [0] 12" xfId="10622" hidden="1"/>
    <cellStyle name="Currency [0] 12" xfId="10422" hidden="1"/>
    <cellStyle name="Currency [0] 12" xfId="8921" hidden="1"/>
    <cellStyle name="Currency [0] 12" xfId="8599" hidden="1"/>
    <cellStyle name="Currency [0] 12" xfId="7704" hidden="1"/>
    <cellStyle name="Currency [0] 12" xfId="7384" hidden="1"/>
    <cellStyle name="Currency [0] 12" xfId="6605" hidden="1"/>
    <cellStyle name="Currency [0] 12" xfId="5977" hidden="1"/>
    <cellStyle name="Currency [0] 12" xfId="11021" hidden="1"/>
    <cellStyle name="Currency [0] 12" xfId="4981" hidden="1"/>
    <cellStyle name="Currency [0] 12" xfId="3480" hidden="1"/>
    <cellStyle name="Currency [0] 12" xfId="3158" hidden="1"/>
    <cellStyle name="Currency [0] 12" xfId="2263" hidden="1"/>
    <cellStyle name="Currency [0] 12" xfId="1943" hidden="1"/>
    <cellStyle name="Currency [0] 12" xfId="1164" hidden="1"/>
    <cellStyle name="Currency [0] 12" xfId="536" hidden="1"/>
    <cellStyle name="Currency [0] 12" xfId="11165" hidden="1"/>
    <cellStyle name="Currency [0] 12" xfId="11716" hidden="1"/>
    <cellStyle name="Currency [0] 12" xfId="13100" hidden="1"/>
    <cellStyle name="Currency [0] 12" xfId="13417" hidden="1"/>
    <cellStyle name="Currency [0] 12" xfId="14108" hidden="1"/>
    <cellStyle name="Currency [0] 12" xfId="14425" hidden="1"/>
    <cellStyle name="Currency [0] 12" xfId="15097" hidden="1"/>
    <cellStyle name="Currency [0] 12" xfId="15818" hidden="1"/>
    <cellStyle name="Currency [0] 12" xfId="16350" hidden="1"/>
    <cellStyle name="Currency [0] 12" xfId="16150" hidden="1"/>
    <cellStyle name="Currency [0] 12" xfId="14649" hidden="1"/>
    <cellStyle name="Currency [0] 12" xfId="14327" hidden="1"/>
    <cellStyle name="Currency [0] 12" xfId="13432" hidden="1"/>
    <cellStyle name="Currency [0] 12" xfId="13112" hidden="1"/>
    <cellStyle name="Currency [0] 12" xfId="12333" hidden="1"/>
    <cellStyle name="Currency [0] 12" xfId="11705" hidden="1"/>
    <cellStyle name="Currency [0] 12" xfId="16749" hidden="1"/>
    <cellStyle name="Currency [0] 12" xfId="17297" hidden="1"/>
    <cellStyle name="Currency [0] 12" xfId="18681" hidden="1"/>
    <cellStyle name="Currency [0] 12" xfId="18998" hidden="1"/>
    <cellStyle name="Currency [0] 12" xfId="19689" hidden="1"/>
    <cellStyle name="Currency [0] 12" xfId="20006" hidden="1"/>
    <cellStyle name="Currency [0] 12" xfId="20678" hidden="1"/>
    <cellStyle name="Currency [0] 12" xfId="21399" hidden="1"/>
    <cellStyle name="Currency [0] 12" xfId="21931" hidden="1"/>
    <cellStyle name="Currency [0] 12" xfId="22738" hidden="1"/>
    <cellStyle name="Currency [0] 12" xfId="24122" hidden="1"/>
    <cellStyle name="Currency [0] 12" xfId="24439" hidden="1"/>
    <cellStyle name="Currency [0] 12" xfId="25130" hidden="1"/>
    <cellStyle name="Currency [0] 12" xfId="25447" hidden="1"/>
    <cellStyle name="Currency [0] 12" xfId="26119" hidden="1"/>
    <cellStyle name="Currency [0] 12" xfId="26840" hidden="1"/>
    <cellStyle name="Currency [0] 12" xfId="27372" hidden="1"/>
    <cellStyle name="Currency [0] 12" xfId="27172" hidden="1"/>
    <cellStyle name="Currency [0] 12" xfId="25671" hidden="1"/>
    <cellStyle name="Currency [0] 12" xfId="25349" hidden="1"/>
    <cellStyle name="Currency [0] 12" xfId="24454" hidden="1"/>
    <cellStyle name="Currency [0] 12" xfId="24134" hidden="1"/>
    <cellStyle name="Currency [0] 12" xfId="23355" hidden="1"/>
    <cellStyle name="Currency [0] 12" xfId="22727" hidden="1"/>
    <cellStyle name="Currency [0] 12" xfId="27771" hidden="1"/>
    <cellStyle name="Currency [0] 12" xfId="21731" hidden="1"/>
    <cellStyle name="Currency [0] 12" xfId="20230" hidden="1"/>
    <cellStyle name="Currency [0] 12" xfId="19908" hidden="1"/>
    <cellStyle name="Currency [0] 12" xfId="19013" hidden="1"/>
    <cellStyle name="Currency [0] 12" xfId="18693" hidden="1"/>
    <cellStyle name="Currency [0] 12" xfId="17914" hidden="1"/>
    <cellStyle name="Currency [0] 12" xfId="17286" hidden="1"/>
    <cellStyle name="Currency [0] 12" xfId="27915" hidden="1"/>
    <cellStyle name="Currency [0] 12" xfId="28466" hidden="1"/>
    <cellStyle name="Currency [0] 12" xfId="29850" hidden="1"/>
    <cellStyle name="Currency [0] 12" xfId="30167" hidden="1"/>
    <cellStyle name="Currency [0] 12" xfId="30858" hidden="1"/>
    <cellStyle name="Currency [0] 12" xfId="31175" hidden="1"/>
    <cellStyle name="Currency [0] 12" xfId="31847" hidden="1"/>
    <cellStyle name="Currency [0] 12" xfId="32568" hidden="1"/>
    <cellStyle name="Currency [0] 12" xfId="33100" hidden="1"/>
    <cellStyle name="Currency [0] 12" xfId="32900" hidden="1"/>
    <cellStyle name="Currency [0] 12" xfId="31399" hidden="1"/>
    <cellStyle name="Currency [0] 12" xfId="31077" hidden="1"/>
    <cellStyle name="Currency [0] 12" xfId="30182" hidden="1"/>
    <cellStyle name="Currency [0] 12" xfId="29862" hidden="1"/>
    <cellStyle name="Currency [0] 12" xfId="29083" hidden="1"/>
    <cellStyle name="Currency [0] 12" xfId="28455" hidden="1"/>
    <cellStyle name="Currency [0] 12" xfId="33499" hidden="1"/>
    <cellStyle name="Currency [0] 13" xfId="554" hidden="1"/>
    <cellStyle name="Currency [0] 13" xfId="1941" hidden="1"/>
    <cellStyle name="Currency [0] 13" xfId="2258" hidden="1"/>
    <cellStyle name="Currency [0] 13" xfId="3043" hidden="1"/>
    <cellStyle name="Currency [0] 13" xfId="3260" hidden="1"/>
    <cellStyle name="Currency [0] 13" xfId="3970" hidden="1"/>
    <cellStyle name="Currency [0] 13" xfId="4658" hidden="1"/>
    <cellStyle name="Currency [0] 13" xfId="5223" hidden="1"/>
    <cellStyle name="Currency [0] 13" xfId="5995" hidden="1"/>
    <cellStyle name="Currency [0] 13" xfId="7382" hidden="1"/>
    <cellStyle name="Currency [0] 13" xfId="7699" hidden="1"/>
    <cellStyle name="Currency [0] 13" xfId="8484" hidden="1"/>
    <cellStyle name="Currency [0] 13" xfId="8701" hidden="1"/>
    <cellStyle name="Currency [0] 13" xfId="9411" hidden="1"/>
    <cellStyle name="Currency [0] 13" xfId="10099" hidden="1"/>
    <cellStyle name="Currency [0] 13" xfId="10664" hidden="1"/>
    <cellStyle name="Currency [0] 13" xfId="10373" hidden="1"/>
    <cellStyle name="Currency [0] 13" xfId="8914" hidden="1"/>
    <cellStyle name="Currency [0] 13" xfId="8494" hidden="1"/>
    <cellStyle name="Currency [0] 13" xfId="7695" hidden="1"/>
    <cellStyle name="Currency [0] 13" xfId="7377" hidden="1"/>
    <cellStyle name="Currency [0] 13" xfId="6561" hidden="1"/>
    <cellStyle name="Currency [0] 13" xfId="5972" hidden="1"/>
    <cellStyle name="Currency [0] 13" xfId="11024" hidden="1"/>
    <cellStyle name="Currency [0] 13" xfId="4932" hidden="1"/>
    <cellStyle name="Currency [0] 13" xfId="3473" hidden="1"/>
    <cellStyle name="Currency [0] 13" xfId="3053" hidden="1"/>
    <cellStyle name="Currency [0] 13" xfId="2254" hidden="1"/>
    <cellStyle name="Currency [0] 13" xfId="1936" hidden="1"/>
    <cellStyle name="Currency [0] 13" xfId="1120" hidden="1"/>
    <cellStyle name="Currency [0] 13" xfId="531" hidden="1"/>
    <cellStyle name="Currency [0] 13" xfId="11168" hidden="1"/>
    <cellStyle name="Currency [0] 13" xfId="11723" hidden="1"/>
    <cellStyle name="Currency [0] 13" xfId="13110" hidden="1"/>
    <cellStyle name="Currency [0] 13" xfId="13427" hidden="1"/>
    <cellStyle name="Currency [0] 13" xfId="14212" hidden="1"/>
    <cellStyle name="Currency [0] 13" xfId="14429" hidden="1"/>
    <cellStyle name="Currency [0] 13" xfId="15139" hidden="1"/>
    <cellStyle name="Currency [0] 13" xfId="15827" hidden="1"/>
    <cellStyle name="Currency [0] 13" xfId="16392" hidden="1"/>
    <cellStyle name="Currency [0] 13" xfId="16101" hidden="1"/>
    <cellStyle name="Currency [0] 13" xfId="14642" hidden="1"/>
    <cellStyle name="Currency [0] 13" xfId="14222" hidden="1"/>
    <cellStyle name="Currency [0] 13" xfId="13423" hidden="1"/>
    <cellStyle name="Currency [0] 13" xfId="13105" hidden="1"/>
    <cellStyle name="Currency [0] 13" xfId="12289" hidden="1"/>
    <cellStyle name="Currency [0] 13" xfId="11700" hidden="1"/>
    <cellStyle name="Currency [0] 13" xfId="16752" hidden="1"/>
    <cellStyle name="Currency [0] 13" xfId="17304" hidden="1"/>
    <cellStyle name="Currency [0] 13" xfId="18691" hidden="1"/>
    <cellStyle name="Currency [0] 13" xfId="19008" hidden="1"/>
    <cellStyle name="Currency [0] 13" xfId="19793" hidden="1"/>
    <cellStyle name="Currency [0] 13" xfId="20010" hidden="1"/>
    <cellStyle name="Currency [0] 13" xfId="20720" hidden="1"/>
    <cellStyle name="Currency [0] 13" xfId="21408" hidden="1"/>
    <cellStyle name="Currency [0] 13" xfId="21973" hidden="1"/>
    <cellStyle name="Currency [0] 13" xfId="22745" hidden="1"/>
    <cellStyle name="Currency [0] 13" xfId="24132" hidden="1"/>
    <cellStyle name="Currency [0] 13" xfId="24449" hidden="1"/>
    <cellStyle name="Currency [0] 13" xfId="25234" hidden="1"/>
    <cellStyle name="Currency [0] 13" xfId="25451" hidden="1"/>
    <cellStyle name="Currency [0] 13" xfId="26161" hidden="1"/>
    <cellStyle name="Currency [0] 13" xfId="26849" hidden="1"/>
    <cellStyle name="Currency [0] 13" xfId="27414" hidden="1"/>
    <cellStyle name="Currency [0] 13" xfId="27123" hidden="1"/>
    <cellStyle name="Currency [0] 13" xfId="25664" hidden="1"/>
    <cellStyle name="Currency [0] 13" xfId="25244" hidden="1"/>
    <cellStyle name="Currency [0] 13" xfId="24445" hidden="1"/>
    <cellStyle name="Currency [0] 13" xfId="24127" hidden="1"/>
    <cellStyle name="Currency [0] 13" xfId="23311" hidden="1"/>
    <cellStyle name="Currency [0] 13" xfId="22722" hidden="1"/>
    <cellStyle name="Currency [0] 13" xfId="27774" hidden="1"/>
    <cellStyle name="Currency [0] 13" xfId="21682" hidden="1"/>
    <cellStyle name="Currency [0] 13" xfId="20223" hidden="1"/>
    <cellStyle name="Currency [0] 13" xfId="19803" hidden="1"/>
    <cellStyle name="Currency [0] 13" xfId="19004" hidden="1"/>
    <cellStyle name="Currency [0] 13" xfId="18686" hidden="1"/>
    <cellStyle name="Currency [0] 13" xfId="17870" hidden="1"/>
    <cellStyle name="Currency [0] 13" xfId="17281" hidden="1"/>
    <cellStyle name="Currency [0] 13" xfId="27918" hidden="1"/>
    <cellStyle name="Currency [0] 13" xfId="28473" hidden="1"/>
    <cellStyle name="Currency [0] 13" xfId="29860" hidden="1"/>
    <cellStyle name="Currency [0] 13" xfId="30177" hidden="1"/>
    <cellStyle name="Currency [0] 13" xfId="30962" hidden="1"/>
    <cellStyle name="Currency [0] 13" xfId="31179" hidden="1"/>
    <cellStyle name="Currency [0] 13" xfId="31889" hidden="1"/>
    <cellStyle name="Currency [0] 13" xfId="32577" hidden="1"/>
    <cellStyle name="Currency [0] 13" xfId="33142" hidden="1"/>
    <cellStyle name="Currency [0] 13" xfId="32851" hidden="1"/>
    <cellStyle name="Currency [0] 13" xfId="31392" hidden="1"/>
    <cellStyle name="Currency [0] 13" xfId="30972" hidden="1"/>
    <cellStyle name="Currency [0] 13" xfId="30173" hidden="1"/>
    <cellStyle name="Currency [0] 13" xfId="29855" hidden="1"/>
    <cellStyle name="Currency [0] 13" xfId="29039" hidden="1"/>
    <cellStyle name="Currency [0] 13" xfId="28450" hidden="1"/>
    <cellStyle name="Currency [0] 13" xfId="33502" hidden="1"/>
    <cellStyle name="Currency [0] 14" xfId="557" hidden="1"/>
    <cellStyle name="Currency [0] 14" xfId="1945" hidden="1"/>
    <cellStyle name="Currency [0] 14" xfId="2264" hidden="1"/>
    <cellStyle name="Currency [0] 14" xfId="3046" hidden="1"/>
    <cellStyle name="Currency [0] 14" xfId="3263" hidden="1"/>
    <cellStyle name="Currency [0] 14" xfId="4004" hidden="1"/>
    <cellStyle name="Currency [0] 14" xfId="4663" hidden="1"/>
    <cellStyle name="Currency [0] 14" xfId="5255" hidden="1"/>
    <cellStyle name="Currency [0] 14" xfId="5998" hidden="1"/>
    <cellStyle name="Currency [0] 14" xfId="7386" hidden="1"/>
    <cellStyle name="Currency [0] 14" xfId="7705" hidden="1"/>
    <cellStyle name="Currency [0] 14" xfId="8487" hidden="1"/>
    <cellStyle name="Currency [0] 14" xfId="8704" hidden="1"/>
    <cellStyle name="Currency [0] 14" xfId="9445" hidden="1"/>
    <cellStyle name="Currency [0] 14" xfId="10104" hidden="1"/>
    <cellStyle name="Currency [0] 14" xfId="10696" hidden="1"/>
    <cellStyle name="Currency [0] 14" xfId="10326" hidden="1"/>
    <cellStyle name="Currency [0] 14" xfId="8911" hidden="1"/>
    <cellStyle name="Currency [0] 14" xfId="8489" hidden="1"/>
    <cellStyle name="Currency [0] 14" xfId="7691" hidden="1"/>
    <cellStyle name="Currency [0] 14" xfId="7370" hidden="1"/>
    <cellStyle name="Currency [0] 14" xfId="6550" hidden="1"/>
    <cellStyle name="Currency [0] 14" xfId="5969" hidden="1"/>
    <cellStyle name="Currency [0] 14" xfId="11026" hidden="1"/>
    <cellStyle name="Currency [0] 14" xfId="4885" hidden="1"/>
    <cellStyle name="Currency [0] 14" xfId="3470" hidden="1"/>
    <cellStyle name="Currency [0] 14" xfId="3048" hidden="1"/>
    <cellStyle name="Currency [0] 14" xfId="2250" hidden="1"/>
    <cellStyle name="Currency [0] 14" xfId="1929" hidden="1"/>
    <cellStyle name="Currency [0] 14" xfId="1109" hidden="1"/>
    <cellStyle name="Currency [0] 14" xfId="528" hidden="1"/>
    <cellStyle name="Currency [0] 14" xfId="11170" hidden="1"/>
    <cellStyle name="Currency [0] 14" xfId="11726" hidden="1"/>
    <cellStyle name="Currency [0] 14" xfId="13114" hidden="1"/>
    <cellStyle name="Currency [0] 14" xfId="13433" hidden="1"/>
    <cellStyle name="Currency [0] 14" xfId="14215" hidden="1"/>
    <cellStyle name="Currency [0] 14" xfId="14432" hidden="1"/>
    <cellStyle name="Currency [0] 14" xfId="15173" hidden="1"/>
    <cellStyle name="Currency [0] 14" xfId="15832" hidden="1"/>
    <cellStyle name="Currency [0] 14" xfId="16424" hidden="1"/>
    <cellStyle name="Currency [0] 14" xfId="16054" hidden="1"/>
    <cellStyle name="Currency [0] 14" xfId="14639" hidden="1"/>
    <cellStyle name="Currency [0] 14" xfId="14217" hidden="1"/>
    <cellStyle name="Currency [0] 14" xfId="13419" hidden="1"/>
    <cellStyle name="Currency [0] 14" xfId="13098" hidden="1"/>
    <cellStyle name="Currency [0] 14" xfId="12278" hidden="1"/>
    <cellStyle name="Currency [0] 14" xfId="11697" hidden="1"/>
    <cellStyle name="Currency [0] 14" xfId="16754" hidden="1"/>
    <cellStyle name="Currency [0] 14" xfId="17307" hidden="1"/>
    <cellStyle name="Currency [0] 14" xfId="18695" hidden="1"/>
    <cellStyle name="Currency [0] 14" xfId="19014" hidden="1"/>
    <cellStyle name="Currency [0] 14" xfId="19796" hidden="1"/>
    <cellStyle name="Currency [0] 14" xfId="20013" hidden="1"/>
    <cellStyle name="Currency [0] 14" xfId="20754" hidden="1"/>
    <cellStyle name="Currency [0] 14" xfId="21413" hidden="1"/>
    <cellStyle name="Currency [0] 14" xfId="22005" hidden="1"/>
    <cellStyle name="Currency [0] 14" xfId="22748" hidden="1"/>
    <cellStyle name="Currency [0] 14" xfId="24136" hidden="1"/>
    <cellStyle name="Currency [0] 14" xfId="24455" hidden="1"/>
    <cellStyle name="Currency [0] 14" xfId="25237" hidden="1"/>
    <cellStyle name="Currency [0] 14" xfId="25454" hidden="1"/>
    <cellStyle name="Currency [0] 14" xfId="26195" hidden="1"/>
    <cellStyle name="Currency [0] 14" xfId="26854" hidden="1"/>
    <cellStyle name="Currency [0] 14" xfId="27446" hidden="1"/>
    <cellStyle name="Currency [0] 14" xfId="27076" hidden="1"/>
    <cellStyle name="Currency [0] 14" xfId="25661" hidden="1"/>
    <cellStyle name="Currency [0] 14" xfId="25239" hidden="1"/>
    <cellStyle name="Currency [0] 14" xfId="24441" hidden="1"/>
    <cellStyle name="Currency [0] 14" xfId="24120" hidden="1"/>
    <cellStyle name="Currency [0] 14" xfId="23300" hidden="1"/>
    <cellStyle name="Currency [0] 14" xfId="22719" hidden="1"/>
    <cellStyle name="Currency [0] 14" xfId="27776" hidden="1"/>
    <cellStyle name="Currency [0] 14" xfId="21635" hidden="1"/>
    <cellStyle name="Currency [0] 14" xfId="20220" hidden="1"/>
    <cellStyle name="Currency [0] 14" xfId="19798" hidden="1"/>
    <cellStyle name="Currency [0] 14" xfId="19000" hidden="1"/>
    <cellStyle name="Currency [0] 14" xfId="18679" hidden="1"/>
    <cellStyle name="Currency [0] 14" xfId="17859" hidden="1"/>
    <cellStyle name="Currency [0] 14" xfId="17278" hidden="1"/>
    <cellStyle name="Currency [0] 14" xfId="27920" hidden="1"/>
    <cellStyle name="Currency [0] 14" xfId="28476" hidden="1"/>
    <cellStyle name="Currency [0] 14" xfId="29864" hidden="1"/>
    <cellStyle name="Currency [0] 14" xfId="30183" hidden="1"/>
    <cellStyle name="Currency [0] 14" xfId="30965" hidden="1"/>
    <cellStyle name="Currency [0] 14" xfId="31182" hidden="1"/>
    <cellStyle name="Currency [0] 14" xfId="31923" hidden="1"/>
    <cellStyle name="Currency [0] 14" xfId="32582" hidden="1"/>
    <cellStyle name="Currency [0] 14" xfId="33174" hidden="1"/>
    <cellStyle name="Currency [0] 14" xfId="32804" hidden="1"/>
    <cellStyle name="Currency [0] 14" xfId="31389" hidden="1"/>
    <cellStyle name="Currency [0] 14" xfId="30967" hidden="1"/>
    <cellStyle name="Currency [0] 14" xfId="30169" hidden="1"/>
    <cellStyle name="Currency [0] 14" xfId="29848" hidden="1"/>
    <cellStyle name="Currency [0] 14" xfId="29028" hidden="1"/>
    <cellStyle name="Currency [0] 14" xfId="28447" hidden="1"/>
    <cellStyle name="Currency [0] 14" xfId="33504" hidden="1"/>
    <cellStyle name="Currency [0] 15" xfId="559" hidden="1"/>
    <cellStyle name="Currency [0] 15" xfId="1947" hidden="1"/>
    <cellStyle name="Currency [0] 15" xfId="2266" hidden="1"/>
    <cellStyle name="Currency [0] 15" xfId="3047" hidden="1"/>
    <cellStyle name="Currency [0] 15" xfId="3338" hidden="1"/>
    <cellStyle name="Currency [0] 15" xfId="4018" hidden="1"/>
    <cellStyle name="Currency [0] 15" xfId="4664" hidden="1"/>
    <cellStyle name="Currency [0] 15" xfId="5267" hidden="1"/>
    <cellStyle name="Currency [0] 15" xfId="6000" hidden="1"/>
    <cellStyle name="Currency [0] 15" xfId="7388" hidden="1"/>
    <cellStyle name="Currency [0] 15" xfId="7707" hidden="1"/>
    <cellStyle name="Currency [0] 15" xfId="8488" hidden="1"/>
    <cellStyle name="Currency [0] 15" xfId="8779" hidden="1"/>
    <cellStyle name="Currency [0] 15" xfId="9459" hidden="1"/>
    <cellStyle name="Currency [0] 15" xfId="10105" hidden="1"/>
    <cellStyle name="Currency [0] 15" xfId="10708" hidden="1"/>
    <cellStyle name="Currency [0] 15" xfId="10312" hidden="1"/>
    <cellStyle name="Currency [0] 15" xfId="8910" hidden="1"/>
    <cellStyle name="Currency [0] 15" xfId="8486" hidden="1"/>
    <cellStyle name="Currency [0] 15" xfId="7687" hidden="1"/>
    <cellStyle name="Currency [0] 15" xfId="7368" hidden="1"/>
    <cellStyle name="Currency [0] 15" xfId="6535" hidden="1"/>
    <cellStyle name="Currency [0] 15" xfId="5829" hidden="1"/>
    <cellStyle name="Currency [0] 15" xfId="11027" hidden="1"/>
    <cellStyle name="Currency [0] 15" xfId="4871" hidden="1"/>
    <cellStyle name="Currency [0] 15" xfId="3469" hidden="1"/>
    <cellStyle name="Currency [0] 15" xfId="3045" hidden="1"/>
    <cellStyle name="Currency [0] 15" xfId="2246" hidden="1"/>
    <cellStyle name="Currency [0] 15" xfId="1927" hidden="1"/>
    <cellStyle name="Currency [0] 15" xfId="1094" hidden="1"/>
    <cellStyle name="Currency [0] 15" xfId="388" hidden="1"/>
    <cellStyle name="Currency [0] 15" xfId="11171" hidden="1"/>
    <cellStyle name="Currency [0] 15" xfId="11728" hidden="1"/>
    <cellStyle name="Currency [0] 15" xfId="13116" hidden="1"/>
    <cellStyle name="Currency [0] 15" xfId="13435" hidden="1"/>
    <cellStyle name="Currency [0] 15" xfId="14216" hidden="1"/>
    <cellStyle name="Currency [0] 15" xfId="14507" hidden="1"/>
    <cellStyle name="Currency [0] 15" xfId="15187" hidden="1"/>
    <cellStyle name="Currency [0] 15" xfId="15833" hidden="1"/>
    <cellStyle name="Currency [0] 15" xfId="16436" hidden="1"/>
    <cellStyle name="Currency [0] 15" xfId="16040" hidden="1"/>
    <cellStyle name="Currency [0] 15" xfId="14638" hidden="1"/>
    <cellStyle name="Currency [0] 15" xfId="14214" hidden="1"/>
    <cellStyle name="Currency [0] 15" xfId="13415" hidden="1"/>
    <cellStyle name="Currency [0] 15" xfId="13096" hidden="1"/>
    <cellStyle name="Currency [0] 15" xfId="12263" hidden="1"/>
    <cellStyle name="Currency [0] 15" xfId="11557" hidden="1"/>
    <cellStyle name="Currency [0] 15" xfId="16755" hidden="1"/>
    <cellStyle name="Currency [0] 15" xfId="17309" hidden="1"/>
    <cellStyle name="Currency [0] 15" xfId="18697" hidden="1"/>
    <cellStyle name="Currency [0] 15" xfId="19016" hidden="1"/>
    <cellStyle name="Currency [0] 15" xfId="19797" hidden="1"/>
    <cellStyle name="Currency [0] 15" xfId="20088" hidden="1"/>
    <cellStyle name="Currency [0] 15" xfId="20768" hidden="1"/>
    <cellStyle name="Currency [0] 15" xfId="21414" hidden="1"/>
    <cellStyle name="Currency [0] 15" xfId="22017" hidden="1"/>
    <cellStyle name="Currency [0] 15" xfId="22750" hidden="1"/>
    <cellStyle name="Currency [0] 15" xfId="24138" hidden="1"/>
    <cellStyle name="Currency [0] 15" xfId="24457" hidden="1"/>
    <cellStyle name="Currency [0] 15" xfId="25238" hidden="1"/>
    <cellStyle name="Currency [0] 15" xfId="25529" hidden="1"/>
    <cellStyle name="Currency [0] 15" xfId="26209" hidden="1"/>
    <cellStyle name="Currency [0] 15" xfId="26855" hidden="1"/>
    <cellStyle name="Currency [0] 15" xfId="27458" hidden="1"/>
    <cellStyle name="Currency [0] 15" xfId="27062" hidden="1"/>
    <cellStyle name="Currency [0] 15" xfId="25660" hidden="1"/>
    <cellStyle name="Currency [0] 15" xfId="25236" hidden="1"/>
    <cellStyle name="Currency [0] 15" xfId="24437" hidden="1"/>
    <cellStyle name="Currency [0] 15" xfId="24118" hidden="1"/>
    <cellStyle name="Currency [0] 15" xfId="23285" hidden="1"/>
    <cellStyle name="Currency [0] 15" xfId="22579" hidden="1"/>
    <cellStyle name="Currency [0] 15" xfId="27777" hidden="1"/>
    <cellStyle name="Currency [0] 15" xfId="21621" hidden="1"/>
    <cellStyle name="Currency [0] 15" xfId="20219" hidden="1"/>
    <cellStyle name="Currency [0] 15" xfId="19795" hidden="1"/>
    <cellStyle name="Currency [0] 15" xfId="18996" hidden="1"/>
    <cellStyle name="Currency [0] 15" xfId="18677" hidden="1"/>
    <cellStyle name="Currency [0] 15" xfId="17844" hidden="1"/>
    <cellStyle name="Currency [0] 15" xfId="17138" hidden="1"/>
    <cellStyle name="Currency [0] 15" xfId="27921" hidden="1"/>
    <cellStyle name="Currency [0] 15" xfId="28478" hidden="1"/>
    <cellStyle name="Currency [0] 15" xfId="29866" hidden="1"/>
    <cellStyle name="Currency [0] 15" xfId="30185" hidden="1"/>
    <cellStyle name="Currency [0] 15" xfId="30966" hidden="1"/>
    <cellStyle name="Currency [0] 15" xfId="31257" hidden="1"/>
    <cellStyle name="Currency [0] 15" xfId="31937" hidden="1"/>
    <cellStyle name="Currency [0] 15" xfId="32583" hidden="1"/>
    <cellStyle name="Currency [0] 15" xfId="33186" hidden="1"/>
    <cellStyle name="Currency [0] 15" xfId="32790" hidden="1"/>
    <cellStyle name="Currency [0] 15" xfId="31388" hidden="1"/>
    <cellStyle name="Currency [0] 15" xfId="30964" hidden="1"/>
    <cellStyle name="Currency [0] 15" xfId="30165" hidden="1"/>
    <cellStyle name="Currency [0] 15" xfId="29846" hidden="1"/>
    <cellStyle name="Currency [0] 15" xfId="29013" hidden="1"/>
    <cellStyle name="Currency [0] 15" xfId="28307" hidden="1"/>
    <cellStyle name="Currency [0] 15" xfId="33505" hidden="1"/>
    <cellStyle name="Currency [0] 16" xfId="556" hidden="1"/>
    <cellStyle name="Currency [0] 16" xfId="1944" hidden="1"/>
    <cellStyle name="Currency [0] 16" xfId="2260" hidden="1"/>
    <cellStyle name="Currency [0] 16" xfId="3044" hidden="1"/>
    <cellStyle name="Currency [0] 16" xfId="3262" hidden="1"/>
    <cellStyle name="Currency [0] 16" xfId="3994" hidden="1"/>
    <cellStyle name="Currency [0] 16" xfId="4662" hidden="1"/>
    <cellStyle name="Currency [0] 16" xfId="5246" hidden="1"/>
    <cellStyle name="Currency [0] 16" xfId="5997" hidden="1"/>
    <cellStyle name="Currency [0] 16" xfId="7385" hidden="1"/>
    <cellStyle name="Currency [0] 16" xfId="7701" hidden="1"/>
    <cellStyle name="Currency [0] 16" xfId="8485" hidden="1"/>
    <cellStyle name="Currency [0] 16" xfId="8703" hidden="1"/>
    <cellStyle name="Currency [0] 16" xfId="9435" hidden="1"/>
    <cellStyle name="Currency [0] 16" xfId="10103" hidden="1"/>
    <cellStyle name="Currency [0] 16" xfId="10687" hidden="1"/>
    <cellStyle name="Currency [0] 16" xfId="10332" hidden="1"/>
    <cellStyle name="Currency [0] 16" xfId="8912" hidden="1"/>
    <cellStyle name="Currency [0] 16" xfId="8492" hidden="1"/>
    <cellStyle name="Currency [0] 16" xfId="7693" hidden="1"/>
    <cellStyle name="Currency [0] 16" xfId="7371" hidden="1"/>
    <cellStyle name="Currency [0] 16" xfId="6552" hidden="1"/>
    <cellStyle name="Currency [0] 16" xfId="5970" hidden="1"/>
    <cellStyle name="Currency [0] 16" xfId="11025" hidden="1"/>
    <cellStyle name="Currency [0] 16" xfId="4891" hidden="1"/>
    <cellStyle name="Currency [0] 16" xfId="3471" hidden="1"/>
    <cellStyle name="Currency [0] 16" xfId="3051" hidden="1"/>
    <cellStyle name="Currency [0] 16" xfId="2252" hidden="1"/>
    <cellStyle name="Currency [0] 16" xfId="1930" hidden="1"/>
    <cellStyle name="Currency [0] 16" xfId="1111" hidden="1"/>
    <cellStyle name="Currency [0] 16" xfId="529" hidden="1"/>
    <cellStyle name="Currency [0] 16" xfId="11169" hidden="1"/>
    <cellStyle name="Currency [0] 16" xfId="11725" hidden="1"/>
    <cellStyle name="Currency [0] 16" xfId="13113" hidden="1"/>
    <cellStyle name="Currency [0] 16" xfId="13429" hidden="1"/>
    <cellStyle name="Currency [0] 16" xfId="14213" hidden="1"/>
    <cellStyle name="Currency [0] 16" xfId="14431" hidden="1"/>
    <cellStyle name="Currency [0] 16" xfId="15163" hidden="1"/>
    <cellStyle name="Currency [0] 16" xfId="15831" hidden="1"/>
    <cellStyle name="Currency [0] 16" xfId="16415" hidden="1"/>
    <cellStyle name="Currency [0] 16" xfId="16060" hidden="1"/>
    <cellStyle name="Currency [0] 16" xfId="14640" hidden="1"/>
    <cellStyle name="Currency [0] 16" xfId="14220" hidden="1"/>
    <cellStyle name="Currency [0] 16" xfId="13421" hidden="1"/>
    <cellStyle name="Currency [0] 16" xfId="13099" hidden="1"/>
    <cellStyle name="Currency [0] 16" xfId="12280" hidden="1"/>
    <cellStyle name="Currency [0] 16" xfId="11698" hidden="1"/>
    <cellStyle name="Currency [0] 16" xfId="16753" hidden="1"/>
    <cellStyle name="Currency [0] 16" xfId="17306" hidden="1"/>
    <cellStyle name="Currency [0] 16" xfId="18694" hidden="1"/>
    <cellStyle name="Currency [0] 16" xfId="19010" hidden="1"/>
    <cellStyle name="Currency [0] 16" xfId="19794" hidden="1"/>
    <cellStyle name="Currency [0] 16" xfId="20012" hidden="1"/>
    <cellStyle name="Currency [0] 16" xfId="20744" hidden="1"/>
    <cellStyle name="Currency [0] 16" xfId="21412" hidden="1"/>
    <cellStyle name="Currency [0] 16" xfId="21996" hidden="1"/>
    <cellStyle name="Currency [0] 16" xfId="22747" hidden="1"/>
    <cellStyle name="Currency [0] 16" xfId="24135" hidden="1"/>
    <cellStyle name="Currency [0] 16" xfId="24451" hidden="1"/>
    <cellStyle name="Currency [0] 16" xfId="25235" hidden="1"/>
    <cellStyle name="Currency [0] 16" xfId="25453" hidden="1"/>
    <cellStyle name="Currency [0] 16" xfId="26185" hidden="1"/>
    <cellStyle name="Currency [0] 16" xfId="26853" hidden="1"/>
    <cellStyle name="Currency [0] 16" xfId="27437" hidden="1"/>
    <cellStyle name="Currency [0] 16" xfId="27082" hidden="1"/>
    <cellStyle name="Currency [0] 16" xfId="25662" hidden="1"/>
    <cellStyle name="Currency [0] 16" xfId="25242" hidden="1"/>
    <cellStyle name="Currency [0] 16" xfId="24443" hidden="1"/>
    <cellStyle name="Currency [0] 16" xfId="24121" hidden="1"/>
    <cellStyle name="Currency [0] 16" xfId="23302" hidden="1"/>
    <cellStyle name="Currency [0] 16" xfId="22720" hidden="1"/>
    <cellStyle name="Currency [0] 16" xfId="27775" hidden="1"/>
    <cellStyle name="Currency [0] 16" xfId="21641" hidden="1"/>
    <cellStyle name="Currency [0] 16" xfId="20221" hidden="1"/>
    <cellStyle name="Currency [0] 16" xfId="19801" hidden="1"/>
    <cellStyle name="Currency [0] 16" xfId="19002" hidden="1"/>
    <cellStyle name="Currency [0] 16" xfId="18680" hidden="1"/>
    <cellStyle name="Currency [0] 16" xfId="17861" hidden="1"/>
    <cellStyle name="Currency [0] 16" xfId="17279" hidden="1"/>
    <cellStyle name="Currency [0] 16" xfId="27919" hidden="1"/>
    <cellStyle name="Currency [0] 16" xfId="28475" hidden="1"/>
    <cellStyle name="Currency [0] 16" xfId="29863" hidden="1"/>
    <cellStyle name="Currency [0] 16" xfId="30179" hidden="1"/>
    <cellStyle name="Currency [0] 16" xfId="30963" hidden="1"/>
    <cellStyle name="Currency [0] 16" xfId="31181" hidden="1"/>
    <cellStyle name="Currency [0] 16" xfId="31913" hidden="1"/>
    <cellStyle name="Currency [0] 16" xfId="32581" hidden="1"/>
    <cellStyle name="Currency [0] 16" xfId="33165" hidden="1"/>
    <cellStyle name="Currency [0] 16" xfId="32810" hidden="1"/>
    <cellStyle name="Currency [0] 16" xfId="31390" hidden="1"/>
    <cellStyle name="Currency [0] 16" xfId="30970" hidden="1"/>
    <cellStyle name="Currency [0] 16" xfId="30171" hidden="1"/>
    <cellStyle name="Currency [0] 16" xfId="29849" hidden="1"/>
    <cellStyle name="Currency [0] 16" xfId="29030" hidden="1"/>
    <cellStyle name="Currency [0] 16" xfId="28448" hidden="1"/>
    <cellStyle name="Currency [0] 16" xfId="33503" hidden="1"/>
    <cellStyle name="Currency [0] 17" xfId="574" hidden="1"/>
    <cellStyle name="Currency [0] 17" xfId="1952" hidden="1"/>
    <cellStyle name="Currency [0] 17" xfId="2268" hidden="1"/>
    <cellStyle name="Currency [0] 17" xfId="3052" hidden="1"/>
    <cellStyle name="Currency [0] 17" xfId="3367" hidden="1"/>
    <cellStyle name="Currency [0] 17" xfId="4028" hidden="1"/>
    <cellStyle name="Currency [0] 17" xfId="4665" hidden="1"/>
    <cellStyle name="Currency [0] 17" xfId="5279" hidden="1"/>
    <cellStyle name="Currency [0] 17" xfId="6015" hidden="1"/>
    <cellStyle name="Currency [0] 17" xfId="7393" hidden="1"/>
    <cellStyle name="Currency [0] 17" xfId="7709" hidden="1"/>
    <cellStyle name="Currency [0] 17" xfId="8493" hidden="1"/>
    <cellStyle name="Currency [0] 17" xfId="8808" hidden="1"/>
    <cellStyle name="Currency [0] 17" xfId="9469" hidden="1"/>
    <cellStyle name="Currency [0] 17" xfId="10106" hidden="1"/>
    <cellStyle name="Currency [0] 17" xfId="10720" hidden="1"/>
    <cellStyle name="Currency [0] 17" xfId="10310" hidden="1"/>
    <cellStyle name="Currency [0] 17" xfId="8807" hidden="1"/>
    <cellStyle name="Currency [0] 17" xfId="8483" hidden="1"/>
    <cellStyle name="Currency [0] 17" xfId="7682" hidden="1"/>
    <cellStyle name="Currency [0] 17" xfId="7366" hidden="1"/>
    <cellStyle name="Currency [0] 17" xfId="6515" hidden="1"/>
    <cellStyle name="Currency [0] 17" xfId="5807" hidden="1"/>
    <cellStyle name="Currency [0] 17" xfId="11028" hidden="1"/>
    <cellStyle name="Currency [0] 17" xfId="4869" hidden="1"/>
    <cellStyle name="Currency [0] 17" xfId="3366" hidden="1"/>
    <cellStyle name="Currency [0] 17" xfId="3042" hidden="1"/>
    <cellStyle name="Currency [0] 17" xfId="2241" hidden="1"/>
    <cellStyle name="Currency [0] 17" xfId="1925" hidden="1"/>
    <cellStyle name="Currency [0] 17" xfId="1074" hidden="1"/>
    <cellStyle name="Currency [0] 17" xfId="366" hidden="1"/>
    <cellStyle name="Currency [0] 17" xfId="11172" hidden="1"/>
    <cellStyle name="Currency [0] 17" xfId="11743" hidden="1"/>
    <cellStyle name="Currency [0] 17" xfId="13121" hidden="1"/>
    <cellStyle name="Currency [0] 17" xfId="13437" hidden="1"/>
    <cellStyle name="Currency [0] 17" xfId="14221" hidden="1"/>
    <cellStyle name="Currency [0] 17" xfId="14536" hidden="1"/>
    <cellStyle name="Currency [0] 17" xfId="15197" hidden="1"/>
    <cellStyle name="Currency [0] 17" xfId="15834" hidden="1"/>
    <cellStyle name="Currency [0] 17" xfId="16448" hidden="1"/>
    <cellStyle name="Currency [0] 17" xfId="16038" hidden="1"/>
    <cellStyle name="Currency [0] 17" xfId="14535" hidden="1"/>
    <cellStyle name="Currency [0] 17" xfId="14211" hidden="1"/>
    <cellStyle name="Currency [0] 17" xfId="13410" hidden="1"/>
    <cellStyle name="Currency [0] 17" xfId="13094" hidden="1"/>
    <cellStyle name="Currency [0] 17" xfId="12243" hidden="1"/>
    <cellStyle name="Currency [0] 17" xfId="11535" hidden="1"/>
    <cellStyle name="Currency [0] 17" xfId="16756" hidden="1"/>
    <cellStyle name="Currency [0] 17" xfId="17324" hidden="1"/>
    <cellStyle name="Currency [0] 17" xfId="18702" hidden="1"/>
    <cellStyle name="Currency [0] 17" xfId="19018" hidden="1"/>
    <cellStyle name="Currency [0] 17" xfId="19802" hidden="1"/>
    <cellStyle name="Currency [0] 17" xfId="20117" hidden="1"/>
    <cellStyle name="Currency [0] 17" xfId="20778" hidden="1"/>
    <cellStyle name="Currency [0] 17" xfId="21415" hidden="1"/>
    <cellStyle name="Currency [0] 17" xfId="22029" hidden="1"/>
    <cellStyle name="Currency [0] 17" xfId="22765" hidden="1"/>
    <cellStyle name="Currency [0] 17" xfId="24143" hidden="1"/>
    <cellStyle name="Currency [0] 17" xfId="24459" hidden="1"/>
    <cellStyle name="Currency [0] 17" xfId="25243" hidden="1"/>
    <cellStyle name="Currency [0] 17" xfId="25558" hidden="1"/>
    <cellStyle name="Currency [0] 17" xfId="26219" hidden="1"/>
    <cellStyle name="Currency [0] 17" xfId="26856" hidden="1"/>
    <cellStyle name="Currency [0] 17" xfId="27470" hidden="1"/>
    <cellStyle name="Currency [0] 17" xfId="27060" hidden="1"/>
    <cellStyle name="Currency [0] 17" xfId="25557" hidden="1"/>
    <cellStyle name="Currency [0] 17" xfId="25233" hidden="1"/>
    <cellStyle name="Currency [0] 17" xfId="24432" hidden="1"/>
    <cellStyle name="Currency [0] 17" xfId="24116" hidden="1"/>
    <cellStyle name="Currency [0] 17" xfId="23265" hidden="1"/>
    <cellStyle name="Currency [0] 17" xfId="22557" hidden="1"/>
    <cellStyle name="Currency [0] 17" xfId="27778" hidden="1"/>
    <cellStyle name="Currency [0] 17" xfId="21619" hidden="1"/>
    <cellStyle name="Currency [0] 17" xfId="20116" hidden="1"/>
    <cellStyle name="Currency [0] 17" xfId="19792" hidden="1"/>
    <cellStyle name="Currency [0] 17" xfId="18991" hidden="1"/>
    <cellStyle name="Currency [0] 17" xfId="18675" hidden="1"/>
    <cellStyle name="Currency [0] 17" xfId="17824" hidden="1"/>
    <cellStyle name="Currency [0] 17" xfId="17116" hidden="1"/>
    <cellStyle name="Currency [0] 17" xfId="27922" hidden="1"/>
    <cellStyle name="Currency [0] 17" xfId="28493" hidden="1"/>
    <cellStyle name="Currency [0] 17" xfId="29871" hidden="1"/>
    <cellStyle name="Currency [0] 17" xfId="30187" hidden="1"/>
    <cellStyle name="Currency [0] 17" xfId="30971" hidden="1"/>
    <cellStyle name="Currency [0] 17" xfId="31286" hidden="1"/>
    <cellStyle name="Currency [0] 17" xfId="31947" hidden="1"/>
    <cellStyle name="Currency [0] 17" xfId="32584" hidden="1"/>
    <cellStyle name="Currency [0] 17" xfId="33198" hidden="1"/>
    <cellStyle name="Currency [0] 17" xfId="32788" hidden="1"/>
    <cellStyle name="Currency [0] 17" xfId="31285" hidden="1"/>
    <cellStyle name="Currency [0] 17" xfId="30961" hidden="1"/>
    <cellStyle name="Currency [0] 17" xfId="30160" hidden="1"/>
    <cellStyle name="Currency [0] 17" xfId="29844" hidden="1"/>
    <cellStyle name="Currency [0] 17" xfId="28993" hidden="1"/>
    <cellStyle name="Currency [0] 17" xfId="28285" hidden="1"/>
    <cellStyle name="Currency [0] 17" xfId="33506" hidden="1"/>
    <cellStyle name="Currency [0] 2" xfId="527" hidden="1"/>
    <cellStyle name="Currency [0] 2" xfId="1780" hidden="1"/>
    <cellStyle name="Currency [0] 2" xfId="1212" hidden="1"/>
    <cellStyle name="Currency [0] 2" xfId="2892" hidden="1"/>
    <cellStyle name="Currency [0] 2" xfId="2123" hidden="1"/>
    <cellStyle name="Currency [0] 2" xfId="3767" hidden="1"/>
    <cellStyle name="Currency [0] 2" xfId="4560" hidden="1"/>
    <cellStyle name="Currency [0] 2" xfId="5012" hidden="1"/>
    <cellStyle name="Currency [0] 2" xfId="5968" hidden="1"/>
    <cellStyle name="Currency [0] 2" xfId="7221" hidden="1"/>
    <cellStyle name="Currency [0] 2" xfId="6653" hidden="1"/>
    <cellStyle name="Currency [0] 2" xfId="8333" hidden="1"/>
    <cellStyle name="Currency [0] 2" xfId="7564" hidden="1"/>
    <cellStyle name="Currency [0] 2" xfId="9208" hidden="1"/>
    <cellStyle name="Currency [0] 2" xfId="10001" hidden="1"/>
    <cellStyle name="Currency [0] 2" xfId="10453" hidden="1"/>
    <cellStyle name="Currency [0] 2" xfId="10460" hidden="1"/>
    <cellStyle name="Currency [0] 2" xfId="9118" hidden="1"/>
    <cellStyle name="Currency [0] 2" xfId="9650" hidden="1"/>
    <cellStyle name="Currency [0] 2" xfId="7849" hidden="1"/>
    <cellStyle name="Currency [0] 2" xfId="8625" hidden="1"/>
    <cellStyle name="Currency [0] 2" xfId="6727" hidden="1"/>
    <cellStyle name="Currency [0] 2" xfId="6001" hidden="1"/>
    <cellStyle name="Currency [0] 2" xfId="11013" hidden="1"/>
    <cellStyle name="Currency [0] 2" xfId="5019" hidden="1"/>
    <cellStyle name="Currency [0] 2" xfId="3677" hidden="1"/>
    <cellStyle name="Currency [0] 2" xfId="4209" hidden="1"/>
    <cellStyle name="Currency [0] 2" xfId="2408" hidden="1"/>
    <cellStyle name="Currency [0] 2" xfId="3184" hidden="1"/>
    <cellStyle name="Currency [0] 2" xfId="1286" hidden="1"/>
    <cellStyle name="Currency [0] 2" xfId="560" hidden="1"/>
    <cellStyle name="Currency [0] 2" xfId="11157" hidden="1"/>
    <cellStyle name="Currency [0] 2" xfId="11696" hidden="1"/>
    <cellStyle name="Currency [0] 2" xfId="12949" hidden="1"/>
    <cellStyle name="Currency [0] 2" xfId="12381" hidden="1"/>
    <cellStyle name="Currency [0] 2" xfId="14061" hidden="1"/>
    <cellStyle name="Currency [0] 2" xfId="13292" hidden="1"/>
    <cellStyle name="Currency [0] 2" xfId="14936" hidden="1"/>
    <cellStyle name="Currency [0] 2" xfId="15729" hidden="1"/>
    <cellStyle name="Currency [0] 2" xfId="16181" hidden="1"/>
    <cellStyle name="Currency [0] 2" xfId="16188" hidden="1"/>
    <cellStyle name="Currency [0] 2" xfId="14846" hidden="1"/>
    <cellStyle name="Currency [0] 2" xfId="15378" hidden="1"/>
    <cellStyle name="Currency [0] 2" xfId="13577" hidden="1"/>
    <cellStyle name="Currency [0] 2" xfId="14353" hidden="1"/>
    <cellStyle name="Currency [0] 2" xfId="12455" hidden="1"/>
    <cellStyle name="Currency [0] 2" xfId="11729" hidden="1"/>
    <cellStyle name="Currency [0] 2" xfId="16741" hidden="1"/>
    <cellStyle name="Currency [0] 2" xfId="17277" hidden="1"/>
    <cellStyle name="Currency [0] 2" xfId="18530" hidden="1"/>
    <cellStyle name="Currency [0] 2" xfId="17962" hidden="1"/>
    <cellStyle name="Currency [0] 2" xfId="19642" hidden="1"/>
    <cellStyle name="Currency [0] 2" xfId="18873" hidden="1"/>
    <cellStyle name="Currency [0] 2" xfId="20517" hidden="1"/>
    <cellStyle name="Currency [0] 2" xfId="21310" hidden="1"/>
    <cellStyle name="Currency [0] 2" xfId="21762" hidden="1"/>
    <cellStyle name="Currency [0] 2" xfId="22718" hidden="1"/>
    <cellStyle name="Currency [0] 2" xfId="23971" hidden="1"/>
    <cellStyle name="Currency [0] 2" xfId="23403" hidden="1"/>
    <cellStyle name="Currency [0] 2" xfId="25083" hidden="1"/>
    <cellStyle name="Currency [0] 2" xfId="24314" hidden="1"/>
    <cellStyle name="Currency [0] 2" xfId="25958" hidden="1"/>
    <cellStyle name="Currency [0] 2" xfId="26751" hidden="1"/>
    <cellStyle name="Currency [0] 2" xfId="27203" hidden="1"/>
    <cellStyle name="Currency [0] 2" xfId="27210" hidden="1"/>
    <cellStyle name="Currency [0] 2" xfId="25868" hidden="1"/>
    <cellStyle name="Currency [0] 2" xfId="26400" hidden="1"/>
    <cellStyle name="Currency [0] 2" xfId="24599" hidden="1"/>
    <cellStyle name="Currency [0] 2" xfId="25375" hidden="1"/>
    <cellStyle name="Currency [0] 2" xfId="23477" hidden="1"/>
    <cellStyle name="Currency [0] 2" xfId="22751" hidden="1"/>
    <cellStyle name="Currency [0] 2" xfId="27763" hidden="1"/>
    <cellStyle name="Currency [0] 2" xfId="21769" hidden="1"/>
    <cellStyle name="Currency [0] 2" xfId="20427" hidden="1"/>
    <cellStyle name="Currency [0] 2" xfId="20959" hidden="1"/>
    <cellStyle name="Currency [0] 2" xfId="19158" hidden="1"/>
    <cellStyle name="Currency [0] 2" xfId="19934" hidden="1"/>
    <cellStyle name="Currency [0] 2" xfId="18036" hidden="1"/>
    <cellStyle name="Currency [0] 2" xfId="17310" hidden="1"/>
    <cellStyle name="Currency [0] 2" xfId="27907" hidden="1"/>
    <cellStyle name="Currency [0] 2" xfId="28446" hidden="1"/>
    <cellStyle name="Currency [0] 2" xfId="29699" hidden="1"/>
    <cellStyle name="Currency [0] 2" xfId="29131" hidden="1"/>
    <cellStyle name="Currency [0] 2" xfId="30811" hidden="1"/>
    <cellStyle name="Currency [0] 2" xfId="30042" hidden="1"/>
    <cellStyle name="Currency [0] 2" xfId="31686" hidden="1"/>
    <cellStyle name="Currency [0] 2" xfId="32479" hidden="1"/>
    <cellStyle name="Currency [0] 2" xfId="32931" hidden="1"/>
    <cellStyle name="Currency [0] 2" xfId="32938" hidden="1"/>
    <cellStyle name="Currency [0] 2" xfId="31596" hidden="1"/>
    <cellStyle name="Currency [0] 2" xfId="32128" hidden="1"/>
    <cellStyle name="Currency [0] 2" xfId="30327" hidden="1"/>
    <cellStyle name="Currency [0] 2" xfId="31103" hidden="1"/>
    <cellStyle name="Currency [0] 2" xfId="29205" hidden="1"/>
    <cellStyle name="Currency [0] 2" xfId="28479" hidden="1"/>
    <cellStyle name="Currency [0] 2" xfId="33491" hidden="1"/>
    <cellStyle name="Currency [0] 3" xfId="530" hidden="1"/>
    <cellStyle name="Currency [0] 3" xfId="1781" hidden="1"/>
    <cellStyle name="Currency [0] 3" xfId="1290" hidden="1"/>
    <cellStyle name="Currency [0] 3" xfId="2894" hidden="1"/>
    <cellStyle name="Currency [0] 3" xfId="1183" hidden="1"/>
    <cellStyle name="Currency [0] 3" xfId="3774" hidden="1"/>
    <cellStyle name="Currency [0] 3" xfId="4570" hidden="1"/>
    <cellStyle name="Currency [0] 3" xfId="5015" hidden="1"/>
    <cellStyle name="Currency [0] 3" xfId="5971" hidden="1"/>
    <cellStyle name="Currency [0] 3" xfId="7222" hidden="1"/>
    <cellStyle name="Currency [0] 3" xfId="6731" hidden="1"/>
    <cellStyle name="Currency [0] 3" xfId="8335" hidden="1"/>
    <cellStyle name="Currency [0] 3" xfId="6624" hidden="1"/>
    <cellStyle name="Currency [0] 3" xfId="9215" hidden="1"/>
    <cellStyle name="Currency [0] 3" xfId="10011" hidden="1"/>
    <cellStyle name="Currency [0] 3" xfId="10456" hidden="1"/>
    <cellStyle name="Currency [0] 3" xfId="10457" hidden="1"/>
    <cellStyle name="Currency [0] 3" xfId="9109" hidden="1"/>
    <cellStyle name="Currency [0] 3" xfId="9576" hidden="1"/>
    <cellStyle name="Currency [0] 3" xfId="7846" hidden="1"/>
    <cellStyle name="Currency [0] 3" xfId="9676" hidden="1"/>
    <cellStyle name="Currency [0] 3" xfId="6710" hidden="1"/>
    <cellStyle name="Currency [0] 3" xfId="5999" hidden="1"/>
    <cellStyle name="Currency [0] 3" xfId="11014" hidden="1"/>
    <cellStyle name="Currency [0] 3" xfId="5016" hidden="1"/>
    <cellStyle name="Currency [0] 3" xfId="3668" hidden="1"/>
    <cellStyle name="Currency [0] 3" xfId="4135" hidden="1"/>
    <cellStyle name="Currency [0] 3" xfId="2405" hidden="1"/>
    <cellStyle name="Currency [0] 3" xfId="4235" hidden="1"/>
    <cellStyle name="Currency [0] 3" xfId="1269" hidden="1"/>
    <cellStyle name="Currency [0] 3" xfId="558" hidden="1"/>
    <cellStyle name="Currency [0] 3" xfId="11158" hidden="1"/>
    <cellStyle name="Currency [0] 3" xfId="11699" hidden="1"/>
    <cellStyle name="Currency [0] 3" xfId="12950" hidden="1"/>
    <cellStyle name="Currency [0] 3" xfId="12459" hidden="1"/>
    <cellStyle name="Currency [0] 3" xfId="14063" hidden="1"/>
    <cellStyle name="Currency [0] 3" xfId="12352" hidden="1"/>
    <cellStyle name="Currency [0] 3" xfId="14943" hidden="1"/>
    <cellStyle name="Currency [0] 3" xfId="15739" hidden="1"/>
    <cellStyle name="Currency [0] 3" xfId="16184" hidden="1"/>
    <cellStyle name="Currency [0] 3" xfId="16185" hidden="1"/>
    <cellStyle name="Currency [0] 3" xfId="14837" hidden="1"/>
    <cellStyle name="Currency [0] 3" xfId="15304" hidden="1"/>
    <cellStyle name="Currency [0] 3" xfId="13574" hidden="1"/>
    <cellStyle name="Currency [0] 3" xfId="15404" hidden="1"/>
    <cellStyle name="Currency [0] 3" xfId="12438" hidden="1"/>
    <cellStyle name="Currency [0] 3" xfId="11727" hidden="1"/>
    <cellStyle name="Currency [0] 3" xfId="16742" hidden="1"/>
    <cellStyle name="Currency [0] 3" xfId="17280" hidden="1"/>
    <cellStyle name="Currency [0] 3" xfId="18531" hidden="1"/>
    <cellStyle name="Currency [0] 3" xfId="18040" hidden="1"/>
    <cellStyle name="Currency [0] 3" xfId="19644" hidden="1"/>
    <cellStyle name="Currency [0] 3" xfId="17933" hidden="1"/>
    <cellStyle name="Currency [0] 3" xfId="20524" hidden="1"/>
    <cellStyle name="Currency [0] 3" xfId="21320" hidden="1"/>
    <cellStyle name="Currency [0] 3" xfId="21765" hidden="1"/>
    <cellStyle name="Currency [0] 3" xfId="22721" hidden="1"/>
    <cellStyle name="Currency [0] 3" xfId="23972" hidden="1"/>
    <cellStyle name="Currency [0] 3" xfId="23481" hidden="1"/>
    <cellStyle name="Currency [0] 3" xfId="25085" hidden="1"/>
    <cellStyle name="Currency [0] 3" xfId="23374" hidden="1"/>
    <cellStyle name="Currency [0] 3" xfId="25965" hidden="1"/>
    <cellStyle name="Currency [0] 3" xfId="26761" hidden="1"/>
    <cellStyle name="Currency [0] 3" xfId="27206" hidden="1"/>
    <cellStyle name="Currency [0] 3" xfId="27207" hidden="1"/>
    <cellStyle name="Currency [0] 3" xfId="25859" hidden="1"/>
    <cellStyle name="Currency [0] 3" xfId="26326" hidden="1"/>
    <cellStyle name="Currency [0] 3" xfId="24596" hidden="1"/>
    <cellStyle name="Currency [0] 3" xfId="26426" hidden="1"/>
    <cellStyle name="Currency [0] 3" xfId="23460" hidden="1"/>
    <cellStyle name="Currency [0] 3" xfId="22749" hidden="1"/>
    <cellStyle name="Currency [0] 3" xfId="27764" hidden="1"/>
    <cellStyle name="Currency [0] 3" xfId="21766" hidden="1"/>
    <cellStyle name="Currency [0] 3" xfId="20418" hidden="1"/>
    <cellStyle name="Currency [0] 3" xfId="20885" hidden="1"/>
    <cellStyle name="Currency [0] 3" xfId="19155" hidden="1"/>
    <cellStyle name="Currency [0] 3" xfId="20985" hidden="1"/>
    <cellStyle name="Currency [0] 3" xfId="18019" hidden="1"/>
    <cellStyle name="Currency [0] 3" xfId="17308" hidden="1"/>
    <cellStyle name="Currency [0] 3" xfId="27908" hidden="1"/>
    <cellStyle name="Currency [0] 3" xfId="28449" hidden="1"/>
    <cellStyle name="Currency [0] 3" xfId="29700" hidden="1"/>
    <cellStyle name="Currency [0] 3" xfId="29209" hidden="1"/>
    <cellStyle name="Currency [0] 3" xfId="30813" hidden="1"/>
    <cellStyle name="Currency [0] 3" xfId="29102" hidden="1"/>
    <cellStyle name="Currency [0] 3" xfId="31693" hidden="1"/>
    <cellStyle name="Currency [0] 3" xfId="32489" hidden="1"/>
    <cellStyle name="Currency [0] 3" xfId="32934" hidden="1"/>
    <cellStyle name="Currency [0] 3" xfId="32935" hidden="1"/>
    <cellStyle name="Currency [0] 3" xfId="31587" hidden="1"/>
    <cellStyle name="Currency [0] 3" xfId="32054" hidden="1"/>
    <cellStyle name="Currency [0] 3" xfId="30324" hidden="1"/>
    <cellStyle name="Currency [0] 3" xfId="32154" hidden="1"/>
    <cellStyle name="Currency [0] 3" xfId="29188" hidden="1"/>
    <cellStyle name="Currency [0] 3" xfId="28477" hidden="1"/>
    <cellStyle name="Currency [0] 3" xfId="33492" hidden="1"/>
    <cellStyle name="Currency [0] 4" xfId="535" hidden="1"/>
    <cellStyle name="Currency [0] 4" xfId="1836" hidden="1"/>
    <cellStyle name="Currency [0] 4" xfId="2134" hidden="1"/>
    <cellStyle name="Currency [0] 4" xfId="2928" hidden="1"/>
    <cellStyle name="Currency [0] 4" xfId="3246" hidden="1"/>
    <cellStyle name="Currency [0] 4" xfId="3827" hidden="1"/>
    <cellStyle name="Currency [0] 4" xfId="4604" hidden="1"/>
    <cellStyle name="Currency [0] 4" xfId="5018" hidden="1"/>
    <cellStyle name="Currency [0] 4" xfId="5976" hidden="1"/>
    <cellStyle name="Currency [0] 4" xfId="7277" hidden="1"/>
    <cellStyle name="Currency [0] 4" xfId="7575" hidden="1"/>
    <cellStyle name="Currency [0] 4" xfId="8369" hidden="1"/>
    <cellStyle name="Currency [0] 4" xfId="8687" hidden="1"/>
    <cellStyle name="Currency [0] 4" xfId="9268" hidden="1"/>
    <cellStyle name="Currency [0] 4" xfId="10045" hidden="1"/>
    <cellStyle name="Currency [0] 4" xfId="10459" hidden="1"/>
    <cellStyle name="Currency [0] 4" xfId="10454" hidden="1"/>
    <cellStyle name="Currency [0] 4" xfId="8930" hidden="1"/>
    <cellStyle name="Currency [0] 4" xfId="8612" hidden="1"/>
    <cellStyle name="Currency [0] 4" xfId="7812" hidden="1"/>
    <cellStyle name="Currency [0] 4" xfId="7498" hidden="1"/>
    <cellStyle name="Currency [0] 4" xfId="6660" hidden="1"/>
    <cellStyle name="Currency [0] 4" xfId="5990" hidden="1"/>
    <cellStyle name="Currency [0] 4" xfId="11016" hidden="1"/>
    <cellStyle name="Currency [0] 4" xfId="5013" hidden="1"/>
    <cellStyle name="Currency [0] 4" xfId="3489" hidden="1"/>
    <cellStyle name="Currency [0] 4" xfId="3171" hidden="1"/>
    <cellStyle name="Currency [0] 4" xfId="2371" hidden="1"/>
    <cellStyle name="Currency [0] 4" xfId="2057" hidden="1"/>
    <cellStyle name="Currency [0] 4" xfId="1219" hidden="1"/>
    <cellStyle name="Currency [0] 4" xfId="549" hidden="1"/>
    <cellStyle name="Currency [0] 4" xfId="11160" hidden="1"/>
    <cellStyle name="Currency [0] 4" xfId="11704" hidden="1"/>
    <cellStyle name="Currency [0] 4" xfId="13005" hidden="1"/>
    <cellStyle name="Currency [0] 4" xfId="13303" hidden="1"/>
    <cellStyle name="Currency [0] 4" xfId="14097" hidden="1"/>
    <cellStyle name="Currency [0] 4" xfId="14415" hidden="1"/>
    <cellStyle name="Currency [0] 4" xfId="14996" hidden="1"/>
    <cellStyle name="Currency [0] 4" xfId="15773" hidden="1"/>
    <cellStyle name="Currency [0] 4" xfId="16187" hidden="1"/>
    <cellStyle name="Currency [0] 4" xfId="16182" hidden="1"/>
    <cellStyle name="Currency [0] 4" xfId="14658" hidden="1"/>
    <cellStyle name="Currency [0] 4" xfId="14340" hidden="1"/>
    <cellStyle name="Currency [0] 4" xfId="13540" hidden="1"/>
    <cellStyle name="Currency [0] 4" xfId="13226" hidden="1"/>
    <cellStyle name="Currency [0] 4" xfId="12388" hidden="1"/>
    <cellStyle name="Currency [0] 4" xfId="11718" hidden="1"/>
    <cellStyle name="Currency [0] 4" xfId="16744" hidden="1"/>
    <cellStyle name="Currency [0] 4" xfId="17285" hidden="1"/>
    <cellStyle name="Currency [0] 4" xfId="18586" hidden="1"/>
    <cellStyle name="Currency [0] 4" xfId="18884" hidden="1"/>
    <cellStyle name="Currency [0] 4" xfId="19678" hidden="1"/>
    <cellStyle name="Currency [0] 4" xfId="19996" hidden="1"/>
    <cellStyle name="Currency [0] 4" xfId="20577" hidden="1"/>
    <cellStyle name="Currency [0] 4" xfId="21354" hidden="1"/>
    <cellStyle name="Currency [0] 4" xfId="21768" hidden="1"/>
    <cellStyle name="Currency [0] 4" xfId="22726" hidden="1"/>
    <cellStyle name="Currency [0] 4" xfId="24027" hidden="1"/>
    <cellStyle name="Currency [0] 4" xfId="24325" hidden="1"/>
    <cellStyle name="Currency [0] 4" xfId="25119" hidden="1"/>
    <cellStyle name="Currency [0] 4" xfId="25437" hidden="1"/>
    <cellStyle name="Currency [0] 4" xfId="26018" hidden="1"/>
    <cellStyle name="Currency [0] 4" xfId="26795" hidden="1"/>
    <cellStyle name="Currency [0] 4" xfId="27209" hidden="1"/>
    <cellStyle name="Currency [0] 4" xfId="27204" hidden="1"/>
    <cellStyle name="Currency [0] 4" xfId="25680" hidden="1"/>
    <cellStyle name="Currency [0] 4" xfId="25362" hidden="1"/>
    <cellStyle name="Currency [0] 4" xfId="24562" hidden="1"/>
    <cellStyle name="Currency [0] 4" xfId="24248" hidden="1"/>
    <cellStyle name="Currency [0] 4" xfId="23410" hidden="1"/>
    <cellStyle name="Currency [0] 4" xfId="22740" hidden="1"/>
    <cellStyle name="Currency [0] 4" xfId="27766" hidden="1"/>
    <cellStyle name="Currency [0] 4" xfId="21763" hidden="1"/>
    <cellStyle name="Currency [0] 4" xfId="20239" hidden="1"/>
    <cellStyle name="Currency [0] 4" xfId="19921" hidden="1"/>
    <cellStyle name="Currency [0] 4" xfId="19121" hidden="1"/>
    <cellStyle name="Currency [0] 4" xfId="18807" hidden="1"/>
    <cellStyle name="Currency [0] 4" xfId="17969" hidden="1"/>
    <cellStyle name="Currency [0] 4" xfId="17299" hidden="1"/>
    <cellStyle name="Currency [0] 4" xfId="27910" hidden="1"/>
    <cellStyle name="Currency [0] 4" xfId="28454" hidden="1"/>
    <cellStyle name="Currency [0] 4" xfId="29755" hidden="1"/>
    <cellStyle name="Currency [0] 4" xfId="30053" hidden="1"/>
    <cellStyle name="Currency [0] 4" xfId="30847" hidden="1"/>
    <cellStyle name="Currency [0] 4" xfId="31165" hidden="1"/>
    <cellStyle name="Currency [0] 4" xfId="31746" hidden="1"/>
    <cellStyle name="Currency [0] 4" xfId="32523" hidden="1"/>
    <cellStyle name="Currency [0] 4" xfId="32937" hidden="1"/>
    <cellStyle name="Currency [0] 4" xfId="32932" hidden="1"/>
    <cellStyle name="Currency [0] 4" xfId="31408" hidden="1"/>
    <cellStyle name="Currency [0] 4" xfId="31090" hidden="1"/>
    <cellStyle name="Currency [0] 4" xfId="30290" hidden="1"/>
    <cellStyle name="Currency [0] 4" xfId="29976" hidden="1"/>
    <cellStyle name="Currency [0] 4" xfId="29138" hidden="1"/>
    <cellStyle name="Currency [0] 4" xfId="28468" hidden="1"/>
    <cellStyle name="Currency [0] 4" xfId="33494" hidden="1"/>
    <cellStyle name="Currency [0] 5" xfId="538" hidden="1"/>
    <cellStyle name="Currency [0] 5" xfId="1911" hidden="1"/>
    <cellStyle name="Currency [0] 5" xfId="2144" hidden="1"/>
    <cellStyle name="Currency [0] 5" xfId="2931" hidden="1"/>
    <cellStyle name="Currency [0] 5" xfId="3249" hidden="1"/>
    <cellStyle name="Currency [0] 5" xfId="3846" hidden="1"/>
    <cellStyle name="Currency [0] 5" xfId="4611" hidden="1"/>
    <cellStyle name="Currency [0] 5" xfId="5050" hidden="1"/>
    <cellStyle name="Currency [0] 5" xfId="5979" hidden="1"/>
    <cellStyle name="Currency [0] 5" xfId="7352" hidden="1"/>
    <cellStyle name="Currency [0] 5" xfId="7585" hidden="1"/>
    <cellStyle name="Currency [0] 5" xfId="8372" hidden="1"/>
    <cellStyle name="Currency [0] 5" xfId="8690" hidden="1"/>
    <cellStyle name="Currency [0] 5" xfId="9287" hidden="1"/>
    <cellStyle name="Currency [0] 5" xfId="10052" hidden="1"/>
    <cellStyle name="Currency [0] 5" xfId="10491" hidden="1"/>
    <cellStyle name="Currency [0] 5" xfId="10452" hidden="1"/>
    <cellStyle name="Currency [0] 5" xfId="8928" hidden="1"/>
    <cellStyle name="Currency [0] 5" xfId="8610" hidden="1"/>
    <cellStyle name="Currency [0] 5" xfId="7811" hidden="1"/>
    <cellStyle name="Currency [0] 5" xfId="7497" hidden="1"/>
    <cellStyle name="Currency [0] 5" xfId="6650" hidden="1"/>
    <cellStyle name="Currency [0] 5" xfId="5987" hidden="1"/>
    <cellStyle name="Currency [0] 5" xfId="11017" hidden="1"/>
    <cellStyle name="Currency [0] 5" xfId="5011" hidden="1"/>
    <cellStyle name="Currency [0] 5" xfId="3487" hidden="1"/>
    <cellStyle name="Currency [0] 5" xfId="3169" hidden="1"/>
    <cellStyle name="Currency [0] 5" xfId="2370" hidden="1"/>
    <cellStyle name="Currency [0] 5" xfId="2056" hidden="1"/>
    <cellStyle name="Currency [0] 5" xfId="1209" hidden="1"/>
    <cellStyle name="Currency [0] 5" xfId="546" hidden="1"/>
    <cellStyle name="Currency [0] 5" xfId="11161" hidden="1"/>
    <cellStyle name="Currency [0] 5" xfId="11707" hidden="1"/>
    <cellStyle name="Currency [0] 5" xfId="13080" hidden="1"/>
    <cellStyle name="Currency [0] 5" xfId="13313" hidden="1"/>
    <cellStyle name="Currency [0] 5" xfId="14100" hidden="1"/>
    <cellStyle name="Currency [0] 5" xfId="14418" hidden="1"/>
    <cellStyle name="Currency [0] 5" xfId="15015" hidden="1"/>
    <cellStyle name="Currency [0] 5" xfId="15780" hidden="1"/>
    <cellStyle name="Currency [0] 5" xfId="16219" hidden="1"/>
    <cellStyle name="Currency [0] 5" xfId="16180" hidden="1"/>
    <cellStyle name="Currency [0] 5" xfId="14656" hidden="1"/>
    <cellStyle name="Currency [0] 5" xfId="14338" hidden="1"/>
    <cellStyle name="Currency [0] 5" xfId="13539" hidden="1"/>
    <cellStyle name="Currency [0] 5" xfId="13225" hidden="1"/>
    <cellStyle name="Currency [0] 5" xfId="12378" hidden="1"/>
    <cellStyle name="Currency [0] 5" xfId="11715" hidden="1"/>
    <cellStyle name="Currency [0] 5" xfId="16745" hidden="1"/>
    <cellStyle name="Currency [0] 5" xfId="17288" hidden="1"/>
    <cellStyle name="Currency [0] 5" xfId="18661" hidden="1"/>
    <cellStyle name="Currency [0] 5" xfId="18894" hidden="1"/>
    <cellStyle name="Currency [0] 5" xfId="19681" hidden="1"/>
    <cellStyle name="Currency [0] 5" xfId="19999" hidden="1"/>
    <cellStyle name="Currency [0] 5" xfId="20596" hidden="1"/>
    <cellStyle name="Currency [0] 5" xfId="21361" hidden="1"/>
    <cellStyle name="Currency [0] 5" xfId="21800" hidden="1"/>
    <cellStyle name="Currency [0] 5" xfId="22729" hidden="1"/>
    <cellStyle name="Currency [0] 5" xfId="24102" hidden="1"/>
    <cellStyle name="Currency [0] 5" xfId="24335" hidden="1"/>
    <cellStyle name="Currency [0] 5" xfId="25122" hidden="1"/>
    <cellStyle name="Currency [0] 5" xfId="25440" hidden="1"/>
    <cellStyle name="Currency [0] 5" xfId="26037" hidden="1"/>
    <cellStyle name="Currency [0] 5" xfId="26802" hidden="1"/>
    <cellStyle name="Currency [0] 5" xfId="27241" hidden="1"/>
    <cellStyle name="Currency [0] 5" xfId="27202" hidden="1"/>
    <cellStyle name="Currency [0] 5" xfId="25678" hidden="1"/>
    <cellStyle name="Currency [0] 5" xfId="25360" hidden="1"/>
    <cellStyle name="Currency [0] 5" xfId="24561" hidden="1"/>
    <cellStyle name="Currency [0] 5" xfId="24247" hidden="1"/>
    <cellStyle name="Currency [0] 5" xfId="23400" hidden="1"/>
    <cellStyle name="Currency [0] 5" xfId="22737" hidden="1"/>
    <cellStyle name="Currency [0] 5" xfId="27767" hidden="1"/>
    <cellStyle name="Currency [0] 5" xfId="21761" hidden="1"/>
    <cellStyle name="Currency [0] 5" xfId="20237" hidden="1"/>
    <cellStyle name="Currency [0] 5" xfId="19919" hidden="1"/>
    <cellStyle name="Currency [0] 5" xfId="19120" hidden="1"/>
    <cellStyle name="Currency [0] 5" xfId="18806" hidden="1"/>
    <cellStyle name="Currency [0] 5" xfId="17959" hidden="1"/>
    <cellStyle name="Currency [0] 5" xfId="17296" hidden="1"/>
    <cellStyle name="Currency [0] 5" xfId="27911" hidden="1"/>
    <cellStyle name="Currency [0] 5" xfId="28457" hidden="1"/>
    <cellStyle name="Currency [0] 5" xfId="29830" hidden="1"/>
    <cellStyle name="Currency [0] 5" xfId="30063" hidden="1"/>
    <cellStyle name="Currency [0] 5" xfId="30850" hidden="1"/>
    <cellStyle name="Currency [0] 5" xfId="31168" hidden="1"/>
    <cellStyle name="Currency [0] 5" xfId="31765" hidden="1"/>
    <cellStyle name="Currency [0] 5" xfId="32530" hidden="1"/>
    <cellStyle name="Currency [0] 5" xfId="32969" hidden="1"/>
    <cellStyle name="Currency [0] 5" xfId="32930" hidden="1"/>
    <cellStyle name="Currency [0] 5" xfId="31406" hidden="1"/>
    <cellStyle name="Currency [0] 5" xfId="31088" hidden="1"/>
    <cellStyle name="Currency [0] 5" xfId="30289" hidden="1"/>
    <cellStyle name="Currency [0] 5" xfId="29975" hidden="1"/>
    <cellStyle name="Currency [0] 5" xfId="29128" hidden="1"/>
    <cellStyle name="Currency [0] 5" xfId="28465" hidden="1"/>
    <cellStyle name="Currency [0] 5" xfId="33495" hidden="1"/>
    <cellStyle name="Currency [0] 6" xfId="539" hidden="1"/>
    <cellStyle name="Currency [0] 6" xfId="1924" hidden="1"/>
    <cellStyle name="Currency [0] 6" xfId="2213" hidden="1"/>
    <cellStyle name="Currency [0] 6" xfId="2933" hidden="1"/>
    <cellStyle name="Currency [0] 6" xfId="3251" hidden="1"/>
    <cellStyle name="Currency [0] 6" xfId="3854" hidden="1"/>
    <cellStyle name="Currency [0] 6" xfId="4618" hidden="1"/>
    <cellStyle name="Currency [0] 6" xfId="5102" hidden="1"/>
    <cellStyle name="Currency [0] 6" xfId="5980" hidden="1"/>
    <cellStyle name="Currency [0] 6" xfId="7365" hidden="1"/>
    <cellStyle name="Currency [0] 6" xfId="7654" hidden="1"/>
    <cellStyle name="Currency [0] 6" xfId="8374" hidden="1"/>
    <cellStyle name="Currency [0] 6" xfId="8692" hidden="1"/>
    <cellStyle name="Currency [0] 6" xfId="9295" hidden="1"/>
    <cellStyle name="Currency [0] 6" xfId="10059" hidden="1"/>
    <cellStyle name="Currency [0] 6" xfId="10543" hidden="1"/>
    <cellStyle name="Currency [0] 6" xfId="10451" hidden="1"/>
    <cellStyle name="Currency [0] 6" xfId="8927" hidden="1"/>
    <cellStyle name="Currency [0] 6" xfId="8606" hidden="1"/>
    <cellStyle name="Currency [0] 6" xfId="7711" hidden="1"/>
    <cellStyle name="Currency [0] 6" xfId="7395" hidden="1"/>
    <cellStyle name="Currency [0] 6" xfId="6645" hidden="1"/>
    <cellStyle name="Currency [0] 6" xfId="5984" hidden="1"/>
    <cellStyle name="Currency [0] 6" xfId="11018" hidden="1"/>
    <cellStyle name="Currency [0] 6" xfId="5010" hidden="1"/>
    <cellStyle name="Currency [0] 6" xfId="3486" hidden="1"/>
    <cellStyle name="Currency [0] 6" xfId="3165" hidden="1"/>
    <cellStyle name="Currency [0] 6" xfId="2270" hidden="1"/>
    <cellStyle name="Currency [0] 6" xfId="1954" hidden="1"/>
    <cellStyle name="Currency [0] 6" xfId="1204" hidden="1"/>
    <cellStyle name="Currency [0] 6" xfId="543" hidden="1"/>
    <cellStyle name="Currency [0] 6" xfId="11162" hidden="1"/>
    <cellStyle name="Currency [0] 6" xfId="11708" hidden="1"/>
    <cellStyle name="Currency [0] 6" xfId="13093" hidden="1"/>
    <cellStyle name="Currency [0] 6" xfId="13382" hidden="1"/>
    <cellStyle name="Currency [0] 6" xfId="14102" hidden="1"/>
    <cellStyle name="Currency [0] 6" xfId="14420" hidden="1"/>
    <cellStyle name="Currency [0] 6" xfId="15023" hidden="1"/>
    <cellStyle name="Currency [0] 6" xfId="15787" hidden="1"/>
    <cellStyle name="Currency [0] 6" xfId="16271" hidden="1"/>
    <cellStyle name="Currency [0] 6" xfId="16179" hidden="1"/>
    <cellStyle name="Currency [0] 6" xfId="14655" hidden="1"/>
    <cellStyle name="Currency [0] 6" xfId="14334" hidden="1"/>
    <cellStyle name="Currency [0] 6" xfId="13439" hidden="1"/>
    <cellStyle name="Currency [0] 6" xfId="13123" hidden="1"/>
    <cellStyle name="Currency [0] 6" xfId="12373" hidden="1"/>
    <cellStyle name="Currency [0] 6" xfId="11712" hidden="1"/>
    <cellStyle name="Currency [0] 6" xfId="16746" hidden="1"/>
    <cellStyle name="Currency [0] 6" xfId="17289" hidden="1"/>
    <cellStyle name="Currency [0] 6" xfId="18674" hidden="1"/>
    <cellStyle name="Currency [0] 6" xfId="18963" hidden="1"/>
    <cellStyle name="Currency [0] 6" xfId="19683" hidden="1"/>
    <cellStyle name="Currency [0] 6" xfId="20001" hidden="1"/>
    <cellStyle name="Currency [0] 6" xfId="20604" hidden="1"/>
    <cellStyle name="Currency [0] 6" xfId="21368" hidden="1"/>
    <cellStyle name="Currency [0] 6" xfId="21852" hidden="1"/>
    <cellStyle name="Currency [0] 6" xfId="22730" hidden="1"/>
    <cellStyle name="Currency [0] 6" xfId="24115" hidden="1"/>
    <cellStyle name="Currency [0] 6" xfId="24404" hidden="1"/>
    <cellStyle name="Currency [0] 6" xfId="25124" hidden="1"/>
    <cellStyle name="Currency [0] 6" xfId="25442" hidden="1"/>
    <cellStyle name="Currency [0] 6" xfId="26045" hidden="1"/>
    <cellStyle name="Currency [0] 6" xfId="26809" hidden="1"/>
    <cellStyle name="Currency [0] 6" xfId="27293" hidden="1"/>
    <cellStyle name="Currency [0] 6" xfId="27201" hidden="1"/>
    <cellStyle name="Currency [0] 6" xfId="25677" hidden="1"/>
    <cellStyle name="Currency [0] 6" xfId="25356" hidden="1"/>
    <cellStyle name="Currency [0] 6" xfId="24461" hidden="1"/>
    <cellStyle name="Currency [0] 6" xfId="24145" hidden="1"/>
    <cellStyle name="Currency [0] 6" xfId="23395" hidden="1"/>
    <cellStyle name="Currency [0] 6" xfId="22734" hidden="1"/>
    <cellStyle name="Currency [0] 6" xfId="27768" hidden="1"/>
    <cellStyle name="Currency [0] 6" xfId="21760" hidden="1"/>
    <cellStyle name="Currency [0] 6" xfId="20236" hidden="1"/>
    <cellStyle name="Currency [0] 6" xfId="19915" hidden="1"/>
    <cellStyle name="Currency [0] 6" xfId="19020" hidden="1"/>
    <cellStyle name="Currency [0] 6" xfId="18704" hidden="1"/>
    <cellStyle name="Currency [0] 6" xfId="17954" hidden="1"/>
    <cellStyle name="Currency [0] 6" xfId="17293" hidden="1"/>
    <cellStyle name="Currency [0] 6" xfId="27912" hidden="1"/>
    <cellStyle name="Currency [0] 6" xfId="28458" hidden="1"/>
    <cellStyle name="Currency [0] 6" xfId="29843" hidden="1"/>
    <cellStyle name="Currency [0] 6" xfId="30132" hidden="1"/>
    <cellStyle name="Currency [0] 6" xfId="30852" hidden="1"/>
    <cellStyle name="Currency [0] 6" xfId="31170" hidden="1"/>
    <cellStyle name="Currency [0] 6" xfId="31773" hidden="1"/>
    <cellStyle name="Currency [0] 6" xfId="32537" hidden="1"/>
    <cellStyle name="Currency [0] 6" xfId="33021" hidden="1"/>
    <cellStyle name="Currency [0] 6" xfId="32929" hidden="1"/>
    <cellStyle name="Currency [0] 6" xfId="31405" hidden="1"/>
    <cellStyle name="Currency [0] 6" xfId="31084" hidden="1"/>
    <cellStyle name="Currency [0] 6" xfId="30189" hidden="1"/>
    <cellStyle name="Currency [0] 6" xfId="29873" hidden="1"/>
    <cellStyle name="Currency [0] 6" xfId="29123" hidden="1"/>
    <cellStyle name="Currency [0] 6" xfId="28462" hidden="1"/>
    <cellStyle name="Currency [0] 6" xfId="33496" hidden="1"/>
    <cellStyle name="Currency [0] 7" xfId="542" hidden="1"/>
    <cellStyle name="Currency [0] 7" xfId="1926" hidden="1"/>
    <cellStyle name="Currency [0] 7" xfId="2243" hidden="1"/>
    <cellStyle name="Currency [0] 7" xfId="2934" hidden="1"/>
    <cellStyle name="Currency [0] 7" xfId="3254" hidden="1"/>
    <cellStyle name="Currency [0] 7" xfId="3871" hidden="1"/>
    <cellStyle name="Currency [0] 7" xfId="4630" hidden="1"/>
    <cellStyle name="Currency [0] 7" xfId="5144" hidden="1"/>
    <cellStyle name="Currency [0] 7" xfId="5983" hidden="1"/>
    <cellStyle name="Currency [0] 7" xfId="7367" hidden="1"/>
    <cellStyle name="Currency [0] 7" xfId="7684" hidden="1"/>
    <cellStyle name="Currency [0] 7" xfId="8375" hidden="1"/>
    <cellStyle name="Currency [0] 7" xfId="8695" hidden="1"/>
    <cellStyle name="Currency [0] 7" xfId="9312" hidden="1"/>
    <cellStyle name="Currency [0] 7" xfId="10071" hidden="1"/>
    <cellStyle name="Currency [0] 7" xfId="10585" hidden="1"/>
    <cellStyle name="Currency [0] 7" xfId="10450" hidden="1"/>
    <cellStyle name="Currency [0] 7" xfId="8924" hidden="1"/>
    <cellStyle name="Currency [0] 7" xfId="8603" hidden="1"/>
    <cellStyle name="Currency [0] 7" xfId="7708" hidden="1"/>
    <cellStyle name="Currency [0] 7" xfId="7389" hidden="1"/>
    <cellStyle name="Currency [0] 7" xfId="6632" hidden="1"/>
    <cellStyle name="Currency [0] 7" xfId="5981" hidden="1"/>
    <cellStyle name="Currency [0] 7" xfId="11019" hidden="1"/>
    <cellStyle name="Currency [0] 7" xfId="5009" hidden="1"/>
    <cellStyle name="Currency [0] 7" xfId="3483" hidden="1"/>
    <cellStyle name="Currency [0] 7" xfId="3162" hidden="1"/>
    <cellStyle name="Currency [0] 7" xfId="2267" hidden="1"/>
    <cellStyle name="Currency [0] 7" xfId="1948" hidden="1"/>
    <cellStyle name="Currency [0] 7" xfId="1191" hidden="1"/>
    <cellStyle name="Currency [0] 7" xfId="540" hidden="1"/>
    <cellStyle name="Currency [0] 7" xfId="11163" hidden="1"/>
    <cellStyle name="Currency [0] 7" xfId="11711" hidden="1"/>
    <cellStyle name="Currency [0] 7" xfId="13095" hidden="1"/>
    <cellStyle name="Currency [0] 7" xfId="13412" hidden="1"/>
    <cellStyle name="Currency [0] 7" xfId="14103" hidden="1"/>
    <cellStyle name="Currency [0] 7" xfId="14423" hidden="1"/>
    <cellStyle name="Currency [0] 7" xfId="15040" hidden="1"/>
    <cellStyle name="Currency [0] 7" xfId="15799" hidden="1"/>
    <cellStyle name="Currency [0] 7" xfId="16313" hidden="1"/>
    <cellStyle name="Currency [0] 7" xfId="16178" hidden="1"/>
    <cellStyle name="Currency [0] 7" xfId="14652" hidden="1"/>
    <cellStyle name="Currency [0] 7" xfId="14331" hidden="1"/>
    <cellStyle name="Currency [0] 7" xfId="13436" hidden="1"/>
    <cellStyle name="Currency [0] 7" xfId="13117" hidden="1"/>
    <cellStyle name="Currency [0] 7" xfId="12360" hidden="1"/>
    <cellStyle name="Currency [0] 7" xfId="11709" hidden="1"/>
    <cellStyle name="Currency [0] 7" xfId="16747" hidden="1"/>
    <cellStyle name="Currency [0] 7" xfId="17292" hidden="1"/>
    <cellStyle name="Currency [0] 7" xfId="18676" hidden="1"/>
    <cellStyle name="Currency [0] 7" xfId="18993" hidden="1"/>
    <cellStyle name="Currency [0] 7" xfId="19684" hidden="1"/>
    <cellStyle name="Currency [0] 7" xfId="20004" hidden="1"/>
    <cellStyle name="Currency [0] 7" xfId="20621" hidden="1"/>
    <cellStyle name="Currency [0] 7" xfId="21380" hidden="1"/>
    <cellStyle name="Currency [0] 7" xfId="21894" hidden="1"/>
    <cellStyle name="Currency [0] 7" xfId="22733" hidden="1"/>
    <cellStyle name="Currency [0] 7" xfId="24117" hidden="1"/>
    <cellStyle name="Currency [0] 7" xfId="24434" hidden="1"/>
    <cellStyle name="Currency [0] 7" xfId="25125" hidden="1"/>
    <cellStyle name="Currency [0] 7" xfId="25445" hidden="1"/>
    <cellStyle name="Currency [0] 7" xfId="26062" hidden="1"/>
    <cellStyle name="Currency [0] 7" xfId="26821" hidden="1"/>
    <cellStyle name="Currency [0] 7" xfId="27335" hidden="1"/>
    <cellStyle name="Currency [0] 7" xfId="27200" hidden="1"/>
    <cellStyle name="Currency [0] 7" xfId="25674" hidden="1"/>
    <cellStyle name="Currency [0] 7" xfId="25353" hidden="1"/>
    <cellStyle name="Currency [0] 7" xfId="24458" hidden="1"/>
    <cellStyle name="Currency [0] 7" xfId="24139" hidden="1"/>
    <cellStyle name="Currency [0] 7" xfId="23382" hidden="1"/>
    <cellStyle name="Currency [0] 7" xfId="22731" hidden="1"/>
    <cellStyle name="Currency [0] 7" xfId="27769" hidden="1"/>
    <cellStyle name="Currency [0] 7" xfId="21759" hidden="1"/>
    <cellStyle name="Currency [0] 7" xfId="20233" hidden="1"/>
    <cellStyle name="Currency [0] 7" xfId="19912" hidden="1"/>
    <cellStyle name="Currency [0] 7" xfId="19017" hidden="1"/>
    <cellStyle name="Currency [0] 7" xfId="18698" hidden="1"/>
    <cellStyle name="Currency [0] 7" xfId="17941" hidden="1"/>
    <cellStyle name="Currency [0] 7" xfId="17290" hidden="1"/>
    <cellStyle name="Currency [0] 7" xfId="27913" hidden="1"/>
    <cellStyle name="Currency [0] 7" xfId="28461" hidden="1"/>
    <cellStyle name="Currency [0] 7" xfId="29845" hidden="1"/>
    <cellStyle name="Currency [0] 7" xfId="30162" hidden="1"/>
    <cellStyle name="Currency [0] 7" xfId="30853" hidden="1"/>
    <cellStyle name="Currency [0] 7" xfId="31173" hidden="1"/>
    <cellStyle name="Currency [0] 7" xfId="31790" hidden="1"/>
    <cellStyle name="Currency [0] 7" xfId="32549" hidden="1"/>
    <cellStyle name="Currency [0] 7" xfId="33063" hidden="1"/>
    <cellStyle name="Currency [0] 7" xfId="32928" hidden="1"/>
    <cellStyle name="Currency [0] 7" xfId="31402" hidden="1"/>
    <cellStyle name="Currency [0] 7" xfId="31081" hidden="1"/>
    <cellStyle name="Currency [0] 7" xfId="30186" hidden="1"/>
    <cellStyle name="Currency [0] 7" xfId="29867" hidden="1"/>
    <cellStyle name="Currency [0] 7" xfId="29110" hidden="1"/>
    <cellStyle name="Currency [0] 7" xfId="28459" hidden="1"/>
    <cellStyle name="Currency [0] 7" xfId="33497" hidden="1"/>
    <cellStyle name="Currency [0] 8" xfId="533" hidden="1"/>
    <cellStyle name="Currency [0] 8" xfId="1826" hidden="1"/>
    <cellStyle name="Currency [0] 8" xfId="2133" hidden="1"/>
    <cellStyle name="Currency [0] 8" xfId="2927" hidden="1"/>
    <cellStyle name="Currency [0] 8" xfId="3245" hidden="1"/>
    <cellStyle name="Currency [0] 8" xfId="3826" hidden="1"/>
    <cellStyle name="Currency [0] 8" xfId="4602" hidden="1"/>
    <cellStyle name="Currency [0] 8" xfId="5017" hidden="1"/>
    <cellStyle name="Currency [0] 8" xfId="5974" hidden="1"/>
    <cellStyle name="Currency [0] 8" xfId="7267" hidden="1"/>
    <cellStyle name="Currency [0] 8" xfId="7574" hidden="1"/>
    <cellStyle name="Currency [0] 8" xfId="8368" hidden="1"/>
    <cellStyle name="Currency [0] 8" xfId="8686" hidden="1"/>
    <cellStyle name="Currency [0] 8" xfId="9267" hidden="1"/>
    <cellStyle name="Currency [0] 8" xfId="10043" hidden="1"/>
    <cellStyle name="Currency [0] 8" xfId="10458" hidden="1"/>
    <cellStyle name="Currency [0] 8" xfId="10455" hidden="1"/>
    <cellStyle name="Currency [0] 8" xfId="8931" hidden="1"/>
    <cellStyle name="Currency [0] 8" xfId="8613" hidden="1"/>
    <cellStyle name="Currency [0] 8" xfId="7813" hidden="1"/>
    <cellStyle name="Currency [0] 8" xfId="7499" hidden="1"/>
    <cellStyle name="Currency [0] 8" xfId="6665" hidden="1"/>
    <cellStyle name="Currency [0] 8" xfId="5991" hidden="1"/>
    <cellStyle name="Currency [0] 8" xfId="11015" hidden="1"/>
    <cellStyle name="Currency [0] 8" xfId="5014" hidden="1"/>
    <cellStyle name="Currency [0] 8" xfId="3490" hidden="1"/>
    <cellStyle name="Currency [0] 8" xfId="3172" hidden="1"/>
    <cellStyle name="Currency [0] 8" xfId="2372" hidden="1"/>
    <cellStyle name="Currency [0] 8" xfId="2058" hidden="1"/>
    <cellStyle name="Currency [0] 8" xfId="1224" hidden="1"/>
    <cellStyle name="Currency [0] 8" xfId="550" hidden="1"/>
    <cellStyle name="Currency [0] 8" xfId="11159" hidden="1"/>
    <cellStyle name="Currency [0] 8" xfId="11702" hidden="1"/>
    <cellStyle name="Currency [0] 8" xfId="12995" hidden="1"/>
    <cellStyle name="Currency [0] 8" xfId="13302" hidden="1"/>
    <cellStyle name="Currency [0] 8" xfId="14096" hidden="1"/>
    <cellStyle name="Currency [0] 8" xfId="14414" hidden="1"/>
    <cellStyle name="Currency [0] 8" xfId="14995" hidden="1"/>
    <cellStyle name="Currency [0] 8" xfId="15771" hidden="1"/>
    <cellStyle name="Currency [0] 8" xfId="16186" hidden="1"/>
    <cellStyle name="Currency [0] 8" xfId="16183" hidden="1"/>
    <cellStyle name="Currency [0] 8" xfId="14659" hidden="1"/>
    <cellStyle name="Currency [0] 8" xfId="14341" hidden="1"/>
    <cellStyle name="Currency [0] 8" xfId="13541" hidden="1"/>
    <cellStyle name="Currency [0] 8" xfId="13227" hidden="1"/>
    <cellStyle name="Currency [0] 8" xfId="12393" hidden="1"/>
    <cellStyle name="Currency [0] 8" xfId="11719" hidden="1"/>
    <cellStyle name="Currency [0] 8" xfId="16743" hidden="1"/>
    <cellStyle name="Currency [0] 8" xfId="17283" hidden="1"/>
    <cellStyle name="Currency [0] 8" xfId="18576" hidden="1"/>
    <cellStyle name="Currency [0] 8" xfId="18883" hidden="1"/>
    <cellStyle name="Currency [0] 8" xfId="19677" hidden="1"/>
    <cellStyle name="Currency [0] 8" xfId="19995" hidden="1"/>
    <cellStyle name="Currency [0] 8" xfId="20576" hidden="1"/>
    <cellStyle name="Currency [0] 8" xfId="21352" hidden="1"/>
    <cellStyle name="Currency [0] 8" xfId="21767" hidden="1"/>
    <cellStyle name="Currency [0] 8" xfId="22724" hidden="1"/>
    <cellStyle name="Currency [0] 8" xfId="24017" hidden="1"/>
    <cellStyle name="Currency [0] 8" xfId="24324" hidden="1"/>
    <cellStyle name="Currency [0] 8" xfId="25118" hidden="1"/>
    <cellStyle name="Currency [0] 8" xfId="25436" hidden="1"/>
    <cellStyle name="Currency [0] 8" xfId="26017" hidden="1"/>
    <cellStyle name="Currency [0] 8" xfId="26793" hidden="1"/>
    <cellStyle name="Currency [0] 8" xfId="27208" hidden="1"/>
    <cellStyle name="Currency [0] 8" xfId="27205" hidden="1"/>
    <cellStyle name="Currency [0] 8" xfId="25681" hidden="1"/>
    <cellStyle name="Currency [0] 8" xfId="25363" hidden="1"/>
    <cellStyle name="Currency [0] 8" xfId="24563" hidden="1"/>
    <cellStyle name="Currency [0] 8" xfId="24249" hidden="1"/>
    <cellStyle name="Currency [0] 8" xfId="23415" hidden="1"/>
    <cellStyle name="Currency [0] 8" xfId="22741" hidden="1"/>
    <cellStyle name="Currency [0] 8" xfId="27765" hidden="1"/>
    <cellStyle name="Currency [0] 8" xfId="21764" hidden="1"/>
    <cellStyle name="Currency [0] 8" xfId="20240" hidden="1"/>
    <cellStyle name="Currency [0] 8" xfId="19922" hidden="1"/>
    <cellStyle name="Currency [0] 8" xfId="19122" hidden="1"/>
    <cellStyle name="Currency [0] 8" xfId="18808" hidden="1"/>
    <cellStyle name="Currency [0] 8" xfId="17974" hidden="1"/>
    <cellStyle name="Currency [0] 8" xfId="17300" hidden="1"/>
    <cellStyle name="Currency [0] 8" xfId="27909" hidden="1"/>
    <cellStyle name="Currency [0] 8" xfId="28452" hidden="1"/>
    <cellStyle name="Currency [0] 8" xfId="29745" hidden="1"/>
    <cellStyle name="Currency [0] 8" xfId="30052" hidden="1"/>
    <cellStyle name="Currency [0] 8" xfId="30846" hidden="1"/>
    <cellStyle name="Currency [0] 8" xfId="31164" hidden="1"/>
    <cellStyle name="Currency [0] 8" xfId="31745" hidden="1"/>
    <cellStyle name="Currency [0] 8" xfId="32521" hidden="1"/>
    <cellStyle name="Currency [0] 8" xfId="32936" hidden="1"/>
    <cellStyle name="Currency [0] 8" xfId="32933" hidden="1"/>
    <cellStyle name="Currency [0] 8" xfId="31409" hidden="1"/>
    <cellStyle name="Currency [0] 8" xfId="31091" hidden="1"/>
    <cellStyle name="Currency [0] 8" xfId="30291" hidden="1"/>
    <cellStyle name="Currency [0] 8" xfId="29977" hidden="1"/>
    <cellStyle name="Currency [0] 8" xfId="29143" hidden="1"/>
    <cellStyle name="Currency [0] 8" xfId="28469" hidden="1"/>
    <cellStyle name="Currency [0] 8" xfId="33493" hidden="1"/>
    <cellStyle name="Currency [0] 9" xfId="544" hidden="1"/>
    <cellStyle name="Currency [0] 9" xfId="1928" hidden="1"/>
    <cellStyle name="Currency [0] 9" xfId="2247" hidden="1"/>
    <cellStyle name="Currency [0] 9" xfId="2938" hidden="1"/>
    <cellStyle name="Currency [0] 9" xfId="3255" hidden="1"/>
    <cellStyle name="Currency [0] 9" xfId="3913" hidden="1"/>
    <cellStyle name="Currency [0] 9" xfId="4637" hidden="1"/>
    <cellStyle name="Currency [0] 9" xfId="5176" hidden="1"/>
    <cellStyle name="Currency [0] 9" xfId="5985" hidden="1"/>
    <cellStyle name="Currency [0] 9" xfId="7369" hidden="1"/>
    <cellStyle name="Currency [0] 9" xfId="7688" hidden="1"/>
    <cellStyle name="Currency [0] 9" xfId="8379" hidden="1"/>
    <cellStyle name="Currency [0] 9" xfId="8696" hidden="1"/>
    <cellStyle name="Currency [0] 9" xfId="9354" hidden="1"/>
    <cellStyle name="Currency [0] 9" xfId="10078" hidden="1"/>
    <cellStyle name="Currency [0] 9" xfId="10617" hidden="1"/>
    <cellStyle name="Currency [0] 9" xfId="10449" hidden="1"/>
    <cellStyle name="Currency [0] 9" xfId="8923" hidden="1"/>
    <cellStyle name="Currency [0] 9" xfId="8600" hidden="1"/>
    <cellStyle name="Currency [0] 9" xfId="7706" hidden="1"/>
    <cellStyle name="Currency [0] 9" xfId="7387" hidden="1"/>
    <cellStyle name="Currency [0] 9" xfId="6616" hidden="1"/>
    <cellStyle name="Currency [0] 9" xfId="5978" hidden="1"/>
    <cellStyle name="Currency [0] 9" xfId="11020" hidden="1"/>
    <cellStyle name="Currency [0] 9" xfId="5008" hidden="1"/>
    <cellStyle name="Currency [0] 9" xfId="3482" hidden="1"/>
    <cellStyle name="Currency [0] 9" xfId="3159" hidden="1"/>
    <cellStyle name="Currency [0] 9" xfId="2265" hidden="1"/>
    <cellStyle name="Currency [0] 9" xfId="1946" hidden="1"/>
    <cellStyle name="Currency [0] 9" xfId="1175" hidden="1"/>
    <cellStyle name="Currency [0] 9" xfId="537" hidden="1"/>
    <cellStyle name="Currency [0] 9" xfId="11164" hidden="1"/>
    <cellStyle name="Currency [0] 9" xfId="11713" hidden="1"/>
    <cellStyle name="Currency [0] 9" xfId="13097" hidden="1"/>
    <cellStyle name="Currency [0] 9" xfId="13416" hidden="1"/>
    <cellStyle name="Currency [0] 9" xfId="14107" hidden="1"/>
    <cellStyle name="Currency [0] 9" xfId="14424" hidden="1"/>
    <cellStyle name="Currency [0] 9" xfId="15082" hidden="1"/>
    <cellStyle name="Currency [0] 9" xfId="15806" hidden="1"/>
    <cellStyle name="Currency [0] 9" xfId="16345" hidden="1"/>
    <cellStyle name="Currency [0] 9" xfId="16177" hidden="1"/>
    <cellStyle name="Currency [0] 9" xfId="14651" hidden="1"/>
    <cellStyle name="Currency [0] 9" xfId="14328" hidden="1"/>
    <cellStyle name="Currency [0] 9" xfId="13434" hidden="1"/>
    <cellStyle name="Currency [0] 9" xfId="13115" hidden="1"/>
    <cellStyle name="Currency [0] 9" xfId="12344" hidden="1"/>
    <cellStyle name="Currency [0] 9" xfId="11706" hidden="1"/>
    <cellStyle name="Currency [0] 9" xfId="16748" hidden="1"/>
    <cellStyle name="Currency [0] 9" xfId="17294" hidden="1"/>
    <cellStyle name="Currency [0] 9" xfId="18678" hidden="1"/>
    <cellStyle name="Currency [0] 9" xfId="18997" hidden="1"/>
    <cellStyle name="Currency [0] 9" xfId="19688" hidden="1"/>
    <cellStyle name="Currency [0] 9" xfId="20005" hidden="1"/>
    <cellStyle name="Currency [0] 9" xfId="20663" hidden="1"/>
    <cellStyle name="Currency [0] 9" xfId="21387" hidden="1"/>
    <cellStyle name="Currency [0] 9" xfId="21926" hidden="1"/>
    <cellStyle name="Currency [0] 9" xfId="22735" hidden="1"/>
    <cellStyle name="Currency [0] 9" xfId="24119" hidden="1"/>
    <cellStyle name="Currency [0] 9" xfId="24438" hidden="1"/>
    <cellStyle name="Currency [0] 9" xfId="25129" hidden="1"/>
    <cellStyle name="Currency [0] 9" xfId="25446" hidden="1"/>
    <cellStyle name="Currency [0] 9" xfId="26104" hidden="1"/>
    <cellStyle name="Currency [0] 9" xfId="26828" hidden="1"/>
    <cellStyle name="Currency [0] 9" xfId="27367" hidden="1"/>
    <cellStyle name="Currency [0] 9" xfId="27199" hidden="1"/>
    <cellStyle name="Currency [0] 9" xfId="25673" hidden="1"/>
    <cellStyle name="Currency [0] 9" xfId="25350" hidden="1"/>
    <cellStyle name="Currency [0] 9" xfId="24456" hidden="1"/>
    <cellStyle name="Currency [0] 9" xfId="24137" hidden="1"/>
    <cellStyle name="Currency [0] 9" xfId="23366" hidden="1"/>
    <cellStyle name="Currency [0] 9" xfId="22728" hidden="1"/>
    <cellStyle name="Currency [0] 9" xfId="27770" hidden="1"/>
    <cellStyle name="Currency [0] 9" xfId="21758" hidden="1"/>
    <cellStyle name="Currency [0] 9" xfId="20232" hidden="1"/>
    <cellStyle name="Currency [0] 9" xfId="19909" hidden="1"/>
    <cellStyle name="Currency [0] 9" xfId="19015" hidden="1"/>
    <cellStyle name="Currency [0] 9" xfId="18696" hidden="1"/>
    <cellStyle name="Currency [0] 9" xfId="17925" hidden="1"/>
    <cellStyle name="Currency [0] 9" xfId="17287" hidden="1"/>
    <cellStyle name="Currency [0] 9" xfId="27914" hidden="1"/>
    <cellStyle name="Currency [0] 9" xfId="28463" hidden="1"/>
    <cellStyle name="Currency [0] 9" xfId="29847" hidden="1"/>
    <cellStyle name="Currency [0] 9" xfId="30166" hidden="1"/>
    <cellStyle name="Currency [0] 9" xfId="30857" hidden="1"/>
    <cellStyle name="Currency [0] 9" xfId="31174" hidden="1"/>
    <cellStyle name="Currency [0] 9" xfId="31832" hidden="1"/>
    <cellStyle name="Currency [0] 9" xfId="32556" hidden="1"/>
    <cellStyle name="Currency [0] 9" xfId="33095" hidden="1"/>
    <cellStyle name="Currency [0] 9" xfId="32927" hidden="1"/>
    <cellStyle name="Currency [0] 9" xfId="31401" hidden="1"/>
    <cellStyle name="Currency [0] 9" xfId="31078" hidden="1"/>
    <cellStyle name="Currency [0] 9" xfId="30184" hidden="1"/>
    <cellStyle name="Currency [0] 9" xfId="29865" hidden="1"/>
    <cellStyle name="Currency [0] 9" xfId="29094" hidden="1"/>
    <cellStyle name="Currency [0] 9" xfId="28456" hidden="1"/>
    <cellStyle name="Currency [0] 9" xfId="33498" hidden="1"/>
    <cellStyle name="Currency 4 13 2" xfId="504" hidden="1"/>
    <cellStyle name="Currency 4 13 2" xfId="673" hidden="1"/>
    <cellStyle name="Currency 4 13 2" xfId="2031" hidden="1"/>
    <cellStyle name="Currency 4 13 2" xfId="2347" hidden="1"/>
    <cellStyle name="Currency 4 13 2" xfId="3131" hidden="1"/>
    <cellStyle name="Currency 4 13 2" xfId="3446" hidden="1"/>
    <cellStyle name="Currency 4 13 2" xfId="4109" hidden="1"/>
    <cellStyle name="Currency 4 13 2" xfId="4742" hidden="1"/>
    <cellStyle name="Currency 4 13 2" xfId="5945" hidden="1"/>
    <cellStyle name="Currency 4 13 2" xfId="6114" hidden="1"/>
    <cellStyle name="Currency 4 13 2" xfId="7472" hidden="1"/>
    <cellStyle name="Currency 4 13 2" xfId="7788" hidden="1"/>
    <cellStyle name="Currency 4 13 2" xfId="8572" hidden="1"/>
    <cellStyle name="Currency 4 13 2" xfId="8887" hidden="1"/>
    <cellStyle name="Currency 4 13 2" xfId="9550" hidden="1"/>
    <cellStyle name="Currency 4 13 2" xfId="10183" hidden="1"/>
    <cellStyle name="Currency 4 13 2" xfId="10483" hidden="1"/>
    <cellStyle name="Currency 4 13 2" xfId="10232" hidden="1"/>
    <cellStyle name="Currency 4 13 2" xfId="8728" hidden="1"/>
    <cellStyle name="Currency 4 13 2" xfId="8404" hidden="1"/>
    <cellStyle name="Currency 4 13 2" xfId="7600" hidden="1"/>
    <cellStyle name="Currency 4 13 2" xfId="7286" hidden="1"/>
    <cellStyle name="Currency 4 13 2" xfId="6417" hidden="1"/>
    <cellStyle name="Currency 4 13 2" xfId="5686" hidden="1"/>
    <cellStyle name="Currency 4 13 2" xfId="5042" hidden="1"/>
    <cellStyle name="Currency 4 13 2" xfId="4791" hidden="1"/>
    <cellStyle name="Currency 4 13 2" xfId="3287" hidden="1"/>
    <cellStyle name="Currency 4 13 2" xfId="2963" hidden="1"/>
    <cellStyle name="Currency 4 13 2" xfId="2159" hidden="1"/>
    <cellStyle name="Currency 4 13 2" xfId="1845" hidden="1"/>
    <cellStyle name="Currency 4 13 2" xfId="976" hidden="1"/>
    <cellStyle name="Currency 4 13 2" xfId="245" hidden="1"/>
    <cellStyle name="Currency 4 13 2" xfId="11673" hidden="1"/>
    <cellStyle name="Currency 4 13 2" xfId="11842" hidden="1"/>
    <cellStyle name="Currency 4 13 2" xfId="13200" hidden="1"/>
    <cellStyle name="Currency 4 13 2" xfId="13516" hidden="1"/>
    <cellStyle name="Currency 4 13 2" xfId="14300" hidden="1"/>
    <cellStyle name="Currency 4 13 2" xfId="14615" hidden="1"/>
    <cellStyle name="Currency 4 13 2" xfId="15278" hidden="1"/>
    <cellStyle name="Currency 4 13 2" xfId="15911" hidden="1"/>
    <cellStyle name="Currency 4 13 2" xfId="16211" hidden="1"/>
    <cellStyle name="Currency 4 13 2" xfId="15960" hidden="1"/>
    <cellStyle name="Currency 4 13 2" xfId="14456" hidden="1"/>
    <cellStyle name="Currency 4 13 2" xfId="14132" hidden="1"/>
    <cellStyle name="Currency 4 13 2" xfId="13328" hidden="1"/>
    <cellStyle name="Currency 4 13 2" xfId="13014" hidden="1"/>
    <cellStyle name="Currency 4 13 2" xfId="12145" hidden="1"/>
    <cellStyle name="Currency 4 13 2" xfId="11414" hidden="1"/>
    <cellStyle name="Currency 4 13 2" xfId="17254" hidden="1"/>
    <cellStyle name="Currency 4 13 2" xfId="17423" hidden="1"/>
    <cellStyle name="Currency 4 13 2" xfId="18781" hidden="1"/>
    <cellStyle name="Currency 4 13 2" xfId="19097" hidden="1"/>
    <cellStyle name="Currency 4 13 2" xfId="19881" hidden="1"/>
    <cellStyle name="Currency 4 13 2" xfId="20196" hidden="1"/>
    <cellStyle name="Currency 4 13 2" xfId="20859" hidden="1"/>
    <cellStyle name="Currency 4 13 2" xfId="21492" hidden="1"/>
    <cellStyle name="Currency 4 13 2" xfId="22695" hidden="1"/>
    <cellStyle name="Currency 4 13 2" xfId="22864" hidden="1"/>
    <cellStyle name="Currency 4 13 2" xfId="24222" hidden="1"/>
    <cellStyle name="Currency 4 13 2" xfId="24538" hidden="1"/>
    <cellStyle name="Currency 4 13 2" xfId="25322" hidden="1"/>
    <cellStyle name="Currency 4 13 2" xfId="25637" hidden="1"/>
    <cellStyle name="Currency 4 13 2" xfId="26300" hidden="1"/>
    <cellStyle name="Currency 4 13 2" xfId="26933" hidden="1"/>
    <cellStyle name="Currency 4 13 2" xfId="27233" hidden="1"/>
    <cellStyle name="Currency 4 13 2" xfId="26982" hidden="1"/>
    <cellStyle name="Currency 4 13 2" xfId="25478" hidden="1"/>
    <cellStyle name="Currency 4 13 2" xfId="25154" hidden="1"/>
    <cellStyle name="Currency 4 13 2" xfId="24350" hidden="1"/>
    <cellStyle name="Currency 4 13 2" xfId="24036" hidden="1"/>
    <cellStyle name="Currency 4 13 2" xfId="23167" hidden="1"/>
    <cellStyle name="Currency 4 13 2" xfId="22436" hidden="1"/>
    <cellStyle name="Currency 4 13 2" xfId="21792" hidden="1"/>
    <cellStyle name="Currency 4 13 2" xfId="21541" hidden="1"/>
    <cellStyle name="Currency 4 13 2" xfId="20037" hidden="1"/>
    <cellStyle name="Currency 4 13 2" xfId="19713" hidden="1"/>
    <cellStyle name="Currency 4 13 2" xfId="18909" hidden="1"/>
    <cellStyle name="Currency 4 13 2" xfId="18595" hidden="1"/>
    <cellStyle name="Currency 4 13 2" xfId="17726" hidden="1"/>
    <cellStyle name="Currency 4 13 2" xfId="16995" hidden="1"/>
    <cellStyle name="Currency 4 13 2" xfId="28423" hidden="1"/>
    <cellStyle name="Currency 4 13 2" xfId="28592" hidden="1"/>
    <cellStyle name="Currency 4 13 2" xfId="29950" hidden="1"/>
    <cellStyle name="Currency 4 13 2" xfId="30266" hidden="1"/>
    <cellStyle name="Currency 4 13 2" xfId="31050" hidden="1"/>
    <cellStyle name="Currency 4 13 2" xfId="31365" hidden="1"/>
    <cellStyle name="Currency 4 13 2" xfId="32028" hidden="1"/>
    <cellStyle name="Currency 4 13 2" xfId="32661" hidden="1"/>
    <cellStyle name="Currency 4 13 2" xfId="32961" hidden="1"/>
    <cellStyle name="Currency 4 13 2" xfId="32710" hidden="1"/>
    <cellStyle name="Currency 4 13 2" xfId="31206" hidden="1"/>
    <cellStyle name="Currency 4 13 2" xfId="30882" hidden="1"/>
    <cellStyle name="Currency 4 13 2" xfId="30078" hidden="1"/>
    <cellStyle name="Currency 4 13 2" xfId="29764" hidden="1"/>
    <cellStyle name="Currency 4 13 2" xfId="28895" hidden="1"/>
    <cellStyle name="Currency 4 13 2" xfId="28164" hidden="1"/>
    <cellStyle name="Currency 6 2" xfId="441" hidden="1"/>
    <cellStyle name="Currency 6 2" xfId="610" hidden="1"/>
    <cellStyle name="Currency 6 2" xfId="1968" hidden="1"/>
    <cellStyle name="Currency 6 2" xfId="2284" hidden="1"/>
    <cellStyle name="Currency 6 2" xfId="3068" hidden="1"/>
    <cellStyle name="Currency 6 2" xfId="3383" hidden="1"/>
    <cellStyle name="Currency 6 2" xfId="4046" hidden="1"/>
    <cellStyle name="Currency 6 2" xfId="4679" hidden="1"/>
    <cellStyle name="Currency 6 2" xfId="5882" hidden="1"/>
    <cellStyle name="Currency 6 2" xfId="6051" hidden="1"/>
    <cellStyle name="Currency 6 2" xfId="7409" hidden="1"/>
    <cellStyle name="Currency 6 2" xfId="7725" hidden="1"/>
    <cellStyle name="Currency 6 2" xfId="8509" hidden="1"/>
    <cellStyle name="Currency 6 2" xfId="8824" hidden="1"/>
    <cellStyle name="Currency 6 2" xfId="9487" hidden="1"/>
    <cellStyle name="Currency 6 2" xfId="10120" hidden="1"/>
    <cellStyle name="Currency 6 2" xfId="10548" hidden="1"/>
    <cellStyle name="Currency 6 2" xfId="10295" hidden="1"/>
    <cellStyle name="Currency 6 2" xfId="8792" hidden="1"/>
    <cellStyle name="Currency 6 2" xfId="8467" hidden="1"/>
    <cellStyle name="Currency 6 2" xfId="7667" hidden="1"/>
    <cellStyle name="Currency 6 2" xfId="7349" hidden="1"/>
    <cellStyle name="Currency 6 2" xfId="6491" hidden="1"/>
    <cellStyle name="Currency 6 2" xfId="5779" hidden="1"/>
    <cellStyle name="Currency 6 2" xfId="5107" hidden="1"/>
    <cellStyle name="Currency 6 2" xfId="4854" hidden="1"/>
    <cellStyle name="Currency 6 2" xfId="3351" hidden="1"/>
    <cellStyle name="Currency 6 2" xfId="3026" hidden="1"/>
    <cellStyle name="Currency 6 2" xfId="2226" hidden="1"/>
    <cellStyle name="Currency 6 2" xfId="1908" hidden="1"/>
    <cellStyle name="Currency 6 2" xfId="1050" hidden="1"/>
    <cellStyle name="Currency 6 2" xfId="338" hidden="1"/>
    <cellStyle name="Currency 6 2" xfId="11610" hidden="1"/>
    <cellStyle name="Currency 6 2" xfId="11779" hidden="1"/>
    <cellStyle name="Currency 6 2" xfId="13137" hidden="1"/>
    <cellStyle name="Currency 6 2" xfId="13453" hidden="1"/>
    <cellStyle name="Currency 6 2" xfId="14237" hidden="1"/>
    <cellStyle name="Currency 6 2" xfId="14552" hidden="1"/>
    <cellStyle name="Currency 6 2" xfId="15215" hidden="1"/>
    <cellStyle name="Currency 6 2" xfId="15848" hidden="1"/>
    <cellStyle name="Currency 6 2" xfId="16276" hidden="1"/>
    <cellStyle name="Currency 6 2" xfId="16023" hidden="1"/>
    <cellStyle name="Currency 6 2" xfId="14520" hidden="1"/>
    <cellStyle name="Currency 6 2" xfId="14195" hidden="1"/>
    <cellStyle name="Currency 6 2" xfId="13395" hidden="1"/>
    <cellStyle name="Currency 6 2" xfId="13077" hidden="1"/>
    <cellStyle name="Currency 6 2" xfId="12219" hidden="1"/>
    <cellStyle name="Currency 6 2" xfId="11507" hidden="1"/>
    <cellStyle name="Currency 6 2" xfId="17191" hidden="1"/>
    <cellStyle name="Currency 6 2" xfId="17360" hidden="1"/>
    <cellStyle name="Currency 6 2" xfId="18718" hidden="1"/>
    <cellStyle name="Currency 6 2" xfId="19034" hidden="1"/>
    <cellStyle name="Currency 6 2" xfId="19818" hidden="1"/>
    <cellStyle name="Currency 6 2" xfId="20133" hidden="1"/>
    <cellStyle name="Currency 6 2" xfId="20796" hidden="1"/>
    <cellStyle name="Currency 6 2" xfId="21429" hidden="1"/>
    <cellStyle name="Currency 6 2" xfId="22632" hidden="1"/>
    <cellStyle name="Currency 6 2" xfId="22801" hidden="1"/>
    <cellStyle name="Currency 6 2" xfId="24159" hidden="1"/>
    <cellStyle name="Currency 6 2" xfId="24475" hidden="1"/>
    <cellStyle name="Currency 6 2" xfId="25259" hidden="1"/>
    <cellStyle name="Currency 6 2" xfId="25574" hidden="1"/>
    <cellStyle name="Currency 6 2" xfId="26237" hidden="1"/>
    <cellStyle name="Currency 6 2" xfId="26870" hidden="1"/>
    <cellStyle name="Currency 6 2" xfId="27298" hidden="1"/>
    <cellStyle name="Currency 6 2" xfId="27045" hidden="1"/>
    <cellStyle name="Currency 6 2" xfId="25542" hidden="1"/>
    <cellStyle name="Currency 6 2" xfId="25217" hidden="1"/>
    <cellStyle name="Currency 6 2" xfId="24417" hidden="1"/>
    <cellStyle name="Currency 6 2" xfId="24099" hidden="1"/>
    <cellStyle name="Currency 6 2" xfId="23241" hidden="1"/>
    <cellStyle name="Currency 6 2" xfId="22529" hidden="1"/>
    <cellStyle name="Currency 6 2" xfId="21857" hidden="1"/>
    <cellStyle name="Currency 6 2" xfId="21604" hidden="1"/>
    <cellStyle name="Currency 6 2" xfId="20101" hidden="1"/>
    <cellStyle name="Currency 6 2" xfId="19776" hidden="1"/>
    <cellStyle name="Currency 6 2" xfId="18976" hidden="1"/>
    <cellStyle name="Currency 6 2" xfId="18658" hidden="1"/>
    <cellStyle name="Currency 6 2" xfId="17800" hidden="1"/>
    <cellStyle name="Currency 6 2" xfId="17088" hidden="1"/>
    <cellStyle name="Currency 6 2" xfId="28360" hidden="1"/>
    <cellStyle name="Currency 6 2" xfId="28529" hidden="1"/>
    <cellStyle name="Currency 6 2" xfId="29887" hidden="1"/>
    <cellStyle name="Currency 6 2" xfId="30203" hidden="1"/>
    <cellStyle name="Currency 6 2" xfId="30987" hidden="1"/>
    <cellStyle name="Currency 6 2" xfId="31302" hidden="1"/>
    <cellStyle name="Currency 6 2" xfId="31965" hidden="1"/>
    <cellStyle name="Currency 6 2" xfId="32598" hidden="1"/>
    <cellStyle name="Currency 6 2" xfId="33026" hidden="1"/>
    <cellStyle name="Currency 6 2" xfId="32773" hidden="1"/>
    <cellStyle name="Currency 6 2" xfId="31270" hidden="1"/>
    <cellStyle name="Currency 6 2" xfId="30945" hidden="1"/>
    <cellStyle name="Currency 6 2" xfId="30145" hidden="1"/>
    <cellStyle name="Currency 6 2" xfId="29827" hidden="1"/>
    <cellStyle name="Currency 6 2" xfId="28969" hidden="1"/>
    <cellStyle name="Currency 6 2" xfId="28257" hidden="1"/>
    <cellStyle name="Date (short)" xfId="33565"/>
    <cellStyle name="Explanatory Text" xfId="33528" builtinId="53" hidden="1"/>
    <cellStyle name="Explanatory Text 16" xfId="33566"/>
    <cellStyle name="Explanatory Text 2" xfId="33567"/>
    <cellStyle name="Explanatory Text 2 5" xfId="33568"/>
    <cellStyle name="Good" xfId="33518" builtinId="26" hidden="1"/>
    <cellStyle name="Heading 1" xfId="33514" builtinId="16" hidden="1"/>
    <cellStyle name="Heading 1 10" xfId="33569"/>
    <cellStyle name="Heading 1 10 4" xfId="33570"/>
    <cellStyle name="Heading 1 2 5" xfId="33554"/>
    <cellStyle name="Heading 2" xfId="33515" builtinId="17" hidden="1"/>
    <cellStyle name="Heading 2 2 4" xfId="33571"/>
    <cellStyle name="Heading 2 3 3" xfId="33572"/>
    <cellStyle name="Heading 3" xfId="33516" builtinId="18" hidden="1"/>
    <cellStyle name="Heading 3 2" xfId="33573"/>
    <cellStyle name="Heading 3 2 3" xfId="33556"/>
    <cellStyle name="Heading 4" xfId="33517" builtinId="19" hidden="1"/>
    <cellStyle name="Hyperlink" xfId="7" builtinId="8" customBuiltin="1"/>
    <cellStyle name="Input" xfId="33521" builtinId="20" hidden="1"/>
    <cellStyle name="Input 2" xfId="33574"/>
    <cellStyle name="Input 2 2" xfId="33575"/>
    <cellStyle name="Input 2 4" xfId="33576"/>
    <cellStyle name="Input 9" xfId="33577"/>
    <cellStyle name="Label" xfId="33578"/>
    <cellStyle name="Label 2 4" xfId="33579"/>
    <cellStyle name="Label 2 5" xfId="33580"/>
    <cellStyle name="Label 3" xfId="33581"/>
    <cellStyle name="Label 5" xfId="33582"/>
    <cellStyle name="Link" xfId="33583"/>
    <cellStyle name="Link 2" xfId="33584"/>
    <cellStyle name="Link 3" xfId="33585"/>
    <cellStyle name="Link 3 4" xfId="33586"/>
    <cellStyle name="Linked Cell" xfId="33524" builtinId="24" hidden="1"/>
    <cellStyle name="Neutral" xfId="33520" builtinId="28" hidden="1"/>
    <cellStyle name="Normal" xfId="0" builtinId="0" customBuiltin="1"/>
    <cellStyle name="Normal 2" xfId="33587"/>
    <cellStyle name="Normal 2 5" xfId="33588"/>
    <cellStyle name="Note" xfId="33527" builtinId="10" hidden="1"/>
    <cellStyle name="Note 10" xfId="44" hidden="1"/>
    <cellStyle name="Note 10" xfId="102" hidden="1"/>
    <cellStyle name="Note 10" xfId="181" hidden="1"/>
    <cellStyle name="Note 10" xfId="359" hidden="1"/>
    <cellStyle name="Note 10" xfId="1328" hidden="1"/>
    <cellStyle name="Note 10" xfId="1456" hidden="1"/>
    <cellStyle name="Note 10" xfId="1601" hidden="1"/>
    <cellStyle name="Note 10" xfId="1247" hidden="1"/>
    <cellStyle name="Note 10" xfId="1771" hidden="1"/>
    <cellStyle name="Note 10" xfId="889" hidden="1"/>
    <cellStyle name="Note 10" xfId="2406" hidden="1"/>
    <cellStyle name="Note 10" xfId="2544" hidden="1"/>
    <cellStyle name="Note 10" xfId="2670" hidden="1"/>
    <cellStyle name="Note 10" xfId="933" hidden="1"/>
    <cellStyle name="Note 10" xfId="2887" hidden="1"/>
    <cellStyle name="Note 10" xfId="1790" hidden="1"/>
    <cellStyle name="Note 10" xfId="3485" hidden="1"/>
    <cellStyle name="Note 10" xfId="3570" hidden="1"/>
    <cellStyle name="Note 10" xfId="3670" hidden="1"/>
    <cellStyle name="Note 10" xfId="4212" hidden="1"/>
    <cellStyle name="Note 10" xfId="4342" hidden="1"/>
    <cellStyle name="Note 10" xfId="4453" hidden="1"/>
    <cellStyle name="Note 10" xfId="4768" hidden="1"/>
    <cellStyle name="Note 10" xfId="4938" hidden="1"/>
    <cellStyle name="Note 10" xfId="5485" hidden="1"/>
    <cellStyle name="Note 10" xfId="5543" hidden="1"/>
    <cellStyle name="Note 10" xfId="5622" hidden="1"/>
    <cellStyle name="Note 10" xfId="5800" hidden="1"/>
    <cellStyle name="Note 10" xfId="6769" hidden="1"/>
    <cellStyle name="Note 10" xfId="6897" hidden="1"/>
    <cellStyle name="Note 10" xfId="7042" hidden="1"/>
    <cellStyle name="Note 10" xfId="6688" hidden="1"/>
    <cellStyle name="Note 10" xfId="7212" hidden="1"/>
    <cellStyle name="Note 10" xfId="6330" hidden="1"/>
    <cellStyle name="Note 10" xfId="7847" hidden="1"/>
    <cellStyle name="Note 10" xfId="7985" hidden="1"/>
    <cellStyle name="Note 10" xfId="8111" hidden="1"/>
    <cellStyle name="Note 10" xfId="6374" hidden="1"/>
    <cellStyle name="Note 10" xfId="8328" hidden="1"/>
    <cellStyle name="Note 10" xfId="7231" hidden="1"/>
    <cellStyle name="Note 10" xfId="8926" hidden="1"/>
    <cellStyle name="Note 10" xfId="9011" hidden="1"/>
    <cellStyle name="Note 10" xfId="9111" hidden="1"/>
    <cellStyle name="Note 10" xfId="9653" hidden="1"/>
    <cellStyle name="Note 10" xfId="9783" hidden="1"/>
    <cellStyle name="Note 10" xfId="9894" hidden="1"/>
    <cellStyle name="Note 10" xfId="10209" hidden="1"/>
    <cellStyle name="Note 10" xfId="10379" hidden="1"/>
    <cellStyle name="Note 10" xfId="10851" hidden="1"/>
    <cellStyle name="Note 10" xfId="10794" hidden="1"/>
    <cellStyle name="Note 10" xfId="10715" hidden="1"/>
    <cellStyle name="Note 10" xfId="10632" hidden="1"/>
    <cellStyle name="Note 10" xfId="9467" hidden="1"/>
    <cellStyle name="Note 10" xfId="9384" hidden="1"/>
    <cellStyle name="Note 10" xfId="9299" hidden="1"/>
    <cellStyle name="Note 10" xfId="9616" hidden="1"/>
    <cellStyle name="Note 10" xfId="9140" hidden="1"/>
    <cellStyle name="Note 10" xfId="10084" hidden="1"/>
    <cellStyle name="Note 10" xfId="8355" hidden="1"/>
    <cellStyle name="Note 10" xfId="8239" hidden="1"/>
    <cellStyle name="Note 10" xfId="8065" hidden="1"/>
    <cellStyle name="Note 10" xfId="10035" hidden="1"/>
    <cellStyle name="Note 10" xfId="7855" hidden="1"/>
    <cellStyle name="Note 10" xfId="9038" hidden="1"/>
    <cellStyle name="Note 10" xfId="7213" hidden="1"/>
    <cellStyle name="Note 10" xfId="7049" hidden="1"/>
    <cellStyle name="Note 10" xfId="6867" hidden="1"/>
    <cellStyle name="Note 10" xfId="6318" hidden="1"/>
    <cellStyle name="Note 10" xfId="6249" hidden="1"/>
    <cellStyle name="Note 10" xfId="6171" hidden="1"/>
    <cellStyle name="Note 10" xfId="5452" hidden="1"/>
    <cellStyle name="Note 10" xfId="10946" hidden="1"/>
    <cellStyle name="Note 10" xfId="5410" hidden="1"/>
    <cellStyle name="Note 10" xfId="5353" hidden="1"/>
    <cellStyle name="Note 10" xfId="5274" hidden="1"/>
    <cellStyle name="Note 10" xfId="5191" hidden="1"/>
    <cellStyle name="Note 10" xfId="4026" hidden="1"/>
    <cellStyle name="Note 10" xfId="3943" hidden="1"/>
    <cellStyle name="Note 10" xfId="3858" hidden="1"/>
    <cellStyle name="Note 10" xfId="4175" hidden="1"/>
    <cellStyle name="Note 10" xfId="3699" hidden="1"/>
    <cellStyle name="Note 10" xfId="4643" hidden="1"/>
    <cellStyle name="Note 10" xfId="2914" hidden="1"/>
    <cellStyle name="Note 10" xfId="2798" hidden="1"/>
    <cellStyle name="Note 10" xfId="2624" hidden="1"/>
    <cellStyle name="Note 10" xfId="4594" hidden="1"/>
    <cellStyle name="Note 10" xfId="2414" hidden="1"/>
    <cellStyle name="Note 10" xfId="3597" hidden="1"/>
    <cellStyle name="Note 10" xfId="1772" hidden="1"/>
    <cellStyle name="Note 10" xfId="1608" hidden="1"/>
    <cellStyle name="Note 10" xfId="1426" hidden="1"/>
    <cellStyle name="Note 10" xfId="877" hidden="1"/>
    <cellStyle name="Note 10" xfId="808" hidden="1"/>
    <cellStyle name="Note 10" xfId="730" hidden="1"/>
    <cellStyle name="Note 10" xfId="8" hidden="1"/>
    <cellStyle name="Note 10" xfId="11090" hidden="1"/>
    <cellStyle name="Note 10" xfId="11213" hidden="1"/>
    <cellStyle name="Note 10" xfId="11271" hidden="1"/>
    <cellStyle name="Note 10" xfId="11350" hidden="1"/>
    <cellStyle name="Note 10" xfId="11528" hidden="1"/>
    <cellStyle name="Note 10" xfId="12497" hidden="1"/>
    <cellStyle name="Note 10" xfId="12625" hidden="1"/>
    <cellStyle name="Note 10" xfId="12770" hidden="1"/>
    <cellStyle name="Note 10" xfId="12416" hidden="1"/>
    <cellStyle name="Note 10" xfId="12940" hidden="1"/>
    <cellStyle name="Note 10" xfId="12058" hidden="1"/>
    <cellStyle name="Note 10" xfId="13575" hidden="1"/>
    <cellStyle name="Note 10" xfId="13713" hidden="1"/>
    <cellStyle name="Note 10" xfId="13839" hidden="1"/>
    <cellStyle name="Note 10" xfId="12102" hidden="1"/>
    <cellStyle name="Note 10" xfId="14056" hidden="1"/>
    <cellStyle name="Note 10" xfId="12959" hidden="1"/>
    <cellStyle name="Note 10" xfId="14654" hidden="1"/>
    <cellStyle name="Note 10" xfId="14739" hidden="1"/>
    <cellStyle name="Note 10" xfId="14839" hidden="1"/>
    <cellStyle name="Note 10" xfId="15381" hidden="1"/>
    <cellStyle name="Note 10" xfId="15511" hidden="1"/>
    <cellStyle name="Note 10" xfId="15622" hidden="1"/>
    <cellStyle name="Note 10" xfId="15937" hidden="1"/>
    <cellStyle name="Note 10" xfId="16107" hidden="1"/>
    <cellStyle name="Note 10" xfId="16579" hidden="1"/>
    <cellStyle name="Note 10" xfId="16522" hidden="1"/>
    <cellStyle name="Note 10" xfId="16443" hidden="1"/>
    <cellStyle name="Note 10" xfId="16360" hidden="1"/>
    <cellStyle name="Note 10" xfId="15195" hidden="1"/>
    <cellStyle name="Note 10" xfId="15112" hidden="1"/>
    <cellStyle name="Note 10" xfId="15027" hidden="1"/>
    <cellStyle name="Note 10" xfId="15344" hidden="1"/>
    <cellStyle name="Note 10" xfId="14868" hidden="1"/>
    <cellStyle name="Note 10" xfId="15812" hidden="1"/>
    <cellStyle name="Note 10" xfId="14083" hidden="1"/>
    <cellStyle name="Note 10" xfId="13967" hidden="1"/>
    <cellStyle name="Note 10" xfId="13793" hidden="1"/>
    <cellStyle name="Note 10" xfId="15763" hidden="1"/>
    <cellStyle name="Note 10" xfId="13583" hidden="1"/>
    <cellStyle name="Note 10" xfId="14766" hidden="1"/>
    <cellStyle name="Note 10" xfId="12941" hidden="1"/>
    <cellStyle name="Note 10" xfId="12777" hidden="1"/>
    <cellStyle name="Note 10" xfId="12595" hidden="1"/>
    <cellStyle name="Note 10" xfId="12046" hidden="1"/>
    <cellStyle name="Note 10" xfId="11977" hidden="1"/>
    <cellStyle name="Note 10" xfId="11899" hidden="1"/>
    <cellStyle name="Note 10" xfId="11180" hidden="1"/>
    <cellStyle name="Note 10" xfId="16674" hidden="1"/>
    <cellStyle name="Note 10" xfId="16794" hidden="1"/>
    <cellStyle name="Note 10" xfId="16852" hidden="1"/>
    <cellStyle name="Note 10" xfId="16931" hidden="1"/>
    <cellStyle name="Note 10" xfId="17109" hidden="1"/>
    <cellStyle name="Note 10" xfId="18078" hidden="1"/>
    <cellStyle name="Note 10" xfId="18206" hidden="1"/>
    <cellStyle name="Note 10" xfId="18351" hidden="1"/>
    <cellStyle name="Note 10" xfId="17997" hidden="1"/>
    <cellStyle name="Note 10" xfId="18521" hidden="1"/>
    <cellStyle name="Note 10" xfId="17639" hidden="1"/>
    <cellStyle name="Note 10" xfId="19156" hidden="1"/>
    <cellStyle name="Note 10" xfId="19294" hidden="1"/>
    <cellStyle name="Note 10" xfId="19420" hidden="1"/>
    <cellStyle name="Note 10" xfId="17683" hidden="1"/>
    <cellStyle name="Note 10" xfId="19637" hidden="1"/>
    <cellStyle name="Note 10" xfId="18540" hidden="1"/>
    <cellStyle name="Note 10" xfId="20235" hidden="1"/>
    <cellStyle name="Note 10" xfId="20320" hidden="1"/>
    <cellStyle name="Note 10" xfId="20420" hidden="1"/>
    <cellStyle name="Note 10" xfId="20962" hidden="1"/>
    <cellStyle name="Note 10" xfId="21092" hidden="1"/>
    <cellStyle name="Note 10" xfId="21203" hidden="1"/>
    <cellStyle name="Note 10" xfId="21518" hidden="1"/>
    <cellStyle name="Note 10" xfId="21688" hidden="1"/>
    <cellStyle name="Note 10" xfId="22235" hidden="1"/>
    <cellStyle name="Note 10" xfId="22293" hidden="1"/>
    <cellStyle name="Note 10" xfId="22372" hidden="1"/>
    <cellStyle name="Note 10" xfId="22550" hidden="1"/>
    <cellStyle name="Note 10" xfId="23519" hidden="1"/>
    <cellStyle name="Note 10" xfId="23647" hidden="1"/>
    <cellStyle name="Note 10" xfId="23792" hidden="1"/>
    <cellStyle name="Note 10" xfId="23438" hidden="1"/>
    <cellStyle name="Note 10" xfId="23962" hidden="1"/>
    <cellStyle name="Note 10" xfId="23080" hidden="1"/>
    <cellStyle name="Note 10" xfId="24597" hidden="1"/>
    <cellStyle name="Note 10" xfId="24735" hidden="1"/>
    <cellStyle name="Note 10" xfId="24861" hidden="1"/>
    <cellStyle name="Note 10" xfId="23124" hidden="1"/>
    <cellStyle name="Note 10" xfId="25078" hidden="1"/>
    <cellStyle name="Note 10" xfId="23981" hidden="1"/>
    <cellStyle name="Note 10" xfId="25676" hidden="1"/>
    <cellStyle name="Note 10" xfId="25761" hidden="1"/>
    <cellStyle name="Note 10" xfId="25861" hidden="1"/>
    <cellStyle name="Note 10" xfId="26403" hidden="1"/>
    <cellStyle name="Note 10" xfId="26533" hidden="1"/>
    <cellStyle name="Note 10" xfId="26644" hidden="1"/>
    <cellStyle name="Note 10" xfId="26959" hidden="1"/>
    <cellStyle name="Note 10" xfId="27129" hidden="1"/>
    <cellStyle name="Note 10" xfId="27601" hidden="1"/>
    <cellStyle name="Note 10" xfId="27544" hidden="1"/>
    <cellStyle name="Note 10" xfId="27465" hidden="1"/>
    <cellStyle name="Note 10" xfId="27382" hidden="1"/>
    <cellStyle name="Note 10" xfId="26217" hidden="1"/>
    <cellStyle name="Note 10" xfId="26134" hidden="1"/>
    <cellStyle name="Note 10" xfId="26049" hidden="1"/>
    <cellStyle name="Note 10" xfId="26366" hidden="1"/>
    <cellStyle name="Note 10" xfId="25890" hidden="1"/>
    <cellStyle name="Note 10" xfId="26834" hidden="1"/>
    <cellStyle name="Note 10" xfId="25105" hidden="1"/>
    <cellStyle name="Note 10" xfId="24989" hidden="1"/>
    <cellStyle name="Note 10" xfId="24815" hidden="1"/>
    <cellStyle name="Note 10" xfId="26785" hidden="1"/>
    <cellStyle name="Note 10" xfId="24605" hidden="1"/>
    <cellStyle name="Note 10" xfId="25788" hidden="1"/>
    <cellStyle name="Note 10" xfId="23963" hidden="1"/>
    <cellStyle name="Note 10" xfId="23799" hidden="1"/>
    <cellStyle name="Note 10" xfId="23617" hidden="1"/>
    <cellStyle name="Note 10" xfId="23068" hidden="1"/>
    <cellStyle name="Note 10" xfId="22999" hidden="1"/>
    <cellStyle name="Note 10" xfId="22921" hidden="1"/>
    <cellStyle name="Note 10" xfId="22202" hidden="1"/>
    <cellStyle name="Note 10" xfId="27696" hidden="1"/>
    <cellStyle name="Note 10" xfId="22160" hidden="1"/>
    <cellStyle name="Note 10" xfId="22103" hidden="1"/>
    <cellStyle name="Note 10" xfId="22024" hidden="1"/>
    <cellStyle name="Note 10" xfId="21941" hidden="1"/>
    <cellStyle name="Note 10" xfId="20776" hidden="1"/>
    <cellStyle name="Note 10" xfId="20693" hidden="1"/>
    <cellStyle name="Note 10" xfId="20608" hidden="1"/>
    <cellStyle name="Note 10" xfId="20925" hidden="1"/>
    <cellStyle name="Note 10" xfId="20449" hidden="1"/>
    <cellStyle name="Note 10" xfId="21393" hidden="1"/>
    <cellStyle name="Note 10" xfId="19664" hidden="1"/>
    <cellStyle name="Note 10" xfId="19548" hidden="1"/>
    <cellStyle name="Note 10" xfId="19374" hidden="1"/>
    <cellStyle name="Note 10" xfId="21344" hidden="1"/>
    <cellStyle name="Note 10" xfId="19164" hidden="1"/>
    <cellStyle name="Note 10" xfId="20347" hidden="1"/>
    <cellStyle name="Note 10" xfId="18522" hidden="1"/>
    <cellStyle name="Note 10" xfId="18358" hidden="1"/>
    <cellStyle name="Note 10" xfId="18176" hidden="1"/>
    <cellStyle name="Note 10" xfId="17627" hidden="1"/>
    <cellStyle name="Note 10" xfId="17558" hidden="1"/>
    <cellStyle name="Note 10" xfId="17480" hidden="1"/>
    <cellStyle name="Note 10" xfId="16757" hidden="1"/>
    <cellStyle name="Note 10" xfId="27840" hidden="1"/>
    <cellStyle name="Note 10" xfId="27963" hidden="1"/>
    <cellStyle name="Note 10" xfId="28021" hidden="1"/>
    <cellStyle name="Note 10" xfId="28100" hidden="1"/>
    <cellStyle name="Note 10" xfId="28278" hidden="1"/>
    <cellStyle name="Note 10" xfId="29247" hidden="1"/>
    <cellStyle name="Note 10" xfId="29375" hidden="1"/>
    <cellStyle name="Note 10" xfId="29520" hidden="1"/>
    <cellStyle name="Note 10" xfId="29166" hidden="1"/>
    <cellStyle name="Note 10" xfId="29690" hidden="1"/>
    <cellStyle name="Note 10" xfId="28808" hidden="1"/>
    <cellStyle name="Note 10" xfId="30325" hidden="1"/>
    <cellStyle name="Note 10" xfId="30463" hidden="1"/>
    <cellStyle name="Note 10" xfId="30589" hidden="1"/>
    <cellStyle name="Note 10" xfId="28852" hidden="1"/>
    <cellStyle name="Note 10" xfId="30806" hidden="1"/>
    <cellStyle name="Note 10" xfId="29709" hidden="1"/>
    <cellStyle name="Note 10" xfId="31404" hidden="1"/>
    <cellStyle name="Note 10" xfId="31489" hidden="1"/>
    <cellStyle name="Note 10" xfId="31589" hidden="1"/>
    <cellStyle name="Note 10" xfId="32131" hidden="1"/>
    <cellStyle name="Note 10" xfId="32261" hidden="1"/>
    <cellStyle name="Note 10" xfId="32372" hidden="1"/>
    <cellStyle name="Note 10" xfId="32687" hidden="1"/>
    <cellStyle name="Note 10" xfId="32857" hidden="1"/>
    <cellStyle name="Note 10" xfId="33329" hidden="1"/>
    <cellStyle name="Note 10" xfId="33272" hidden="1"/>
    <cellStyle name="Note 10" xfId="33193" hidden="1"/>
    <cellStyle name="Note 10" xfId="33110" hidden="1"/>
    <cellStyle name="Note 10" xfId="31945" hidden="1"/>
    <cellStyle name="Note 10" xfId="31862" hidden="1"/>
    <cellStyle name="Note 10" xfId="31777" hidden="1"/>
    <cellStyle name="Note 10" xfId="32094" hidden="1"/>
    <cellStyle name="Note 10" xfId="31618" hidden="1"/>
    <cellStyle name="Note 10" xfId="32562" hidden="1"/>
    <cellStyle name="Note 10" xfId="30833" hidden="1"/>
    <cellStyle name="Note 10" xfId="30717" hidden="1"/>
    <cellStyle name="Note 10" xfId="30543" hidden="1"/>
    <cellStyle name="Note 10" xfId="32513" hidden="1"/>
    <cellStyle name="Note 10" xfId="30333" hidden="1"/>
    <cellStyle name="Note 10" xfId="31516" hidden="1"/>
    <cellStyle name="Note 10" xfId="29691" hidden="1"/>
    <cellStyle name="Note 10" xfId="29527" hidden="1"/>
    <cellStyle name="Note 10" xfId="29345" hidden="1"/>
    <cellStyle name="Note 10" xfId="28796" hidden="1"/>
    <cellStyle name="Note 10" xfId="28727" hidden="1"/>
    <cellStyle name="Note 10" xfId="28649" hidden="1"/>
    <cellStyle name="Note 10" xfId="27930" hidden="1"/>
    <cellStyle name="Note 10" xfId="33424" hidden="1"/>
    <cellStyle name="Note 11" xfId="57" hidden="1"/>
    <cellStyle name="Note 11" xfId="133" hidden="1"/>
    <cellStyle name="Note 11" xfId="218" hidden="1"/>
    <cellStyle name="Note 11" xfId="389" hidden="1"/>
    <cellStyle name="Note 11" xfId="1396" hidden="1"/>
    <cellStyle name="Note 11" xfId="1541" hidden="1"/>
    <cellStyle name="Note 11" xfId="1678" hidden="1"/>
    <cellStyle name="Note 11" xfId="1816" hidden="1"/>
    <cellStyle name="Note 11" xfId="1271" hidden="1"/>
    <cellStyle name="Note 11" xfId="1244" hidden="1"/>
    <cellStyle name="Note 11" xfId="2461" hidden="1"/>
    <cellStyle name="Note 11" xfId="2599" hidden="1"/>
    <cellStyle name="Note 11" xfId="2748" hidden="1"/>
    <cellStyle name="Note 11" xfId="2920" hidden="1"/>
    <cellStyle name="Note 11" xfId="941" hidden="1"/>
    <cellStyle name="Note 11" xfId="1267" hidden="1"/>
    <cellStyle name="Note 11" xfId="3518" hidden="1"/>
    <cellStyle name="Note 11" xfId="3617" hidden="1"/>
    <cellStyle name="Note 11" xfId="3708" hidden="1"/>
    <cellStyle name="Note 11" xfId="4280" hidden="1"/>
    <cellStyle name="Note 11" xfId="4391" hidden="1"/>
    <cellStyle name="Note 11" xfId="4503" hidden="1"/>
    <cellStyle name="Note 11" xfId="4888" hidden="1"/>
    <cellStyle name="Note 11" xfId="4967" hidden="1"/>
    <cellStyle name="Note 11" xfId="5498" hidden="1"/>
    <cellStyle name="Note 11" xfId="5574" hidden="1"/>
    <cellStyle name="Note 11" xfId="5659" hidden="1"/>
    <cellStyle name="Note 11" xfId="5830" hidden="1"/>
    <cellStyle name="Note 11" xfId="6837" hidden="1"/>
    <cellStyle name="Note 11" xfId="6982" hidden="1"/>
    <cellStyle name="Note 11" xfId="7119" hidden="1"/>
    <cellStyle name="Note 11" xfId="7257" hidden="1"/>
    <cellStyle name="Note 11" xfId="6712" hidden="1"/>
    <cellStyle name="Note 11" xfId="6685" hidden="1"/>
    <cellStyle name="Note 11" xfId="7902" hidden="1"/>
    <cellStyle name="Note 11" xfId="8040" hidden="1"/>
    <cellStyle name="Note 11" xfId="8189" hidden="1"/>
    <cellStyle name="Note 11" xfId="8361" hidden="1"/>
    <cellStyle name="Note 11" xfId="6382" hidden="1"/>
    <cellStyle name="Note 11" xfId="6708" hidden="1"/>
    <cellStyle name="Note 11" xfId="8959" hidden="1"/>
    <cellStyle name="Note 11" xfId="9058" hidden="1"/>
    <cellStyle name="Note 11" xfId="9149" hidden="1"/>
    <cellStyle name="Note 11" xfId="9721" hidden="1"/>
    <cellStyle name="Note 11" xfId="9832" hidden="1"/>
    <cellStyle name="Note 11" xfId="9944" hidden="1"/>
    <cellStyle name="Note 11" xfId="10329" hidden="1"/>
    <cellStyle name="Note 11" xfId="10408" hidden="1"/>
    <cellStyle name="Note 11" xfId="10838" hidden="1"/>
    <cellStyle name="Note 11" xfId="10764" hidden="1"/>
    <cellStyle name="Note 11" xfId="10684" hidden="1"/>
    <cellStyle name="Note 11" xfId="10601" hidden="1"/>
    <cellStyle name="Note 11" xfId="9433" hidden="1"/>
    <cellStyle name="Note 11" xfId="9352" hidden="1"/>
    <cellStyle name="Note 11" xfId="9266" hidden="1"/>
    <cellStyle name="Note 11" xfId="8937" hidden="1"/>
    <cellStyle name="Note 11" xfId="9595" hidden="1"/>
    <cellStyle name="Note 11" xfId="9618" hidden="1"/>
    <cellStyle name="Note 11" xfId="8304" hidden="1"/>
    <cellStyle name="Note 11" xfId="8153" hidden="1"/>
    <cellStyle name="Note 11" xfId="7988" hidden="1"/>
    <cellStyle name="Note 11" xfId="7821" hidden="1"/>
    <cellStyle name="Note 11" xfId="10025" hidden="1"/>
    <cellStyle name="Note 11" xfId="9598" hidden="1"/>
    <cellStyle name="Note 11" xfId="7126" hidden="1"/>
    <cellStyle name="Note 11" xfId="6951" hidden="1"/>
    <cellStyle name="Note 11" xfId="6785" hidden="1"/>
    <cellStyle name="Note 11" xfId="6297" hidden="1"/>
    <cellStyle name="Note 11" xfId="6221" hidden="1"/>
    <cellStyle name="Note 11" xfId="6143" hidden="1"/>
    <cellStyle name="Note 11" xfId="10898" hidden="1"/>
    <cellStyle name="Note 11" xfId="10974" hidden="1"/>
    <cellStyle name="Note 11" xfId="5397" hidden="1"/>
    <cellStyle name="Note 11" xfId="5323" hidden="1"/>
    <cellStyle name="Note 11" xfId="5243" hidden="1"/>
    <cellStyle name="Note 11" xfId="5160" hidden="1"/>
    <cellStyle name="Note 11" xfId="3992" hidden="1"/>
    <cellStyle name="Note 11" xfId="3911" hidden="1"/>
    <cellStyle name="Note 11" xfId="3825" hidden="1"/>
    <cellStyle name="Note 11" xfId="3496" hidden="1"/>
    <cellStyle name="Note 11" xfId="4154" hidden="1"/>
    <cellStyle name="Note 11" xfId="4177" hidden="1"/>
    <cellStyle name="Note 11" xfId="2863" hidden="1"/>
    <cellStyle name="Note 11" xfId="2712" hidden="1"/>
    <cellStyle name="Note 11" xfId="2547" hidden="1"/>
    <cellStyle name="Note 11" xfId="2380" hidden="1"/>
    <cellStyle name="Note 11" xfId="4584" hidden="1"/>
    <cellStyle name="Note 11" xfId="4157" hidden="1"/>
    <cellStyle name="Note 11" xfId="1685" hidden="1"/>
    <cellStyle name="Note 11" xfId="1510" hidden="1"/>
    <cellStyle name="Note 11" xfId="1344" hidden="1"/>
    <cellStyle name="Note 11" xfId="856" hidden="1"/>
    <cellStyle name="Note 11" xfId="780" hidden="1"/>
    <cellStyle name="Note 11" xfId="702" hidden="1"/>
    <cellStyle name="Note 11" xfId="11042" hidden="1"/>
    <cellStyle name="Note 11" xfId="11118" hidden="1"/>
    <cellStyle name="Note 11" xfId="11226" hidden="1"/>
    <cellStyle name="Note 11" xfId="11302" hidden="1"/>
    <cellStyle name="Note 11" xfId="11387" hidden="1"/>
    <cellStyle name="Note 11" xfId="11558" hidden="1"/>
    <cellStyle name="Note 11" xfId="12565" hidden="1"/>
    <cellStyle name="Note 11" xfId="12710" hidden="1"/>
    <cellStyle name="Note 11" xfId="12847" hidden="1"/>
    <cellStyle name="Note 11" xfId="12985" hidden="1"/>
    <cellStyle name="Note 11" xfId="12440" hidden="1"/>
    <cellStyle name="Note 11" xfId="12413" hidden="1"/>
    <cellStyle name="Note 11" xfId="13630" hidden="1"/>
    <cellStyle name="Note 11" xfId="13768" hidden="1"/>
    <cellStyle name="Note 11" xfId="13917" hidden="1"/>
    <cellStyle name="Note 11" xfId="14089" hidden="1"/>
    <cellStyle name="Note 11" xfId="12110" hidden="1"/>
    <cellStyle name="Note 11" xfId="12436" hidden="1"/>
    <cellStyle name="Note 11" xfId="14687" hidden="1"/>
    <cellStyle name="Note 11" xfId="14786" hidden="1"/>
    <cellStyle name="Note 11" xfId="14877" hidden="1"/>
    <cellStyle name="Note 11" xfId="15449" hidden="1"/>
    <cellStyle name="Note 11" xfId="15560" hidden="1"/>
    <cellStyle name="Note 11" xfId="15672" hidden="1"/>
    <cellStyle name="Note 11" xfId="16057" hidden="1"/>
    <cellStyle name="Note 11" xfId="16136" hidden="1"/>
    <cellStyle name="Note 11" xfId="16566" hidden="1"/>
    <cellStyle name="Note 11" xfId="16492" hidden="1"/>
    <cellStyle name="Note 11" xfId="16412" hidden="1"/>
    <cellStyle name="Note 11" xfId="16329" hidden="1"/>
    <cellStyle name="Note 11" xfId="15161" hidden="1"/>
    <cellStyle name="Note 11" xfId="15080" hidden="1"/>
    <cellStyle name="Note 11" xfId="14994" hidden="1"/>
    <cellStyle name="Note 11" xfId="14665" hidden="1"/>
    <cellStyle name="Note 11" xfId="15323" hidden="1"/>
    <cellStyle name="Note 11" xfId="15346" hidden="1"/>
    <cellStyle name="Note 11" xfId="14032" hidden="1"/>
    <cellStyle name="Note 11" xfId="13881" hidden="1"/>
    <cellStyle name="Note 11" xfId="13716" hidden="1"/>
    <cellStyle name="Note 11" xfId="13549" hidden="1"/>
    <cellStyle name="Note 11" xfId="15753" hidden="1"/>
    <cellStyle name="Note 11" xfId="15326" hidden="1"/>
    <cellStyle name="Note 11" xfId="12854" hidden="1"/>
    <cellStyle name="Note 11" xfId="12679" hidden="1"/>
    <cellStyle name="Note 11" xfId="12513" hidden="1"/>
    <cellStyle name="Note 11" xfId="12025" hidden="1"/>
    <cellStyle name="Note 11" xfId="11949" hidden="1"/>
    <cellStyle name="Note 11" xfId="11871" hidden="1"/>
    <cellStyle name="Note 11" xfId="16626" hidden="1"/>
    <cellStyle name="Note 11" xfId="16702" hidden="1"/>
    <cellStyle name="Note 11" xfId="16807" hidden="1"/>
    <cellStyle name="Note 11" xfId="16883" hidden="1"/>
    <cellStyle name="Note 11" xfId="16968" hidden="1"/>
    <cellStyle name="Note 11" xfId="17139" hidden="1"/>
    <cellStyle name="Note 11" xfId="18146" hidden="1"/>
    <cellStyle name="Note 11" xfId="18291" hidden="1"/>
    <cellStyle name="Note 11" xfId="18428" hidden="1"/>
    <cellStyle name="Note 11" xfId="18566" hidden="1"/>
    <cellStyle name="Note 11" xfId="18021" hidden="1"/>
    <cellStyle name="Note 11" xfId="17994" hidden="1"/>
    <cellStyle name="Note 11" xfId="19211" hidden="1"/>
    <cellStyle name="Note 11" xfId="19349" hidden="1"/>
    <cellStyle name="Note 11" xfId="19498" hidden="1"/>
    <cellStyle name="Note 11" xfId="19670" hidden="1"/>
    <cellStyle name="Note 11" xfId="17691" hidden="1"/>
    <cellStyle name="Note 11" xfId="18017" hidden="1"/>
    <cellStyle name="Note 11" xfId="20268" hidden="1"/>
    <cellStyle name="Note 11" xfId="20367" hidden="1"/>
    <cellStyle name="Note 11" xfId="20458" hidden="1"/>
    <cellStyle name="Note 11" xfId="21030" hidden="1"/>
    <cellStyle name="Note 11" xfId="21141" hidden="1"/>
    <cellStyle name="Note 11" xfId="21253" hidden="1"/>
    <cellStyle name="Note 11" xfId="21638" hidden="1"/>
    <cellStyle name="Note 11" xfId="21717" hidden="1"/>
    <cellStyle name="Note 11" xfId="22248" hidden="1"/>
    <cellStyle name="Note 11" xfId="22324" hidden="1"/>
    <cellStyle name="Note 11" xfId="22409" hidden="1"/>
    <cellStyle name="Note 11" xfId="22580" hidden="1"/>
    <cellStyle name="Note 11" xfId="23587" hidden="1"/>
    <cellStyle name="Note 11" xfId="23732" hidden="1"/>
    <cellStyle name="Note 11" xfId="23869" hidden="1"/>
    <cellStyle name="Note 11" xfId="24007" hidden="1"/>
    <cellStyle name="Note 11" xfId="23462" hidden="1"/>
    <cellStyle name="Note 11" xfId="23435" hidden="1"/>
    <cellStyle name="Note 11" xfId="24652" hidden="1"/>
    <cellStyle name="Note 11" xfId="24790" hidden="1"/>
    <cellStyle name="Note 11" xfId="24939" hidden="1"/>
    <cellStyle name="Note 11" xfId="25111" hidden="1"/>
    <cellStyle name="Note 11" xfId="23132" hidden="1"/>
    <cellStyle name="Note 11" xfId="23458" hidden="1"/>
    <cellStyle name="Note 11" xfId="25709" hidden="1"/>
    <cellStyle name="Note 11" xfId="25808" hidden="1"/>
    <cellStyle name="Note 11" xfId="25899" hidden="1"/>
    <cellStyle name="Note 11" xfId="26471" hidden="1"/>
    <cellStyle name="Note 11" xfId="26582" hidden="1"/>
    <cellStyle name="Note 11" xfId="26694" hidden="1"/>
    <cellStyle name="Note 11" xfId="27079" hidden="1"/>
    <cellStyle name="Note 11" xfId="27158" hidden="1"/>
    <cellStyle name="Note 11" xfId="27588" hidden="1"/>
    <cellStyle name="Note 11" xfId="27514" hidden="1"/>
    <cellStyle name="Note 11" xfId="27434" hidden="1"/>
    <cellStyle name="Note 11" xfId="27351" hidden="1"/>
    <cellStyle name="Note 11" xfId="26183" hidden="1"/>
    <cellStyle name="Note 11" xfId="26102" hidden="1"/>
    <cellStyle name="Note 11" xfId="26016" hidden="1"/>
    <cellStyle name="Note 11" xfId="25687" hidden="1"/>
    <cellStyle name="Note 11" xfId="26345" hidden="1"/>
    <cellStyle name="Note 11" xfId="26368" hidden="1"/>
    <cellStyle name="Note 11" xfId="25054" hidden="1"/>
    <cellStyle name="Note 11" xfId="24903" hidden="1"/>
    <cellStyle name="Note 11" xfId="24738" hidden="1"/>
    <cellStyle name="Note 11" xfId="24571" hidden="1"/>
    <cellStyle name="Note 11" xfId="26775" hidden="1"/>
    <cellStyle name="Note 11" xfId="26348" hidden="1"/>
    <cellStyle name="Note 11" xfId="23876" hidden="1"/>
    <cellStyle name="Note 11" xfId="23701" hidden="1"/>
    <cellStyle name="Note 11" xfId="23535" hidden="1"/>
    <cellStyle name="Note 11" xfId="23047" hidden="1"/>
    <cellStyle name="Note 11" xfId="22971" hidden="1"/>
    <cellStyle name="Note 11" xfId="22893" hidden="1"/>
    <cellStyle name="Note 11" xfId="27648" hidden="1"/>
    <cellStyle name="Note 11" xfId="27724" hidden="1"/>
    <cellStyle name="Note 11" xfId="22147" hidden="1"/>
    <cellStyle name="Note 11" xfId="22073" hidden="1"/>
    <cellStyle name="Note 11" xfId="21993" hidden="1"/>
    <cellStyle name="Note 11" xfId="21910" hidden="1"/>
    <cellStyle name="Note 11" xfId="20742" hidden="1"/>
    <cellStyle name="Note 11" xfId="20661" hidden="1"/>
    <cellStyle name="Note 11" xfId="20575" hidden="1"/>
    <cellStyle name="Note 11" xfId="20246" hidden="1"/>
    <cellStyle name="Note 11" xfId="20904" hidden="1"/>
    <cellStyle name="Note 11" xfId="20927" hidden="1"/>
    <cellStyle name="Note 11" xfId="19613" hidden="1"/>
    <cellStyle name="Note 11" xfId="19462" hidden="1"/>
    <cellStyle name="Note 11" xfId="19297" hidden="1"/>
    <cellStyle name="Note 11" xfId="19130" hidden="1"/>
    <cellStyle name="Note 11" xfId="21334" hidden="1"/>
    <cellStyle name="Note 11" xfId="20907" hidden="1"/>
    <cellStyle name="Note 11" xfId="18435" hidden="1"/>
    <cellStyle name="Note 11" xfId="18260" hidden="1"/>
    <cellStyle name="Note 11" xfId="18094" hidden="1"/>
    <cellStyle name="Note 11" xfId="17606" hidden="1"/>
    <cellStyle name="Note 11" xfId="17530" hidden="1"/>
    <cellStyle name="Note 11" xfId="17452" hidden="1"/>
    <cellStyle name="Note 11" xfId="27792" hidden="1"/>
    <cellStyle name="Note 11" xfId="27868" hidden="1"/>
    <cellStyle name="Note 11" xfId="27976" hidden="1"/>
    <cellStyle name="Note 11" xfId="28052" hidden="1"/>
    <cellStyle name="Note 11" xfId="28137" hidden="1"/>
    <cellStyle name="Note 11" xfId="28308" hidden="1"/>
    <cellStyle name="Note 11" xfId="29315" hidden="1"/>
    <cellStyle name="Note 11" xfId="29460" hidden="1"/>
    <cellStyle name="Note 11" xfId="29597" hidden="1"/>
    <cellStyle name="Note 11" xfId="29735" hidden="1"/>
    <cellStyle name="Note 11" xfId="29190" hidden="1"/>
    <cellStyle name="Note 11" xfId="29163" hidden="1"/>
    <cellStyle name="Note 11" xfId="30380" hidden="1"/>
    <cellStyle name="Note 11" xfId="30518" hidden="1"/>
    <cellStyle name="Note 11" xfId="30667" hidden="1"/>
    <cellStyle name="Note 11" xfId="30839" hidden="1"/>
    <cellStyle name="Note 11" xfId="28860" hidden="1"/>
    <cellStyle name="Note 11" xfId="29186" hidden="1"/>
    <cellStyle name="Note 11" xfId="31437" hidden="1"/>
    <cellStyle name="Note 11" xfId="31536" hidden="1"/>
    <cellStyle name="Note 11" xfId="31627" hidden="1"/>
    <cellStyle name="Note 11" xfId="32199" hidden="1"/>
    <cellStyle name="Note 11" xfId="32310" hidden="1"/>
    <cellStyle name="Note 11" xfId="32422" hidden="1"/>
    <cellStyle name="Note 11" xfId="32807" hidden="1"/>
    <cellStyle name="Note 11" xfId="32886" hidden="1"/>
    <cellStyle name="Note 11" xfId="33316" hidden="1"/>
    <cellStyle name="Note 11" xfId="33242" hidden="1"/>
    <cellStyle name="Note 11" xfId="33162" hidden="1"/>
    <cellStyle name="Note 11" xfId="33079" hidden="1"/>
    <cellStyle name="Note 11" xfId="31911" hidden="1"/>
    <cellStyle name="Note 11" xfId="31830" hidden="1"/>
    <cellStyle name="Note 11" xfId="31744" hidden="1"/>
    <cellStyle name="Note 11" xfId="31415" hidden="1"/>
    <cellStyle name="Note 11" xfId="32073" hidden="1"/>
    <cellStyle name="Note 11" xfId="32096" hidden="1"/>
    <cellStyle name="Note 11" xfId="30782" hidden="1"/>
    <cellStyle name="Note 11" xfId="30631" hidden="1"/>
    <cellStyle name="Note 11" xfId="30466" hidden="1"/>
    <cellStyle name="Note 11" xfId="30299" hidden="1"/>
    <cellStyle name="Note 11" xfId="32503" hidden="1"/>
    <cellStyle name="Note 11" xfId="32076" hidden="1"/>
    <cellStyle name="Note 11" xfId="29604" hidden="1"/>
    <cellStyle name="Note 11" xfId="29429" hidden="1"/>
    <cellStyle name="Note 11" xfId="29263" hidden="1"/>
    <cellStyle name="Note 11" xfId="28775" hidden="1"/>
    <cellStyle name="Note 11" xfId="28699" hidden="1"/>
    <cellStyle name="Note 11" xfId="28621" hidden="1"/>
    <cellStyle name="Note 11" xfId="33376" hidden="1"/>
    <cellStyle name="Note 11" xfId="33452" hidden="1"/>
    <cellStyle name="Note 12" xfId="70" hidden="1"/>
    <cellStyle name="Note 12" xfId="146" hidden="1"/>
    <cellStyle name="Note 12" xfId="254" hidden="1"/>
    <cellStyle name="Note 12" xfId="402" hidden="1"/>
    <cellStyle name="Note 12" xfId="1410" hidden="1"/>
    <cellStyle name="Note 12" xfId="1556" hidden="1"/>
    <cellStyle name="Note 12" xfId="1696" hidden="1"/>
    <cellStyle name="Note 12" xfId="1759" hidden="1"/>
    <cellStyle name="Note 12" xfId="1144" hidden="1"/>
    <cellStyle name="Note 12" xfId="907" hidden="1"/>
    <cellStyle name="Note 12" xfId="2485" hidden="1"/>
    <cellStyle name="Note 12" xfId="2614" hidden="1"/>
    <cellStyle name="Note 12" xfId="2762" hidden="1"/>
    <cellStyle name="Note 12" xfId="2861" hidden="1"/>
    <cellStyle name="Note 12" xfId="1786" hidden="1"/>
    <cellStyle name="Note 12" xfId="2389" hidden="1"/>
    <cellStyle name="Note 12" xfId="3532" hidden="1"/>
    <cellStyle name="Note 12" xfId="3630" hidden="1"/>
    <cellStyle name="Note 12" xfId="3721" hidden="1"/>
    <cellStyle name="Note 12" xfId="4296" hidden="1"/>
    <cellStyle name="Note 12" xfId="4406" hidden="1"/>
    <cellStyle name="Note 12" xfId="4520" hidden="1"/>
    <cellStyle name="Note 12" xfId="4902" hidden="1"/>
    <cellStyle name="Note 12" xfId="4982" hidden="1"/>
    <cellStyle name="Note 12" xfId="5511" hidden="1"/>
    <cellStyle name="Note 12" xfId="5587" hidden="1"/>
    <cellStyle name="Note 12" xfId="5695" hidden="1"/>
    <cellStyle name="Note 12" xfId="5843" hidden="1"/>
    <cellStyle name="Note 12" xfId="6851" hidden="1"/>
    <cellStyle name="Note 12" xfId="6997" hidden="1"/>
    <cellStyle name="Note 12" xfId="7137" hidden="1"/>
    <cellStyle name="Note 12" xfId="7200" hidden="1"/>
    <cellStyle name="Note 12" xfId="6585" hidden="1"/>
    <cellStyle name="Note 12" xfId="6348" hidden="1"/>
    <cellStyle name="Note 12" xfId="7926" hidden="1"/>
    <cellStyle name="Note 12" xfId="8055" hidden="1"/>
    <cellStyle name="Note 12" xfId="8203" hidden="1"/>
    <cellStyle name="Note 12" xfId="8302" hidden="1"/>
    <cellStyle name="Note 12" xfId="7227" hidden="1"/>
    <cellStyle name="Note 12" xfId="7830" hidden="1"/>
    <cellStyle name="Note 12" xfId="8973" hidden="1"/>
    <cellStyle name="Note 12" xfId="9071" hidden="1"/>
    <cellStyle name="Note 12" xfId="9162" hidden="1"/>
    <cellStyle name="Note 12" xfId="9737" hidden="1"/>
    <cellStyle name="Note 12" xfId="9847" hidden="1"/>
    <cellStyle name="Note 12" xfId="9961" hidden="1"/>
    <cellStyle name="Note 12" xfId="10343" hidden="1"/>
    <cellStyle name="Note 12" xfId="10423" hidden="1"/>
    <cellStyle name="Note 12" xfId="10825" hidden="1"/>
    <cellStyle name="Note 12" xfId="10751" hidden="1"/>
    <cellStyle name="Note 12" xfId="10671" hidden="1"/>
    <cellStyle name="Note 12" xfId="10588" hidden="1"/>
    <cellStyle name="Note 12" xfId="9420" hidden="1"/>
    <cellStyle name="Note 12" xfId="9339" hidden="1"/>
    <cellStyle name="Note 12" xfId="9253" hidden="1"/>
    <cellStyle name="Note 12" xfId="9198" hidden="1"/>
    <cellStyle name="Note 12" xfId="9770" hidden="1"/>
    <cellStyle name="Note 12" xfId="10065" hidden="1"/>
    <cellStyle name="Note 12" xfId="8286" hidden="1"/>
    <cellStyle name="Note 12" xfId="8137" hidden="1"/>
    <cellStyle name="Note 12" xfId="7967" hidden="1"/>
    <cellStyle name="Note 12" xfId="7866" hidden="1"/>
    <cellStyle name="Note 12" xfId="9057" hidden="1"/>
    <cellStyle name="Note 12" xfId="8370" hidden="1"/>
    <cellStyle name="Note 12" xfId="7094" hidden="1"/>
    <cellStyle name="Note 12" xfId="6932" hidden="1"/>
    <cellStyle name="Note 12" xfId="6767" hidden="1"/>
    <cellStyle name="Note 12" xfId="6284" hidden="1"/>
    <cellStyle name="Note 12" xfId="6208" hidden="1"/>
    <cellStyle name="Note 12" xfId="6031" hidden="1"/>
    <cellStyle name="Note 12" xfId="10911" hidden="1"/>
    <cellStyle name="Note 12" xfId="10987" hidden="1"/>
    <cellStyle name="Note 12" xfId="5384" hidden="1"/>
    <cellStyle name="Note 12" xfId="5310" hidden="1"/>
    <cellStyle name="Note 12" xfId="5230" hidden="1"/>
    <cellStyle name="Note 12" xfId="5147" hidden="1"/>
    <cellStyle name="Note 12" xfId="3979" hidden="1"/>
    <cellStyle name="Note 12" xfId="3898" hidden="1"/>
    <cellStyle name="Note 12" xfId="3812" hidden="1"/>
    <cellStyle name="Note 12" xfId="3757" hidden="1"/>
    <cellStyle name="Note 12" xfId="4329" hidden="1"/>
    <cellStyle name="Note 12" xfId="4624" hidden="1"/>
    <cellStyle name="Note 12" xfId="2845" hidden="1"/>
    <cellStyle name="Note 12" xfId="2696" hidden="1"/>
    <cellStyle name="Note 12" xfId="2526" hidden="1"/>
    <cellStyle name="Note 12" xfId="2425" hidden="1"/>
    <cellStyle name="Note 12" xfId="3616" hidden="1"/>
    <cellStyle name="Note 12" xfId="2929" hidden="1"/>
    <cellStyle name="Note 12" xfId="1653" hidden="1"/>
    <cellStyle name="Note 12" xfId="1491" hidden="1"/>
    <cellStyle name="Note 12" xfId="1326" hidden="1"/>
    <cellStyle name="Note 12" xfId="843" hidden="1"/>
    <cellStyle name="Note 12" xfId="767" hidden="1"/>
    <cellStyle name="Note 12" xfId="590" hidden="1"/>
    <cellStyle name="Note 12" xfId="11055" hidden="1"/>
    <cellStyle name="Note 12" xfId="11131" hidden="1"/>
    <cellStyle name="Note 12" xfId="11239" hidden="1"/>
    <cellStyle name="Note 12" xfId="11315" hidden="1"/>
    <cellStyle name="Note 12" xfId="11423" hidden="1"/>
    <cellStyle name="Note 12" xfId="11571" hidden="1"/>
    <cellStyle name="Note 12" xfId="12579" hidden="1"/>
    <cellStyle name="Note 12" xfId="12725" hidden="1"/>
    <cellStyle name="Note 12" xfId="12865" hidden="1"/>
    <cellStyle name="Note 12" xfId="12928" hidden="1"/>
    <cellStyle name="Note 12" xfId="12313" hidden="1"/>
    <cellStyle name="Note 12" xfId="12076" hidden="1"/>
    <cellStyle name="Note 12" xfId="13654" hidden="1"/>
    <cellStyle name="Note 12" xfId="13783" hidden="1"/>
    <cellStyle name="Note 12" xfId="13931" hidden="1"/>
    <cellStyle name="Note 12" xfId="14030" hidden="1"/>
    <cellStyle name="Note 12" xfId="12955" hidden="1"/>
    <cellStyle name="Note 12" xfId="13558" hidden="1"/>
    <cellStyle name="Note 12" xfId="14701" hidden="1"/>
    <cellStyle name="Note 12" xfId="14799" hidden="1"/>
    <cellStyle name="Note 12" xfId="14890" hidden="1"/>
    <cellStyle name="Note 12" xfId="15465" hidden="1"/>
    <cellStyle name="Note 12" xfId="15575" hidden="1"/>
    <cellStyle name="Note 12" xfId="15689" hidden="1"/>
    <cellStyle name="Note 12" xfId="16071" hidden="1"/>
    <cellStyle name="Note 12" xfId="16151" hidden="1"/>
    <cellStyle name="Note 12" xfId="16553" hidden="1"/>
    <cellStyle name="Note 12" xfId="16479" hidden="1"/>
    <cellStyle name="Note 12" xfId="16399" hidden="1"/>
    <cellStyle name="Note 12" xfId="16316" hidden="1"/>
    <cellStyle name="Note 12" xfId="15148" hidden="1"/>
    <cellStyle name="Note 12" xfId="15067" hidden="1"/>
    <cellStyle name="Note 12" xfId="14981" hidden="1"/>
    <cellStyle name="Note 12" xfId="14926" hidden="1"/>
    <cellStyle name="Note 12" xfId="15498" hidden="1"/>
    <cellStyle name="Note 12" xfId="15793" hidden="1"/>
    <cellStyle name="Note 12" xfId="14014" hidden="1"/>
    <cellStyle name="Note 12" xfId="13865" hidden="1"/>
    <cellStyle name="Note 12" xfId="13695" hidden="1"/>
    <cellStyle name="Note 12" xfId="13594" hidden="1"/>
    <cellStyle name="Note 12" xfId="14785" hidden="1"/>
    <cellStyle name="Note 12" xfId="14098" hidden="1"/>
    <cellStyle name="Note 12" xfId="12822" hidden="1"/>
    <cellStyle name="Note 12" xfId="12660" hidden="1"/>
    <cellStyle name="Note 12" xfId="12495" hidden="1"/>
    <cellStyle name="Note 12" xfId="12012" hidden="1"/>
    <cellStyle name="Note 12" xfId="11936" hidden="1"/>
    <cellStyle name="Note 12" xfId="11759" hidden="1"/>
    <cellStyle name="Note 12" xfId="16639" hidden="1"/>
    <cellStyle name="Note 12" xfId="16715" hidden="1"/>
    <cellStyle name="Note 12" xfId="16820" hidden="1"/>
    <cellStyle name="Note 12" xfId="16896" hidden="1"/>
    <cellStyle name="Note 12" xfId="17004" hidden="1"/>
    <cellStyle name="Note 12" xfId="17152" hidden="1"/>
    <cellStyle name="Note 12" xfId="18160" hidden="1"/>
    <cellStyle name="Note 12" xfId="18306" hidden="1"/>
    <cellStyle name="Note 12" xfId="18446" hidden="1"/>
    <cellStyle name="Note 12" xfId="18509" hidden="1"/>
    <cellStyle name="Note 12" xfId="17894" hidden="1"/>
    <cellStyle name="Note 12" xfId="17657" hidden="1"/>
    <cellStyle name="Note 12" xfId="19235" hidden="1"/>
    <cellStyle name="Note 12" xfId="19364" hidden="1"/>
    <cellStyle name="Note 12" xfId="19512" hidden="1"/>
    <cellStyle name="Note 12" xfId="19611" hidden="1"/>
    <cellStyle name="Note 12" xfId="18536" hidden="1"/>
    <cellStyle name="Note 12" xfId="19139" hidden="1"/>
    <cellStyle name="Note 12" xfId="20282" hidden="1"/>
    <cellStyle name="Note 12" xfId="20380" hidden="1"/>
    <cellStyle name="Note 12" xfId="20471" hidden="1"/>
    <cellStyle name="Note 12" xfId="21046" hidden="1"/>
    <cellStyle name="Note 12" xfId="21156" hidden="1"/>
    <cellStyle name="Note 12" xfId="21270" hidden="1"/>
    <cellStyle name="Note 12" xfId="21652" hidden="1"/>
    <cellStyle name="Note 12" xfId="21732" hidden="1"/>
    <cellStyle name="Note 12" xfId="22261" hidden="1"/>
    <cellStyle name="Note 12" xfId="22337" hidden="1"/>
    <cellStyle name="Note 12" xfId="22445" hidden="1"/>
    <cellStyle name="Note 12" xfId="22593" hidden="1"/>
    <cellStyle name="Note 12" xfId="23601" hidden="1"/>
    <cellStyle name="Note 12" xfId="23747" hidden="1"/>
    <cellStyle name="Note 12" xfId="23887" hidden="1"/>
    <cellStyle name="Note 12" xfId="23950" hidden="1"/>
    <cellStyle name="Note 12" xfId="23335" hidden="1"/>
    <cellStyle name="Note 12" xfId="23098" hidden="1"/>
    <cellStyle name="Note 12" xfId="24676" hidden="1"/>
    <cellStyle name="Note 12" xfId="24805" hidden="1"/>
    <cellStyle name="Note 12" xfId="24953" hidden="1"/>
    <cellStyle name="Note 12" xfId="25052" hidden="1"/>
    <cellStyle name="Note 12" xfId="23977" hidden="1"/>
    <cellStyle name="Note 12" xfId="24580" hidden="1"/>
    <cellStyle name="Note 12" xfId="25723" hidden="1"/>
    <cellStyle name="Note 12" xfId="25821" hidden="1"/>
    <cellStyle name="Note 12" xfId="25912" hidden="1"/>
    <cellStyle name="Note 12" xfId="26487" hidden="1"/>
    <cellStyle name="Note 12" xfId="26597" hidden="1"/>
    <cellStyle name="Note 12" xfId="26711" hidden="1"/>
    <cellStyle name="Note 12" xfId="27093" hidden="1"/>
    <cellStyle name="Note 12" xfId="27173" hidden="1"/>
    <cellStyle name="Note 12" xfId="27575" hidden="1"/>
    <cellStyle name="Note 12" xfId="27501" hidden="1"/>
    <cellStyle name="Note 12" xfId="27421" hidden="1"/>
    <cellStyle name="Note 12" xfId="27338" hidden="1"/>
    <cellStyle name="Note 12" xfId="26170" hidden="1"/>
    <cellStyle name="Note 12" xfId="26089" hidden="1"/>
    <cellStyle name="Note 12" xfId="26003" hidden="1"/>
    <cellStyle name="Note 12" xfId="25948" hidden="1"/>
    <cellStyle name="Note 12" xfId="26520" hidden="1"/>
    <cellStyle name="Note 12" xfId="26815" hidden="1"/>
    <cellStyle name="Note 12" xfId="25036" hidden="1"/>
    <cellStyle name="Note 12" xfId="24887" hidden="1"/>
    <cellStyle name="Note 12" xfId="24717" hidden="1"/>
    <cellStyle name="Note 12" xfId="24616" hidden="1"/>
    <cellStyle name="Note 12" xfId="25807" hidden="1"/>
    <cellStyle name="Note 12" xfId="25120" hidden="1"/>
    <cellStyle name="Note 12" xfId="23844" hidden="1"/>
    <cellStyle name="Note 12" xfId="23682" hidden="1"/>
    <cellStyle name="Note 12" xfId="23517" hidden="1"/>
    <cellStyle name="Note 12" xfId="23034" hidden="1"/>
    <cellStyle name="Note 12" xfId="22958" hidden="1"/>
    <cellStyle name="Note 12" xfId="22781" hidden="1"/>
    <cellStyle name="Note 12" xfId="27661" hidden="1"/>
    <cellStyle name="Note 12" xfId="27737" hidden="1"/>
    <cellStyle name="Note 12" xfId="22134" hidden="1"/>
    <cellStyle name="Note 12" xfId="22060" hidden="1"/>
    <cellStyle name="Note 12" xfId="21980" hidden="1"/>
    <cellStyle name="Note 12" xfId="21897" hidden="1"/>
    <cellStyle name="Note 12" xfId="20729" hidden="1"/>
    <cellStyle name="Note 12" xfId="20648" hidden="1"/>
    <cellStyle name="Note 12" xfId="20562" hidden="1"/>
    <cellStyle name="Note 12" xfId="20507" hidden="1"/>
    <cellStyle name="Note 12" xfId="21079" hidden="1"/>
    <cellStyle name="Note 12" xfId="21374" hidden="1"/>
    <cellStyle name="Note 12" xfId="19595" hidden="1"/>
    <cellStyle name="Note 12" xfId="19446" hidden="1"/>
    <cellStyle name="Note 12" xfId="19276" hidden="1"/>
    <cellStyle name="Note 12" xfId="19175" hidden="1"/>
    <cellStyle name="Note 12" xfId="20366" hidden="1"/>
    <cellStyle name="Note 12" xfId="19679" hidden="1"/>
    <cellStyle name="Note 12" xfId="18403" hidden="1"/>
    <cellStyle name="Note 12" xfId="18241" hidden="1"/>
    <cellStyle name="Note 12" xfId="18076" hidden="1"/>
    <cellStyle name="Note 12" xfId="17593" hidden="1"/>
    <cellStyle name="Note 12" xfId="17517" hidden="1"/>
    <cellStyle name="Note 12" xfId="17340" hidden="1"/>
    <cellStyle name="Note 12" xfId="27805" hidden="1"/>
    <cellStyle name="Note 12" xfId="27881" hidden="1"/>
    <cellStyle name="Note 12" xfId="27989" hidden="1"/>
    <cellStyle name="Note 12" xfId="28065" hidden="1"/>
    <cellStyle name="Note 12" xfId="28173" hidden="1"/>
    <cellStyle name="Note 12" xfId="28321" hidden="1"/>
    <cellStyle name="Note 12" xfId="29329" hidden="1"/>
    <cellStyle name="Note 12" xfId="29475" hidden="1"/>
    <cellStyle name="Note 12" xfId="29615" hidden="1"/>
    <cellStyle name="Note 12" xfId="29678" hidden="1"/>
    <cellStyle name="Note 12" xfId="29063" hidden="1"/>
    <cellStyle name="Note 12" xfId="28826" hidden="1"/>
    <cellStyle name="Note 12" xfId="30404" hidden="1"/>
    <cellStyle name="Note 12" xfId="30533" hidden="1"/>
    <cellStyle name="Note 12" xfId="30681" hidden="1"/>
    <cellStyle name="Note 12" xfId="30780" hidden="1"/>
    <cellStyle name="Note 12" xfId="29705" hidden="1"/>
    <cellStyle name="Note 12" xfId="30308" hidden="1"/>
    <cellStyle name="Note 12" xfId="31451" hidden="1"/>
    <cellStyle name="Note 12" xfId="31549" hidden="1"/>
    <cellStyle name="Note 12" xfId="31640" hidden="1"/>
    <cellStyle name="Note 12" xfId="32215" hidden="1"/>
    <cellStyle name="Note 12" xfId="32325" hidden="1"/>
    <cellStyle name="Note 12" xfId="32439" hidden="1"/>
    <cellStyle name="Note 12" xfId="32821" hidden="1"/>
    <cellStyle name="Note 12" xfId="32901" hidden="1"/>
    <cellStyle name="Note 12" xfId="33303" hidden="1"/>
    <cellStyle name="Note 12" xfId="33229" hidden="1"/>
    <cellStyle name="Note 12" xfId="33149" hidden="1"/>
    <cellStyle name="Note 12" xfId="33066" hidden="1"/>
    <cellStyle name="Note 12" xfId="31898" hidden="1"/>
    <cellStyle name="Note 12" xfId="31817" hidden="1"/>
    <cellStyle name="Note 12" xfId="31731" hidden="1"/>
    <cellStyle name="Note 12" xfId="31676" hidden="1"/>
    <cellStyle name="Note 12" xfId="32248" hidden="1"/>
    <cellStyle name="Note 12" xfId="32543" hidden="1"/>
    <cellStyle name="Note 12" xfId="30764" hidden="1"/>
    <cellStyle name="Note 12" xfId="30615" hidden="1"/>
    <cellStyle name="Note 12" xfId="30445" hidden="1"/>
    <cellStyle name="Note 12" xfId="30344" hidden="1"/>
    <cellStyle name="Note 12" xfId="31535" hidden="1"/>
    <cellStyle name="Note 12" xfId="30848" hidden="1"/>
    <cellStyle name="Note 12" xfId="29572" hidden="1"/>
    <cellStyle name="Note 12" xfId="29410" hidden="1"/>
    <cellStyle name="Note 12" xfId="29245" hidden="1"/>
    <cellStyle name="Note 12" xfId="28762" hidden="1"/>
    <cellStyle name="Note 12" xfId="28686" hidden="1"/>
    <cellStyle name="Note 12" xfId="28509" hidden="1"/>
    <cellStyle name="Note 12" xfId="33389" hidden="1"/>
    <cellStyle name="Note 12" xfId="33465" hidden="1"/>
    <cellStyle name="Note 13" xfId="83" hidden="1"/>
    <cellStyle name="Note 13" xfId="160" hidden="1"/>
    <cellStyle name="Note 13" xfId="288" hidden="1"/>
    <cellStyle name="Note 13" xfId="415" hidden="1"/>
    <cellStyle name="Note 13" xfId="1428" hidden="1"/>
    <cellStyle name="Note 13" xfId="1570" hidden="1"/>
    <cellStyle name="Note 13" xfId="1719" hidden="1"/>
    <cellStyle name="Note 13" xfId="1796" hidden="1"/>
    <cellStyle name="Note 13" xfId="1088" hidden="1"/>
    <cellStyle name="Note 13" xfId="886" hidden="1"/>
    <cellStyle name="Note 13" xfId="2506" hidden="1"/>
    <cellStyle name="Note 13" xfId="2630" hidden="1"/>
    <cellStyle name="Note 13" xfId="2778" hidden="1"/>
    <cellStyle name="Note 13" xfId="2907" hidden="1"/>
    <cellStyle name="Note 13" xfId="938" hidden="1"/>
    <cellStyle name="Note 13" xfId="1207" hidden="1"/>
    <cellStyle name="Note 13" xfId="3547" hidden="1"/>
    <cellStyle name="Note 13" xfId="3643" hidden="1"/>
    <cellStyle name="Note 13" xfId="3735" hidden="1"/>
    <cellStyle name="Note 13" xfId="4312" hidden="1"/>
    <cellStyle name="Note 13" xfId="4421" hidden="1"/>
    <cellStyle name="Note 13" xfId="4535" hidden="1"/>
    <cellStyle name="Note 13" xfId="4916" hidden="1"/>
    <cellStyle name="Note 13" xfId="4995" hidden="1"/>
    <cellStyle name="Note 13" xfId="5524" hidden="1"/>
    <cellStyle name="Note 13" xfId="5601" hidden="1"/>
    <cellStyle name="Note 13" xfId="5729" hidden="1"/>
    <cellStyle name="Note 13" xfId="5856" hidden="1"/>
    <cellStyle name="Note 13" xfId="6869" hidden="1"/>
    <cellStyle name="Note 13" xfId="7011" hidden="1"/>
    <cellStyle name="Note 13" xfId="7160" hidden="1"/>
    <cellStyle name="Note 13" xfId="7237" hidden="1"/>
    <cellStyle name="Note 13" xfId="6529" hidden="1"/>
    <cellStyle name="Note 13" xfId="6327" hidden="1"/>
    <cellStyle name="Note 13" xfId="7947" hidden="1"/>
    <cellStyle name="Note 13" xfId="8071" hidden="1"/>
    <cellStyle name="Note 13" xfId="8219" hidden="1"/>
    <cellStyle name="Note 13" xfId="8348" hidden="1"/>
    <cellStyle name="Note 13" xfId="6379" hidden="1"/>
    <cellStyle name="Note 13" xfId="6648" hidden="1"/>
    <cellStyle name="Note 13" xfId="8988" hidden="1"/>
    <cellStyle name="Note 13" xfId="9084" hidden="1"/>
    <cellStyle name="Note 13" xfId="9176" hidden="1"/>
    <cellStyle name="Note 13" xfId="9753" hidden="1"/>
    <cellStyle name="Note 13" xfId="9862" hidden="1"/>
    <cellStyle name="Note 13" xfId="9976" hidden="1"/>
    <cellStyle name="Note 13" xfId="10357" hidden="1"/>
    <cellStyle name="Note 13" xfId="10436" hidden="1"/>
    <cellStyle name="Note 13" xfId="10812" hidden="1"/>
    <cellStyle name="Note 13" xfId="10737" hidden="1"/>
    <cellStyle name="Note 13" xfId="10657" hidden="1"/>
    <cellStyle name="Note 13" xfId="10574" hidden="1"/>
    <cellStyle name="Note 13" xfId="9405" hidden="1"/>
    <cellStyle name="Note 13" xfId="9326" hidden="1"/>
    <cellStyle name="Note 13" xfId="9240" hidden="1"/>
    <cellStyle name="Note 13" xfId="9028" hidden="1"/>
    <cellStyle name="Note 13" xfId="9916" hidden="1"/>
    <cellStyle name="Note 13" xfId="10087" hidden="1"/>
    <cellStyle name="Note 13" xfId="8264" hidden="1"/>
    <cellStyle name="Note 13" xfId="8119" hidden="1"/>
    <cellStyle name="Note 13" xfId="7927" hidden="1"/>
    <cellStyle name="Note 13" xfId="7835" hidden="1"/>
    <cellStyle name="Note 13" xfId="10028" hidden="1"/>
    <cellStyle name="Note 13" xfId="9654" hidden="1"/>
    <cellStyle name="Note 13" xfId="7076" hidden="1"/>
    <cellStyle name="Note 13" xfId="6916" hidden="1"/>
    <cellStyle name="Note 13" xfId="6750" hidden="1"/>
    <cellStyle name="Note 13" xfId="6270" hidden="1"/>
    <cellStyle name="Note 13" xfId="6195" hidden="1"/>
    <cellStyle name="Note 13" xfId="6018" hidden="1"/>
    <cellStyle name="Note 13" xfId="10925" hidden="1"/>
    <cellStyle name="Note 13" xfId="11000" hidden="1"/>
    <cellStyle name="Note 13" xfId="5371" hidden="1"/>
    <cellStyle name="Note 13" xfId="5296" hidden="1"/>
    <cellStyle name="Note 13" xfId="5216" hidden="1"/>
    <cellStyle name="Note 13" xfId="5133" hidden="1"/>
    <cellStyle name="Note 13" xfId="3964" hidden="1"/>
    <cellStyle name="Note 13" xfId="3885" hidden="1"/>
    <cellStyle name="Note 13" xfId="3799" hidden="1"/>
    <cellStyle name="Note 13" xfId="3587" hidden="1"/>
    <cellStyle name="Note 13" xfId="4475" hidden="1"/>
    <cellStyle name="Note 13" xfId="4646" hidden="1"/>
    <cellStyle name="Note 13" xfId="2823" hidden="1"/>
    <cellStyle name="Note 13" xfId="2678" hidden="1"/>
    <cellStyle name="Note 13" xfId="2486" hidden="1"/>
    <cellStyle name="Note 13" xfId="2394" hidden="1"/>
    <cellStyle name="Note 13" xfId="4587" hidden="1"/>
    <cellStyle name="Note 13" xfId="4213" hidden="1"/>
    <cellStyle name="Note 13" xfId="1635" hidden="1"/>
    <cellStyle name="Note 13" xfId="1475" hidden="1"/>
    <cellStyle name="Note 13" xfId="1309" hidden="1"/>
    <cellStyle name="Note 13" xfId="829" hidden="1"/>
    <cellStyle name="Note 13" xfId="754" hidden="1"/>
    <cellStyle name="Note 13" xfId="577" hidden="1"/>
    <cellStyle name="Note 13" xfId="11069" hidden="1"/>
    <cellStyle name="Note 13" xfId="11144" hidden="1"/>
    <cellStyle name="Note 13" xfId="11252" hidden="1"/>
    <cellStyle name="Note 13" xfId="11329" hidden="1"/>
    <cellStyle name="Note 13" xfId="11457" hidden="1"/>
    <cellStyle name="Note 13" xfId="11584" hidden="1"/>
    <cellStyle name="Note 13" xfId="12597" hidden="1"/>
    <cellStyle name="Note 13" xfId="12739" hidden="1"/>
    <cellStyle name="Note 13" xfId="12888" hidden="1"/>
    <cellStyle name="Note 13" xfId="12965" hidden="1"/>
    <cellStyle name="Note 13" xfId="12257" hidden="1"/>
    <cellStyle name="Note 13" xfId="12055" hidden="1"/>
    <cellStyle name="Note 13" xfId="13675" hidden="1"/>
    <cellStyle name="Note 13" xfId="13799" hidden="1"/>
    <cellStyle name="Note 13" xfId="13947" hidden="1"/>
    <cellStyle name="Note 13" xfId="14076" hidden="1"/>
    <cellStyle name="Note 13" xfId="12107" hidden="1"/>
    <cellStyle name="Note 13" xfId="12376" hidden="1"/>
    <cellStyle name="Note 13" xfId="14716" hidden="1"/>
    <cellStyle name="Note 13" xfId="14812" hidden="1"/>
    <cellStyle name="Note 13" xfId="14904" hidden="1"/>
    <cellStyle name="Note 13" xfId="15481" hidden="1"/>
    <cellStyle name="Note 13" xfId="15590" hidden="1"/>
    <cellStyle name="Note 13" xfId="15704" hidden="1"/>
    <cellStyle name="Note 13" xfId="16085" hidden="1"/>
    <cellStyle name="Note 13" xfId="16164" hidden="1"/>
    <cellStyle name="Note 13" xfId="16540" hidden="1"/>
    <cellStyle name="Note 13" xfId="16465" hidden="1"/>
    <cellStyle name="Note 13" xfId="16385" hidden="1"/>
    <cellStyle name="Note 13" xfId="16302" hidden="1"/>
    <cellStyle name="Note 13" xfId="15133" hidden="1"/>
    <cellStyle name="Note 13" xfId="15054" hidden="1"/>
    <cellStyle name="Note 13" xfId="14968" hidden="1"/>
    <cellStyle name="Note 13" xfId="14756" hidden="1"/>
    <cellStyle name="Note 13" xfId="15644" hidden="1"/>
    <cellStyle name="Note 13" xfId="15815" hidden="1"/>
    <cellStyle name="Note 13" xfId="13992" hidden="1"/>
    <cellStyle name="Note 13" xfId="13847" hidden="1"/>
    <cellStyle name="Note 13" xfId="13655" hidden="1"/>
    <cellStyle name="Note 13" xfId="13563" hidden="1"/>
    <cellStyle name="Note 13" xfId="15756" hidden="1"/>
    <cellStyle name="Note 13" xfId="15382" hidden="1"/>
    <cellStyle name="Note 13" xfId="12804" hidden="1"/>
    <cellStyle name="Note 13" xfId="12644" hidden="1"/>
    <cellStyle name="Note 13" xfId="12478" hidden="1"/>
    <cellStyle name="Note 13" xfId="11998" hidden="1"/>
    <cellStyle name="Note 13" xfId="11923" hidden="1"/>
    <cellStyle name="Note 13" xfId="11746" hidden="1"/>
    <cellStyle name="Note 13" xfId="16653" hidden="1"/>
    <cellStyle name="Note 13" xfId="16728" hidden="1"/>
    <cellStyle name="Note 13" xfId="16833" hidden="1"/>
    <cellStyle name="Note 13" xfId="16910" hidden="1"/>
    <cellStyle name="Note 13" xfId="17038" hidden="1"/>
    <cellStyle name="Note 13" xfId="17165" hidden="1"/>
    <cellStyle name="Note 13" xfId="18178" hidden="1"/>
    <cellStyle name="Note 13" xfId="18320" hidden="1"/>
    <cellStyle name="Note 13" xfId="18469" hidden="1"/>
    <cellStyle name="Note 13" xfId="18546" hidden="1"/>
    <cellStyle name="Note 13" xfId="17838" hidden="1"/>
    <cellStyle name="Note 13" xfId="17636" hidden="1"/>
    <cellStyle name="Note 13" xfId="19256" hidden="1"/>
    <cellStyle name="Note 13" xfId="19380" hidden="1"/>
    <cellStyle name="Note 13" xfId="19528" hidden="1"/>
    <cellStyle name="Note 13" xfId="19657" hidden="1"/>
    <cellStyle name="Note 13" xfId="17688" hidden="1"/>
    <cellStyle name="Note 13" xfId="17957" hidden="1"/>
    <cellStyle name="Note 13" xfId="20297" hidden="1"/>
    <cellStyle name="Note 13" xfId="20393" hidden="1"/>
    <cellStyle name="Note 13" xfId="20485" hidden="1"/>
    <cellStyle name="Note 13" xfId="21062" hidden="1"/>
    <cellStyle name="Note 13" xfId="21171" hidden="1"/>
    <cellStyle name="Note 13" xfId="21285" hidden="1"/>
    <cellStyle name="Note 13" xfId="21666" hidden="1"/>
    <cellStyle name="Note 13" xfId="21745" hidden="1"/>
    <cellStyle name="Note 13" xfId="22274" hidden="1"/>
    <cellStyle name="Note 13" xfId="22351" hidden="1"/>
    <cellStyle name="Note 13" xfId="22479" hidden="1"/>
    <cellStyle name="Note 13" xfId="22606" hidden="1"/>
    <cellStyle name="Note 13" xfId="23619" hidden="1"/>
    <cellStyle name="Note 13" xfId="23761" hidden="1"/>
    <cellStyle name="Note 13" xfId="23910" hidden="1"/>
    <cellStyle name="Note 13" xfId="23987" hidden="1"/>
    <cellStyle name="Note 13" xfId="23279" hidden="1"/>
    <cellStyle name="Note 13" xfId="23077" hidden="1"/>
    <cellStyle name="Note 13" xfId="24697" hidden="1"/>
    <cellStyle name="Note 13" xfId="24821" hidden="1"/>
    <cellStyle name="Note 13" xfId="24969" hidden="1"/>
    <cellStyle name="Note 13" xfId="25098" hidden="1"/>
    <cellStyle name="Note 13" xfId="23129" hidden="1"/>
    <cellStyle name="Note 13" xfId="23398" hidden="1"/>
    <cellStyle name="Note 13" xfId="25738" hidden="1"/>
    <cellStyle name="Note 13" xfId="25834" hidden="1"/>
    <cellStyle name="Note 13" xfId="25926" hidden="1"/>
    <cellStyle name="Note 13" xfId="26503" hidden="1"/>
    <cellStyle name="Note 13" xfId="26612" hidden="1"/>
    <cellStyle name="Note 13" xfId="26726" hidden="1"/>
    <cellStyle name="Note 13" xfId="27107" hidden="1"/>
    <cellStyle name="Note 13" xfId="27186" hidden="1"/>
    <cellStyle name="Note 13" xfId="27562" hidden="1"/>
    <cellStyle name="Note 13" xfId="27487" hidden="1"/>
    <cellStyle name="Note 13" xfId="27407" hidden="1"/>
    <cellStyle name="Note 13" xfId="27324" hidden="1"/>
    <cellStyle name="Note 13" xfId="26155" hidden="1"/>
    <cellStyle name="Note 13" xfId="26076" hidden="1"/>
    <cellStyle name="Note 13" xfId="25990" hidden="1"/>
    <cellStyle name="Note 13" xfId="25778" hidden="1"/>
    <cellStyle name="Note 13" xfId="26666" hidden="1"/>
    <cellStyle name="Note 13" xfId="26837" hidden="1"/>
    <cellStyle name="Note 13" xfId="25014" hidden="1"/>
    <cellStyle name="Note 13" xfId="24869" hidden="1"/>
    <cellStyle name="Note 13" xfId="24677" hidden="1"/>
    <cellStyle name="Note 13" xfId="24585" hidden="1"/>
    <cellStyle name="Note 13" xfId="26778" hidden="1"/>
    <cellStyle name="Note 13" xfId="26404" hidden="1"/>
    <cellStyle name="Note 13" xfId="23826" hidden="1"/>
    <cellStyle name="Note 13" xfId="23666" hidden="1"/>
    <cellStyle name="Note 13" xfId="23500" hidden="1"/>
    <cellStyle name="Note 13" xfId="23020" hidden="1"/>
    <cellStyle name="Note 13" xfId="22945" hidden="1"/>
    <cellStyle name="Note 13" xfId="22768" hidden="1"/>
    <cellStyle name="Note 13" xfId="27675" hidden="1"/>
    <cellStyle name="Note 13" xfId="27750" hidden="1"/>
    <cellStyle name="Note 13" xfId="22121" hidden="1"/>
    <cellStyle name="Note 13" xfId="22046" hidden="1"/>
    <cellStyle name="Note 13" xfId="21966" hidden="1"/>
    <cellStyle name="Note 13" xfId="21883" hidden="1"/>
    <cellStyle name="Note 13" xfId="20714" hidden="1"/>
    <cellStyle name="Note 13" xfId="20635" hidden="1"/>
    <cellStyle name="Note 13" xfId="20549" hidden="1"/>
    <cellStyle name="Note 13" xfId="20337" hidden="1"/>
    <cellStyle name="Note 13" xfId="21225" hidden="1"/>
    <cellStyle name="Note 13" xfId="21396" hidden="1"/>
    <cellStyle name="Note 13" xfId="19573" hidden="1"/>
    <cellStyle name="Note 13" xfId="19428" hidden="1"/>
    <cellStyle name="Note 13" xfId="19236" hidden="1"/>
    <cellStyle name="Note 13" xfId="19144" hidden="1"/>
    <cellStyle name="Note 13" xfId="21337" hidden="1"/>
    <cellStyle name="Note 13" xfId="20963" hidden="1"/>
    <cellStyle name="Note 13" xfId="18385" hidden="1"/>
    <cellStyle name="Note 13" xfId="18225" hidden="1"/>
    <cellStyle name="Note 13" xfId="18059" hidden="1"/>
    <cellStyle name="Note 13" xfId="17579" hidden="1"/>
    <cellStyle name="Note 13" xfId="17504" hidden="1"/>
    <cellStyle name="Note 13" xfId="17327" hidden="1"/>
    <cellStyle name="Note 13" xfId="27819" hidden="1"/>
    <cellStyle name="Note 13" xfId="27894" hidden="1"/>
    <cellStyle name="Note 13" xfId="28002" hidden="1"/>
    <cellStyle name="Note 13" xfId="28079" hidden="1"/>
    <cellStyle name="Note 13" xfId="28207" hidden="1"/>
    <cellStyle name="Note 13" xfId="28334" hidden="1"/>
    <cellStyle name="Note 13" xfId="29347" hidden="1"/>
    <cellStyle name="Note 13" xfId="29489" hidden="1"/>
    <cellStyle name="Note 13" xfId="29638" hidden="1"/>
    <cellStyle name="Note 13" xfId="29715" hidden="1"/>
    <cellStyle name="Note 13" xfId="29007" hidden="1"/>
    <cellStyle name="Note 13" xfId="28805" hidden="1"/>
    <cellStyle name="Note 13" xfId="30425" hidden="1"/>
    <cellStyle name="Note 13" xfId="30549" hidden="1"/>
    <cellStyle name="Note 13" xfId="30697" hidden="1"/>
    <cellStyle name="Note 13" xfId="30826" hidden="1"/>
    <cellStyle name="Note 13" xfId="28857" hidden="1"/>
    <cellStyle name="Note 13" xfId="29126" hidden="1"/>
    <cellStyle name="Note 13" xfId="31466" hidden="1"/>
    <cellStyle name="Note 13" xfId="31562" hidden="1"/>
    <cellStyle name="Note 13" xfId="31654" hidden="1"/>
    <cellStyle name="Note 13" xfId="32231" hidden="1"/>
    <cellStyle name="Note 13" xfId="32340" hidden="1"/>
    <cellStyle name="Note 13" xfId="32454" hidden="1"/>
    <cellStyle name="Note 13" xfId="32835" hidden="1"/>
    <cellStyle name="Note 13" xfId="32914" hidden="1"/>
    <cellStyle name="Note 13" xfId="33290" hidden="1"/>
    <cellStyle name="Note 13" xfId="33215" hidden="1"/>
    <cellStyle name="Note 13" xfId="33135" hidden="1"/>
    <cellStyle name="Note 13" xfId="33052" hidden="1"/>
    <cellStyle name="Note 13" xfId="31883" hidden="1"/>
    <cellStyle name="Note 13" xfId="31804" hidden="1"/>
    <cellStyle name="Note 13" xfId="31718" hidden="1"/>
    <cellStyle name="Note 13" xfId="31506" hidden="1"/>
    <cellStyle name="Note 13" xfId="32394" hidden="1"/>
    <cellStyle name="Note 13" xfId="32565" hidden="1"/>
    <cellStyle name="Note 13" xfId="30742" hidden="1"/>
    <cellStyle name="Note 13" xfId="30597" hidden="1"/>
    <cellStyle name="Note 13" xfId="30405" hidden="1"/>
    <cellStyle name="Note 13" xfId="30313" hidden="1"/>
    <cellStyle name="Note 13" xfId="32506" hidden="1"/>
    <cellStyle name="Note 13" xfId="32132" hidden="1"/>
    <cellStyle name="Note 13" xfId="29554" hidden="1"/>
    <cellStyle name="Note 13" xfId="29394" hidden="1"/>
    <cellStyle name="Note 13" xfId="29228" hidden="1"/>
    <cellStyle name="Note 13" xfId="28748" hidden="1"/>
    <cellStyle name="Note 13" xfId="28673" hidden="1"/>
    <cellStyle name="Note 13" xfId="28496" hidden="1"/>
    <cellStyle name="Note 13" xfId="33403" hidden="1"/>
    <cellStyle name="Note 13" xfId="33478" hidden="1"/>
    <cellStyle name="Note 14" xfId="428" hidden="1"/>
    <cellStyle name="Note 14" xfId="591" hidden="1"/>
    <cellStyle name="Note 14" xfId="1955" hidden="1"/>
    <cellStyle name="Note 14" xfId="2271" hidden="1"/>
    <cellStyle name="Note 14" xfId="3055" hidden="1"/>
    <cellStyle name="Note 14" xfId="3370" hidden="1"/>
    <cellStyle name="Note 14" xfId="4033" hidden="1"/>
    <cellStyle name="Note 14" xfId="4666" hidden="1"/>
    <cellStyle name="Note 14" xfId="5869" hidden="1"/>
    <cellStyle name="Note 14" xfId="6032" hidden="1"/>
    <cellStyle name="Note 14" xfId="7396" hidden="1"/>
    <cellStyle name="Note 14" xfId="7712" hidden="1"/>
    <cellStyle name="Note 14" xfId="8496" hidden="1"/>
    <cellStyle name="Note 14" xfId="8811" hidden="1"/>
    <cellStyle name="Note 14" xfId="9474" hidden="1"/>
    <cellStyle name="Note 14" xfId="10107" hidden="1"/>
    <cellStyle name="Note 14" xfId="10561" hidden="1"/>
    <cellStyle name="Note 14" xfId="10308" hidden="1"/>
    <cellStyle name="Note 14" xfId="8805" hidden="1"/>
    <cellStyle name="Note 14" xfId="8481" hidden="1"/>
    <cellStyle name="Note 14" xfId="7680" hidden="1"/>
    <cellStyle name="Note 14" xfId="7363" hidden="1"/>
    <cellStyle name="Note 14" xfId="6505" hidden="1"/>
    <cellStyle name="Note 14" xfId="5798" hidden="1"/>
    <cellStyle name="Note 14" xfId="5120" hidden="1"/>
    <cellStyle name="Note 14" xfId="4867" hidden="1"/>
    <cellStyle name="Note 14" xfId="3364" hidden="1"/>
    <cellStyle name="Note 14" xfId="3040" hidden="1"/>
    <cellStyle name="Note 14" xfId="2239" hidden="1"/>
    <cellStyle name="Note 14" xfId="1922" hidden="1"/>
    <cellStyle name="Note 14" xfId="1064" hidden="1"/>
    <cellStyle name="Note 14" xfId="357" hidden="1"/>
    <cellStyle name="Note 14" xfId="11597" hidden="1"/>
    <cellStyle name="Note 14" xfId="11760" hidden="1"/>
    <cellStyle name="Note 14" xfId="13124" hidden="1"/>
    <cellStyle name="Note 14" xfId="13440" hidden="1"/>
    <cellStyle name="Note 14" xfId="14224" hidden="1"/>
    <cellStyle name="Note 14" xfId="14539" hidden="1"/>
    <cellStyle name="Note 14" xfId="15202" hidden="1"/>
    <cellStyle name="Note 14" xfId="15835" hidden="1"/>
    <cellStyle name="Note 14" xfId="16289" hidden="1"/>
    <cellStyle name="Note 14" xfId="16036" hidden="1"/>
    <cellStyle name="Note 14" xfId="14533" hidden="1"/>
    <cellStyle name="Note 14" xfId="14209" hidden="1"/>
    <cellStyle name="Note 14" xfId="13408" hidden="1"/>
    <cellStyle name="Note 14" xfId="13091" hidden="1"/>
    <cellStyle name="Note 14" xfId="12233" hidden="1"/>
    <cellStyle name="Note 14" xfId="11526" hidden="1"/>
    <cellStyle name="Note 14" xfId="17178" hidden="1"/>
    <cellStyle name="Note 14" xfId="17341" hidden="1"/>
    <cellStyle name="Note 14" xfId="18705" hidden="1"/>
    <cellStyle name="Note 14" xfId="19021" hidden="1"/>
    <cellStyle name="Note 14" xfId="19805" hidden="1"/>
    <cellStyle name="Note 14" xfId="20120" hidden="1"/>
    <cellStyle name="Note 14" xfId="20783" hidden="1"/>
    <cellStyle name="Note 14" xfId="21416" hidden="1"/>
    <cellStyle name="Note 14" xfId="22619" hidden="1"/>
    <cellStyle name="Note 14" xfId="22782" hidden="1"/>
    <cellStyle name="Note 14" xfId="24146" hidden="1"/>
    <cellStyle name="Note 14" xfId="24462" hidden="1"/>
    <cellStyle name="Note 14" xfId="25246" hidden="1"/>
    <cellStyle name="Note 14" xfId="25561" hidden="1"/>
    <cellStyle name="Note 14" xfId="26224" hidden="1"/>
    <cellStyle name="Note 14" xfId="26857" hidden="1"/>
    <cellStyle name="Note 14" xfId="27311" hidden="1"/>
    <cellStyle name="Note 14" xfId="27058" hidden="1"/>
    <cellStyle name="Note 14" xfId="25555" hidden="1"/>
    <cellStyle name="Note 14" xfId="25231" hidden="1"/>
    <cellStyle name="Note 14" xfId="24430" hidden="1"/>
    <cellStyle name="Note 14" xfId="24113" hidden="1"/>
    <cellStyle name="Note 14" xfId="23255" hidden="1"/>
    <cellStyle name="Note 14" xfId="22548" hidden="1"/>
    <cellStyle name="Note 14" xfId="21870" hidden="1"/>
    <cellStyle name="Note 14" xfId="21617" hidden="1"/>
    <cellStyle name="Note 14" xfId="20114" hidden="1"/>
    <cellStyle name="Note 14" xfId="19790" hidden="1"/>
    <cellStyle name="Note 14" xfId="18989" hidden="1"/>
    <cellStyle name="Note 14" xfId="18672" hidden="1"/>
    <cellStyle name="Note 14" xfId="17814" hidden="1"/>
    <cellStyle name="Note 14" xfId="17107" hidden="1"/>
    <cellStyle name="Note 14" xfId="28347" hidden="1"/>
    <cellStyle name="Note 14" xfId="28510" hidden="1"/>
    <cellStyle name="Note 14" xfId="29874" hidden="1"/>
    <cellStyle name="Note 14" xfId="30190" hidden="1"/>
    <cellStyle name="Note 14" xfId="30974" hidden="1"/>
    <cellStyle name="Note 14" xfId="31289" hidden="1"/>
    <cellStyle name="Note 14" xfId="31952" hidden="1"/>
    <cellStyle name="Note 14" xfId="32585" hidden="1"/>
    <cellStyle name="Note 14" xfId="33039" hidden="1"/>
    <cellStyle name="Note 14" xfId="32786" hidden="1"/>
    <cellStyle name="Note 14" xfId="31283" hidden="1"/>
    <cellStyle name="Note 14" xfId="30959" hidden="1"/>
    <cellStyle name="Note 14" xfId="30158" hidden="1"/>
    <cellStyle name="Note 14" xfId="29841" hidden="1"/>
    <cellStyle name="Note 14" xfId="28983" hidden="1"/>
    <cellStyle name="Note 14" xfId="28276" hidden="1"/>
    <cellStyle name="Note 5 2 5 3 2" xfId="502" hidden="1"/>
    <cellStyle name="Note 5 2 5 3 2" xfId="671" hidden="1"/>
    <cellStyle name="Note 5 2 5 3 2" xfId="2029" hidden="1"/>
    <cellStyle name="Note 5 2 5 3 2" xfId="2345" hidden="1"/>
    <cellStyle name="Note 5 2 5 3 2" xfId="3129" hidden="1"/>
    <cellStyle name="Note 5 2 5 3 2" xfId="3444" hidden="1"/>
    <cellStyle name="Note 5 2 5 3 2" xfId="4107" hidden="1"/>
    <cellStyle name="Note 5 2 5 3 2" xfId="4740" hidden="1"/>
    <cellStyle name="Note 5 2 5 3 2" xfId="5943" hidden="1"/>
    <cellStyle name="Note 5 2 5 3 2" xfId="6112" hidden="1"/>
    <cellStyle name="Note 5 2 5 3 2" xfId="7470" hidden="1"/>
    <cellStyle name="Note 5 2 5 3 2" xfId="7786" hidden="1"/>
    <cellStyle name="Note 5 2 5 3 2" xfId="8570" hidden="1"/>
    <cellStyle name="Note 5 2 5 3 2" xfId="8885" hidden="1"/>
    <cellStyle name="Note 5 2 5 3 2" xfId="9548" hidden="1"/>
    <cellStyle name="Note 5 2 5 3 2" xfId="10181" hidden="1"/>
    <cellStyle name="Note 5 2 5 3 2" xfId="10485" hidden="1"/>
    <cellStyle name="Note 5 2 5 3 2" xfId="10234" hidden="1"/>
    <cellStyle name="Note 5 2 5 3 2" xfId="8730" hidden="1"/>
    <cellStyle name="Note 5 2 5 3 2" xfId="8406" hidden="1"/>
    <cellStyle name="Note 5 2 5 3 2" xfId="7603" hidden="1"/>
    <cellStyle name="Note 5 2 5 3 2" xfId="7288" hidden="1"/>
    <cellStyle name="Note 5 2 5 3 2" xfId="6419" hidden="1"/>
    <cellStyle name="Note 5 2 5 3 2" xfId="5688" hidden="1"/>
    <cellStyle name="Note 5 2 5 3 2" xfId="5044" hidden="1"/>
    <cellStyle name="Note 5 2 5 3 2" xfId="4793" hidden="1"/>
    <cellStyle name="Note 5 2 5 3 2" xfId="3289" hidden="1"/>
    <cellStyle name="Note 5 2 5 3 2" xfId="2965" hidden="1"/>
    <cellStyle name="Note 5 2 5 3 2" xfId="2162" hidden="1"/>
    <cellStyle name="Note 5 2 5 3 2" xfId="1847" hidden="1"/>
    <cellStyle name="Note 5 2 5 3 2" xfId="978" hidden="1"/>
    <cellStyle name="Note 5 2 5 3 2" xfId="247" hidden="1"/>
    <cellStyle name="Note 5 2 5 3 2" xfId="11671" hidden="1"/>
    <cellStyle name="Note 5 2 5 3 2" xfId="11840" hidden="1"/>
    <cellStyle name="Note 5 2 5 3 2" xfId="13198" hidden="1"/>
    <cellStyle name="Note 5 2 5 3 2" xfId="13514" hidden="1"/>
    <cellStyle name="Note 5 2 5 3 2" xfId="14298" hidden="1"/>
    <cellStyle name="Note 5 2 5 3 2" xfId="14613" hidden="1"/>
    <cellStyle name="Note 5 2 5 3 2" xfId="15276" hidden="1"/>
    <cellStyle name="Note 5 2 5 3 2" xfId="15909" hidden="1"/>
    <cellStyle name="Note 5 2 5 3 2" xfId="16213" hidden="1"/>
    <cellStyle name="Note 5 2 5 3 2" xfId="15962" hidden="1"/>
    <cellStyle name="Note 5 2 5 3 2" xfId="14458" hidden="1"/>
    <cellStyle name="Note 5 2 5 3 2" xfId="14134" hidden="1"/>
    <cellStyle name="Note 5 2 5 3 2" xfId="13331" hidden="1"/>
    <cellStyle name="Note 5 2 5 3 2" xfId="13016" hidden="1"/>
    <cellStyle name="Note 5 2 5 3 2" xfId="12147" hidden="1"/>
    <cellStyle name="Note 5 2 5 3 2" xfId="11416" hidden="1"/>
    <cellStyle name="Note 5 2 5 3 2" xfId="17252" hidden="1"/>
    <cellStyle name="Note 5 2 5 3 2" xfId="17421" hidden="1"/>
    <cellStyle name="Note 5 2 5 3 2" xfId="18779" hidden="1"/>
    <cellStyle name="Note 5 2 5 3 2" xfId="19095" hidden="1"/>
    <cellStyle name="Note 5 2 5 3 2" xfId="19879" hidden="1"/>
    <cellStyle name="Note 5 2 5 3 2" xfId="20194" hidden="1"/>
    <cellStyle name="Note 5 2 5 3 2" xfId="20857" hidden="1"/>
    <cellStyle name="Note 5 2 5 3 2" xfId="21490" hidden="1"/>
    <cellStyle name="Note 5 2 5 3 2" xfId="22693" hidden="1"/>
    <cellStyle name="Note 5 2 5 3 2" xfId="22862" hidden="1"/>
    <cellStyle name="Note 5 2 5 3 2" xfId="24220" hidden="1"/>
    <cellStyle name="Note 5 2 5 3 2" xfId="24536" hidden="1"/>
    <cellStyle name="Note 5 2 5 3 2" xfId="25320" hidden="1"/>
    <cellStyle name="Note 5 2 5 3 2" xfId="25635" hidden="1"/>
    <cellStyle name="Note 5 2 5 3 2" xfId="26298" hidden="1"/>
    <cellStyle name="Note 5 2 5 3 2" xfId="26931" hidden="1"/>
    <cellStyle name="Note 5 2 5 3 2" xfId="27235" hidden="1"/>
    <cellStyle name="Note 5 2 5 3 2" xfId="26984" hidden="1"/>
    <cellStyle name="Note 5 2 5 3 2" xfId="25480" hidden="1"/>
    <cellStyle name="Note 5 2 5 3 2" xfId="25156" hidden="1"/>
    <cellStyle name="Note 5 2 5 3 2" xfId="24353" hidden="1"/>
    <cellStyle name="Note 5 2 5 3 2" xfId="24038" hidden="1"/>
    <cellStyle name="Note 5 2 5 3 2" xfId="23169" hidden="1"/>
    <cellStyle name="Note 5 2 5 3 2" xfId="22438" hidden="1"/>
    <cellStyle name="Note 5 2 5 3 2" xfId="21794" hidden="1"/>
    <cellStyle name="Note 5 2 5 3 2" xfId="21543" hidden="1"/>
    <cellStyle name="Note 5 2 5 3 2" xfId="20039" hidden="1"/>
    <cellStyle name="Note 5 2 5 3 2" xfId="19715" hidden="1"/>
    <cellStyle name="Note 5 2 5 3 2" xfId="18912" hidden="1"/>
    <cellStyle name="Note 5 2 5 3 2" xfId="18597" hidden="1"/>
    <cellStyle name="Note 5 2 5 3 2" xfId="17728" hidden="1"/>
    <cellStyle name="Note 5 2 5 3 2" xfId="16997" hidden="1"/>
    <cellStyle name="Note 5 2 5 3 2" xfId="28421" hidden="1"/>
    <cellStyle name="Note 5 2 5 3 2" xfId="28590" hidden="1"/>
    <cellStyle name="Note 5 2 5 3 2" xfId="29948" hidden="1"/>
    <cellStyle name="Note 5 2 5 3 2" xfId="30264" hidden="1"/>
    <cellStyle name="Note 5 2 5 3 2" xfId="31048" hidden="1"/>
    <cellStyle name="Note 5 2 5 3 2" xfId="31363" hidden="1"/>
    <cellStyle name="Note 5 2 5 3 2" xfId="32026" hidden="1"/>
    <cellStyle name="Note 5 2 5 3 2" xfId="32659" hidden="1"/>
    <cellStyle name="Note 5 2 5 3 2" xfId="32963" hidden="1"/>
    <cellStyle name="Note 5 2 5 3 2" xfId="32712" hidden="1"/>
    <cellStyle name="Note 5 2 5 3 2" xfId="31208" hidden="1"/>
    <cellStyle name="Note 5 2 5 3 2" xfId="30884" hidden="1"/>
    <cellStyle name="Note 5 2 5 3 2" xfId="30081" hidden="1"/>
    <cellStyle name="Note 5 2 5 3 2" xfId="29766" hidden="1"/>
    <cellStyle name="Note 5 2 5 3 2" xfId="28897" hidden="1"/>
    <cellStyle name="Note 5 2 5 3 2" xfId="28166" hidden="1"/>
    <cellStyle name="Note 5 6 3 2" xfId="501" hidden="1"/>
    <cellStyle name="Note 5 6 3 2" xfId="670" hidden="1"/>
    <cellStyle name="Note 5 6 3 2" xfId="2028" hidden="1"/>
    <cellStyle name="Note 5 6 3 2" xfId="2344" hidden="1"/>
    <cellStyle name="Note 5 6 3 2" xfId="3128" hidden="1"/>
    <cellStyle name="Note 5 6 3 2" xfId="3443" hidden="1"/>
    <cellStyle name="Note 5 6 3 2" xfId="4106" hidden="1"/>
    <cellStyle name="Note 5 6 3 2" xfId="4739" hidden="1"/>
    <cellStyle name="Note 5 6 3 2" xfId="5942" hidden="1"/>
    <cellStyle name="Note 5 6 3 2" xfId="6111" hidden="1"/>
    <cellStyle name="Note 5 6 3 2" xfId="7469" hidden="1"/>
    <cellStyle name="Note 5 6 3 2" xfId="7785" hidden="1"/>
    <cellStyle name="Note 5 6 3 2" xfId="8569" hidden="1"/>
    <cellStyle name="Note 5 6 3 2" xfId="8884" hidden="1"/>
    <cellStyle name="Note 5 6 3 2" xfId="9547" hidden="1"/>
    <cellStyle name="Note 5 6 3 2" xfId="10180" hidden="1"/>
    <cellStyle name="Note 5 6 3 2" xfId="10486" hidden="1"/>
    <cellStyle name="Note 5 6 3 2" xfId="10235" hidden="1"/>
    <cellStyle name="Note 5 6 3 2" xfId="8731" hidden="1"/>
    <cellStyle name="Note 5 6 3 2" xfId="8407" hidden="1"/>
    <cellStyle name="Note 5 6 3 2" xfId="7604" hidden="1"/>
    <cellStyle name="Note 5 6 3 2" xfId="7289" hidden="1"/>
    <cellStyle name="Note 5 6 3 2" xfId="6420" hidden="1"/>
    <cellStyle name="Note 5 6 3 2" xfId="5689" hidden="1"/>
    <cellStyle name="Note 5 6 3 2" xfId="5045" hidden="1"/>
    <cellStyle name="Note 5 6 3 2" xfId="4794" hidden="1"/>
    <cellStyle name="Note 5 6 3 2" xfId="3290" hidden="1"/>
    <cellStyle name="Note 5 6 3 2" xfId="2966" hidden="1"/>
    <cellStyle name="Note 5 6 3 2" xfId="2163" hidden="1"/>
    <cellStyle name="Note 5 6 3 2" xfId="1848" hidden="1"/>
    <cellStyle name="Note 5 6 3 2" xfId="979" hidden="1"/>
    <cellStyle name="Note 5 6 3 2" xfId="248" hidden="1"/>
    <cellStyle name="Note 5 6 3 2" xfId="11670" hidden="1"/>
    <cellStyle name="Note 5 6 3 2" xfId="11839" hidden="1"/>
    <cellStyle name="Note 5 6 3 2" xfId="13197" hidden="1"/>
    <cellStyle name="Note 5 6 3 2" xfId="13513" hidden="1"/>
    <cellStyle name="Note 5 6 3 2" xfId="14297" hidden="1"/>
    <cellStyle name="Note 5 6 3 2" xfId="14612" hidden="1"/>
    <cellStyle name="Note 5 6 3 2" xfId="15275" hidden="1"/>
    <cellStyle name="Note 5 6 3 2" xfId="15908" hidden="1"/>
    <cellStyle name="Note 5 6 3 2" xfId="16214" hidden="1"/>
    <cellStyle name="Note 5 6 3 2" xfId="15963" hidden="1"/>
    <cellStyle name="Note 5 6 3 2" xfId="14459" hidden="1"/>
    <cellStyle name="Note 5 6 3 2" xfId="14135" hidden="1"/>
    <cellStyle name="Note 5 6 3 2" xfId="13332" hidden="1"/>
    <cellStyle name="Note 5 6 3 2" xfId="13017" hidden="1"/>
    <cellStyle name="Note 5 6 3 2" xfId="12148" hidden="1"/>
    <cellStyle name="Note 5 6 3 2" xfId="11417" hidden="1"/>
    <cellStyle name="Note 5 6 3 2" xfId="17251" hidden="1"/>
    <cellStyle name="Note 5 6 3 2" xfId="17420" hidden="1"/>
    <cellStyle name="Note 5 6 3 2" xfId="18778" hidden="1"/>
    <cellStyle name="Note 5 6 3 2" xfId="19094" hidden="1"/>
    <cellStyle name="Note 5 6 3 2" xfId="19878" hidden="1"/>
    <cellStyle name="Note 5 6 3 2" xfId="20193" hidden="1"/>
    <cellStyle name="Note 5 6 3 2" xfId="20856" hidden="1"/>
    <cellStyle name="Note 5 6 3 2" xfId="21489" hidden="1"/>
    <cellStyle name="Note 5 6 3 2" xfId="22692" hidden="1"/>
    <cellStyle name="Note 5 6 3 2" xfId="22861" hidden="1"/>
    <cellStyle name="Note 5 6 3 2" xfId="24219" hidden="1"/>
    <cellStyle name="Note 5 6 3 2" xfId="24535" hidden="1"/>
    <cellStyle name="Note 5 6 3 2" xfId="25319" hidden="1"/>
    <cellStyle name="Note 5 6 3 2" xfId="25634" hidden="1"/>
    <cellStyle name="Note 5 6 3 2" xfId="26297" hidden="1"/>
    <cellStyle name="Note 5 6 3 2" xfId="26930" hidden="1"/>
    <cellStyle name="Note 5 6 3 2" xfId="27236" hidden="1"/>
    <cellStyle name="Note 5 6 3 2" xfId="26985" hidden="1"/>
    <cellStyle name="Note 5 6 3 2" xfId="25481" hidden="1"/>
    <cellStyle name="Note 5 6 3 2" xfId="25157" hidden="1"/>
    <cellStyle name="Note 5 6 3 2" xfId="24354" hidden="1"/>
    <cellStyle name="Note 5 6 3 2" xfId="24039" hidden="1"/>
    <cellStyle name="Note 5 6 3 2" xfId="23170" hidden="1"/>
    <cellStyle name="Note 5 6 3 2" xfId="22439" hidden="1"/>
    <cellStyle name="Note 5 6 3 2" xfId="21795" hidden="1"/>
    <cellStyle name="Note 5 6 3 2" xfId="21544" hidden="1"/>
    <cellStyle name="Note 5 6 3 2" xfId="20040" hidden="1"/>
    <cellStyle name="Note 5 6 3 2" xfId="19716" hidden="1"/>
    <cellStyle name="Note 5 6 3 2" xfId="18913" hidden="1"/>
    <cellStyle name="Note 5 6 3 2" xfId="18598" hidden="1"/>
    <cellStyle name="Note 5 6 3 2" xfId="17729" hidden="1"/>
    <cellStyle name="Note 5 6 3 2" xfId="16998" hidden="1"/>
    <cellStyle name="Note 5 6 3 2" xfId="28420" hidden="1"/>
    <cellStyle name="Note 5 6 3 2" xfId="28589" hidden="1"/>
    <cellStyle name="Note 5 6 3 2" xfId="29947" hidden="1"/>
    <cellStyle name="Note 5 6 3 2" xfId="30263" hidden="1"/>
    <cellStyle name="Note 5 6 3 2" xfId="31047" hidden="1"/>
    <cellStyle name="Note 5 6 3 2" xfId="31362" hidden="1"/>
    <cellStyle name="Note 5 6 3 2" xfId="32025" hidden="1"/>
    <cellStyle name="Note 5 6 3 2" xfId="32658" hidden="1"/>
    <cellStyle name="Note 5 6 3 2" xfId="32964" hidden="1"/>
    <cellStyle name="Note 5 6 3 2" xfId="32713" hidden="1"/>
    <cellStyle name="Note 5 6 3 2" xfId="31209" hidden="1"/>
    <cellStyle name="Note 5 6 3 2" xfId="30885" hidden="1"/>
    <cellStyle name="Note 5 6 3 2" xfId="30082" hidden="1"/>
    <cellStyle name="Note 5 6 3 2" xfId="29767" hidden="1"/>
    <cellStyle name="Note 5 6 3 2" xfId="28898" hidden="1"/>
    <cellStyle name="Note 5 6 3 2" xfId="28167" hidden="1"/>
    <cellStyle name="Note 6 2 2" xfId="503" hidden="1"/>
    <cellStyle name="Note 6 2 2" xfId="672" hidden="1"/>
    <cellStyle name="Note 6 2 2" xfId="2030" hidden="1"/>
    <cellStyle name="Note 6 2 2" xfId="2346" hidden="1"/>
    <cellStyle name="Note 6 2 2" xfId="3130" hidden="1"/>
    <cellStyle name="Note 6 2 2" xfId="3445" hidden="1"/>
    <cellStyle name="Note 6 2 2" xfId="4108" hidden="1"/>
    <cellStyle name="Note 6 2 2" xfId="4741" hidden="1"/>
    <cellStyle name="Note 6 2 2" xfId="5944" hidden="1"/>
    <cellStyle name="Note 6 2 2" xfId="6113" hidden="1"/>
    <cellStyle name="Note 6 2 2" xfId="7471" hidden="1"/>
    <cellStyle name="Note 6 2 2" xfId="7787" hidden="1"/>
    <cellStyle name="Note 6 2 2" xfId="8571" hidden="1"/>
    <cellStyle name="Note 6 2 2" xfId="8886" hidden="1"/>
    <cellStyle name="Note 6 2 2" xfId="9549" hidden="1"/>
    <cellStyle name="Note 6 2 2" xfId="10182" hidden="1"/>
    <cellStyle name="Note 6 2 2" xfId="10484" hidden="1"/>
    <cellStyle name="Note 6 2 2" xfId="10233" hidden="1"/>
    <cellStyle name="Note 6 2 2" xfId="8729" hidden="1"/>
    <cellStyle name="Note 6 2 2" xfId="8405" hidden="1"/>
    <cellStyle name="Note 6 2 2" xfId="7602" hidden="1"/>
    <cellStyle name="Note 6 2 2" xfId="7287" hidden="1"/>
    <cellStyle name="Note 6 2 2" xfId="6418" hidden="1"/>
    <cellStyle name="Note 6 2 2" xfId="5687" hidden="1"/>
    <cellStyle name="Note 6 2 2" xfId="5043" hidden="1"/>
    <cellStyle name="Note 6 2 2" xfId="4792" hidden="1"/>
    <cellStyle name="Note 6 2 2" xfId="3288" hidden="1"/>
    <cellStyle name="Note 6 2 2" xfId="2964" hidden="1"/>
    <cellStyle name="Note 6 2 2" xfId="2161" hidden="1"/>
    <cellStyle name="Note 6 2 2" xfId="1846" hidden="1"/>
    <cellStyle name="Note 6 2 2" xfId="977" hidden="1"/>
    <cellStyle name="Note 6 2 2" xfId="246" hidden="1"/>
    <cellStyle name="Note 6 2 2" xfId="11672" hidden="1"/>
    <cellStyle name="Note 6 2 2" xfId="11841" hidden="1"/>
    <cellStyle name="Note 6 2 2" xfId="13199" hidden="1"/>
    <cellStyle name="Note 6 2 2" xfId="13515" hidden="1"/>
    <cellStyle name="Note 6 2 2" xfId="14299" hidden="1"/>
    <cellStyle name="Note 6 2 2" xfId="14614" hidden="1"/>
    <cellStyle name="Note 6 2 2" xfId="15277" hidden="1"/>
    <cellStyle name="Note 6 2 2" xfId="15910" hidden="1"/>
    <cellStyle name="Note 6 2 2" xfId="16212" hidden="1"/>
    <cellStyle name="Note 6 2 2" xfId="15961" hidden="1"/>
    <cellStyle name="Note 6 2 2" xfId="14457" hidden="1"/>
    <cellStyle name="Note 6 2 2" xfId="14133" hidden="1"/>
    <cellStyle name="Note 6 2 2" xfId="13330" hidden="1"/>
    <cellStyle name="Note 6 2 2" xfId="13015" hidden="1"/>
    <cellStyle name="Note 6 2 2" xfId="12146" hidden="1"/>
    <cellStyle name="Note 6 2 2" xfId="11415" hidden="1"/>
    <cellStyle name="Note 6 2 2" xfId="17253" hidden="1"/>
    <cellStyle name="Note 6 2 2" xfId="17422" hidden="1"/>
    <cellStyle name="Note 6 2 2" xfId="18780" hidden="1"/>
    <cellStyle name="Note 6 2 2" xfId="19096" hidden="1"/>
    <cellStyle name="Note 6 2 2" xfId="19880" hidden="1"/>
    <cellStyle name="Note 6 2 2" xfId="20195" hidden="1"/>
    <cellStyle name="Note 6 2 2" xfId="20858" hidden="1"/>
    <cellStyle name="Note 6 2 2" xfId="21491" hidden="1"/>
    <cellStyle name="Note 6 2 2" xfId="22694" hidden="1"/>
    <cellStyle name="Note 6 2 2" xfId="22863" hidden="1"/>
    <cellStyle name="Note 6 2 2" xfId="24221" hidden="1"/>
    <cellStyle name="Note 6 2 2" xfId="24537" hidden="1"/>
    <cellStyle name="Note 6 2 2" xfId="25321" hidden="1"/>
    <cellStyle name="Note 6 2 2" xfId="25636" hidden="1"/>
    <cellStyle name="Note 6 2 2" xfId="26299" hidden="1"/>
    <cellStyle name="Note 6 2 2" xfId="26932" hidden="1"/>
    <cellStyle name="Note 6 2 2" xfId="27234" hidden="1"/>
    <cellStyle name="Note 6 2 2" xfId="26983" hidden="1"/>
    <cellStyle name="Note 6 2 2" xfId="25479" hidden="1"/>
    <cellStyle name="Note 6 2 2" xfId="25155" hidden="1"/>
    <cellStyle name="Note 6 2 2" xfId="24352" hidden="1"/>
    <cellStyle name="Note 6 2 2" xfId="24037" hidden="1"/>
    <cellStyle name="Note 6 2 2" xfId="23168" hidden="1"/>
    <cellStyle name="Note 6 2 2" xfId="22437" hidden="1"/>
    <cellStyle name="Note 6 2 2" xfId="21793" hidden="1"/>
    <cellStyle name="Note 6 2 2" xfId="21542" hidden="1"/>
    <cellStyle name="Note 6 2 2" xfId="20038" hidden="1"/>
    <cellStyle name="Note 6 2 2" xfId="19714" hidden="1"/>
    <cellStyle name="Note 6 2 2" xfId="18911" hidden="1"/>
    <cellStyle name="Note 6 2 2" xfId="18596" hidden="1"/>
    <cellStyle name="Note 6 2 2" xfId="17727" hidden="1"/>
    <cellStyle name="Note 6 2 2" xfId="16996" hidden="1"/>
    <cellStyle name="Note 6 2 2" xfId="28422" hidden="1"/>
    <cellStyle name="Note 6 2 2" xfId="28591" hidden="1"/>
    <cellStyle name="Note 6 2 2" xfId="29949" hidden="1"/>
    <cellStyle name="Note 6 2 2" xfId="30265" hidden="1"/>
    <cellStyle name="Note 6 2 2" xfId="31049" hidden="1"/>
    <cellStyle name="Note 6 2 2" xfId="31364" hidden="1"/>
    <cellStyle name="Note 6 2 2" xfId="32027" hidden="1"/>
    <cellStyle name="Note 6 2 2" xfId="32660" hidden="1"/>
    <cellStyle name="Note 6 2 2" xfId="32962" hidden="1"/>
    <cellStyle name="Note 6 2 2" xfId="32711" hidden="1"/>
    <cellStyle name="Note 6 2 2" xfId="31207" hidden="1"/>
    <cellStyle name="Note 6 2 2" xfId="30883" hidden="1"/>
    <cellStyle name="Note 6 2 2" xfId="30080" hidden="1"/>
    <cellStyle name="Note 6 2 2" xfId="29765" hidden="1"/>
    <cellStyle name="Note 6 2 2" xfId="28896" hidden="1"/>
    <cellStyle name="Note 6 2 2" xfId="28165" hidden="1"/>
    <cellStyle name="Note 6 3" xfId="442" hidden="1"/>
    <cellStyle name="Note 6 3" xfId="611" hidden="1"/>
    <cellStyle name="Note 6 3" xfId="1969" hidden="1"/>
    <cellStyle name="Note 6 3" xfId="2285" hidden="1"/>
    <cellStyle name="Note 6 3" xfId="3069" hidden="1"/>
    <cellStyle name="Note 6 3" xfId="3384" hidden="1"/>
    <cellStyle name="Note 6 3" xfId="4047" hidden="1"/>
    <cellStyle name="Note 6 3" xfId="4680" hidden="1"/>
    <cellStyle name="Note 6 3" xfId="5883" hidden="1"/>
    <cellStyle name="Note 6 3" xfId="6052" hidden="1"/>
    <cellStyle name="Note 6 3" xfId="7410" hidden="1"/>
    <cellStyle name="Note 6 3" xfId="7726" hidden="1"/>
    <cellStyle name="Note 6 3" xfId="8510" hidden="1"/>
    <cellStyle name="Note 6 3" xfId="8825" hidden="1"/>
    <cellStyle name="Note 6 3" xfId="9488" hidden="1"/>
    <cellStyle name="Note 6 3" xfId="10121" hidden="1"/>
    <cellStyle name="Note 6 3" xfId="10547" hidden="1"/>
    <cellStyle name="Note 6 3" xfId="10294" hidden="1"/>
    <cellStyle name="Note 6 3" xfId="8791" hidden="1"/>
    <cellStyle name="Note 6 3" xfId="8466" hidden="1"/>
    <cellStyle name="Note 6 3" xfId="7666" hidden="1"/>
    <cellStyle name="Note 6 3" xfId="7348" hidden="1"/>
    <cellStyle name="Note 6 3" xfId="6490" hidden="1"/>
    <cellStyle name="Note 6 3" xfId="5778" hidden="1"/>
    <cellStyle name="Note 6 3" xfId="5106" hidden="1"/>
    <cellStyle name="Note 6 3" xfId="4853" hidden="1"/>
    <cellStyle name="Note 6 3" xfId="3350" hidden="1"/>
    <cellStyle name="Note 6 3" xfId="3025" hidden="1"/>
    <cellStyle name="Note 6 3" xfId="2225" hidden="1"/>
    <cellStyle name="Note 6 3" xfId="1907" hidden="1"/>
    <cellStyle name="Note 6 3" xfId="1049" hidden="1"/>
    <cellStyle name="Note 6 3" xfId="337" hidden="1"/>
    <cellStyle name="Note 6 3" xfId="11611" hidden="1"/>
    <cellStyle name="Note 6 3" xfId="11780" hidden="1"/>
    <cellStyle name="Note 6 3" xfId="13138" hidden="1"/>
    <cellStyle name="Note 6 3" xfId="13454" hidden="1"/>
    <cellStyle name="Note 6 3" xfId="14238" hidden="1"/>
    <cellStyle name="Note 6 3" xfId="14553" hidden="1"/>
    <cellStyle name="Note 6 3" xfId="15216" hidden="1"/>
    <cellStyle name="Note 6 3" xfId="15849" hidden="1"/>
    <cellStyle name="Note 6 3" xfId="16275" hidden="1"/>
    <cellStyle name="Note 6 3" xfId="16022" hidden="1"/>
    <cellStyle name="Note 6 3" xfId="14519" hidden="1"/>
    <cellStyle name="Note 6 3" xfId="14194" hidden="1"/>
    <cellStyle name="Note 6 3" xfId="13394" hidden="1"/>
    <cellStyle name="Note 6 3" xfId="13076" hidden="1"/>
    <cellStyle name="Note 6 3" xfId="12218" hidden="1"/>
    <cellStyle name="Note 6 3" xfId="11506" hidden="1"/>
    <cellStyle name="Note 6 3" xfId="17192" hidden="1"/>
    <cellStyle name="Note 6 3" xfId="17361" hidden="1"/>
    <cellStyle name="Note 6 3" xfId="18719" hidden="1"/>
    <cellStyle name="Note 6 3" xfId="19035" hidden="1"/>
    <cellStyle name="Note 6 3" xfId="19819" hidden="1"/>
    <cellStyle name="Note 6 3" xfId="20134" hidden="1"/>
    <cellStyle name="Note 6 3" xfId="20797" hidden="1"/>
    <cellStyle name="Note 6 3" xfId="21430" hidden="1"/>
    <cellStyle name="Note 6 3" xfId="22633" hidden="1"/>
    <cellStyle name="Note 6 3" xfId="22802" hidden="1"/>
    <cellStyle name="Note 6 3" xfId="24160" hidden="1"/>
    <cellStyle name="Note 6 3" xfId="24476" hidden="1"/>
    <cellStyle name="Note 6 3" xfId="25260" hidden="1"/>
    <cellStyle name="Note 6 3" xfId="25575" hidden="1"/>
    <cellStyle name="Note 6 3" xfId="26238" hidden="1"/>
    <cellStyle name="Note 6 3" xfId="26871" hidden="1"/>
    <cellStyle name="Note 6 3" xfId="27297" hidden="1"/>
    <cellStyle name="Note 6 3" xfId="27044" hidden="1"/>
    <cellStyle name="Note 6 3" xfId="25541" hidden="1"/>
    <cellStyle name="Note 6 3" xfId="25216" hidden="1"/>
    <cellStyle name="Note 6 3" xfId="24416" hidden="1"/>
    <cellStyle name="Note 6 3" xfId="24098" hidden="1"/>
    <cellStyle name="Note 6 3" xfId="23240" hidden="1"/>
    <cellStyle name="Note 6 3" xfId="22528" hidden="1"/>
    <cellStyle name="Note 6 3" xfId="21856" hidden="1"/>
    <cellStyle name="Note 6 3" xfId="21603" hidden="1"/>
    <cellStyle name="Note 6 3" xfId="20100" hidden="1"/>
    <cellStyle name="Note 6 3" xfId="19775" hidden="1"/>
    <cellStyle name="Note 6 3" xfId="18975" hidden="1"/>
    <cellStyle name="Note 6 3" xfId="18657" hidden="1"/>
    <cellStyle name="Note 6 3" xfId="17799" hidden="1"/>
    <cellStyle name="Note 6 3" xfId="17087" hidden="1"/>
    <cellStyle name="Note 6 3" xfId="28361" hidden="1"/>
    <cellStyle name="Note 6 3" xfId="28530" hidden="1"/>
    <cellStyle name="Note 6 3" xfId="29888" hidden="1"/>
    <cellStyle name="Note 6 3" xfId="30204" hidden="1"/>
    <cellStyle name="Note 6 3" xfId="30988" hidden="1"/>
    <cellStyle name="Note 6 3" xfId="31303" hidden="1"/>
    <cellStyle name="Note 6 3" xfId="31966" hidden="1"/>
    <cellStyle name="Note 6 3" xfId="32599" hidden="1"/>
    <cellStyle name="Note 6 3" xfId="33025" hidden="1"/>
    <cellStyle name="Note 6 3" xfId="32772" hidden="1"/>
    <cellStyle name="Note 6 3" xfId="31269" hidden="1"/>
    <cellStyle name="Note 6 3" xfId="30944" hidden="1"/>
    <cellStyle name="Note 6 3" xfId="30144" hidden="1"/>
    <cellStyle name="Note 6 3" xfId="29826" hidden="1"/>
    <cellStyle name="Note 6 3" xfId="28968" hidden="1"/>
    <cellStyle name="Note 6 3" xfId="28256" hidden="1"/>
    <cellStyle name="Note 8" xfId="14" hidden="1"/>
    <cellStyle name="Note 8" xfId="101" hidden="1"/>
    <cellStyle name="Note 8" xfId="180" hidden="1"/>
    <cellStyle name="Note 8" xfId="358" hidden="1"/>
    <cellStyle name="Note 8" xfId="1327" hidden="1"/>
    <cellStyle name="Note 8" xfId="1455" hidden="1"/>
    <cellStyle name="Note 8" xfId="1600" hidden="1"/>
    <cellStyle name="Note 8" xfId="1089" hidden="1"/>
    <cellStyle name="Note 8" xfId="893" hidden="1"/>
    <cellStyle name="Note 8" xfId="950" hidden="1"/>
    <cellStyle name="Note 8" xfId="2160" hidden="1"/>
    <cellStyle name="Note 8" xfId="2543" hidden="1"/>
    <cellStyle name="Note 8" xfId="2669" hidden="1"/>
    <cellStyle name="Note 8" xfId="944" hidden="1"/>
    <cellStyle name="Note 8" xfId="1814" hidden="1"/>
    <cellStyle name="Note 8" xfId="2122" hidden="1"/>
    <cellStyle name="Note 8" xfId="3250" hidden="1"/>
    <cellStyle name="Note 8" xfId="3569" hidden="1"/>
    <cellStyle name="Note 8" xfId="3669" hidden="1"/>
    <cellStyle name="Note 8" xfId="3849" hidden="1"/>
    <cellStyle name="Note 8" xfId="4340" hidden="1"/>
    <cellStyle name="Note 8" xfId="4452" hidden="1"/>
    <cellStyle name="Note 8" xfId="4615" hidden="1"/>
    <cellStyle name="Note 8" xfId="4937" hidden="1"/>
    <cellStyle name="Note 8" xfId="5455" hidden="1"/>
    <cellStyle name="Note 8" xfId="5542" hidden="1"/>
    <cellStyle name="Note 8" xfId="5621" hidden="1"/>
    <cellStyle name="Note 8" xfId="5799" hidden="1"/>
    <cellStyle name="Note 8" xfId="6768" hidden="1"/>
    <cellStyle name="Note 8" xfId="6896" hidden="1"/>
    <cellStyle name="Note 8" xfId="7041" hidden="1"/>
    <cellStyle name="Note 8" xfId="6530" hidden="1"/>
    <cellStyle name="Note 8" xfId="6334" hidden="1"/>
    <cellStyle name="Note 8" xfId="6391" hidden="1"/>
    <cellStyle name="Note 8" xfId="7601" hidden="1"/>
    <cellStyle name="Note 8" xfId="7984" hidden="1"/>
    <cellStyle name="Note 8" xfId="8110" hidden="1"/>
    <cellStyle name="Note 8" xfId="6385" hidden="1"/>
    <cellStyle name="Note 8" xfId="7255" hidden="1"/>
    <cellStyle name="Note 8" xfId="7563" hidden="1"/>
    <cellStyle name="Note 8" xfId="8691" hidden="1"/>
    <cellStyle name="Note 8" xfId="9010" hidden="1"/>
    <cellStyle name="Note 8" xfId="9110" hidden="1"/>
    <cellStyle name="Note 8" xfId="9290" hidden="1"/>
    <cellStyle name="Note 8" xfId="9781" hidden="1"/>
    <cellStyle name="Note 8" xfId="9893" hidden="1"/>
    <cellStyle name="Note 8" xfId="10056" hidden="1"/>
    <cellStyle name="Note 8" xfId="10378" hidden="1"/>
    <cellStyle name="Note 8" xfId="10881" hidden="1"/>
    <cellStyle name="Note 8" xfId="10795" hidden="1"/>
    <cellStyle name="Note 8" xfId="10716" hidden="1"/>
    <cellStyle name="Note 8" xfId="10633" hidden="1"/>
    <cellStyle name="Note 8" xfId="9468" hidden="1"/>
    <cellStyle name="Note 8" xfId="9385" hidden="1"/>
    <cellStyle name="Note 8" xfId="9300" hidden="1"/>
    <cellStyle name="Note 8" xfId="9914" hidden="1"/>
    <cellStyle name="Note 8" xfId="10080" hidden="1"/>
    <cellStyle name="Note 8" xfId="10015" hidden="1"/>
    <cellStyle name="Note 8" xfId="8609" hidden="1"/>
    <cellStyle name="Note 8" xfId="8240" hidden="1"/>
    <cellStyle name="Note 8" xfId="8070" hidden="1"/>
    <cellStyle name="Note 8" xfId="10022" hidden="1"/>
    <cellStyle name="Note 8" xfId="8944" hidden="1"/>
    <cellStyle name="Note 8" xfId="8626" hidden="1"/>
    <cellStyle name="Note 8" xfId="7496" hidden="1"/>
    <cellStyle name="Note 8" xfId="7050" hidden="1"/>
    <cellStyle name="Note 8" xfId="6868" hidden="1"/>
    <cellStyle name="Note 8" xfId="6649" hidden="1"/>
    <cellStyle name="Note 8" xfId="6250" hidden="1"/>
    <cellStyle name="Note 8" xfId="6172" hidden="1"/>
    <cellStyle name="Note 8" xfId="5986" hidden="1"/>
    <cellStyle name="Note 8" xfId="10945" hidden="1"/>
    <cellStyle name="Note 8" xfId="5440" hidden="1"/>
    <cellStyle name="Note 8" xfId="5354" hidden="1"/>
    <cellStyle name="Note 8" xfId="5275" hidden="1"/>
    <cellStyle name="Note 8" xfId="5192" hidden="1"/>
    <cellStyle name="Note 8" xfId="4027" hidden="1"/>
    <cellStyle name="Note 8" xfId="3944" hidden="1"/>
    <cellStyle name="Note 8" xfId="3859" hidden="1"/>
    <cellStyle name="Note 8" xfId="4473" hidden="1"/>
    <cellStyle name="Note 8" xfId="4639" hidden="1"/>
    <cellStyle name="Note 8" xfId="4574" hidden="1"/>
    <cellStyle name="Note 8" xfId="3168" hidden="1"/>
    <cellStyle name="Note 8" xfId="2799" hidden="1"/>
    <cellStyle name="Note 8" xfId="2629" hidden="1"/>
    <cellStyle name="Note 8" xfId="4581" hidden="1"/>
    <cellStyle name="Note 8" xfId="3503" hidden="1"/>
    <cellStyle name="Note 8" xfId="3185" hidden="1"/>
    <cellStyle name="Note 8" xfId="2055" hidden="1"/>
    <cellStyle name="Note 8" xfId="1609" hidden="1"/>
    <cellStyle name="Note 8" xfId="1427" hidden="1"/>
    <cellStyle name="Note 8" xfId="1208" hidden="1"/>
    <cellStyle name="Note 8" xfId="809" hidden="1"/>
    <cellStyle name="Note 8" xfId="731" hidden="1"/>
    <cellStyle name="Note 8" xfId="545" hidden="1"/>
    <cellStyle name="Note 8" xfId="11089" hidden="1"/>
    <cellStyle name="Note 8" xfId="11183" hidden="1"/>
    <cellStyle name="Note 8" xfId="11270" hidden="1"/>
    <cellStyle name="Note 8" xfId="11349" hidden="1"/>
    <cellStyle name="Note 8" xfId="11527" hidden="1"/>
    <cellStyle name="Note 8" xfId="12496" hidden="1"/>
    <cellStyle name="Note 8" xfId="12624" hidden="1"/>
    <cellStyle name="Note 8" xfId="12769" hidden="1"/>
    <cellStyle name="Note 8" xfId="12258" hidden="1"/>
    <cellStyle name="Note 8" xfId="12062" hidden="1"/>
    <cellStyle name="Note 8" xfId="12119" hidden="1"/>
    <cellStyle name="Note 8" xfId="13329" hidden="1"/>
    <cellStyle name="Note 8" xfId="13712" hidden="1"/>
    <cellStyle name="Note 8" xfId="13838" hidden="1"/>
    <cellStyle name="Note 8" xfId="12113" hidden="1"/>
    <cellStyle name="Note 8" xfId="12983" hidden="1"/>
    <cellStyle name="Note 8" xfId="13291" hidden="1"/>
    <cellStyle name="Note 8" xfId="14419" hidden="1"/>
    <cellStyle name="Note 8" xfId="14738" hidden="1"/>
    <cellStyle name="Note 8" xfId="14838" hidden="1"/>
    <cellStyle name="Note 8" xfId="15018" hidden="1"/>
    <cellStyle name="Note 8" xfId="15509" hidden="1"/>
    <cellStyle name="Note 8" xfId="15621" hidden="1"/>
    <cellStyle name="Note 8" xfId="15784" hidden="1"/>
    <cellStyle name="Note 8" xfId="16106" hidden="1"/>
    <cellStyle name="Note 8" xfId="16609" hidden="1"/>
    <cellStyle name="Note 8" xfId="16523" hidden="1"/>
    <cellStyle name="Note 8" xfId="16444" hidden="1"/>
    <cellStyle name="Note 8" xfId="16361" hidden="1"/>
    <cellStyle name="Note 8" xfId="15196" hidden="1"/>
    <cellStyle name="Note 8" xfId="15113" hidden="1"/>
    <cellStyle name="Note 8" xfId="15028" hidden="1"/>
    <cellStyle name="Note 8" xfId="15642" hidden="1"/>
    <cellStyle name="Note 8" xfId="15808" hidden="1"/>
    <cellStyle name="Note 8" xfId="15743" hidden="1"/>
    <cellStyle name="Note 8" xfId="14337" hidden="1"/>
    <cellStyle name="Note 8" xfId="13968" hidden="1"/>
    <cellStyle name="Note 8" xfId="13798" hidden="1"/>
    <cellStyle name="Note 8" xfId="15750" hidden="1"/>
    <cellStyle name="Note 8" xfId="14672" hidden="1"/>
    <cellStyle name="Note 8" xfId="14354" hidden="1"/>
    <cellStyle name="Note 8" xfId="13224" hidden="1"/>
    <cellStyle name="Note 8" xfId="12778" hidden="1"/>
    <cellStyle name="Note 8" xfId="12596" hidden="1"/>
    <cellStyle name="Note 8" xfId="12377" hidden="1"/>
    <cellStyle name="Note 8" xfId="11978" hidden="1"/>
    <cellStyle name="Note 8" xfId="11900" hidden="1"/>
    <cellStyle name="Note 8" xfId="11714" hidden="1"/>
    <cellStyle name="Note 8" xfId="16673" hidden="1"/>
    <cellStyle name="Note 8" xfId="16764" hidden="1"/>
    <cellStyle name="Note 8" xfId="16851" hidden="1"/>
    <cellStyle name="Note 8" xfId="16930" hidden="1"/>
    <cellStyle name="Note 8" xfId="17108" hidden="1"/>
    <cellStyle name="Note 8" xfId="18077" hidden="1"/>
    <cellStyle name="Note 8" xfId="18205" hidden="1"/>
    <cellStyle name="Note 8" xfId="18350" hidden="1"/>
    <cellStyle name="Note 8" xfId="17839" hidden="1"/>
    <cellStyle name="Note 8" xfId="17643" hidden="1"/>
    <cellStyle name="Note 8" xfId="17700" hidden="1"/>
    <cellStyle name="Note 8" xfId="18910" hidden="1"/>
    <cellStyle name="Note 8" xfId="19293" hidden="1"/>
    <cellStyle name="Note 8" xfId="19419" hidden="1"/>
    <cellStyle name="Note 8" xfId="17694" hidden="1"/>
    <cellStyle name="Note 8" xfId="18564" hidden="1"/>
    <cellStyle name="Note 8" xfId="18872" hidden="1"/>
    <cellStyle name="Note 8" xfId="20000" hidden="1"/>
    <cellStyle name="Note 8" xfId="20319" hidden="1"/>
    <cellStyle name="Note 8" xfId="20419" hidden="1"/>
    <cellStyle name="Note 8" xfId="20599" hidden="1"/>
    <cellStyle name="Note 8" xfId="21090" hidden="1"/>
    <cellStyle name="Note 8" xfId="21202" hidden="1"/>
    <cellStyle name="Note 8" xfId="21365" hidden="1"/>
    <cellStyle name="Note 8" xfId="21687" hidden="1"/>
    <cellStyle name="Note 8" xfId="22205" hidden="1"/>
    <cellStyle name="Note 8" xfId="22292" hidden="1"/>
    <cellStyle name="Note 8" xfId="22371" hidden="1"/>
    <cellStyle name="Note 8" xfId="22549" hidden="1"/>
    <cellStyle name="Note 8" xfId="23518" hidden="1"/>
    <cellStyle name="Note 8" xfId="23646" hidden="1"/>
    <cellStyle name="Note 8" xfId="23791" hidden="1"/>
    <cellStyle name="Note 8" xfId="23280" hidden="1"/>
    <cellStyle name="Note 8" xfId="23084" hidden="1"/>
    <cellStyle name="Note 8" xfId="23141" hidden="1"/>
    <cellStyle name="Note 8" xfId="24351" hidden="1"/>
    <cellStyle name="Note 8" xfId="24734" hidden="1"/>
    <cellStyle name="Note 8" xfId="24860" hidden="1"/>
    <cellStyle name="Note 8" xfId="23135" hidden="1"/>
    <cellStyle name="Note 8" xfId="24005" hidden="1"/>
    <cellStyle name="Note 8" xfId="24313" hidden="1"/>
    <cellStyle name="Note 8" xfId="25441" hidden="1"/>
    <cellStyle name="Note 8" xfId="25760" hidden="1"/>
    <cellStyle name="Note 8" xfId="25860" hidden="1"/>
    <cellStyle name="Note 8" xfId="26040" hidden="1"/>
    <cellStyle name="Note 8" xfId="26531" hidden="1"/>
    <cellStyle name="Note 8" xfId="26643" hidden="1"/>
    <cellStyle name="Note 8" xfId="26806" hidden="1"/>
    <cellStyle name="Note 8" xfId="27128" hidden="1"/>
    <cellStyle name="Note 8" xfId="27631" hidden="1"/>
    <cellStyle name="Note 8" xfId="27545" hidden="1"/>
    <cellStyle name="Note 8" xfId="27466" hidden="1"/>
    <cellStyle name="Note 8" xfId="27383" hidden="1"/>
    <cellStyle name="Note 8" xfId="26218" hidden="1"/>
    <cellStyle name="Note 8" xfId="26135" hidden="1"/>
    <cellStyle name="Note 8" xfId="26050" hidden="1"/>
    <cellStyle name="Note 8" xfId="26664" hidden="1"/>
    <cellStyle name="Note 8" xfId="26830" hidden="1"/>
    <cellStyle name="Note 8" xfId="26765" hidden="1"/>
    <cellStyle name="Note 8" xfId="25359" hidden="1"/>
    <cellStyle name="Note 8" xfId="24990" hidden="1"/>
    <cellStyle name="Note 8" xfId="24820" hidden="1"/>
    <cellStyle name="Note 8" xfId="26772" hidden="1"/>
    <cellStyle name="Note 8" xfId="25694" hidden="1"/>
    <cellStyle name="Note 8" xfId="25376" hidden="1"/>
    <cellStyle name="Note 8" xfId="24246" hidden="1"/>
    <cellStyle name="Note 8" xfId="23800" hidden="1"/>
    <cellStyle name="Note 8" xfId="23618" hidden="1"/>
    <cellStyle name="Note 8" xfId="23399" hidden="1"/>
    <cellStyle name="Note 8" xfId="23000" hidden="1"/>
    <cellStyle name="Note 8" xfId="22922" hidden="1"/>
    <cellStyle name="Note 8" xfId="22736" hidden="1"/>
    <cellStyle name="Note 8" xfId="27695" hidden="1"/>
    <cellStyle name="Note 8" xfId="22190" hidden="1"/>
    <cellStyle name="Note 8" xfId="22104" hidden="1"/>
    <cellStyle name="Note 8" xfId="22025" hidden="1"/>
    <cellStyle name="Note 8" xfId="21942" hidden="1"/>
    <cellStyle name="Note 8" xfId="20777" hidden="1"/>
    <cellStyle name="Note 8" xfId="20694" hidden="1"/>
    <cellStyle name="Note 8" xfId="20609" hidden="1"/>
    <cellStyle name="Note 8" xfId="21223" hidden="1"/>
    <cellStyle name="Note 8" xfId="21389" hidden="1"/>
    <cellStyle name="Note 8" xfId="21324" hidden="1"/>
    <cellStyle name="Note 8" xfId="19918" hidden="1"/>
    <cellStyle name="Note 8" xfId="19549" hidden="1"/>
    <cellStyle name="Note 8" xfId="19379" hidden="1"/>
    <cellStyle name="Note 8" xfId="21331" hidden="1"/>
    <cellStyle name="Note 8" xfId="20253" hidden="1"/>
    <cellStyle name="Note 8" xfId="19935" hidden="1"/>
    <cellStyle name="Note 8" xfId="18805" hidden="1"/>
    <cellStyle name="Note 8" xfId="18359" hidden="1"/>
    <cellStyle name="Note 8" xfId="18177" hidden="1"/>
    <cellStyle name="Note 8" xfId="17958" hidden="1"/>
    <cellStyle name="Note 8" xfId="17559" hidden="1"/>
    <cellStyle name="Note 8" xfId="17481" hidden="1"/>
    <cellStyle name="Note 8" xfId="17295" hidden="1"/>
    <cellStyle name="Note 8" xfId="27839" hidden="1"/>
    <cellStyle name="Note 8" xfId="27933" hidden="1"/>
    <cellStyle name="Note 8" xfId="28020" hidden="1"/>
    <cellStyle name="Note 8" xfId="28099" hidden="1"/>
    <cellStyle name="Note 8" xfId="28277" hidden="1"/>
    <cellStyle name="Note 8" xfId="29246" hidden="1"/>
    <cellStyle name="Note 8" xfId="29374" hidden="1"/>
    <cellStyle name="Note 8" xfId="29519" hidden="1"/>
    <cellStyle name="Note 8" xfId="29008" hidden="1"/>
    <cellStyle name="Note 8" xfId="28812" hidden="1"/>
    <cellStyle name="Note 8" xfId="28869" hidden="1"/>
    <cellStyle name="Note 8" xfId="30079" hidden="1"/>
    <cellStyle name="Note 8" xfId="30462" hidden="1"/>
    <cellStyle name="Note 8" xfId="30588" hidden="1"/>
    <cellStyle name="Note 8" xfId="28863" hidden="1"/>
    <cellStyle name="Note 8" xfId="29733" hidden="1"/>
    <cellStyle name="Note 8" xfId="30041" hidden="1"/>
    <cellStyle name="Note 8" xfId="31169" hidden="1"/>
    <cellStyle name="Note 8" xfId="31488" hidden="1"/>
    <cellStyle name="Note 8" xfId="31588" hidden="1"/>
    <cellStyle name="Note 8" xfId="31768" hidden="1"/>
    <cellStyle name="Note 8" xfId="32259" hidden="1"/>
    <cellStyle name="Note 8" xfId="32371" hidden="1"/>
    <cellStyle name="Note 8" xfId="32534" hidden="1"/>
    <cellStyle name="Note 8" xfId="32856" hidden="1"/>
    <cellStyle name="Note 8" xfId="33359" hidden="1"/>
    <cellStyle name="Note 8" xfId="33273" hidden="1"/>
    <cellStyle name="Note 8" xfId="33194" hidden="1"/>
    <cellStyle name="Note 8" xfId="33111" hidden="1"/>
    <cellStyle name="Note 8" xfId="31946" hidden="1"/>
    <cellStyle name="Note 8" xfId="31863" hidden="1"/>
    <cellStyle name="Note 8" xfId="31778" hidden="1"/>
    <cellStyle name="Note 8" xfId="32392" hidden="1"/>
    <cellStyle name="Note 8" xfId="32558" hidden="1"/>
    <cellStyle name="Note 8" xfId="32493" hidden="1"/>
    <cellStyle name="Note 8" xfId="31087" hidden="1"/>
    <cellStyle name="Note 8" xfId="30718" hidden="1"/>
    <cellStyle name="Note 8" xfId="30548" hidden="1"/>
    <cellStyle name="Note 8" xfId="32500" hidden="1"/>
    <cellStyle name="Note 8" xfId="31422" hidden="1"/>
    <cellStyle name="Note 8" xfId="31104" hidden="1"/>
    <cellStyle name="Note 8" xfId="29974" hidden="1"/>
    <cellStyle name="Note 8" xfId="29528" hidden="1"/>
    <cellStyle name="Note 8" xfId="29346" hidden="1"/>
    <cellStyle name="Note 8" xfId="29127" hidden="1"/>
    <cellStyle name="Note 8" xfId="28728" hidden="1"/>
    <cellStyle name="Note 8" xfId="28650" hidden="1"/>
    <cellStyle name="Note 8" xfId="28464" hidden="1"/>
    <cellStyle name="Note 8" xfId="33423" hidden="1"/>
    <cellStyle name="Note 9" xfId="31" hidden="1"/>
    <cellStyle name="Note 9" xfId="30" hidden="1"/>
    <cellStyle name="Note 9" xfId="110" hidden="1"/>
    <cellStyle name="Note 9" xfId="332" hidden="1"/>
    <cellStyle name="Note 9" xfId="1294" hidden="1"/>
    <cellStyle name="Note 9" xfId="1364" hidden="1"/>
    <cellStyle name="Note 9" xfId="1589" hidden="1"/>
    <cellStyle name="Note 9" xfId="1766" hidden="1"/>
    <cellStyle name="Note 9" xfId="2102" hidden="1"/>
    <cellStyle name="Note 9" xfId="1172" hidden="1"/>
    <cellStyle name="Note 9" xfId="2121" hidden="1"/>
    <cellStyle name="Note 9" xfId="1182" hidden="1"/>
    <cellStyle name="Note 9" xfId="2652" hidden="1"/>
    <cellStyle name="Note 9" xfId="2882" hidden="1"/>
    <cellStyle name="Note 9" xfId="3224" hidden="1"/>
    <cellStyle name="Note 9" xfId="1232" hidden="1"/>
    <cellStyle name="Note 9" xfId="3241" hidden="1"/>
    <cellStyle name="Note 9" xfId="1775" hidden="1"/>
    <cellStyle name="Note 9" xfId="3661" hidden="1"/>
    <cellStyle name="Note 9" xfId="1147" hidden="1"/>
    <cellStyle name="Note 9" xfId="1951" hidden="1"/>
    <cellStyle name="Note 9" xfId="4440" hidden="1"/>
    <cellStyle name="Note 9" xfId="3369" hidden="1"/>
    <cellStyle name="Note 9" xfId="2850" hidden="1"/>
    <cellStyle name="Note 9" xfId="5472" hidden="1"/>
    <cellStyle name="Note 9" xfId="5471" hidden="1"/>
    <cellStyle name="Note 9" xfId="5551" hidden="1"/>
    <cellStyle name="Note 9" xfId="5773" hidden="1"/>
    <cellStyle name="Note 9" xfId="6735" hidden="1"/>
    <cellStyle name="Note 9" xfId="6805" hidden="1"/>
    <cellStyle name="Note 9" xfId="7030" hidden="1"/>
    <cellStyle name="Note 9" xfId="7207" hidden="1"/>
    <cellStyle name="Note 9" xfId="7543" hidden="1"/>
    <cellStyle name="Note 9" xfId="6613" hidden="1"/>
    <cellStyle name="Note 9" xfId="7562" hidden="1"/>
    <cellStyle name="Note 9" xfId="6623" hidden="1"/>
    <cellStyle name="Note 9" xfId="8093" hidden="1"/>
    <cellStyle name="Note 9" xfId="8323" hidden="1"/>
    <cellStyle name="Note 9" xfId="8665" hidden="1"/>
    <cellStyle name="Note 9" xfId="6673" hidden="1"/>
    <cellStyle name="Note 9" xfId="8682" hidden="1"/>
    <cellStyle name="Note 9" xfId="7216" hidden="1"/>
    <cellStyle name="Note 9" xfId="9102" hidden="1"/>
    <cellStyle name="Note 9" xfId="6588" hidden="1"/>
    <cellStyle name="Note 9" xfId="7392" hidden="1"/>
    <cellStyle name="Note 9" xfId="9881" hidden="1"/>
    <cellStyle name="Note 9" xfId="8810" hidden="1"/>
    <cellStyle name="Note 9" xfId="8291" hidden="1"/>
    <cellStyle name="Note 9" xfId="10864" hidden="1"/>
    <cellStyle name="Note 9" xfId="10865" hidden="1"/>
    <cellStyle name="Note 9" xfId="10787" hidden="1"/>
    <cellStyle name="Note 9" xfId="10641" hidden="1"/>
    <cellStyle name="Note 9" xfId="9573" hidden="1"/>
    <cellStyle name="Note 9" xfId="9458" hidden="1"/>
    <cellStyle name="Note 9" xfId="9308" hidden="1"/>
    <cellStyle name="Note 9" xfId="9190" hidden="1"/>
    <cellStyle name="Note 9" xfId="8646" hidden="1"/>
    <cellStyle name="Note 9" xfId="9687" hidden="1"/>
    <cellStyle name="Note 9" xfId="8627" hidden="1"/>
    <cellStyle name="Note 9" xfId="9677" hidden="1"/>
    <cellStyle name="Note 9" xfId="8094" hidden="1"/>
    <cellStyle name="Note 9" xfId="7859" hidden="1"/>
    <cellStyle name="Note 9" xfId="7519" hidden="1"/>
    <cellStyle name="Note 9" xfId="9631" hidden="1"/>
    <cellStyle name="Note 9" xfId="7502" hidden="1"/>
    <cellStyle name="Note 9" xfId="9130" hidden="1"/>
    <cellStyle name="Note 9" xfId="6895" hidden="1"/>
    <cellStyle name="Note 9" xfId="9752" hidden="1"/>
    <cellStyle name="Note 9" xfId="8809" hidden="1"/>
    <cellStyle name="Note 9" xfId="6179" hidden="1"/>
    <cellStyle name="Note 9" xfId="7364" hidden="1"/>
    <cellStyle name="Note 9" xfId="7869" hidden="1"/>
    <cellStyle name="Note 9" xfId="5423" hidden="1"/>
    <cellStyle name="Note 9" xfId="5424" hidden="1"/>
    <cellStyle name="Note 9" xfId="5346" hidden="1"/>
    <cellStyle name="Note 9" xfId="5200" hidden="1"/>
    <cellStyle name="Note 9" xfId="4132" hidden="1"/>
    <cellStyle name="Note 9" xfId="4017" hidden="1"/>
    <cellStyle name="Note 9" xfId="3867" hidden="1"/>
    <cellStyle name="Note 9" xfId="3749" hidden="1"/>
    <cellStyle name="Note 9" xfId="3205" hidden="1"/>
    <cellStyle name="Note 9" xfId="4246" hidden="1"/>
    <cellStyle name="Note 9" xfId="3186" hidden="1"/>
    <cellStyle name="Note 9" xfId="4236" hidden="1"/>
    <cellStyle name="Note 9" xfId="2653" hidden="1"/>
    <cellStyle name="Note 9" xfId="2418" hidden="1"/>
    <cellStyle name="Note 9" xfId="2078" hidden="1"/>
    <cellStyle name="Note 9" xfId="4190" hidden="1"/>
    <cellStyle name="Note 9" xfId="2061" hidden="1"/>
    <cellStyle name="Note 9" xfId="3689" hidden="1"/>
    <cellStyle name="Note 9" xfId="1454" hidden="1"/>
    <cellStyle name="Note 9" xfId="4311" hidden="1"/>
    <cellStyle name="Note 9" xfId="3368" hidden="1"/>
    <cellStyle name="Note 9" xfId="738" hidden="1"/>
    <cellStyle name="Note 9" xfId="1923" hidden="1"/>
    <cellStyle name="Note 9" xfId="2428" hidden="1"/>
    <cellStyle name="Note 9" xfId="11200" hidden="1"/>
    <cellStyle name="Note 9" xfId="11199" hidden="1"/>
    <cellStyle name="Note 9" xfId="11279" hidden="1"/>
    <cellStyle name="Note 9" xfId="11501" hidden="1"/>
    <cellStyle name="Note 9" xfId="12463" hidden="1"/>
    <cellStyle name="Note 9" xfId="12533" hidden="1"/>
    <cellStyle name="Note 9" xfId="12758" hidden="1"/>
    <cellStyle name="Note 9" xfId="12935" hidden="1"/>
    <cellStyle name="Note 9" xfId="13271" hidden="1"/>
    <cellStyle name="Note 9" xfId="12341" hidden="1"/>
    <cellStyle name="Note 9" xfId="13290" hidden="1"/>
    <cellStyle name="Note 9" xfId="12351" hidden="1"/>
    <cellStyle name="Note 9" xfId="13821" hidden="1"/>
    <cellStyle name="Note 9" xfId="14051" hidden="1"/>
    <cellStyle name="Note 9" xfId="14393" hidden="1"/>
    <cellStyle name="Note 9" xfId="12401" hidden="1"/>
    <cellStyle name="Note 9" xfId="14410" hidden="1"/>
    <cellStyle name="Note 9" xfId="12944" hidden="1"/>
    <cellStyle name="Note 9" xfId="14830" hidden="1"/>
    <cellStyle name="Note 9" xfId="12316" hidden="1"/>
    <cellStyle name="Note 9" xfId="13120" hidden="1"/>
    <cellStyle name="Note 9" xfId="15609" hidden="1"/>
    <cellStyle name="Note 9" xfId="14538" hidden="1"/>
    <cellStyle name="Note 9" xfId="14019" hidden="1"/>
    <cellStyle name="Note 9" xfId="16592" hidden="1"/>
    <cellStyle name="Note 9" xfId="16593" hidden="1"/>
    <cellStyle name="Note 9" xfId="16515" hidden="1"/>
    <cellStyle name="Note 9" xfId="16369" hidden="1"/>
    <cellStyle name="Note 9" xfId="15301" hidden="1"/>
    <cellStyle name="Note 9" xfId="15186" hidden="1"/>
    <cellStyle name="Note 9" xfId="15036" hidden="1"/>
    <cellStyle name="Note 9" xfId="14918" hidden="1"/>
    <cellStyle name="Note 9" xfId="14374" hidden="1"/>
    <cellStyle name="Note 9" xfId="15415" hidden="1"/>
    <cellStyle name="Note 9" xfId="14355" hidden="1"/>
    <cellStyle name="Note 9" xfId="15405" hidden="1"/>
    <cellStyle name="Note 9" xfId="13822" hidden="1"/>
    <cellStyle name="Note 9" xfId="13587" hidden="1"/>
    <cellStyle name="Note 9" xfId="13247" hidden="1"/>
    <cellStyle name="Note 9" xfId="15359" hidden="1"/>
    <cellStyle name="Note 9" xfId="13230" hidden="1"/>
    <cellStyle name="Note 9" xfId="14858" hidden="1"/>
    <cellStyle name="Note 9" xfId="12623" hidden="1"/>
    <cellStyle name="Note 9" xfId="15480" hidden="1"/>
    <cellStyle name="Note 9" xfId="14537" hidden="1"/>
    <cellStyle name="Note 9" xfId="11907" hidden="1"/>
    <cellStyle name="Note 9" xfId="13092" hidden="1"/>
    <cellStyle name="Note 9" xfId="13597" hidden="1"/>
    <cellStyle name="Note 9" xfId="16781" hidden="1"/>
    <cellStyle name="Note 9" xfId="16780" hidden="1"/>
    <cellStyle name="Note 9" xfId="16860" hidden="1"/>
    <cellStyle name="Note 9" xfId="17082" hidden="1"/>
    <cellStyle name="Note 9" xfId="18044" hidden="1"/>
    <cellStyle name="Note 9" xfId="18114" hidden="1"/>
    <cellStyle name="Note 9" xfId="18339" hidden="1"/>
    <cellStyle name="Note 9" xfId="18516" hidden="1"/>
    <cellStyle name="Note 9" xfId="18852" hidden="1"/>
    <cellStyle name="Note 9" xfId="17922" hidden="1"/>
    <cellStyle name="Note 9" xfId="18871" hidden="1"/>
    <cellStyle name="Note 9" xfId="17932" hidden="1"/>
    <cellStyle name="Note 9" xfId="19402" hidden="1"/>
    <cellStyle name="Note 9" xfId="19632" hidden="1"/>
    <cellStyle name="Note 9" xfId="19974" hidden="1"/>
    <cellStyle name="Note 9" xfId="17982" hidden="1"/>
    <cellStyle name="Note 9" xfId="19991" hidden="1"/>
    <cellStyle name="Note 9" xfId="18525" hidden="1"/>
    <cellStyle name="Note 9" xfId="20411" hidden="1"/>
    <cellStyle name="Note 9" xfId="17897" hidden="1"/>
    <cellStyle name="Note 9" xfId="18701" hidden="1"/>
    <cellStyle name="Note 9" xfId="21190" hidden="1"/>
    <cellStyle name="Note 9" xfId="20119" hidden="1"/>
    <cellStyle name="Note 9" xfId="19600" hidden="1"/>
    <cellStyle name="Note 9" xfId="22222" hidden="1"/>
    <cellStyle name="Note 9" xfId="22221" hidden="1"/>
    <cellStyle name="Note 9" xfId="22301" hidden="1"/>
    <cellStyle name="Note 9" xfId="22523" hidden="1"/>
    <cellStyle name="Note 9" xfId="23485" hidden="1"/>
    <cellStyle name="Note 9" xfId="23555" hidden="1"/>
    <cellStyle name="Note 9" xfId="23780" hidden="1"/>
    <cellStyle name="Note 9" xfId="23957" hidden="1"/>
    <cellStyle name="Note 9" xfId="24293" hidden="1"/>
    <cellStyle name="Note 9" xfId="23363" hidden="1"/>
    <cellStyle name="Note 9" xfId="24312" hidden="1"/>
    <cellStyle name="Note 9" xfId="23373" hidden="1"/>
    <cellStyle name="Note 9" xfId="24843" hidden="1"/>
    <cellStyle name="Note 9" xfId="25073" hidden="1"/>
    <cellStyle name="Note 9" xfId="25415" hidden="1"/>
    <cellStyle name="Note 9" xfId="23423" hidden="1"/>
    <cellStyle name="Note 9" xfId="25432" hidden="1"/>
    <cellStyle name="Note 9" xfId="23966" hidden="1"/>
    <cellStyle name="Note 9" xfId="25852" hidden="1"/>
    <cellStyle name="Note 9" xfId="23338" hidden="1"/>
    <cellStyle name="Note 9" xfId="24142" hidden="1"/>
    <cellStyle name="Note 9" xfId="26631" hidden="1"/>
    <cellStyle name="Note 9" xfId="25560" hidden="1"/>
    <cellStyle name="Note 9" xfId="25041" hidden="1"/>
    <cellStyle name="Note 9" xfId="27614" hidden="1"/>
    <cellStyle name="Note 9" xfId="27615" hidden="1"/>
    <cellStyle name="Note 9" xfId="27537" hidden="1"/>
    <cellStyle name="Note 9" xfId="27391" hidden="1"/>
    <cellStyle name="Note 9" xfId="26323" hidden="1"/>
    <cellStyle name="Note 9" xfId="26208" hidden="1"/>
    <cellStyle name="Note 9" xfId="26058" hidden="1"/>
    <cellStyle name="Note 9" xfId="25940" hidden="1"/>
    <cellStyle name="Note 9" xfId="25396" hidden="1"/>
    <cellStyle name="Note 9" xfId="26437" hidden="1"/>
    <cellStyle name="Note 9" xfId="25377" hidden="1"/>
    <cellStyle name="Note 9" xfId="26427" hidden="1"/>
    <cellStyle name="Note 9" xfId="24844" hidden="1"/>
    <cellStyle name="Note 9" xfId="24609" hidden="1"/>
    <cellStyle name="Note 9" xfId="24269" hidden="1"/>
    <cellStyle name="Note 9" xfId="26381" hidden="1"/>
    <cellStyle name="Note 9" xfId="24252" hidden="1"/>
    <cellStyle name="Note 9" xfId="25880" hidden="1"/>
    <cellStyle name="Note 9" xfId="23645" hidden="1"/>
    <cellStyle name="Note 9" xfId="26502" hidden="1"/>
    <cellStyle name="Note 9" xfId="25559" hidden="1"/>
    <cellStyle name="Note 9" xfId="22929" hidden="1"/>
    <cellStyle name="Note 9" xfId="24114" hidden="1"/>
    <cellStyle name="Note 9" xfId="24619" hidden="1"/>
    <cellStyle name="Note 9" xfId="22173" hidden="1"/>
    <cellStyle name="Note 9" xfId="22174" hidden="1"/>
    <cellStyle name="Note 9" xfId="22096" hidden="1"/>
    <cellStyle name="Note 9" xfId="21950" hidden="1"/>
    <cellStyle name="Note 9" xfId="20882" hidden="1"/>
    <cellStyle name="Note 9" xfId="20767" hidden="1"/>
    <cellStyle name="Note 9" xfId="20617" hidden="1"/>
    <cellStyle name="Note 9" xfId="20499" hidden="1"/>
    <cellStyle name="Note 9" xfId="19955" hidden="1"/>
    <cellStyle name="Note 9" xfId="20996" hidden="1"/>
    <cellStyle name="Note 9" xfId="19936" hidden="1"/>
    <cellStyle name="Note 9" xfId="20986" hidden="1"/>
    <cellStyle name="Note 9" xfId="19403" hidden="1"/>
    <cellStyle name="Note 9" xfId="19168" hidden="1"/>
    <cellStyle name="Note 9" xfId="18828" hidden="1"/>
    <cellStyle name="Note 9" xfId="20940" hidden="1"/>
    <cellStyle name="Note 9" xfId="18811" hidden="1"/>
    <cellStyle name="Note 9" xfId="20439" hidden="1"/>
    <cellStyle name="Note 9" xfId="18204" hidden="1"/>
    <cellStyle name="Note 9" xfId="21061" hidden="1"/>
    <cellStyle name="Note 9" xfId="20118" hidden="1"/>
    <cellStyle name="Note 9" xfId="17488" hidden="1"/>
    <cellStyle name="Note 9" xfId="18673" hidden="1"/>
    <cellStyle name="Note 9" xfId="19178" hidden="1"/>
    <cellStyle name="Note 9" xfId="27950" hidden="1"/>
    <cellStyle name="Note 9" xfId="27949" hidden="1"/>
    <cellStyle name="Note 9" xfId="28029" hidden="1"/>
    <cellStyle name="Note 9" xfId="28251" hidden="1"/>
    <cellStyle name="Note 9" xfId="29213" hidden="1"/>
    <cellStyle name="Note 9" xfId="29283" hidden="1"/>
    <cellStyle name="Note 9" xfId="29508" hidden="1"/>
    <cellStyle name="Note 9" xfId="29685" hidden="1"/>
    <cellStyle name="Note 9" xfId="30021" hidden="1"/>
    <cellStyle name="Note 9" xfId="29091" hidden="1"/>
    <cellStyle name="Note 9" xfId="30040" hidden="1"/>
    <cellStyle name="Note 9" xfId="29101" hidden="1"/>
    <cellStyle name="Note 9" xfId="30571" hidden="1"/>
    <cellStyle name="Note 9" xfId="30801" hidden="1"/>
    <cellStyle name="Note 9" xfId="31143" hidden="1"/>
    <cellStyle name="Note 9" xfId="29151" hidden="1"/>
    <cellStyle name="Note 9" xfId="31160" hidden="1"/>
    <cellStyle name="Note 9" xfId="29694" hidden="1"/>
    <cellStyle name="Note 9" xfId="31580" hidden="1"/>
    <cellStyle name="Note 9" xfId="29066" hidden="1"/>
    <cellStyle name="Note 9" xfId="29870" hidden="1"/>
    <cellStyle name="Note 9" xfId="32359" hidden="1"/>
    <cellStyle name="Note 9" xfId="31288" hidden="1"/>
    <cellStyle name="Note 9" xfId="30769" hidden="1"/>
    <cellStyle name="Note 9" xfId="33342" hidden="1"/>
    <cellStyle name="Note 9" xfId="33343" hidden="1"/>
    <cellStyle name="Note 9" xfId="33265" hidden="1"/>
    <cellStyle name="Note 9" xfId="33119" hidden="1"/>
    <cellStyle name="Note 9" xfId="32051" hidden="1"/>
    <cellStyle name="Note 9" xfId="31936" hidden="1"/>
    <cellStyle name="Note 9" xfId="31786" hidden="1"/>
    <cellStyle name="Note 9" xfId="31668" hidden="1"/>
    <cellStyle name="Note 9" xfId="31124" hidden="1"/>
    <cellStyle name="Note 9" xfId="32165" hidden="1"/>
    <cellStyle name="Note 9" xfId="31105" hidden="1"/>
    <cellStyle name="Note 9" xfId="32155" hidden="1"/>
    <cellStyle name="Note 9" xfId="30572" hidden="1"/>
    <cellStyle name="Note 9" xfId="30337" hidden="1"/>
    <cellStyle name="Note 9" xfId="29997" hidden="1"/>
    <cellStyle name="Note 9" xfId="32109" hidden="1"/>
    <cellStyle name="Note 9" xfId="29980" hidden="1"/>
    <cellStyle name="Note 9" xfId="31608" hidden="1"/>
    <cellStyle name="Note 9" xfId="29373" hidden="1"/>
    <cellStyle name="Note 9" xfId="32230" hidden="1"/>
    <cellStyle name="Note 9" xfId="31287" hidden="1"/>
    <cellStyle name="Note 9" xfId="28657" hidden="1"/>
    <cellStyle name="Note 9" xfId="29842" hidden="1"/>
    <cellStyle name="Note 9" xfId="30347" hidden="1"/>
    <cellStyle name="Output" xfId="33522" builtinId="21" hidden="1"/>
    <cellStyle name="Output 12" xfId="33589"/>
    <cellStyle name="Output 12 4" xfId="33590"/>
    <cellStyle name="Output 2 4" xfId="33591"/>
    <cellStyle name="Percent" xfId="33508" builtinId="5"/>
    <cellStyle name="Percent [0]" xfId="33592"/>
    <cellStyle name="Percent [0] 2" xfId="16763"/>
    <cellStyle name="Percent [0] 2 4" xfId="33593"/>
    <cellStyle name="Percent [0] 4" xfId="33594"/>
    <cellStyle name="Percent [1]" xfId="33595"/>
    <cellStyle name="Percent [1] 2" xfId="33596"/>
    <cellStyle name="Percent [1] 2 3" xfId="33597"/>
    <cellStyle name="Percent [2]" xfId="33598"/>
    <cellStyle name="Percent [2] 2" xfId="33599"/>
    <cellStyle name="Percent [3]" xfId="33600"/>
    <cellStyle name="Percent [3] 3" xfId="33601"/>
    <cellStyle name="Percent [3] 4" xfId="33602"/>
    <cellStyle name="Percent 205" xfId="33603"/>
    <cellStyle name="Rt border" xfId="33604"/>
    <cellStyle name="Text" xfId="33605"/>
    <cellStyle name="Text 2" xfId="33606"/>
    <cellStyle name="Text 3" xfId="33607"/>
    <cellStyle name="Text 3 4" xfId="33608"/>
    <cellStyle name="Text 7" xfId="33609"/>
    <cellStyle name="Title" xfId="33513" builtinId="15" hidden="1"/>
    <cellStyle name="Title" xfId="33553" builtinId="15"/>
    <cellStyle name="Title 2 3" xfId="33610"/>
    <cellStyle name="Total" xfId="33529" builtinId="25" hidden="1"/>
    <cellStyle name="Warning Text" xfId="33526" builtinId="11" hidden="1"/>
    <cellStyle name="Year" xfId="33611"/>
  </cellStyles>
  <dxfs count="0"/>
  <tableStyles count="0" defaultTableStyle="TableStyleMedium2" defaultPivotStyle="PivotStyleLight16"/>
  <colors>
    <mruColors>
      <color rgb="FFFFFF99"/>
      <color rgb="FF99CCFF"/>
      <color rgb="FFFFFFCC"/>
      <color rgb="FFF2F2F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1.xml"/><Relationship Id="rId18" Type="http://schemas.openxmlformats.org/officeDocument/2006/relationships/worksheet" Target="worksheets/sheet16.xml"/><Relationship Id="rId26" Type="http://schemas.openxmlformats.org/officeDocument/2006/relationships/chartsheet" Target="chartsheets/sheet7.xml"/><Relationship Id="rId39" Type="http://schemas.openxmlformats.org/officeDocument/2006/relationships/worksheet" Target="worksheets/sheet29.xml"/><Relationship Id="rId21" Type="http://schemas.openxmlformats.org/officeDocument/2006/relationships/worksheet" Target="worksheets/sheet19.xml"/><Relationship Id="rId34" Type="http://schemas.openxmlformats.org/officeDocument/2006/relationships/worksheet" Target="worksheets/sheet26.xml"/><Relationship Id="rId42" Type="http://schemas.openxmlformats.org/officeDocument/2006/relationships/worksheet" Target="worksheets/sheet31.xml"/><Relationship Id="rId47" Type="http://schemas.openxmlformats.org/officeDocument/2006/relationships/worksheet" Target="worksheets/sheet34.xml"/><Relationship Id="rId50" Type="http://schemas.openxmlformats.org/officeDocument/2006/relationships/worksheet" Target="worksheets/sheet37.xml"/><Relationship Id="rId55" Type="http://schemas.openxmlformats.org/officeDocument/2006/relationships/worksheet" Target="worksheets/sheet39.xml"/><Relationship Id="rId7" Type="http://schemas.openxmlformats.org/officeDocument/2006/relationships/chartsheet" Target="chartsheets/sheet2.xml"/><Relationship Id="rId2" Type="http://schemas.openxmlformats.org/officeDocument/2006/relationships/worksheet" Target="worksheets/sheet2.xml"/><Relationship Id="rId16" Type="http://schemas.openxmlformats.org/officeDocument/2006/relationships/worksheet" Target="worksheets/sheet14.xml"/><Relationship Id="rId20" Type="http://schemas.openxmlformats.org/officeDocument/2006/relationships/worksheet" Target="worksheets/sheet18.xml"/><Relationship Id="rId29" Type="http://schemas.openxmlformats.org/officeDocument/2006/relationships/worksheet" Target="worksheets/sheet21.xml"/><Relationship Id="rId41" Type="http://schemas.openxmlformats.org/officeDocument/2006/relationships/worksheet" Target="worksheets/sheet30.xml"/><Relationship Id="rId54" Type="http://schemas.openxmlformats.org/officeDocument/2006/relationships/chartsheet" Target="chartsheets/sheet16.xml"/><Relationship Id="rId1" Type="http://schemas.openxmlformats.org/officeDocument/2006/relationships/worksheet" Target="worksheets/sheet1.xml"/><Relationship Id="rId6" Type="http://schemas.openxmlformats.org/officeDocument/2006/relationships/chartsheet" Target="chartsheets/sheet1.xml"/><Relationship Id="rId11" Type="http://schemas.openxmlformats.org/officeDocument/2006/relationships/worksheet" Target="worksheets/sheet9.xml"/><Relationship Id="rId24" Type="http://schemas.openxmlformats.org/officeDocument/2006/relationships/chartsheet" Target="chartsheets/sheet5.xml"/><Relationship Id="rId32" Type="http://schemas.openxmlformats.org/officeDocument/2006/relationships/worksheet" Target="worksheets/sheet24.xml"/><Relationship Id="rId37" Type="http://schemas.openxmlformats.org/officeDocument/2006/relationships/worksheet" Target="worksheets/sheet27.xml"/><Relationship Id="rId40" Type="http://schemas.openxmlformats.org/officeDocument/2006/relationships/chartsheet" Target="chartsheets/sheet11.xml"/><Relationship Id="rId45" Type="http://schemas.openxmlformats.org/officeDocument/2006/relationships/worksheet" Target="worksheets/sheet33.xml"/><Relationship Id="rId53" Type="http://schemas.openxmlformats.org/officeDocument/2006/relationships/chartsheet" Target="chartsheets/sheet15.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3.xml"/><Relationship Id="rId23" Type="http://schemas.openxmlformats.org/officeDocument/2006/relationships/chartsheet" Target="chartsheets/sheet4.xml"/><Relationship Id="rId28" Type="http://schemas.openxmlformats.org/officeDocument/2006/relationships/worksheet" Target="worksheets/sheet20.xml"/><Relationship Id="rId36" Type="http://schemas.openxmlformats.org/officeDocument/2006/relationships/chartsheet" Target="chartsheets/sheet10.xml"/><Relationship Id="rId49" Type="http://schemas.openxmlformats.org/officeDocument/2006/relationships/worksheet" Target="worksheets/sheet36.xml"/><Relationship Id="rId57" Type="http://schemas.openxmlformats.org/officeDocument/2006/relationships/theme" Target="theme/theme1.xml"/><Relationship Id="rId61" Type="http://schemas.openxmlformats.org/officeDocument/2006/relationships/customXml" Target="../customXml/item1.xml"/><Relationship Id="rId10" Type="http://schemas.openxmlformats.org/officeDocument/2006/relationships/worksheet" Target="worksheets/sheet8.xml"/><Relationship Id="rId19" Type="http://schemas.openxmlformats.org/officeDocument/2006/relationships/worksheet" Target="worksheets/sheet17.xml"/><Relationship Id="rId31" Type="http://schemas.openxmlformats.org/officeDocument/2006/relationships/worksheet" Target="worksheets/sheet23.xml"/><Relationship Id="rId44" Type="http://schemas.openxmlformats.org/officeDocument/2006/relationships/worksheet" Target="worksheets/sheet32.xml"/><Relationship Id="rId52" Type="http://schemas.openxmlformats.org/officeDocument/2006/relationships/chartsheet" Target="chartsheets/sheet14.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7.xml"/><Relationship Id="rId14" Type="http://schemas.openxmlformats.org/officeDocument/2006/relationships/worksheet" Target="worksheets/sheet12.xml"/><Relationship Id="rId22" Type="http://schemas.openxmlformats.org/officeDocument/2006/relationships/chartsheet" Target="chartsheets/sheet3.xml"/><Relationship Id="rId27" Type="http://schemas.openxmlformats.org/officeDocument/2006/relationships/chartsheet" Target="chartsheets/sheet8.xml"/><Relationship Id="rId30" Type="http://schemas.openxmlformats.org/officeDocument/2006/relationships/worksheet" Target="worksheets/sheet22.xml"/><Relationship Id="rId35" Type="http://schemas.openxmlformats.org/officeDocument/2006/relationships/chartsheet" Target="chartsheets/sheet9.xml"/><Relationship Id="rId43" Type="http://schemas.openxmlformats.org/officeDocument/2006/relationships/chartsheet" Target="chartsheets/sheet12.xml"/><Relationship Id="rId48" Type="http://schemas.openxmlformats.org/officeDocument/2006/relationships/worksheet" Target="worksheets/sheet35.xml"/><Relationship Id="rId56" Type="http://schemas.openxmlformats.org/officeDocument/2006/relationships/worksheet" Target="worksheets/sheet40.xml"/><Relationship Id="rId8" Type="http://schemas.openxmlformats.org/officeDocument/2006/relationships/worksheet" Target="worksheets/sheet6.xml"/><Relationship Id="rId51" Type="http://schemas.openxmlformats.org/officeDocument/2006/relationships/worksheet" Target="worksheets/sheet38.xml"/><Relationship Id="rId3" Type="http://schemas.openxmlformats.org/officeDocument/2006/relationships/worksheet" Target="worksheets/sheet3.xml"/><Relationship Id="rId12" Type="http://schemas.openxmlformats.org/officeDocument/2006/relationships/worksheet" Target="worksheets/sheet10.xml"/><Relationship Id="rId17" Type="http://schemas.openxmlformats.org/officeDocument/2006/relationships/worksheet" Target="worksheets/sheet15.xml"/><Relationship Id="rId25" Type="http://schemas.openxmlformats.org/officeDocument/2006/relationships/chartsheet" Target="chartsheets/sheet6.xml"/><Relationship Id="rId33" Type="http://schemas.openxmlformats.org/officeDocument/2006/relationships/worksheet" Target="worksheets/sheet25.xml"/><Relationship Id="rId38" Type="http://schemas.openxmlformats.org/officeDocument/2006/relationships/worksheet" Target="worksheets/sheet28.xml"/><Relationship Id="rId46" Type="http://schemas.openxmlformats.org/officeDocument/2006/relationships/chartsheet" Target="chartsheets/sheet13.xml"/><Relationship Id="rId5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325490892585797"/>
          <c:y val="3.621399176954733E-2"/>
          <c:w val="0.67086291136684839"/>
          <c:h val="0.87558491773894132"/>
        </c:manualLayout>
      </c:layout>
      <c:barChart>
        <c:barDir val="bar"/>
        <c:grouping val="clustered"/>
        <c:varyColors val="0"/>
        <c:ser>
          <c:idx val="0"/>
          <c:order val="0"/>
          <c:tx>
            <c:strRef>
              <c:f>Data!$C$484</c:f>
              <c:strCache>
                <c:ptCount val="1"/>
                <c:pt idx="0">
                  <c:v>Percentage change in opex 2013 - 2014</c:v>
                </c:pt>
              </c:strCache>
            </c:strRef>
          </c:tx>
          <c:spPr>
            <a:solidFill>
              <a:schemeClr val="accent1">
                <a:lumMod val="60000"/>
                <a:lumOff val="40000"/>
              </a:schemeClr>
            </a:solidFill>
            <a:ln>
              <a:noFill/>
            </a:ln>
          </c:spPr>
          <c:invertIfNegative val="0"/>
          <c:cat>
            <c:strRef>
              <c:f>Data!$E$483:$U$483</c:f>
              <c:strCache>
                <c:ptCount val="17"/>
                <c:pt idx="0">
                  <c:v>Electricity Invercargill</c:v>
                </c:pt>
                <c:pt idx="1">
                  <c:v>Nelson Electricity </c:v>
                </c:pt>
                <c:pt idx="2">
                  <c:v>Top Energy </c:v>
                </c:pt>
                <c:pt idx="3">
                  <c:v>Network Tasman </c:v>
                </c:pt>
                <c:pt idx="4">
                  <c:v>Powerco </c:v>
                </c:pt>
                <c:pt idx="5">
                  <c:v>Wellington Electricity </c:v>
                </c:pt>
                <c:pt idx="6">
                  <c:v>Eastland </c:v>
                </c:pt>
                <c:pt idx="7">
                  <c:v>Centralines </c:v>
                </c:pt>
                <c:pt idx="8">
                  <c:v>Electricity Ashburton</c:v>
                </c:pt>
                <c:pt idx="9">
                  <c:v>Unison </c:v>
                </c:pt>
                <c:pt idx="10">
                  <c:v>INDUSTRY TOTAL</c:v>
                </c:pt>
                <c:pt idx="11">
                  <c:v>The Lines Company</c:v>
                </c:pt>
                <c:pt idx="12">
                  <c:v>Horizon Energy </c:v>
                </c:pt>
                <c:pt idx="13">
                  <c:v>Vector </c:v>
                </c:pt>
                <c:pt idx="14">
                  <c:v>Aurora Energy</c:v>
                </c:pt>
                <c:pt idx="15">
                  <c:v>OtagoNet </c:v>
                </c:pt>
                <c:pt idx="16">
                  <c:v>Alpine Energy </c:v>
                </c:pt>
              </c:strCache>
            </c:strRef>
          </c:cat>
          <c:val>
            <c:numRef>
              <c:f>Data!$E$484:$U$484</c:f>
              <c:numCache>
                <c:formatCode>0%</c:formatCode>
                <c:ptCount val="17"/>
                <c:pt idx="0">
                  <c:v>-0.12110685538597155</c:v>
                </c:pt>
                <c:pt idx="1">
                  <c:v>-5.7511109600443477E-2</c:v>
                </c:pt>
                <c:pt idx="2">
                  <c:v>-2.9840988194908991E-2</c:v>
                </c:pt>
                <c:pt idx="3">
                  <c:v>-5.3551555878688095E-3</c:v>
                </c:pt>
                <c:pt idx="4">
                  <c:v>1.8346250885599824E-2</c:v>
                </c:pt>
                <c:pt idx="5">
                  <c:v>2.6895257085394864E-2</c:v>
                </c:pt>
                <c:pt idx="6">
                  <c:v>2.9440813404606248E-2</c:v>
                </c:pt>
                <c:pt idx="7">
                  <c:v>3.537498846769882E-2</c:v>
                </c:pt>
                <c:pt idx="8">
                  <c:v>5.1662099183273025E-2</c:v>
                </c:pt>
                <c:pt idx="9">
                  <c:v>6.1455596867137086E-2</c:v>
                </c:pt>
                <c:pt idx="10">
                  <c:v>6.7095967108496524E-2</c:v>
                </c:pt>
                <c:pt idx="11">
                  <c:v>7.7771390591101719E-2</c:v>
                </c:pt>
                <c:pt idx="12">
                  <c:v>8.5043174692505552E-2</c:v>
                </c:pt>
                <c:pt idx="13">
                  <c:v>0.1009997224070629</c:v>
                </c:pt>
                <c:pt idx="14">
                  <c:v>0.17489834035326002</c:v>
                </c:pt>
                <c:pt idx="15">
                  <c:v>0.20445553328703148</c:v>
                </c:pt>
                <c:pt idx="16">
                  <c:v>0.21833211674007869</c:v>
                </c:pt>
              </c:numCache>
            </c:numRef>
          </c:val>
        </c:ser>
        <c:dLbls>
          <c:showLegendKey val="0"/>
          <c:showVal val="0"/>
          <c:showCatName val="0"/>
          <c:showSerName val="0"/>
          <c:showPercent val="0"/>
          <c:showBubbleSize val="0"/>
        </c:dLbls>
        <c:gapWidth val="100"/>
        <c:axId val="295563264"/>
        <c:axId val="295564800"/>
      </c:barChart>
      <c:catAx>
        <c:axId val="295563264"/>
        <c:scaling>
          <c:orientation val="maxMin"/>
        </c:scaling>
        <c:delete val="0"/>
        <c:axPos val="l"/>
        <c:numFmt formatCode="General" sourceLinked="1"/>
        <c:majorTickMark val="none"/>
        <c:minorTickMark val="none"/>
        <c:tickLblPos val="low"/>
        <c:spPr>
          <a:ln>
            <a:solidFill>
              <a:sysClr val="window" lastClr="FFFFFF">
                <a:lumMod val="85000"/>
              </a:sysClr>
            </a:solidFill>
          </a:ln>
        </c:spPr>
        <c:crossAx val="295564800"/>
        <c:crosses val="autoZero"/>
        <c:auto val="1"/>
        <c:lblAlgn val="ctr"/>
        <c:lblOffset val="100"/>
        <c:noMultiLvlLbl val="0"/>
      </c:catAx>
      <c:valAx>
        <c:axId val="295564800"/>
        <c:scaling>
          <c:orientation val="minMax"/>
        </c:scaling>
        <c:delete val="0"/>
        <c:axPos val="t"/>
        <c:majorGridlines>
          <c:spPr>
            <a:ln>
              <a:solidFill>
                <a:schemeClr val="bg1">
                  <a:lumMod val="85000"/>
                </a:schemeClr>
              </a:solidFill>
            </a:ln>
          </c:spPr>
        </c:majorGridlines>
        <c:numFmt formatCode="0%" sourceLinked="1"/>
        <c:majorTickMark val="out"/>
        <c:minorTickMark val="none"/>
        <c:tickLblPos val="high"/>
        <c:spPr>
          <a:ln>
            <a:noFill/>
          </a:ln>
        </c:spPr>
        <c:txPr>
          <a:bodyPr/>
          <a:lstStyle/>
          <a:p>
            <a:pPr>
              <a:defRPr sz="1000"/>
            </a:pPr>
            <a:endParaRPr lang="en-US"/>
          </a:p>
        </c:txPr>
        <c:crossAx val="295563264"/>
        <c:crosses val="autoZero"/>
        <c:crossBetween val="between"/>
      </c:valAx>
    </c:plotArea>
    <c:plotVisOnly val="1"/>
    <c:dispBlanksAs val="gap"/>
    <c:showDLblsOverMax val="0"/>
  </c:chart>
  <c:spPr>
    <a:ln>
      <a:noFill/>
    </a:ln>
  </c:spPr>
  <c:txPr>
    <a:bodyPr/>
    <a:lstStyle/>
    <a:p>
      <a:pPr>
        <a:defRPr sz="1200"/>
      </a:pPr>
      <a:endParaRPr lang="en-US"/>
    </a:p>
  </c:txPr>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325490892585797"/>
          <c:y val="3.621399176954733E-2"/>
          <c:w val="0.67086291136684839"/>
          <c:h val="0.87558491773894132"/>
        </c:manualLayout>
      </c:layout>
      <c:barChart>
        <c:barDir val="bar"/>
        <c:grouping val="clustered"/>
        <c:varyColors val="0"/>
        <c:ser>
          <c:idx val="0"/>
          <c:order val="0"/>
          <c:tx>
            <c:strRef>
              <c:f>Data!$V$410</c:f>
              <c:strCache>
                <c:ptCount val="1"/>
                <c:pt idx="0">
                  <c:v>2014 Final Decision</c:v>
                </c:pt>
              </c:strCache>
            </c:strRef>
          </c:tx>
          <c:spPr>
            <a:solidFill>
              <a:schemeClr val="accent1">
                <a:lumMod val="60000"/>
                <a:lumOff val="40000"/>
              </a:schemeClr>
            </a:solidFill>
            <a:ln>
              <a:noFill/>
            </a:ln>
          </c:spPr>
          <c:invertIfNegative val="0"/>
          <c:cat>
            <c:strRef>
              <c:f>Data!$E$271:$T$271</c:f>
              <c:strCache>
                <c:ptCount val="16"/>
                <c:pt idx="0">
                  <c:v>Vector </c:v>
                </c:pt>
                <c:pt idx="1">
                  <c:v>Powerco </c:v>
                </c:pt>
                <c:pt idx="2">
                  <c:v>Unison </c:v>
                </c:pt>
                <c:pt idx="3">
                  <c:v>Wellington Electricity </c:v>
                </c:pt>
                <c:pt idx="4">
                  <c:v>Aurora Energy</c:v>
                </c:pt>
                <c:pt idx="5">
                  <c:v>The Lines Company</c:v>
                </c:pt>
                <c:pt idx="6">
                  <c:v>Top Energy </c:v>
                </c:pt>
                <c:pt idx="7">
                  <c:v>Electricity Ashburton</c:v>
                </c:pt>
                <c:pt idx="8">
                  <c:v>Alpine Energy </c:v>
                </c:pt>
                <c:pt idx="9">
                  <c:v>Network Tasman </c:v>
                </c:pt>
                <c:pt idx="10">
                  <c:v>OtagoNet </c:v>
                </c:pt>
                <c:pt idx="11">
                  <c:v>Eastland </c:v>
                </c:pt>
                <c:pt idx="12">
                  <c:v>Horizon Energy </c:v>
                </c:pt>
                <c:pt idx="13">
                  <c:v>Electricity Invercargill</c:v>
                </c:pt>
                <c:pt idx="14">
                  <c:v>Centralines </c:v>
                </c:pt>
                <c:pt idx="15">
                  <c:v>Nelson Electricity </c:v>
                </c:pt>
              </c:strCache>
            </c:strRef>
          </c:cat>
          <c:val>
            <c:numRef>
              <c:f>Data!$E$414:$T$414</c:f>
              <c:numCache>
                <c:formatCode>_(* #,##0.000_);_(* \(#,##0.000\);_(* "-"??_);_(@_)</c:formatCode>
                <c:ptCount val="16"/>
                <c:pt idx="0">
                  <c:v>1.0841803422309202</c:v>
                </c:pt>
                <c:pt idx="1">
                  <c:v>1.052802392689044</c:v>
                </c:pt>
                <c:pt idx="2">
                  <c:v>1.0503792353081376</c:v>
                </c:pt>
                <c:pt idx="3">
                  <c:v>1.0470016926325298</c:v>
                </c:pt>
                <c:pt idx="4">
                  <c:v>1.0453524360661581</c:v>
                </c:pt>
                <c:pt idx="5">
                  <c:v>1.0427145599123775</c:v>
                </c:pt>
                <c:pt idx="6">
                  <c:v>1.037939764536183</c:v>
                </c:pt>
                <c:pt idx="7">
                  <c:v>1.0358516989905233</c:v>
                </c:pt>
                <c:pt idx="8">
                  <c:v>1.0310094064329589</c:v>
                </c:pt>
                <c:pt idx="9">
                  <c:v>1.0292375836438274</c:v>
                </c:pt>
                <c:pt idx="10">
                  <c:v>1.0267578361088019</c:v>
                </c:pt>
                <c:pt idx="11">
                  <c:v>1.0222703688036467</c:v>
                </c:pt>
                <c:pt idx="12">
                  <c:v>1.0152503491900207</c:v>
                </c:pt>
                <c:pt idx="13">
                  <c:v>1.0152094378719736</c:v>
                </c:pt>
                <c:pt idx="14">
                  <c:v>1.0029690289832602</c:v>
                </c:pt>
                <c:pt idx="15">
                  <c:v>0.9863404470684829</c:v>
                </c:pt>
              </c:numCache>
            </c:numRef>
          </c:val>
        </c:ser>
        <c:dLbls>
          <c:showLegendKey val="0"/>
          <c:showVal val="0"/>
          <c:showCatName val="0"/>
          <c:showSerName val="0"/>
          <c:showPercent val="0"/>
          <c:showBubbleSize val="0"/>
        </c:dLbls>
        <c:gapWidth val="100"/>
        <c:axId val="254668800"/>
        <c:axId val="254670720"/>
      </c:barChart>
      <c:scatterChart>
        <c:scatterStyle val="lineMarker"/>
        <c:varyColors val="0"/>
        <c:ser>
          <c:idx val="2"/>
          <c:order val="1"/>
          <c:tx>
            <c:strRef>
              <c:f>Data!$V$411</c:f>
              <c:strCache>
                <c:ptCount val="1"/>
                <c:pt idx="0">
                  <c:v>2014 Draft Decision</c:v>
                </c:pt>
              </c:strCache>
            </c:strRef>
          </c:tx>
          <c:spPr>
            <a:ln>
              <a:noFill/>
            </a:ln>
          </c:spPr>
          <c:marker>
            <c:symbol val="x"/>
            <c:size val="7"/>
            <c:spPr>
              <a:noFill/>
              <a:ln w="15875">
                <a:solidFill>
                  <a:schemeClr val="accent1">
                    <a:lumMod val="75000"/>
                  </a:schemeClr>
                </a:solidFill>
              </a:ln>
            </c:spPr>
          </c:marker>
          <c:xVal>
            <c:numRef>
              <c:f>Data!$E$415:$T$415</c:f>
              <c:numCache>
                <c:formatCode>_(* #,##0.000_);_(* \(#,##0.000\);_(* "-"??_);_(@_)</c:formatCode>
                <c:ptCount val="16"/>
                <c:pt idx="0">
                  <c:v>1.0674761844362082</c:v>
                </c:pt>
                <c:pt idx="1">
                  <c:v>1.0322781385566093</c:v>
                </c:pt>
                <c:pt idx="2">
                  <c:v>1.0398159052577047</c:v>
                </c:pt>
                <c:pt idx="3">
                  <c:v>1.0323379553920051</c:v>
                </c:pt>
                <c:pt idx="4">
                  <c:v>1.0300056514357421</c:v>
                </c:pt>
                <c:pt idx="5">
                  <c:v>1.0266074775284619</c:v>
                </c:pt>
                <c:pt idx="6">
                  <c:v>1.042516791649418</c:v>
                </c:pt>
                <c:pt idx="7">
                  <c:v>1.0163528406350111</c:v>
                </c:pt>
                <c:pt idx="8">
                  <c:v>1.0045518177628925</c:v>
                </c:pt>
                <c:pt idx="9">
                  <c:v>1.013932189006381</c:v>
                </c:pt>
                <c:pt idx="10">
                  <c:v>1.0124717230261262</c:v>
                </c:pt>
                <c:pt idx="11">
                  <c:v>1.0077892042631333</c:v>
                </c:pt>
                <c:pt idx="12">
                  <c:v>1.0001157749264251</c:v>
                </c:pt>
                <c:pt idx="13">
                  <c:v>0.99875227768388963</c:v>
                </c:pt>
                <c:pt idx="14">
                  <c:v>0.9878615034955136</c:v>
                </c:pt>
                <c:pt idx="15">
                  <c:v>0.98075607747368987</c:v>
                </c:pt>
              </c:numCache>
            </c:numRef>
          </c:xVal>
          <c:yVal>
            <c:numLit>
              <c:formatCode>General</c:formatCode>
              <c:ptCount val="16"/>
              <c:pt idx="0">
                <c:v>0.5</c:v>
              </c:pt>
              <c:pt idx="1">
                <c:v>1.5</c:v>
              </c:pt>
              <c:pt idx="2">
                <c:v>2.5</c:v>
              </c:pt>
              <c:pt idx="3">
                <c:v>3.5</c:v>
              </c:pt>
              <c:pt idx="4">
                <c:v>4.5</c:v>
              </c:pt>
              <c:pt idx="5">
                <c:v>5.5</c:v>
              </c:pt>
              <c:pt idx="6">
                <c:v>6.5</c:v>
              </c:pt>
              <c:pt idx="7">
                <c:v>7.5</c:v>
              </c:pt>
              <c:pt idx="8">
                <c:v>8.5</c:v>
              </c:pt>
              <c:pt idx="9">
                <c:v>9.5</c:v>
              </c:pt>
              <c:pt idx="10">
                <c:v>10.5</c:v>
              </c:pt>
              <c:pt idx="11">
                <c:v>11.5</c:v>
              </c:pt>
              <c:pt idx="12">
                <c:v>12.5</c:v>
              </c:pt>
              <c:pt idx="13">
                <c:v>13.5</c:v>
              </c:pt>
              <c:pt idx="14">
                <c:v>14.5</c:v>
              </c:pt>
              <c:pt idx="15">
                <c:v>15.5</c:v>
              </c:pt>
            </c:numLit>
          </c:yVal>
          <c:smooth val="0"/>
        </c:ser>
        <c:dLbls>
          <c:showLegendKey val="0"/>
          <c:showVal val="0"/>
          <c:showCatName val="0"/>
          <c:showSerName val="0"/>
          <c:showPercent val="0"/>
          <c:showBubbleSize val="0"/>
        </c:dLbls>
        <c:axId val="255263872"/>
        <c:axId val="254672256"/>
      </c:scatterChart>
      <c:catAx>
        <c:axId val="254668800"/>
        <c:scaling>
          <c:orientation val="maxMin"/>
        </c:scaling>
        <c:delete val="0"/>
        <c:axPos val="l"/>
        <c:numFmt formatCode="General" sourceLinked="1"/>
        <c:majorTickMark val="none"/>
        <c:minorTickMark val="none"/>
        <c:tickLblPos val="low"/>
        <c:spPr>
          <a:ln>
            <a:solidFill>
              <a:sysClr val="window" lastClr="FFFFFF">
                <a:lumMod val="85000"/>
              </a:sysClr>
            </a:solidFill>
          </a:ln>
        </c:spPr>
        <c:crossAx val="254670720"/>
        <c:crosses val="autoZero"/>
        <c:auto val="1"/>
        <c:lblAlgn val="ctr"/>
        <c:lblOffset val="100"/>
        <c:noMultiLvlLbl val="0"/>
      </c:catAx>
      <c:valAx>
        <c:axId val="254670720"/>
        <c:scaling>
          <c:orientation val="minMax"/>
        </c:scaling>
        <c:delete val="0"/>
        <c:axPos val="t"/>
        <c:majorGridlines>
          <c:spPr>
            <a:ln>
              <a:solidFill>
                <a:schemeClr val="bg1">
                  <a:lumMod val="85000"/>
                </a:schemeClr>
              </a:solidFill>
            </a:ln>
          </c:spPr>
        </c:majorGridlines>
        <c:numFmt formatCode="_(* #,##0.000_);_(* \(#,##0.000\);_(* &quot;-&quot;??_);_(@_)" sourceLinked="1"/>
        <c:majorTickMark val="out"/>
        <c:minorTickMark val="none"/>
        <c:tickLblPos val="high"/>
        <c:spPr>
          <a:ln>
            <a:noFill/>
          </a:ln>
        </c:spPr>
        <c:txPr>
          <a:bodyPr/>
          <a:lstStyle/>
          <a:p>
            <a:pPr>
              <a:defRPr sz="1000"/>
            </a:pPr>
            <a:endParaRPr lang="en-US"/>
          </a:p>
        </c:txPr>
        <c:crossAx val="254668800"/>
        <c:crosses val="autoZero"/>
        <c:crossBetween val="between"/>
      </c:valAx>
      <c:valAx>
        <c:axId val="254672256"/>
        <c:scaling>
          <c:orientation val="maxMin"/>
          <c:max val="16"/>
        </c:scaling>
        <c:delete val="0"/>
        <c:axPos val="r"/>
        <c:numFmt formatCode="General" sourceLinked="1"/>
        <c:majorTickMark val="none"/>
        <c:minorTickMark val="none"/>
        <c:tickLblPos val="none"/>
        <c:spPr>
          <a:solidFill>
            <a:schemeClr val="bg1">
              <a:lumMod val="85000"/>
            </a:schemeClr>
          </a:solidFill>
          <a:ln>
            <a:noFill/>
          </a:ln>
        </c:spPr>
        <c:crossAx val="255263872"/>
        <c:crosses val="max"/>
        <c:crossBetween val="midCat"/>
      </c:valAx>
      <c:valAx>
        <c:axId val="255263872"/>
        <c:scaling>
          <c:orientation val="minMax"/>
        </c:scaling>
        <c:delete val="1"/>
        <c:axPos val="t"/>
        <c:numFmt formatCode="_(* #,##0.000_);_(* \(#,##0.000\);_(* &quot;-&quot;??_);_(@_)" sourceLinked="1"/>
        <c:majorTickMark val="out"/>
        <c:minorTickMark val="none"/>
        <c:tickLblPos val="none"/>
        <c:crossAx val="254672256"/>
        <c:crosses val="autoZero"/>
        <c:crossBetween val="midCat"/>
      </c:valAx>
    </c:plotArea>
    <c:legend>
      <c:legendPos val="r"/>
      <c:layout>
        <c:manualLayout>
          <c:xMode val="edge"/>
          <c:yMode val="edge"/>
          <c:x val="0.81169009639842682"/>
          <c:y val="0.21622278105289194"/>
          <c:w val="0.18381444199766353"/>
          <c:h val="0.15629517252751782"/>
        </c:manualLayout>
      </c:layout>
      <c:overlay val="1"/>
      <c:spPr>
        <a:solidFill>
          <a:schemeClr val="bg1"/>
        </a:solidFill>
        <a:ln>
          <a:solidFill>
            <a:schemeClr val="bg1">
              <a:lumMod val="85000"/>
            </a:schemeClr>
          </a:solidFill>
        </a:ln>
      </c:spPr>
    </c:legend>
    <c:plotVisOnly val="1"/>
    <c:dispBlanksAs val="gap"/>
    <c:showDLblsOverMax val="0"/>
  </c:chart>
  <c:spPr>
    <a:ln>
      <a:noFill/>
    </a:ln>
  </c:spPr>
  <c:txPr>
    <a:bodyPr/>
    <a:lstStyle/>
    <a:p>
      <a:pPr>
        <a:defRPr sz="1200"/>
      </a:pPr>
      <a:endParaRPr lang="en-US"/>
    </a:p>
  </c:txPr>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325490892585797"/>
          <c:y val="3.621399176954733E-2"/>
          <c:w val="0.67086291136684839"/>
          <c:h val="0.87558491773894132"/>
        </c:manualLayout>
      </c:layout>
      <c:barChart>
        <c:barDir val="bar"/>
        <c:grouping val="clustered"/>
        <c:varyColors val="0"/>
        <c:ser>
          <c:idx val="0"/>
          <c:order val="0"/>
          <c:tx>
            <c:strRef>
              <c:f>Data!$V$239</c:f>
              <c:strCache>
                <c:ptCount val="1"/>
                <c:pt idx="0">
                  <c:v>Change in constant price revenue</c:v>
                </c:pt>
              </c:strCache>
            </c:strRef>
          </c:tx>
          <c:spPr>
            <a:solidFill>
              <a:schemeClr val="accent1">
                <a:lumMod val="60000"/>
                <a:lumOff val="40000"/>
              </a:schemeClr>
            </a:solidFill>
            <a:ln>
              <a:noFill/>
            </a:ln>
          </c:spPr>
          <c:invertIfNegative val="0"/>
          <c:cat>
            <c:strRef>
              <c:f>Data!$E$238:$T$238</c:f>
              <c:strCache>
                <c:ptCount val="16"/>
                <c:pt idx="0">
                  <c:v>Vector </c:v>
                </c:pt>
                <c:pt idx="1">
                  <c:v>Nelson Electricity </c:v>
                </c:pt>
                <c:pt idx="2">
                  <c:v>Aurora Energy</c:v>
                </c:pt>
                <c:pt idx="3">
                  <c:v>Network Tasman </c:v>
                </c:pt>
                <c:pt idx="4">
                  <c:v>Wellington Electricity </c:v>
                </c:pt>
                <c:pt idx="5">
                  <c:v>OtagoNet </c:v>
                </c:pt>
                <c:pt idx="6">
                  <c:v>Electricity Ashburton</c:v>
                </c:pt>
                <c:pt idx="7">
                  <c:v>Unison </c:v>
                </c:pt>
                <c:pt idx="8">
                  <c:v>Alpine Energy </c:v>
                </c:pt>
                <c:pt idx="9">
                  <c:v>Electricity Invercargill</c:v>
                </c:pt>
                <c:pt idx="10">
                  <c:v>Powerco </c:v>
                </c:pt>
                <c:pt idx="11">
                  <c:v>Horizon Energy </c:v>
                </c:pt>
                <c:pt idx="12">
                  <c:v>Eastland </c:v>
                </c:pt>
                <c:pt idx="13">
                  <c:v>Top Energy </c:v>
                </c:pt>
                <c:pt idx="14">
                  <c:v>The Lines Company</c:v>
                </c:pt>
                <c:pt idx="15">
                  <c:v>Centralines </c:v>
                </c:pt>
              </c:strCache>
            </c:strRef>
          </c:cat>
          <c:val>
            <c:numRef>
              <c:f>Data!$E$239:$T$239</c:f>
              <c:numCache>
                <c:formatCode>0.00%</c:formatCode>
                <c:ptCount val="16"/>
                <c:pt idx="0">
                  <c:v>5.5422399979301762E-2</c:v>
                </c:pt>
                <c:pt idx="1">
                  <c:v>2.9870052006732983E-2</c:v>
                </c:pt>
                <c:pt idx="2">
                  <c:v>2.8527007372964874E-2</c:v>
                </c:pt>
                <c:pt idx="3">
                  <c:v>2.4109442961262717E-2</c:v>
                </c:pt>
                <c:pt idx="4">
                  <c:v>2.2548361804615835E-2</c:v>
                </c:pt>
                <c:pt idx="5">
                  <c:v>1.7356594851102747E-2</c:v>
                </c:pt>
                <c:pt idx="6">
                  <c:v>1.6545975692122017E-2</c:v>
                </c:pt>
                <c:pt idx="7">
                  <c:v>1.4858967630630548E-2</c:v>
                </c:pt>
                <c:pt idx="8">
                  <c:v>1.3049254681980704E-2</c:v>
                </c:pt>
                <c:pt idx="9">
                  <c:v>6.5983125145223642E-3</c:v>
                </c:pt>
                <c:pt idx="10">
                  <c:v>1.8022765072669422E-3</c:v>
                </c:pt>
                <c:pt idx="11">
                  <c:v>5.819244202913687E-4</c:v>
                </c:pt>
                <c:pt idx="12">
                  <c:v>-1.0370256351566187E-2</c:v>
                </c:pt>
                <c:pt idx="13">
                  <c:v>-1.325144365828923E-2</c:v>
                </c:pt>
                <c:pt idx="14">
                  <c:v>-2.5444424415694056E-2</c:v>
                </c:pt>
                <c:pt idx="15">
                  <c:v>-3.1308147483225968E-2</c:v>
                </c:pt>
              </c:numCache>
            </c:numRef>
          </c:val>
        </c:ser>
        <c:dLbls>
          <c:showLegendKey val="0"/>
          <c:showVal val="0"/>
          <c:showCatName val="0"/>
          <c:showSerName val="0"/>
          <c:showPercent val="0"/>
          <c:showBubbleSize val="0"/>
        </c:dLbls>
        <c:gapWidth val="100"/>
        <c:axId val="254488960"/>
        <c:axId val="254489728"/>
      </c:barChart>
      <c:scatterChart>
        <c:scatterStyle val="lineMarker"/>
        <c:varyColors val="0"/>
        <c:ser>
          <c:idx val="2"/>
          <c:order val="1"/>
          <c:tx>
            <c:strRef>
              <c:f>Data!$V$241</c:f>
              <c:strCache>
                <c:ptCount val="1"/>
                <c:pt idx="0">
                  <c:v>Change from industrial and commercial users</c:v>
                </c:pt>
              </c:strCache>
            </c:strRef>
          </c:tx>
          <c:spPr>
            <a:ln>
              <a:noFill/>
            </a:ln>
          </c:spPr>
          <c:marker>
            <c:symbol val="x"/>
            <c:size val="7"/>
            <c:spPr>
              <a:noFill/>
              <a:ln w="15875">
                <a:solidFill>
                  <a:schemeClr val="accent1">
                    <a:lumMod val="75000"/>
                  </a:schemeClr>
                </a:solidFill>
              </a:ln>
            </c:spPr>
          </c:marker>
          <c:xVal>
            <c:numRef>
              <c:f>Data!$E$241:$T$241</c:f>
              <c:numCache>
                <c:formatCode>0.00%</c:formatCode>
                <c:ptCount val="16"/>
                <c:pt idx="0">
                  <c:v>3.1325829677656278E-2</c:v>
                </c:pt>
                <c:pt idx="1">
                  <c:v>2.8682880008938951E-2</c:v>
                </c:pt>
                <c:pt idx="2">
                  <c:v>3.0186428931431038E-2</c:v>
                </c:pt>
                <c:pt idx="3">
                  <c:v>2.7027851748532176E-2</c:v>
                </c:pt>
                <c:pt idx="4">
                  <c:v>2.7112239311514491E-2</c:v>
                </c:pt>
                <c:pt idx="5">
                  <c:v>2.9162243228399963E-2</c:v>
                </c:pt>
                <c:pt idx="6">
                  <c:v>1.7476454534758577E-2</c:v>
                </c:pt>
                <c:pt idx="7">
                  <c:v>2.3336910739720378E-2</c:v>
                </c:pt>
                <c:pt idx="8">
                  <c:v>2.0211311192186842E-2</c:v>
                </c:pt>
                <c:pt idx="9">
                  <c:v>2.0229755478594891E-2</c:v>
                </c:pt>
                <c:pt idx="10">
                  <c:v>9.6253902958404313E-3</c:v>
                </c:pt>
                <c:pt idx="11">
                  <c:v>2.0956410264743739E-2</c:v>
                </c:pt>
                <c:pt idx="12">
                  <c:v>9.2768462068229009E-3</c:v>
                </c:pt>
                <c:pt idx="13">
                  <c:v>1.0324011321970082E-2</c:v>
                </c:pt>
                <c:pt idx="14">
                  <c:v>-3.0606506364100738E-3</c:v>
                </c:pt>
                <c:pt idx="15">
                  <c:v>-1.0089074870789708E-2</c:v>
                </c:pt>
              </c:numCache>
            </c:numRef>
          </c:xVal>
          <c:yVal>
            <c:numLit>
              <c:formatCode>General</c:formatCode>
              <c:ptCount val="16"/>
              <c:pt idx="0">
                <c:v>0.5</c:v>
              </c:pt>
              <c:pt idx="1">
                <c:v>1.5</c:v>
              </c:pt>
              <c:pt idx="2">
                <c:v>2.5</c:v>
              </c:pt>
              <c:pt idx="3">
                <c:v>3.5</c:v>
              </c:pt>
              <c:pt idx="4">
                <c:v>4.5</c:v>
              </c:pt>
              <c:pt idx="5">
                <c:v>5.5</c:v>
              </c:pt>
              <c:pt idx="6">
                <c:v>6.5</c:v>
              </c:pt>
              <c:pt idx="7">
                <c:v>7.5</c:v>
              </c:pt>
              <c:pt idx="8">
                <c:v>8.5</c:v>
              </c:pt>
              <c:pt idx="9">
                <c:v>9.5</c:v>
              </c:pt>
              <c:pt idx="10">
                <c:v>10.5</c:v>
              </c:pt>
              <c:pt idx="11">
                <c:v>11.5</c:v>
              </c:pt>
              <c:pt idx="12">
                <c:v>12.5</c:v>
              </c:pt>
              <c:pt idx="13">
                <c:v>13.5</c:v>
              </c:pt>
              <c:pt idx="14">
                <c:v>14.5</c:v>
              </c:pt>
              <c:pt idx="15">
                <c:v>15.5</c:v>
              </c:pt>
            </c:numLit>
          </c:yVal>
          <c:smooth val="0"/>
        </c:ser>
        <c:ser>
          <c:idx val="1"/>
          <c:order val="2"/>
          <c:tx>
            <c:strRef>
              <c:f>Data!$V$240</c:f>
              <c:strCache>
                <c:ptCount val="1"/>
                <c:pt idx="0">
                  <c:v>Change from residential users</c:v>
                </c:pt>
              </c:strCache>
            </c:strRef>
          </c:tx>
          <c:spPr>
            <a:ln w="28575">
              <a:noFill/>
            </a:ln>
          </c:spPr>
          <c:marker>
            <c:symbol val="square"/>
            <c:size val="12"/>
            <c:spPr>
              <a:solidFill>
                <a:schemeClr val="tx2"/>
              </a:solidFill>
              <a:ln>
                <a:noFill/>
              </a:ln>
            </c:spPr>
          </c:marker>
          <c:xVal>
            <c:numRef>
              <c:f>Data!$E$240:$T$240</c:f>
              <c:numCache>
                <c:formatCode>0.00%</c:formatCode>
                <c:ptCount val="16"/>
                <c:pt idx="0">
                  <c:v>2.4148352281027498E-2</c:v>
                </c:pt>
                <c:pt idx="1">
                  <c:v>1.4395200795254348E-3</c:v>
                </c:pt>
                <c:pt idx="2">
                  <c:v>-1.1749996598758282E-3</c:v>
                </c:pt>
                <c:pt idx="3">
                  <c:v>-2.5588482326014679E-3</c:v>
                </c:pt>
                <c:pt idx="4">
                  <c:v>-4.050019908441325E-3</c:v>
                </c:pt>
                <c:pt idx="5">
                  <c:v>-1.1206407523883459E-2</c:v>
                </c:pt>
                <c:pt idx="6">
                  <c:v>-8.8174720029202179E-4</c:v>
                </c:pt>
                <c:pt idx="7">
                  <c:v>-8.0295583439100975E-3</c:v>
                </c:pt>
                <c:pt idx="8">
                  <c:v>-6.8814983640760547E-3</c:v>
                </c:pt>
                <c:pt idx="9">
                  <c:v>-1.3127217188256836E-2</c:v>
                </c:pt>
                <c:pt idx="10">
                  <c:v>-7.6465360109946963E-3</c:v>
                </c:pt>
                <c:pt idx="11">
                  <c:v>-1.9713478390903403E-2</c:v>
                </c:pt>
                <c:pt idx="12">
                  <c:v>-1.933481276775938E-2</c:v>
                </c:pt>
                <c:pt idx="13">
                  <c:v>-2.3093972235947197E-2</c:v>
                </c:pt>
                <c:pt idx="14">
                  <c:v>-2.220027560223662E-2</c:v>
                </c:pt>
                <c:pt idx="15">
                  <c:v>-2.1201332523372179E-2</c:v>
                </c:pt>
              </c:numCache>
            </c:numRef>
          </c:xVal>
          <c:yVal>
            <c:numLit>
              <c:formatCode>General</c:formatCode>
              <c:ptCount val="17"/>
              <c:pt idx="0">
                <c:v>0.5</c:v>
              </c:pt>
              <c:pt idx="1">
                <c:v>1.5</c:v>
              </c:pt>
              <c:pt idx="2">
                <c:v>2.5</c:v>
              </c:pt>
              <c:pt idx="3">
                <c:v>3.5</c:v>
              </c:pt>
              <c:pt idx="4">
                <c:v>4.5</c:v>
              </c:pt>
              <c:pt idx="5">
                <c:v>5.5</c:v>
              </c:pt>
              <c:pt idx="6">
                <c:v>6.5</c:v>
              </c:pt>
              <c:pt idx="7">
                <c:v>7.5</c:v>
              </c:pt>
              <c:pt idx="8">
                <c:v>8.5</c:v>
              </c:pt>
              <c:pt idx="9">
                <c:v>9.5</c:v>
              </c:pt>
              <c:pt idx="10">
                <c:v>10.5</c:v>
              </c:pt>
              <c:pt idx="11">
                <c:v>11.5</c:v>
              </c:pt>
              <c:pt idx="12">
                <c:v>12.5</c:v>
              </c:pt>
              <c:pt idx="13">
                <c:v>13.5</c:v>
              </c:pt>
              <c:pt idx="14">
                <c:v>14.5</c:v>
              </c:pt>
              <c:pt idx="15">
                <c:v>15.5</c:v>
              </c:pt>
              <c:pt idx="16">
                <c:v>16.5</c:v>
              </c:pt>
            </c:numLit>
          </c:yVal>
          <c:smooth val="0"/>
        </c:ser>
        <c:dLbls>
          <c:showLegendKey val="0"/>
          <c:showVal val="0"/>
          <c:showCatName val="0"/>
          <c:showSerName val="0"/>
          <c:showPercent val="0"/>
          <c:showBubbleSize val="0"/>
        </c:dLbls>
        <c:axId val="254505344"/>
        <c:axId val="254491264"/>
      </c:scatterChart>
      <c:catAx>
        <c:axId val="254488960"/>
        <c:scaling>
          <c:orientation val="maxMin"/>
        </c:scaling>
        <c:delete val="0"/>
        <c:axPos val="l"/>
        <c:numFmt formatCode="General" sourceLinked="1"/>
        <c:majorTickMark val="none"/>
        <c:minorTickMark val="none"/>
        <c:tickLblPos val="low"/>
        <c:spPr>
          <a:ln>
            <a:solidFill>
              <a:sysClr val="window" lastClr="FFFFFF">
                <a:lumMod val="85000"/>
              </a:sysClr>
            </a:solidFill>
          </a:ln>
        </c:spPr>
        <c:crossAx val="254489728"/>
        <c:crosses val="autoZero"/>
        <c:auto val="1"/>
        <c:lblAlgn val="ctr"/>
        <c:lblOffset val="100"/>
        <c:noMultiLvlLbl val="0"/>
      </c:catAx>
      <c:valAx>
        <c:axId val="254489728"/>
        <c:scaling>
          <c:orientation val="minMax"/>
        </c:scaling>
        <c:delete val="0"/>
        <c:axPos val="t"/>
        <c:majorGridlines>
          <c:spPr>
            <a:ln>
              <a:solidFill>
                <a:schemeClr val="bg1">
                  <a:lumMod val="85000"/>
                </a:schemeClr>
              </a:solidFill>
            </a:ln>
          </c:spPr>
        </c:majorGridlines>
        <c:numFmt formatCode="0%" sourceLinked="0"/>
        <c:majorTickMark val="out"/>
        <c:minorTickMark val="none"/>
        <c:tickLblPos val="high"/>
        <c:spPr>
          <a:ln>
            <a:noFill/>
          </a:ln>
        </c:spPr>
        <c:txPr>
          <a:bodyPr/>
          <a:lstStyle/>
          <a:p>
            <a:pPr>
              <a:defRPr sz="1000"/>
            </a:pPr>
            <a:endParaRPr lang="en-US"/>
          </a:p>
        </c:txPr>
        <c:crossAx val="254488960"/>
        <c:crosses val="autoZero"/>
        <c:crossBetween val="between"/>
      </c:valAx>
      <c:valAx>
        <c:axId val="254491264"/>
        <c:scaling>
          <c:orientation val="maxMin"/>
          <c:max val="16"/>
        </c:scaling>
        <c:delete val="0"/>
        <c:axPos val="r"/>
        <c:numFmt formatCode="General" sourceLinked="1"/>
        <c:majorTickMark val="none"/>
        <c:minorTickMark val="none"/>
        <c:tickLblPos val="none"/>
        <c:spPr>
          <a:solidFill>
            <a:schemeClr val="bg1">
              <a:lumMod val="85000"/>
            </a:schemeClr>
          </a:solidFill>
          <a:ln>
            <a:noFill/>
          </a:ln>
        </c:spPr>
        <c:crossAx val="254505344"/>
        <c:crosses val="max"/>
        <c:crossBetween val="midCat"/>
      </c:valAx>
      <c:valAx>
        <c:axId val="254505344"/>
        <c:scaling>
          <c:orientation val="minMax"/>
        </c:scaling>
        <c:delete val="1"/>
        <c:axPos val="t"/>
        <c:numFmt formatCode="0.00%" sourceLinked="1"/>
        <c:majorTickMark val="out"/>
        <c:minorTickMark val="none"/>
        <c:tickLblPos val="none"/>
        <c:crossAx val="254491264"/>
        <c:crosses val="autoZero"/>
        <c:crossBetween val="midCat"/>
      </c:valAx>
    </c:plotArea>
    <c:legend>
      <c:legendPos val="r"/>
      <c:layout>
        <c:manualLayout>
          <c:xMode val="edge"/>
          <c:yMode val="edge"/>
          <c:x val="0.78567839020122487"/>
          <c:y val="0.3046572013144026"/>
          <c:w val="0.17466349014065549"/>
          <c:h val="0.32653150639634615"/>
        </c:manualLayout>
      </c:layout>
      <c:overlay val="1"/>
      <c:spPr>
        <a:solidFill>
          <a:schemeClr val="bg1"/>
        </a:solidFill>
        <a:ln>
          <a:solidFill>
            <a:schemeClr val="bg1">
              <a:lumMod val="85000"/>
            </a:schemeClr>
          </a:solidFill>
        </a:ln>
      </c:spPr>
    </c:legend>
    <c:plotVisOnly val="1"/>
    <c:dispBlanksAs val="gap"/>
    <c:showDLblsOverMax val="0"/>
  </c:chart>
  <c:spPr>
    <a:ln>
      <a:noFill/>
    </a:ln>
  </c:spPr>
  <c:txPr>
    <a:bodyPr/>
    <a:lstStyle/>
    <a:p>
      <a:pPr>
        <a:defRPr sz="1200"/>
      </a:pPr>
      <a:endParaRPr lang="en-US"/>
    </a:p>
  </c:txPr>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325490892585797"/>
          <c:y val="3.621399176954733E-2"/>
          <c:w val="0.44111933376748963"/>
          <c:h val="0.87558491773894132"/>
        </c:manualLayout>
      </c:layout>
      <c:barChart>
        <c:barDir val="bar"/>
        <c:grouping val="clustered"/>
        <c:varyColors val="0"/>
        <c:ser>
          <c:idx val="0"/>
          <c:order val="0"/>
          <c:tx>
            <c:strRef>
              <c:f>Data!$C$196</c:f>
              <c:strCache>
                <c:ptCount val="1"/>
                <c:pt idx="0">
                  <c:v>Total allowance for capital expenditure</c:v>
                </c:pt>
              </c:strCache>
            </c:strRef>
          </c:tx>
          <c:spPr>
            <a:solidFill>
              <a:schemeClr val="accent1">
                <a:lumMod val="60000"/>
                <a:lumOff val="40000"/>
              </a:schemeClr>
            </a:solidFill>
            <a:ln>
              <a:noFill/>
            </a:ln>
          </c:spPr>
          <c:invertIfNegative val="0"/>
          <c:cat>
            <c:strRef>
              <c:f>Data!$E$195:$T$195</c:f>
              <c:strCache>
                <c:ptCount val="16"/>
                <c:pt idx="0">
                  <c:v>The Lines Company</c:v>
                </c:pt>
                <c:pt idx="1">
                  <c:v>Network Tasman </c:v>
                </c:pt>
                <c:pt idx="2">
                  <c:v>Horizon Energy </c:v>
                </c:pt>
                <c:pt idx="3">
                  <c:v>Powerco </c:v>
                </c:pt>
                <c:pt idx="4">
                  <c:v>Aurora Energy</c:v>
                </c:pt>
                <c:pt idx="5">
                  <c:v>Eastland </c:v>
                </c:pt>
                <c:pt idx="6">
                  <c:v>OtagoNet </c:v>
                </c:pt>
                <c:pt idx="7">
                  <c:v>Vector </c:v>
                </c:pt>
                <c:pt idx="8">
                  <c:v>Unison </c:v>
                </c:pt>
                <c:pt idx="9">
                  <c:v>Wellington Electricity </c:v>
                </c:pt>
                <c:pt idx="10">
                  <c:v>Electricity Ashburton</c:v>
                </c:pt>
                <c:pt idx="11">
                  <c:v>Top Energy </c:v>
                </c:pt>
                <c:pt idx="12">
                  <c:v>Electricity Invercargill</c:v>
                </c:pt>
                <c:pt idx="13">
                  <c:v>Centralines </c:v>
                </c:pt>
                <c:pt idx="14">
                  <c:v>Alpine Energy </c:v>
                </c:pt>
                <c:pt idx="15">
                  <c:v>Nelson Electricity </c:v>
                </c:pt>
              </c:strCache>
            </c:strRef>
          </c:cat>
          <c:val>
            <c:numRef>
              <c:f>Data!$E$196:$T$196</c:f>
              <c:numCache>
                <c:formatCode>0%</c:formatCode>
                <c:ptCount val="16"/>
                <c:pt idx="0">
                  <c:v>1.2306898484692805</c:v>
                </c:pt>
                <c:pt idx="1">
                  <c:v>1.2225608263099514</c:v>
                </c:pt>
                <c:pt idx="2">
                  <c:v>1.2177475805879885</c:v>
                </c:pt>
                <c:pt idx="3">
                  <c:v>1.215176660929348</c:v>
                </c:pt>
                <c:pt idx="4">
                  <c:v>1.1999999999999997</c:v>
                </c:pt>
                <c:pt idx="5">
                  <c:v>1.1892219949038696</c:v>
                </c:pt>
                <c:pt idx="6">
                  <c:v>1.185699854110106</c:v>
                </c:pt>
                <c:pt idx="7">
                  <c:v>1.1856515486062862</c:v>
                </c:pt>
                <c:pt idx="8">
                  <c:v>1.1764410171226991</c:v>
                </c:pt>
                <c:pt idx="9">
                  <c:v>1.0838761128214756</c:v>
                </c:pt>
                <c:pt idx="10">
                  <c:v>0.91242821960501386</c:v>
                </c:pt>
                <c:pt idx="11">
                  <c:v>0.88297947089411311</c:v>
                </c:pt>
                <c:pt idx="12">
                  <c:v>0.86268118310420971</c:v>
                </c:pt>
                <c:pt idx="13">
                  <c:v>0.76747995455324836</c:v>
                </c:pt>
                <c:pt idx="14">
                  <c:v>0.60892174985853242</c:v>
                </c:pt>
                <c:pt idx="15">
                  <c:v>0.28500895374741081</c:v>
                </c:pt>
              </c:numCache>
            </c:numRef>
          </c:val>
        </c:ser>
        <c:dLbls>
          <c:showLegendKey val="0"/>
          <c:showVal val="0"/>
          <c:showCatName val="0"/>
          <c:showSerName val="0"/>
          <c:showPercent val="0"/>
          <c:showBubbleSize val="0"/>
        </c:dLbls>
        <c:gapWidth val="100"/>
        <c:axId val="255228544"/>
        <c:axId val="255230720"/>
      </c:barChart>
      <c:scatterChart>
        <c:scatterStyle val="lineMarker"/>
        <c:varyColors val="0"/>
        <c:ser>
          <c:idx val="1"/>
          <c:order val="1"/>
          <c:tx>
            <c:strRef>
              <c:f>Data!$C$197</c:f>
              <c:strCache>
                <c:ptCount val="1"/>
                <c:pt idx="0">
                  <c:v>Allowance for network investment, after cap</c:v>
                </c:pt>
              </c:strCache>
            </c:strRef>
          </c:tx>
          <c:spPr>
            <a:ln>
              <a:noFill/>
            </a:ln>
          </c:spPr>
          <c:marker>
            <c:symbol val="square"/>
            <c:size val="7"/>
            <c:spPr>
              <a:solidFill>
                <a:schemeClr val="tx1"/>
              </a:solidFill>
              <a:ln w="15875">
                <a:solidFill>
                  <a:schemeClr val="tx1"/>
                </a:solidFill>
              </a:ln>
            </c:spPr>
          </c:marker>
          <c:xVal>
            <c:numRef>
              <c:f>Data!$E$197:$T$197</c:f>
              <c:numCache>
                <c:formatCode>0%</c:formatCode>
                <c:ptCount val="16"/>
                <c:pt idx="0">
                  <c:v>1.2</c:v>
                </c:pt>
                <c:pt idx="1">
                  <c:v>1.2</c:v>
                </c:pt>
                <c:pt idx="2">
                  <c:v>1.2000000000000002</c:v>
                </c:pt>
                <c:pt idx="3">
                  <c:v>1.2000000000000002</c:v>
                </c:pt>
                <c:pt idx="4">
                  <c:v>1.1999999999999997</c:v>
                </c:pt>
                <c:pt idx="5">
                  <c:v>1.1999999999999997</c:v>
                </c:pt>
                <c:pt idx="6">
                  <c:v>1.2</c:v>
                </c:pt>
                <c:pt idx="7">
                  <c:v>1.1999999999999997</c:v>
                </c:pt>
                <c:pt idx="8">
                  <c:v>1.1429399379219101</c:v>
                </c:pt>
                <c:pt idx="9">
                  <c:v>1.2</c:v>
                </c:pt>
                <c:pt idx="10">
                  <c:v>1.0763546828842994</c:v>
                </c:pt>
                <c:pt idx="11">
                  <c:v>0.91655082808005595</c:v>
                </c:pt>
                <c:pt idx="12">
                  <c:v>0.79437285989666284</c:v>
                </c:pt>
                <c:pt idx="13">
                  <c:v>0.73715537939735154</c:v>
                </c:pt>
                <c:pt idx="14">
                  <c:v>0.5878327301334898</c:v>
                </c:pt>
                <c:pt idx="15">
                  <c:v>0.28412962926202873</c:v>
                </c:pt>
              </c:numCache>
            </c:numRef>
          </c:xVal>
          <c:yVal>
            <c:numLit>
              <c:formatCode>General</c:formatCode>
              <c:ptCount val="16"/>
              <c:pt idx="0">
                <c:v>0.5</c:v>
              </c:pt>
              <c:pt idx="1">
                <c:v>1.5</c:v>
              </c:pt>
              <c:pt idx="2">
                <c:v>2.5</c:v>
              </c:pt>
              <c:pt idx="3">
                <c:v>3.5</c:v>
              </c:pt>
              <c:pt idx="4">
                <c:v>4.5</c:v>
              </c:pt>
              <c:pt idx="5">
                <c:v>5.5</c:v>
              </c:pt>
              <c:pt idx="6">
                <c:v>6.5</c:v>
              </c:pt>
              <c:pt idx="7">
                <c:v>7.5</c:v>
              </c:pt>
              <c:pt idx="8">
                <c:v>8.5</c:v>
              </c:pt>
              <c:pt idx="9">
                <c:v>9.5</c:v>
              </c:pt>
              <c:pt idx="10">
                <c:v>10.5</c:v>
              </c:pt>
              <c:pt idx="11">
                <c:v>11.5</c:v>
              </c:pt>
              <c:pt idx="12">
                <c:v>12.5</c:v>
              </c:pt>
              <c:pt idx="13">
                <c:v>13.5</c:v>
              </c:pt>
              <c:pt idx="14">
                <c:v>14.5</c:v>
              </c:pt>
              <c:pt idx="15">
                <c:v>15.5</c:v>
              </c:pt>
            </c:numLit>
          </c:yVal>
          <c:smooth val="0"/>
        </c:ser>
        <c:ser>
          <c:idx val="2"/>
          <c:order val="2"/>
          <c:tx>
            <c:strRef>
              <c:f>Data!$C$198</c:f>
              <c:strCache>
                <c:ptCount val="1"/>
                <c:pt idx="0">
                  <c:v>Allowance for non-network investment, after cap</c:v>
                </c:pt>
              </c:strCache>
            </c:strRef>
          </c:tx>
          <c:spPr>
            <a:ln>
              <a:noFill/>
            </a:ln>
          </c:spPr>
          <c:marker>
            <c:symbol val="x"/>
            <c:size val="7"/>
            <c:spPr>
              <a:noFill/>
              <a:ln w="15875">
                <a:solidFill>
                  <a:schemeClr val="accent1">
                    <a:lumMod val="75000"/>
                  </a:schemeClr>
                </a:solidFill>
              </a:ln>
            </c:spPr>
          </c:marker>
          <c:xVal>
            <c:numRef>
              <c:f>Data!$E$198:$T$198</c:f>
              <c:numCache>
                <c:formatCode>0%</c:formatCode>
                <c:ptCount val="16"/>
                <c:pt idx="0">
                  <c:v>1.8957551435772688</c:v>
                </c:pt>
                <c:pt idx="1">
                  <c:v>1.6848946464190153</c:v>
                </c:pt>
                <c:pt idx="2">
                  <c:v>1.3845685353672883</c:v>
                </c:pt>
                <c:pt idx="3">
                  <c:v>1.4500996836349853</c:v>
                </c:pt>
                <c:pt idx="4">
                  <c:v>0</c:v>
                </c:pt>
                <c:pt idx="5">
                  <c:v>0.99579312611693926</c:v>
                </c:pt>
                <c:pt idx="6">
                  <c:v>0</c:v>
                </c:pt>
                <c:pt idx="7">
                  <c:v>1.0249266529121033</c:v>
                </c:pt>
                <c:pt idx="8">
                  <c:v>1.3138742888050108</c:v>
                </c:pt>
                <c:pt idx="9">
                  <c:v>0.41957494164113551</c:v>
                </c:pt>
                <c:pt idx="10">
                  <c:v>0.18265376717902532</c:v>
                </c:pt>
                <c:pt idx="11">
                  <c:v>0.30863438532978482</c:v>
                </c:pt>
                <c:pt idx="12">
                  <c:v>1.6243321698073163</c:v>
                </c:pt>
                <c:pt idx="13">
                  <c:v>1.3862713231052</c:v>
                </c:pt>
                <c:pt idx="14">
                  <c:v>1.2497858304644902</c:v>
                </c:pt>
                <c:pt idx="15">
                  <c:v>0.89393807878405218</c:v>
                </c:pt>
              </c:numCache>
            </c:numRef>
          </c:xVal>
          <c:yVal>
            <c:numLit>
              <c:formatCode>General</c:formatCode>
              <c:ptCount val="16"/>
              <c:pt idx="0">
                <c:v>0.5</c:v>
              </c:pt>
              <c:pt idx="1">
                <c:v>1.5</c:v>
              </c:pt>
              <c:pt idx="2">
                <c:v>2.5</c:v>
              </c:pt>
              <c:pt idx="3">
                <c:v>3.5</c:v>
              </c:pt>
              <c:pt idx="4">
                <c:v>4.5</c:v>
              </c:pt>
              <c:pt idx="5">
                <c:v>5.5</c:v>
              </c:pt>
              <c:pt idx="6">
                <c:v>6.5</c:v>
              </c:pt>
              <c:pt idx="7">
                <c:v>7.5</c:v>
              </c:pt>
              <c:pt idx="8">
                <c:v>8.5</c:v>
              </c:pt>
              <c:pt idx="9">
                <c:v>9.5</c:v>
              </c:pt>
              <c:pt idx="10">
                <c:v>10.5</c:v>
              </c:pt>
              <c:pt idx="11">
                <c:v>11.5</c:v>
              </c:pt>
              <c:pt idx="12">
                <c:v>12.5</c:v>
              </c:pt>
              <c:pt idx="13">
                <c:v>13.5</c:v>
              </c:pt>
              <c:pt idx="14">
                <c:v>14.5</c:v>
              </c:pt>
              <c:pt idx="15">
                <c:v>15.5</c:v>
              </c:pt>
            </c:numLit>
          </c:yVal>
          <c:smooth val="0"/>
        </c:ser>
        <c:dLbls>
          <c:showLegendKey val="0"/>
          <c:showVal val="0"/>
          <c:showCatName val="0"/>
          <c:showSerName val="0"/>
          <c:showPercent val="0"/>
          <c:showBubbleSize val="0"/>
        </c:dLbls>
        <c:axId val="255234048"/>
        <c:axId val="255232256"/>
      </c:scatterChart>
      <c:catAx>
        <c:axId val="255228544"/>
        <c:scaling>
          <c:orientation val="maxMin"/>
        </c:scaling>
        <c:delete val="0"/>
        <c:axPos val="l"/>
        <c:numFmt formatCode="General" sourceLinked="1"/>
        <c:majorTickMark val="none"/>
        <c:minorTickMark val="none"/>
        <c:tickLblPos val="low"/>
        <c:spPr>
          <a:ln>
            <a:solidFill>
              <a:sysClr val="window" lastClr="FFFFFF">
                <a:lumMod val="85000"/>
              </a:sysClr>
            </a:solidFill>
          </a:ln>
        </c:spPr>
        <c:crossAx val="255230720"/>
        <c:crosses val="autoZero"/>
        <c:auto val="1"/>
        <c:lblAlgn val="ctr"/>
        <c:lblOffset val="100"/>
        <c:noMultiLvlLbl val="0"/>
      </c:catAx>
      <c:valAx>
        <c:axId val="255230720"/>
        <c:scaling>
          <c:orientation val="minMax"/>
          <c:max val="2"/>
          <c:min val="0"/>
        </c:scaling>
        <c:delete val="0"/>
        <c:axPos val="t"/>
        <c:majorGridlines>
          <c:spPr>
            <a:ln>
              <a:solidFill>
                <a:schemeClr val="bg1">
                  <a:lumMod val="85000"/>
                </a:schemeClr>
              </a:solidFill>
            </a:ln>
          </c:spPr>
        </c:majorGridlines>
        <c:numFmt formatCode="0%" sourceLinked="0"/>
        <c:majorTickMark val="out"/>
        <c:minorTickMark val="none"/>
        <c:tickLblPos val="high"/>
        <c:spPr>
          <a:ln>
            <a:noFill/>
          </a:ln>
        </c:spPr>
        <c:txPr>
          <a:bodyPr/>
          <a:lstStyle/>
          <a:p>
            <a:pPr>
              <a:defRPr sz="1000"/>
            </a:pPr>
            <a:endParaRPr lang="en-US"/>
          </a:p>
        </c:txPr>
        <c:crossAx val="255228544"/>
        <c:crosses val="autoZero"/>
        <c:crossBetween val="between"/>
        <c:majorUnit val="0.2"/>
      </c:valAx>
      <c:valAx>
        <c:axId val="255232256"/>
        <c:scaling>
          <c:orientation val="maxMin"/>
          <c:max val="16"/>
        </c:scaling>
        <c:delete val="0"/>
        <c:axPos val="r"/>
        <c:numFmt formatCode="General" sourceLinked="1"/>
        <c:majorTickMark val="none"/>
        <c:minorTickMark val="none"/>
        <c:tickLblPos val="none"/>
        <c:spPr>
          <a:solidFill>
            <a:schemeClr val="bg1">
              <a:lumMod val="85000"/>
            </a:schemeClr>
          </a:solidFill>
          <a:ln>
            <a:noFill/>
          </a:ln>
        </c:spPr>
        <c:crossAx val="255234048"/>
        <c:crosses val="max"/>
        <c:crossBetween val="midCat"/>
      </c:valAx>
      <c:valAx>
        <c:axId val="255234048"/>
        <c:scaling>
          <c:orientation val="minMax"/>
        </c:scaling>
        <c:delete val="1"/>
        <c:axPos val="t"/>
        <c:numFmt formatCode="0%" sourceLinked="1"/>
        <c:majorTickMark val="out"/>
        <c:minorTickMark val="none"/>
        <c:tickLblPos val="none"/>
        <c:crossAx val="255232256"/>
        <c:crosses val="autoZero"/>
        <c:crossBetween val="midCat"/>
      </c:valAx>
    </c:plotArea>
    <c:legend>
      <c:legendPos val="r"/>
      <c:layout>
        <c:manualLayout>
          <c:xMode val="edge"/>
          <c:yMode val="edge"/>
          <c:x val="0.78020826344075411"/>
          <c:y val="3.1691260814620412E-2"/>
          <c:w val="0.20704280386004381"/>
          <c:h val="0.85330900710581914"/>
        </c:manualLayout>
      </c:layout>
      <c:overlay val="0"/>
      <c:spPr>
        <a:solidFill>
          <a:schemeClr val="bg1"/>
        </a:solidFill>
        <a:ln>
          <a:solidFill>
            <a:schemeClr val="bg1">
              <a:lumMod val="85000"/>
            </a:schemeClr>
          </a:solidFill>
        </a:ln>
      </c:spPr>
    </c:legend>
    <c:plotVisOnly val="1"/>
    <c:dispBlanksAs val="gap"/>
    <c:showDLblsOverMax val="0"/>
  </c:chart>
  <c:spPr>
    <a:ln>
      <a:noFill/>
    </a:ln>
  </c:spPr>
  <c:txPr>
    <a:bodyPr/>
    <a:lstStyle/>
    <a:p>
      <a:pPr>
        <a:defRPr sz="1200"/>
      </a:pPr>
      <a:endParaRPr lang="en-US"/>
    </a:p>
  </c:txPr>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325490892585797"/>
          <c:y val="3.621399176954733E-2"/>
          <c:w val="0.54304075148501185"/>
          <c:h val="0.86908084637568472"/>
        </c:manualLayout>
      </c:layout>
      <c:barChart>
        <c:barDir val="bar"/>
        <c:grouping val="clustered"/>
        <c:varyColors val="0"/>
        <c:ser>
          <c:idx val="0"/>
          <c:order val="0"/>
          <c:tx>
            <c:strRef>
              <c:f>Data!$C$75</c:f>
              <c:strCache>
                <c:ptCount val="1"/>
                <c:pt idx="0">
                  <c:v>Total change in forecast opex </c:v>
                </c:pt>
              </c:strCache>
            </c:strRef>
          </c:tx>
          <c:spPr>
            <a:solidFill>
              <a:schemeClr val="accent1">
                <a:lumMod val="60000"/>
                <a:lumOff val="40000"/>
              </a:schemeClr>
            </a:solidFill>
            <a:ln>
              <a:noFill/>
            </a:ln>
          </c:spPr>
          <c:invertIfNegative val="0"/>
          <c:cat>
            <c:strRef>
              <c:f>Data!$E$74:$T$74</c:f>
              <c:strCache>
                <c:ptCount val="16"/>
                <c:pt idx="0">
                  <c:v>Vector </c:v>
                </c:pt>
                <c:pt idx="1">
                  <c:v>Nelson Electricity </c:v>
                </c:pt>
                <c:pt idx="2">
                  <c:v>Aurora Energy</c:v>
                </c:pt>
                <c:pt idx="3">
                  <c:v>Electricity Ashburton</c:v>
                </c:pt>
                <c:pt idx="4">
                  <c:v>Network Tasman </c:v>
                </c:pt>
                <c:pt idx="5">
                  <c:v>Wellington Electricity </c:v>
                </c:pt>
                <c:pt idx="6">
                  <c:v>Powerco </c:v>
                </c:pt>
                <c:pt idx="7">
                  <c:v>Top Energy </c:v>
                </c:pt>
                <c:pt idx="8">
                  <c:v>OtagoNet </c:v>
                </c:pt>
                <c:pt idx="9">
                  <c:v>Unison </c:v>
                </c:pt>
                <c:pt idx="10">
                  <c:v>Alpine Energy </c:v>
                </c:pt>
                <c:pt idx="11">
                  <c:v>Electricity Invercargill</c:v>
                </c:pt>
                <c:pt idx="12">
                  <c:v>Centralines </c:v>
                </c:pt>
                <c:pt idx="13">
                  <c:v>Eastland </c:v>
                </c:pt>
                <c:pt idx="14">
                  <c:v>Horizon Energy </c:v>
                </c:pt>
                <c:pt idx="15">
                  <c:v>The Lines Company</c:v>
                </c:pt>
              </c:strCache>
            </c:strRef>
          </c:cat>
          <c:val>
            <c:numRef>
              <c:f>Data!$E$75:$T$75</c:f>
              <c:numCache>
                <c:formatCode>0.0%</c:formatCode>
                <c:ptCount val="16"/>
                <c:pt idx="0">
                  <c:v>0.24316035003737047</c:v>
                </c:pt>
                <c:pt idx="1">
                  <c:v>0.20718125945944377</c:v>
                </c:pt>
                <c:pt idx="2">
                  <c:v>0.20440277966184395</c:v>
                </c:pt>
                <c:pt idx="3">
                  <c:v>0.20052996720498406</c:v>
                </c:pt>
                <c:pt idx="4">
                  <c:v>0.19863887004108127</c:v>
                </c:pt>
                <c:pt idx="5">
                  <c:v>0.19561418594107138</c:v>
                </c:pt>
                <c:pt idx="6">
                  <c:v>0.19013923305729863</c:v>
                </c:pt>
                <c:pt idx="7">
                  <c:v>0.18774498166430464</c:v>
                </c:pt>
                <c:pt idx="8">
                  <c:v>0.18219263407381248</c:v>
                </c:pt>
                <c:pt idx="9">
                  <c:v>0.18016099805077879</c:v>
                </c:pt>
                <c:pt idx="10">
                  <c:v>0.17731762993795797</c:v>
                </c:pt>
                <c:pt idx="11">
                  <c:v>0.17217213780112517</c:v>
                </c:pt>
                <c:pt idx="12">
                  <c:v>0.16412272969049013</c:v>
                </c:pt>
                <c:pt idx="13">
                  <c:v>0.16407581929515924</c:v>
                </c:pt>
                <c:pt idx="14">
                  <c:v>0.15004052423771364</c:v>
                </c:pt>
                <c:pt idx="15">
                  <c:v>0.13097359145117848</c:v>
                </c:pt>
              </c:numCache>
            </c:numRef>
          </c:val>
        </c:ser>
        <c:dLbls>
          <c:showLegendKey val="0"/>
          <c:showVal val="0"/>
          <c:showCatName val="0"/>
          <c:showSerName val="0"/>
          <c:showPercent val="0"/>
          <c:showBubbleSize val="0"/>
        </c:dLbls>
        <c:gapWidth val="100"/>
        <c:overlap val="2"/>
        <c:axId val="296925440"/>
        <c:axId val="296927616"/>
      </c:barChart>
      <c:scatterChart>
        <c:scatterStyle val="lineMarker"/>
        <c:varyColors val="0"/>
        <c:ser>
          <c:idx val="1"/>
          <c:order val="1"/>
          <c:tx>
            <c:strRef>
              <c:f>Data!$C$76</c:f>
              <c:strCache>
                <c:ptCount val="1"/>
                <c:pt idx="0">
                  <c:v>Change in opex input prices</c:v>
                </c:pt>
              </c:strCache>
            </c:strRef>
          </c:tx>
          <c:spPr>
            <a:ln>
              <a:noFill/>
            </a:ln>
          </c:spPr>
          <c:marker>
            <c:symbol val="square"/>
            <c:size val="7"/>
            <c:spPr>
              <a:solidFill>
                <a:schemeClr val="tx1"/>
              </a:solidFill>
              <a:ln w="15875">
                <a:solidFill>
                  <a:schemeClr val="tx1"/>
                </a:solidFill>
              </a:ln>
            </c:spPr>
          </c:marker>
          <c:xVal>
            <c:numRef>
              <c:f>Data!$E$76:$T$76</c:f>
              <c:numCache>
                <c:formatCode>0.0%</c:formatCode>
                <c:ptCount val="16"/>
                <c:pt idx="0">
                  <c:v>0.16840104870293149</c:v>
                </c:pt>
                <c:pt idx="1">
                  <c:v>0.16840104870293149</c:v>
                </c:pt>
                <c:pt idx="2">
                  <c:v>0.16840104870293149</c:v>
                </c:pt>
                <c:pt idx="3">
                  <c:v>0.16840104870293149</c:v>
                </c:pt>
                <c:pt idx="4">
                  <c:v>0.16840104870293149</c:v>
                </c:pt>
                <c:pt idx="5">
                  <c:v>0.16840104870293149</c:v>
                </c:pt>
                <c:pt idx="6">
                  <c:v>0.16840104870293149</c:v>
                </c:pt>
                <c:pt idx="7">
                  <c:v>0.16840104870293149</c:v>
                </c:pt>
                <c:pt idx="8">
                  <c:v>0.16840104870293149</c:v>
                </c:pt>
                <c:pt idx="9">
                  <c:v>0.16840104870293149</c:v>
                </c:pt>
                <c:pt idx="10">
                  <c:v>0.16840104870293149</c:v>
                </c:pt>
                <c:pt idx="11">
                  <c:v>0.16840104870293149</c:v>
                </c:pt>
                <c:pt idx="12">
                  <c:v>0.16840104870293149</c:v>
                </c:pt>
                <c:pt idx="13">
                  <c:v>0.16840104870293149</c:v>
                </c:pt>
                <c:pt idx="14">
                  <c:v>0.16840104870293149</c:v>
                </c:pt>
                <c:pt idx="15">
                  <c:v>0.16840104870293149</c:v>
                </c:pt>
              </c:numCache>
            </c:numRef>
          </c:xVal>
          <c:yVal>
            <c:numLit>
              <c:formatCode>General</c:formatCode>
              <c:ptCount val="16"/>
              <c:pt idx="0">
                <c:v>0.5</c:v>
              </c:pt>
              <c:pt idx="1">
                <c:v>1.5</c:v>
              </c:pt>
              <c:pt idx="2">
                <c:v>2.5</c:v>
              </c:pt>
              <c:pt idx="3">
                <c:v>3.5</c:v>
              </c:pt>
              <c:pt idx="4">
                <c:v>4.5</c:v>
              </c:pt>
              <c:pt idx="5">
                <c:v>5.5</c:v>
              </c:pt>
              <c:pt idx="6">
                <c:v>6.5</c:v>
              </c:pt>
              <c:pt idx="7">
                <c:v>7.5</c:v>
              </c:pt>
              <c:pt idx="8">
                <c:v>8.5</c:v>
              </c:pt>
              <c:pt idx="9">
                <c:v>9.5</c:v>
              </c:pt>
              <c:pt idx="10">
                <c:v>10.5</c:v>
              </c:pt>
              <c:pt idx="11">
                <c:v>11.5</c:v>
              </c:pt>
              <c:pt idx="12">
                <c:v>12.5</c:v>
              </c:pt>
              <c:pt idx="13">
                <c:v>13.5</c:v>
              </c:pt>
              <c:pt idx="14">
                <c:v>14.5</c:v>
              </c:pt>
              <c:pt idx="15">
                <c:v>15.5</c:v>
              </c:pt>
            </c:numLit>
          </c:yVal>
          <c:smooth val="0"/>
        </c:ser>
        <c:ser>
          <c:idx val="2"/>
          <c:order val="2"/>
          <c:tx>
            <c:strRef>
              <c:f>Data!$C$77</c:f>
              <c:strCache>
                <c:ptCount val="1"/>
                <c:pt idx="0">
                  <c:v>Change due to network scale effects</c:v>
                </c:pt>
              </c:strCache>
            </c:strRef>
          </c:tx>
          <c:spPr>
            <a:ln>
              <a:noFill/>
            </a:ln>
          </c:spPr>
          <c:marker>
            <c:symbol val="x"/>
            <c:size val="7"/>
            <c:spPr>
              <a:noFill/>
              <a:ln w="15875">
                <a:solidFill>
                  <a:schemeClr val="accent1">
                    <a:lumMod val="75000"/>
                  </a:schemeClr>
                </a:solidFill>
              </a:ln>
            </c:spPr>
          </c:marker>
          <c:xVal>
            <c:numRef>
              <c:f>Data!$E$77:$T$77</c:f>
              <c:numCache>
                <c:formatCode>0.0%</c:formatCode>
                <c:ptCount val="16"/>
                <c:pt idx="0">
                  <c:v>7.4759301334438977E-2</c:v>
                </c:pt>
                <c:pt idx="1">
                  <c:v>3.8780210756512279E-2</c:v>
                </c:pt>
                <c:pt idx="2">
                  <c:v>3.6001730958912459E-2</c:v>
                </c:pt>
                <c:pt idx="3">
                  <c:v>3.2128918502052572E-2</c:v>
                </c:pt>
                <c:pt idx="4">
                  <c:v>3.0237821338149784E-2</c:v>
                </c:pt>
                <c:pt idx="5">
                  <c:v>2.7213137238139895E-2</c:v>
                </c:pt>
                <c:pt idx="6">
                  <c:v>2.173818435436714E-2</c:v>
                </c:pt>
                <c:pt idx="7">
                  <c:v>1.9343932961373156E-2</c:v>
                </c:pt>
                <c:pt idx="8">
                  <c:v>1.3791585370880988E-2</c:v>
                </c:pt>
                <c:pt idx="9">
                  <c:v>1.1759949347847298E-2</c:v>
                </c:pt>
                <c:pt idx="10">
                  <c:v>8.9165812350264773E-3</c:v>
                </c:pt>
                <c:pt idx="11">
                  <c:v>3.7710890981936807E-3</c:v>
                </c:pt>
                <c:pt idx="12">
                  <c:v>-4.2783190124413562E-3</c:v>
                </c:pt>
                <c:pt idx="13">
                  <c:v>-4.3252294077722464E-3</c:v>
                </c:pt>
                <c:pt idx="14">
                  <c:v>-1.8360524465217853E-2</c:v>
                </c:pt>
                <c:pt idx="15">
                  <c:v>-3.7427457251753005E-2</c:v>
                </c:pt>
              </c:numCache>
            </c:numRef>
          </c:xVal>
          <c:yVal>
            <c:numLit>
              <c:formatCode>General</c:formatCode>
              <c:ptCount val="16"/>
              <c:pt idx="0">
                <c:v>0.5</c:v>
              </c:pt>
              <c:pt idx="1">
                <c:v>1.5</c:v>
              </c:pt>
              <c:pt idx="2">
                <c:v>2.5</c:v>
              </c:pt>
              <c:pt idx="3">
                <c:v>3.5</c:v>
              </c:pt>
              <c:pt idx="4">
                <c:v>4.5</c:v>
              </c:pt>
              <c:pt idx="5">
                <c:v>5.5</c:v>
              </c:pt>
              <c:pt idx="6">
                <c:v>6.5</c:v>
              </c:pt>
              <c:pt idx="7">
                <c:v>7.5</c:v>
              </c:pt>
              <c:pt idx="8">
                <c:v>8.5</c:v>
              </c:pt>
              <c:pt idx="9">
                <c:v>9.5</c:v>
              </c:pt>
              <c:pt idx="10">
                <c:v>10.5</c:v>
              </c:pt>
              <c:pt idx="11">
                <c:v>11.5</c:v>
              </c:pt>
              <c:pt idx="12">
                <c:v>12.5</c:v>
              </c:pt>
              <c:pt idx="13">
                <c:v>13.5</c:v>
              </c:pt>
              <c:pt idx="14">
                <c:v>14.5</c:v>
              </c:pt>
              <c:pt idx="15">
                <c:v>15.5</c:v>
              </c:pt>
            </c:numLit>
          </c:yVal>
          <c:smooth val="0"/>
        </c:ser>
        <c:dLbls>
          <c:showLegendKey val="0"/>
          <c:showVal val="0"/>
          <c:showCatName val="0"/>
          <c:showSerName val="0"/>
          <c:showPercent val="0"/>
          <c:showBubbleSize val="0"/>
        </c:dLbls>
        <c:axId val="296930688"/>
        <c:axId val="296929152"/>
      </c:scatterChart>
      <c:catAx>
        <c:axId val="296925440"/>
        <c:scaling>
          <c:orientation val="maxMin"/>
        </c:scaling>
        <c:delete val="0"/>
        <c:axPos val="l"/>
        <c:numFmt formatCode="General" sourceLinked="1"/>
        <c:majorTickMark val="none"/>
        <c:minorTickMark val="none"/>
        <c:tickLblPos val="low"/>
        <c:spPr>
          <a:ln>
            <a:solidFill>
              <a:sysClr val="window" lastClr="FFFFFF">
                <a:lumMod val="85000"/>
              </a:sysClr>
            </a:solidFill>
          </a:ln>
        </c:spPr>
        <c:crossAx val="296927616"/>
        <c:crosses val="autoZero"/>
        <c:auto val="1"/>
        <c:lblAlgn val="ctr"/>
        <c:lblOffset val="100"/>
        <c:noMultiLvlLbl val="0"/>
      </c:catAx>
      <c:valAx>
        <c:axId val="296927616"/>
        <c:scaling>
          <c:orientation val="minMax"/>
          <c:max val="0.30000000000000004"/>
          <c:min val="-0.1"/>
        </c:scaling>
        <c:delete val="0"/>
        <c:axPos val="t"/>
        <c:majorGridlines>
          <c:spPr>
            <a:ln>
              <a:solidFill>
                <a:schemeClr val="bg1">
                  <a:lumMod val="85000"/>
                </a:schemeClr>
              </a:solidFill>
            </a:ln>
          </c:spPr>
        </c:majorGridlines>
        <c:numFmt formatCode="0%" sourceLinked="0"/>
        <c:majorTickMark val="out"/>
        <c:minorTickMark val="none"/>
        <c:tickLblPos val="high"/>
        <c:spPr>
          <a:ln>
            <a:noFill/>
          </a:ln>
        </c:spPr>
        <c:crossAx val="296925440"/>
        <c:crosses val="autoZero"/>
        <c:crossBetween val="between"/>
        <c:majorUnit val="5.000000000000001E-2"/>
      </c:valAx>
      <c:valAx>
        <c:axId val="296929152"/>
        <c:scaling>
          <c:orientation val="maxMin"/>
          <c:max val="16"/>
        </c:scaling>
        <c:delete val="0"/>
        <c:axPos val="r"/>
        <c:numFmt formatCode="General" sourceLinked="1"/>
        <c:majorTickMark val="none"/>
        <c:minorTickMark val="none"/>
        <c:tickLblPos val="none"/>
        <c:spPr>
          <a:solidFill>
            <a:schemeClr val="bg1">
              <a:lumMod val="85000"/>
            </a:schemeClr>
          </a:solidFill>
          <a:ln>
            <a:noFill/>
          </a:ln>
        </c:spPr>
        <c:crossAx val="296930688"/>
        <c:crosses val="max"/>
        <c:crossBetween val="midCat"/>
      </c:valAx>
      <c:valAx>
        <c:axId val="296930688"/>
        <c:scaling>
          <c:orientation val="minMax"/>
        </c:scaling>
        <c:delete val="1"/>
        <c:axPos val="t"/>
        <c:numFmt formatCode="0.0%" sourceLinked="1"/>
        <c:majorTickMark val="out"/>
        <c:minorTickMark val="none"/>
        <c:tickLblPos val="none"/>
        <c:crossAx val="296929152"/>
        <c:crosses val="autoZero"/>
        <c:crossBetween val="midCat"/>
      </c:valAx>
    </c:plotArea>
    <c:legend>
      <c:legendPos val="r"/>
      <c:layout>
        <c:manualLayout>
          <c:xMode val="edge"/>
          <c:yMode val="edge"/>
          <c:x val="0.82593655709933766"/>
          <c:y val="3.1691260814620412E-2"/>
          <c:w val="0.1613145171258025"/>
          <c:h val="0.73984726783523924"/>
        </c:manualLayout>
      </c:layout>
      <c:overlay val="0"/>
      <c:spPr>
        <a:solidFill>
          <a:schemeClr val="bg1"/>
        </a:solidFill>
        <a:ln>
          <a:solidFill>
            <a:schemeClr val="bg1">
              <a:lumMod val="85000"/>
            </a:schemeClr>
          </a:solidFill>
        </a:ln>
      </c:spPr>
    </c:legend>
    <c:plotVisOnly val="1"/>
    <c:dispBlanksAs val="gap"/>
    <c:showDLblsOverMax val="0"/>
  </c:chart>
  <c:spPr>
    <a:ln>
      <a:noFill/>
    </a:ln>
  </c:spPr>
  <c:txPr>
    <a:bodyPr/>
    <a:lstStyle/>
    <a:p>
      <a:pPr>
        <a:defRPr sz="1200"/>
      </a:pPr>
      <a:endParaRPr lang="en-US"/>
    </a:p>
  </c:txPr>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94766958206503"/>
          <c:y val="8.3887550338808091E-3"/>
          <c:w val="0.85767791833397877"/>
          <c:h val="0.96648640618035953"/>
        </c:manualLayout>
      </c:layout>
      <c:barChart>
        <c:barDir val="bar"/>
        <c:grouping val="clustered"/>
        <c:varyColors val="0"/>
        <c:ser>
          <c:idx val="0"/>
          <c:order val="0"/>
          <c:spPr>
            <a:solidFill>
              <a:srgbClr val="99CCFF"/>
            </a:solidFill>
            <a:ln>
              <a:solidFill>
                <a:schemeClr val="tx1"/>
              </a:solidFill>
            </a:ln>
          </c:spPr>
          <c:invertIfNegative val="0"/>
          <c:dLbls>
            <c:txPr>
              <a:bodyPr/>
              <a:lstStyle/>
              <a:p>
                <a:pPr>
                  <a:defRPr b="1"/>
                </a:pPr>
                <a:endParaRPr lang="en-US"/>
              </a:p>
            </c:txPr>
            <c:dLblPos val="outEnd"/>
            <c:showLegendKey val="0"/>
            <c:showVal val="1"/>
            <c:showCatName val="0"/>
            <c:showSerName val="0"/>
            <c:showPercent val="0"/>
            <c:showBubbleSize val="0"/>
            <c:showLeaderLines val="0"/>
          </c:dLbls>
          <c:cat>
            <c:strRef>
              <c:f>Data!$E$44:$T$44</c:f>
              <c:strCache>
                <c:ptCount val="16"/>
                <c:pt idx="0">
                  <c:v>Vector </c:v>
                </c:pt>
                <c:pt idx="1">
                  <c:v>Wellington Electricity </c:v>
                </c:pt>
                <c:pt idx="2">
                  <c:v>The Lines Company</c:v>
                </c:pt>
                <c:pt idx="3">
                  <c:v>Aurora Energy</c:v>
                </c:pt>
                <c:pt idx="4">
                  <c:v>Unison </c:v>
                </c:pt>
                <c:pt idx="5">
                  <c:v>Network Tasman </c:v>
                </c:pt>
                <c:pt idx="6">
                  <c:v>OtagoNet </c:v>
                </c:pt>
                <c:pt idx="7">
                  <c:v>Nelson Electricity </c:v>
                </c:pt>
                <c:pt idx="8">
                  <c:v>Electricity Invercargill</c:v>
                </c:pt>
                <c:pt idx="9">
                  <c:v>Horizon Energy </c:v>
                </c:pt>
                <c:pt idx="10">
                  <c:v>Centralines </c:v>
                </c:pt>
                <c:pt idx="11">
                  <c:v>Eastland </c:v>
                </c:pt>
                <c:pt idx="12">
                  <c:v>Electricity Ashburton</c:v>
                </c:pt>
                <c:pt idx="13">
                  <c:v>Top Energy </c:v>
                </c:pt>
                <c:pt idx="14">
                  <c:v>Alpine Energy </c:v>
                </c:pt>
                <c:pt idx="15">
                  <c:v>Powerco </c:v>
                </c:pt>
              </c:strCache>
            </c:strRef>
          </c:cat>
          <c:val>
            <c:numRef>
              <c:f>Data!$E$45:$T$45</c:f>
              <c:numCache>
                <c:formatCode>\+0.0"m";\-0.0"m";0.0"m"</c:formatCode>
                <c:ptCount val="16"/>
                <c:pt idx="0">
                  <c:v>40.72388561092643</c:v>
                </c:pt>
                <c:pt idx="1">
                  <c:v>30.705261270221321</c:v>
                </c:pt>
                <c:pt idx="2">
                  <c:v>12.482753576377522</c:v>
                </c:pt>
                <c:pt idx="3">
                  <c:v>7.9166660437327812</c:v>
                </c:pt>
                <c:pt idx="4">
                  <c:v>7.8510844929649615</c:v>
                </c:pt>
                <c:pt idx="5">
                  <c:v>6.9185261989394782</c:v>
                </c:pt>
                <c:pt idx="6">
                  <c:v>2.7863463154146011</c:v>
                </c:pt>
                <c:pt idx="7">
                  <c:v>0.63876910925706765</c:v>
                </c:pt>
                <c:pt idx="8">
                  <c:v>-1.7353824992320805</c:v>
                </c:pt>
                <c:pt idx="9">
                  <c:v>-3.1562309798538482</c:v>
                </c:pt>
                <c:pt idx="10">
                  <c:v>-6.8197263018520751</c:v>
                </c:pt>
                <c:pt idx="11">
                  <c:v>-11.784415368727306</c:v>
                </c:pt>
                <c:pt idx="12">
                  <c:v>-13.29765993139676</c:v>
                </c:pt>
                <c:pt idx="13">
                  <c:v>-23.498307134515869</c:v>
                </c:pt>
                <c:pt idx="14">
                  <c:v>-26.633647491516573</c:v>
                </c:pt>
                <c:pt idx="15">
                  <c:v>-27.222629465232604</c:v>
                </c:pt>
              </c:numCache>
            </c:numRef>
          </c:val>
        </c:ser>
        <c:dLbls>
          <c:dLblPos val="outEnd"/>
          <c:showLegendKey val="0"/>
          <c:showVal val="1"/>
          <c:showCatName val="0"/>
          <c:showSerName val="0"/>
          <c:showPercent val="0"/>
          <c:showBubbleSize val="0"/>
        </c:dLbls>
        <c:gapWidth val="150"/>
        <c:axId val="296967168"/>
        <c:axId val="296978304"/>
      </c:barChart>
      <c:catAx>
        <c:axId val="296967168"/>
        <c:scaling>
          <c:orientation val="maxMin"/>
        </c:scaling>
        <c:delete val="0"/>
        <c:axPos val="l"/>
        <c:majorGridlines/>
        <c:numFmt formatCode="General" sourceLinked="1"/>
        <c:majorTickMark val="out"/>
        <c:minorTickMark val="none"/>
        <c:tickLblPos val="low"/>
        <c:txPr>
          <a:bodyPr/>
          <a:lstStyle/>
          <a:p>
            <a:pPr>
              <a:defRPr sz="900"/>
            </a:pPr>
            <a:endParaRPr lang="en-US"/>
          </a:p>
        </c:txPr>
        <c:crossAx val="296978304"/>
        <c:crosses val="autoZero"/>
        <c:auto val="1"/>
        <c:lblAlgn val="ctr"/>
        <c:lblOffset val="100"/>
        <c:noMultiLvlLbl val="0"/>
      </c:catAx>
      <c:valAx>
        <c:axId val="296978304"/>
        <c:scaling>
          <c:orientation val="minMax"/>
        </c:scaling>
        <c:delete val="0"/>
        <c:axPos val="t"/>
        <c:majorGridlines>
          <c:spPr>
            <a:ln>
              <a:noFill/>
            </a:ln>
          </c:spPr>
        </c:majorGridlines>
        <c:numFmt formatCode="\+0.0&quot;m&quot;;\-0.0&quot;m&quot;;0.0&quot;m&quot;" sourceLinked="1"/>
        <c:majorTickMark val="none"/>
        <c:minorTickMark val="none"/>
        <c:tickLblPos val="none"/>
        <c:crossAx val="296967168"/>
        <c:crosses val="autoZero"/>
        <c:crossBetween val="between"/>
      </c:valAx>
      <c:spPr>
        <a:solidFill>
          <a:srgbClr val="F2F2F2"/>
        </a:solidFill>
      </c:spPr>
    </c:plotArea>
    <c:plotVisOnly val="1"/>
    <c:dispBlanksAs val="gap"/>
    <c:showDLblsOverMax val="0"/>
  </c:chart>
  <c:spPr>
    <a:solidFill>
      <a:srgbClr val="F2F2F2"/>
    </a:solidFill>
  </c:spPr>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94766958206503"/>
          <c:y val="8.3887550338808091E-3"/>
          <c:w val="0.85767791833397877"/>
          <c:h val="0.96648640618035953"/>
        </c:manualLayout>
      </c:layout>
      <c:barChart>
        <c:barDir val="bar"/>
        <c:grouping val="clustered"/>
        <c:varyColors val="0"/>
        <c:ser>
          <c:idx val="0"/>
          <c:order val="0"/>
          <c:spPr>
            <a:solidFill>
              <a:srgbClr val="99CCFF"/>
            </a:solidFill>
            <a:ln>
              <a:solidFill>
                <a:schemeClr val="tx1"/>
              </a:solidFill>
            </a:ln>
          </c:spPr>
          <c:invertIfNegative val="0"/>
          <c:dLbls>
            <c:txPr>
              <a:bodyPr/>
              <a:lstStyle/>
              <a:p>
                <a:pPr>
                  <a:defRPr b="1"/>
                </a:pPr>
                <a:endParaRPr lang="en-US"/>
              </a:p>
            </c:txPr>
            <c:dLblPos val="outEnd"/>
            <c:showLegendKey val="0"/>
            <c:showVal val="1"/>
            <c:showCatName val="0"/>
            <c:showSerName val="0"/>
            <c:showPercent val="0"/>
            <c:showBubbleSize val="0"/>
            <c:showLeaderLines val="0"/>
          </c:dLbls>
          <c:cat>
            <c:strRef>
              <c:f>Data!$E$23:$T$23</c:f>
              <c:strCache>
                <c:ptCount val="16"/>
                <c:pt idx="0">
                  <c:v>Alpine Energy </c:v>
                </c:pt>
                <c:pt idx="1">
                  <c:v>Centralines </c:v>
                </c:pt>
                <c:pt idx="2">
                  <c:v>Top Energy </c:v>
                </c:pt>
                <c:pt idx="3">
                  <c:v>Eastland </c:v>
                </c:pt>
                <c:pt idx="4">
                  <c:v>Horizon Energy </c:v>
                </c:pt>
                <c:pt idx="5">
                  <c:v>Electricity Ashburton</c:v>
                </c:pt>
                <c:pt idx="6">
                  <c:v>Vector </c:v>
                </c:pt>
                <c:pt idx="7">
                  <c:v>Powerco </c:v>
                </c:pt>
                <c:pt idx="8">
                  <c:v>Unison </c:v>
                </c:pt>
                <c:pt idx="9">
                  <c:v>Electricity Invercargill</c:v>
                </c:pt>
                <c:pt idx="10">
                  <c:v>Aurora Energy</c:v>
                </c:pt>
                <c:pt idx="11">
                  <c:v>OtagoNet </c:v>
                </c:pt>
                <c:pt idx="12">
                  <c:v>The Lines Company</c:v>
                </c:pt>
                <c:pt idx="13">
                  <c:v>Nelson Electricity </c:v>
                </c:pt>
                <c:pt idx="14">
                  <c:v>Wellington Electricity </c:v>
                </c:pt>
                <c:pt idx="15">
                  <c:v>Network Tasman </c:v>
                </c:pt>
              </c:strCache>
            </c:strRef>
          </c:cat>
          <c:val>
            <c:numRef>
              <c:f>Data!$E$24:$T$24</c:f>
              <c:numCache>
                <c:formatCode>\+0.0%;\-0.0%;0.0%</c:formatCode>
                <c:ptCount val="16"/>
                <c:pt idx="0">
                  <c:v>0.35014656048655102</c:v>
                </c:pt>
                <c:pt idx="1">
                  <c:v>0.23331838819607165</c:v>
                </c:pt>
                <c:pt idx="2">
                  <c:v>0.22762443394665577</c:v>
                </c:pt>
                <c:pt idx="3">
                  <c:v>0.12892858835759857</c:v>
                </c:pt>
                <c:pt idx="4">
                  <c:v>6.7553340618258462E-2</c:v>
                </c:pt>
                <c:pt idx="5">
                  <c:v>5.7314693575865494E-2</c:v>
                </c:pt>
                <c:pt idx="6">
                  <c:v>8.0202531371509345E-3</c:v>
                </c:pt>
                <c:pt idx="7">
                  <c:v>1.6365641586331137E-3</c:v>
                </c:pt>
                <c:pt idx="8">
                  <c:v>-5.6227478572523637E-4</c:v>
                </c:pt>
                <c:pt idx="9">
                  <c:v>-2.7816818481117167E-2</c:v>
                </c:pt>
                <c:pt idx="10">
                  <c:v>-4.3000448000916847E-2</c:v>
                </c:pt>
                <c:pt idx="11">
                  <c:v>-6.9177466650400699E-2</c:v>
                </c:pt>
                <c:pt idx="12">
                  <c:v>-7.2000599932459997E-2</c:v>
                </c:pt>
                <c:pt idx="13">
                  <c:v>-8.9530666346230525E-2</c:v>
                </c:pt>
                <c:pt idx="14">
                  <c:v>-0.13657706228791744</c:v>
                </c:pt>
                <c:pt idx="15">
                  <c:v>-0.13974669724387423</c:v>
                </c:pt>
              </c:numCache>
            </c:numRef>
          </c:val>
        </c:ser>
        <c:dLbls>
          <c:dLblPos val="outEnd"/>
          <c:showLegendKey val="0"/>
          <c:showVal val="1"/>
          <c:showCatName val="0"/>
          <c:showSerName val="0"/>
          <c:showPercent val="0"/>
          <c:showBubbleSize val="0"/>
        </c:dLbls>
        <c:gapWidth val="150"/>
        <c:axId val="296993920"/>
        <c:axId val="296271872"/>
      </c:barChart>
      <c:catAx>
        <c:axId val="296993920"/>
        <c:scaling>
          <c:orientation val="maxMin"/>
        </c:scaling>
        <c:delete val="0"/>
        <c:axPos val="l"/>
        <c:majorGridlines/>
        <c:numFmt formatCode="General" sourceLinked="1"/>
        <c:majorTickMark val="out"/>
        <c:minorTickMark val="none"/>
        <c:tickLblPos val="low"/>
        <c:txPr>
          <a:bodyPr/>
          <a:lstStyle/>
          <a:p>
            <a:pPr>
              <a:defRPr sz="900"/>
            </a:pPr>
            <a:endParaRPr lang="en-US"/>
          </a:p>
        </c:txPr>
        <c:crossAx val="296271872"/>
        <c:crosses val="autoZero"/>
        <c:auto val="1"/>
        <c:lblAlgn val="ctr"/>
        <c:lblOffset val="100"/>
        <c:noMultiLvlLbl val="0"/>
      </c:catAx>
      <c:valAx>
        <c:axId val="296271872"/>
        <c:scaling>
          <c:orientation val="minMax"/>
        </c:scaling>
        <c:delete val="0"/>
        <c:axPos val="t"/>
        <c:majorGridlines>
          <c:spPr>
            <a:ln>
              <a:noFill/>
            </a:ln>
          </c:spPr>
        </c:majorGridlines>
        <c:numFmt formatCode="\+0.0%;\-0.0%;0.0%" sourceLinked="1"/>
        <c:majorTickMark val="none"/>
        <c:minorTickMark val="none"/>
        <c:tickLblPos val="none"/>
        <c:crossAx val="296993920"/>
        <c:crosses val="autoZero"/>
        <c:crossBetween val="between"/>
      </c:valAx>
      <c:spPr>
        <a:solidFill>
          <a:srgbClr val="F2F2F2"/>
        </a:solidFill>
      </c:spPr>
    </c:plotArea>
    <c:plotVisOnly val="1"/>
    <c:dispBlanksAs val="gap"/>
    <c:showDLblsOverMax val="0"/>
  </c:chart>
  <c:spPr>
    <a:solidFill>
      <a:srgbClr val="F2F2F2"/>
    </a:solidFill>
  </c:spPr>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94766958206503"/>
          <c:y val="8.3887550338808091E-3"/>
          <c:w val="0.85767791833397877"/>
          <c:h val="0.96648640618035953"/>
        </c:manualLayout>
      </c:layout>
      <c:barChart>
        <c:barDir val="bar"/>
        <c:grouping val="clustered"/>
        <c:varyColors val="0"/>
        <c:ser>
          <c:idx val="0"/>
          <c:order val="0"/>
          <c:spPr>
            <a:solidFill>
              <a:srgbClr val="99CCFF"/>
            </a:solidFill>
            <a:ln>
              <a:solidFill>
                <a:schemeClr val="tx1"/>
              </a:solidFill>
            </a:ln>
          </c:spPr>
          <c:invertIfNegative val="0"/>
          <c:dLbls>
            <c:txPr>
              <a:bodyPr/>
              <a:lstStyle/>
              <a:p>
                <a:pPr>
                  <a:defRPr b="1"/>
                </a:pPr>
                <a:endParaRPr lang="en-US"/>
              </a:p>
            </c:txPr>
            <c:dLblPos val="outEnd"/>
            <c:showLegendKey val="0"/>
            <c:showVal val="1"/>
            <c:showCatName val="0"/>
            <c:showSerName val="0"/>
            <c:showPercent val="0"/>
            <c:showBubbleSize val="0"/>
            <c:showLeaderLines val="0"/>
          </c:dLbls>
          <c:cat>
            <c:strRef>
              <c:f>Data!$E$30:$T$30</c:f>
              <c:strCache>
                <c:ptCount val="16"/>
                <c:pt idx="0">
                  <c:v>Alpine Energy </c:v>
                </c:pt>
                <c:pt idx="1">
                  <c:v>Centralines </c:v>
                </c:pt>
                <c:pt idx="2">
                  <c:v>Top Energy </c:v>
                </c:pt>
                <c:pt idx="3">
                  <c:v>Eastland </c:v>
                </c:pt>
                <c:pt idx="4">
                  <c:v>Electricity Ashburton</c:v>
                </c:pt>
                <c:pt idx="5">
                  <c:v>Horizon Energy </c:v>
                </c:pt>
                <c:pt idx="6">
                  <c:v>Electricity Invercargill</c:v>
                </c:pt>
                <c:pt idx="7">
                  <c:v>Powerco </c:v>
                </c:pt>
                <c:pt idx="8">
                  <c:v>Unison </c:v>
                </c:pt>
                <c:pt idx="9">
                  <c:v>Nelson Electricity </c:v>
                </c:pt>
                <c:pt idx="10">
                  <c:v>OtagoNet </c:v>
                </c:pt>
                <c:pt idx="11">
                  <c:v>Vector </c:v>
                </c:pt>
                <c:pt idx="12">
                  <c:v>Aurora Energy</c:v>
                </c:pt>
                <c:pt idx="13">
                  <c:v>Network Tasman </c:v>
                </c:pt>
                <c:pt idx="14">
                  <c:v>Wellington Electricity </c:v>
                </c:pt>
                <c:pt idx="15">
                  <c:v>The Lines Company</c:v>
                </c:pt>
              </c:strCache>
            </c:strRef>
          </c:cat>
          <c:val>
            <c:numRef>
              <c:f>Data!$E$31:$T$31</c:f>
              <c:numCache>
                <c:formatCode>\+0.0%;\-0.0%;0.0%</c:formatCode>
                <c:ptCount val="16"/>
                <c:pt idx="0">
                  <c:v>0.19123942351044598</c:v>
                </c:pt>
                <c:pt idx="1">
                  <c:v>0.16968004453654406</c:v>
                </c:pt>
                <c:pt idx="2">
                  <c:v>0.16455736095844564</c:v>
                </c:pt>
                <c:pt idx="3">
                  <c:v>0.13073791310348803</c:v>
                </c:pt>
                <c:pt idx="4">
                  <c:v>9.7907679949783111E-2</c:v>
                </c:pt>
                <c:pt idx="5">
                  <c:v>3.4388105070338515E-2</c:v>
                </c:pt>
                <c:pt idx="6">
                  <c:v>2.8642566041204853E-2</c:v>
                </c:pt>
                <c:pt idx="7">
                  <c:v>2.6228544510303431E-2</c:v>
                </c:pt>
                <c:pt idx="8">
                  <c:v>-2.0337921345656484E-2</c:v>
                </c:pt>
                <c:pt idx="9">
                  <c:v>-2.6716332767120821E-2</c:v>
                </c:pt>
                <c:pt idx="10">
                  <c:v>-2.8631530695140683E-2</c:v>
                </c:pt>
                <c:pt idx="11">
                  <c:v>-3.2148841018015406E-2</c:v>
                </c:pt>
                <c:pt idx="12">
                  <c:v>-3.6097695220548176E-2</c:v>
                </c:pt>
                <c:pt idx="13">
                  <c:v>-5.7951836413213886E-2</c:v>
                </c:pt>
                <c:pt idx="14">
                  <c:v>-7.0277142361832023E-2</c:v>
                </c:pt>
                <c:pt idx="15">
                  <c:v>-7.2000599932459997E-2</c:v>
                </c:pt>
              </c:numCache>
            </c:numRef>
          </c:val>
        </c:ser>
        <c:dLbls>
          <c:dLblPos val="outEnd"/>
          <c:showLegendKey val="0"/>
          <c:showVal val="1"/>
          <c:showCatName val="0"/>
          <c:showSerName val="0"/>
          <c:showPercent val="0"/>
          <c:showBubbleSize val="0"/>
        </c:dLbls>
        <c:gapWidth val="150"/>
        <c:axId val="296287232"/>
        <c:axId val="296310656"/>
      </c:barChart>
      <c:catAx>
        <c:axId val="296287232"/>
        <c:scaling>
          <c:orientation val="maxMin"/>
        </c:scaling>
        <c:delete val="0"/>
        <c:axPos val="l"/>
        <c:majorGridlines/>
        <c:numFmt formatCode="General" sourceLinked="1"/>
        <c:majorTickMark val="out"/>
        <c:minorTickMark val="none"/>
        <c:tickLblPos val="low"/>
        <c:txPr>
          <a:bodyPr/>
          <a:lstStyle/>
          <a:p>
            <a:pPr>
              <a:defRPr sz="900"/>
            </a:pPr>
            <a:endParaRPr lang="en-US"/>
          </a:p>
        </c:txPr>
        <c:crossAx val="296310656"/>
        <c:crosses val="autoZero"/>
        <c:auto val="1"/>
        <c:lblAlgn val="ctr"/>
        <c:lblOffset val="100"/>
        <c:noMultiLvlLbl val="0"/>
      </c:catAx>
      <c:valAx>
        <c:axId val="296310656"/>
        <c:scaling>
          <c:orientation val="minMax"/>
        </c:scaling>
        <c:delete val="0"/>
        <c:axPos val="t"/>
        <c:majorGridlines>
          <c:spPr>
            <a:ln>
              <a:noFill/>
            </a:ln>
          </c:spPr>
        </c:majorGridlines>
        <c:numFmt formatCode="\+0.0%;\-0.0%;0.0%" sourceLinked="1"/>
        <c:majorTickMark val="none"/>
        <c:minorTickMark val="none"/>
        <c:tickLblPos val="none"/>
        <c:crossAx val="296287232"/>
        <c:crosses val="autoZero"/>
        <c:crossBetween val="between"/>
      </c:valAx>
      <c:spPr>
        <a:solidFill>
          <a:srgbClr val="F2F2F2"/>
        </a:solidFill>
      </c:spPr>
    </c:plotArea>
    <c:plotVisOnly val="1"/>
    <c:dispBlanksAs val="gap"/>
    <c:showDLblsOverMax val="0"/>
  </c:chart>
  <c:spPr>
    <a:solidFill>
      <a:srgbClr val="F2F2F2"/>
    </a:solidFill>
  </c:spPr>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325490892585797"/>
          <c:y val="3.621399176954733E-2"/>
          <c:w val="0.67086291136684839"/>
          <c:h val="0.87558491773894132"/>
        </c:manualLayout>
      </c:layout>
      <c:barChart>
        <c:barDir val="bar"/>
        <c:grouping val="stacked"/>
        <c:varyColors val="0"/>
        <c:ser>
          <c:idx val="0"/>
          <c:order val="0"/>
          <c:tx>
            <c:strRef>
              <c:f>Data!$C$496</c:f>
              <c:strCache>
                <c:ptCount val="1"/>
                <c:pt idx="0">
                  <c:v>Network capex allowance</c:v>
                </c:pt>
              </c:strCache>
            </c:strRef>
          </c:tx>
          <c:spPr>
            <a:solidFill>
              <a:schemeClr val="accent1">
                <a:lumMod val="60000"/>
                <a:lumOff val="40000"/>
              </a:schemeClr>
            </a:solidFill>
            <a:ln>
              <a:noFill/>
            </a:ln>
          </c:spPr>
          <c:invertIfNegative val="0"/>
          <c:cat>
            <c:strRef>
              <c:f>Data!$E$271:$T$271</c:f>
              <c:strCache>
                <c:ptCount val="16"/>
                <c:pt idx="0">
                  <c:v>Vector </c:v>
                </c:pt>
                <c:pt idx="1">
                  <c:v>Powerco </c:v>
                </c:pt>
                <c:pt idx="2">
                  <c:v>Unison </c:v>
                </c:pt>
                <c:pt idx="3">
                  <c:v>Wellington Electricity </c:v>
                </c:pt>
                <c:pt idx="4">
                  <c:v>Aurora Energy</c:v>
                </c:pt>
                <c:pt idx="5">
                  <c:v>The Lines Company</c:v>
                </c:pt>
                <c:pt idx="6">
                  <c:v>Top Energy </c:v>
                </c:pt>
                <c:pt idx="7">
                  <c:v>Electricity Ashburton</c:v>
                </c:pt>
                <c:pt idx="8">
                  <c:v>Alpine Energy </c:v>
                </c:pt>
                <c:pt idx="9">
                  <c:v>Network Tasman </c:v>
                </c:pt>
                <c:pt idx="10">
                  <c:v>OtagoNet </c:v>
                </c:pt>
                <c:pt idx="11">
                  <c:v>Eastland </c:v>
                </c:pt>
                <c:pt idx="12">
                  <c:v>Horizon Energy </c:v>
                </c:pt>
                <c:pt idx="13">
                  <c:v>Electricity Invercargill</c:v>
                </c:pt>
                <c:pt idx="14">
                  <c:v>Centralines </c:v>
                </c:pt>
                <c:pt idx="15">
                  <c:v>Nelson Electricity </c:v>
                </c:pt>
              </c:strCache>
            </c:strRef>
          </c:cat>
          <c:val>
            <c:numRef>
              <c:f>Data!$E$496:$T$496</c:f>
              <c:numCache>
                <c:formatCode>0%</c:formatCode>
                <c:ptCount val="16"/>
                <c:pt idx="0">
                  <c:v>1.2</c:v>
                </c:pt>
                <c:pt idx="1">
                  <c:v>1.2</c:v>
                </c:pt>
                <c:pt idx="2">
                  <c:v>1.2</c:v>
                </c:pt>
                <c:pt idx="3">
                  <c:v>1.2</c:v>
                </c:pt>
                <c:pt idx="4">
                  <c:v>1.2</c:v>
                </c:pt>
                <c:pt idx="5">
                  <c:v>1.2</c:v>
                </c:pt>
                <c:pt idx="6">
                  <c:v>1.2</c:v>
                </c:pt>
                <c:pt idx="7">
                  <c:v>1.2</c:v>
                </c:pt>
                <c:pt idx="8">
                  <c:v>1.2</c:v>
                </c:pt>
                <c:pt idx="9">
                  <c:v>1.1429399379219101</c:v>
                </c:pt>
                <c:pt idx="10">
                  <c:v>1.0763546828842994</c:v>
                </c:pt>
                <c:pt idx="11">
                  <c:v>0.91655082808005595</c:v>
                </c:pt>
                <c:pt idx="12">
                  <c:v>0.79437285989666284</c:v>
                </c:pt>
                <c:pt idx="13">
                  <c:v>0.73715537939735154</c:v>
                </c:pt>
                <c:pt idx="14">
                  <c:v>0.5878327301334898</c:v>
                </c:pt>
                <c:pt idx="15">
                  <c:v>0.28412962926202873</c:v>
                </c:pt>
              </c:numCache>
            </c:numRef>
          </c:val>
        </c:ser>
        <c:ser>
          <c:idx val="1"/>
          <c:order val="1"/>
          <c:tx>
            <c:strRef>
              <c:f>Data!$C$497</c:f>
              <c:strCache>
                <c:ptCount val="1"/>
                <c:pt idx="0">
                  <c:v>Supplier capex forecast</c:v>
                </c:pt>
              </c:strCache>
            </c:strRef>
          </c:tx>
          <c:spPr>
            <a:solidFill>
              <a:schemeClr val="accent1">
                <a:lumMod val="40000"/>
                <a:lumOff val="60000"/>
              </a:schemeClr>
            </a:solidFill>
            <a:ln w="28575">
              <a:noFill/>
            </a:ln>
          </c:spPr>
          <c:invertIfNegative val="0"/>
          <c:cat>
            <c:numRef>
              <c:f>Data!$E$497:$T$497</c:f>
              <c:numCache>
                <c:formatCode>0%</c:formatCode>
                <c:ptCount val="16"/>
                <c:pt idx="0">
                  <c:v>0.95866634293101849</c:v>
                </c:pt>
                <c:pt idx="1">
                  <c:v>0.46309284818832941</c:v>
                </c:pt>
                <c:pt idx="2">
                  <c:v>0.45142228702133824</c:v>
                </c:pt>
                <c:pt idx="3">
                  <c:v>0.29445097445152579</c:v>
                </c:pt>
                <c:pt idx="4">
                  <c:v>0.29226816377008613</c:v>
                </c:pt>
                <c:pt idx="5">
                  <c:v>0.20853998101504478</c:v>
                </c:pt>
                <c:pt idx="6">
                  <c:v>0.17614332645526942</c:v>
                </c:pt>
                <c:pt idx="7">
                  <c:v>0.10365725850740359</c:v>
                </c:pt>
                <c:pt idx="8">
                  <c:v>3.1470651636542835E-2</c:v>
                </c:pt>
                <c:pt idx="9">
                  <c:v>0</c:v>
                </c:pt>
                <c:pt idx="10">
                  <c:v>0</c:v>
                </c:pt>
                <c:pt idx="11">
                  <c:v>0</c:v>
                </c:pt>
                <c:pt idx="12">
                  <c:v>0</c:v>
                </c:pt>
                <c:pt idx="13">
                  <c:v>0</c:v>
                </c:pt>
                <c:pt idx="14">
                  <c:v>0</c:v>
                </c:pt>
                <c:pt idx="15">
                  <c:v>0</c:v>
                </c:pt>
              </c:numCache>
            </c:numRef>
          </c:cat>
          <c:val>
            <c:numRef>
              <c:f>Data!$E$497:$T$497</c:f>
              <c:numCache>
                <c:formatCode>0%</c:formatCode>
                <c:ptCount val="16"/>
                <c:pt idx="0">
                  <c:v>0.95866634293101849</c:v>
                </c:pt>
                <c:pt idx="1">
                  <c:v>0.46309284818832941</c:v>
                </c:pt>
                <c:pt idx="2">
                  <c:v>0.45142228702133824</c:v>
                </c:pt>
                <c:pt idx="3">
                  <c:v>0.29445097445152579</c:v>
                </c:pt>
                <c:pt idx="4">
                  <c:v>0.29226816377008613</c:v>
                </c:pt>
                <c:pt idx="5">
                  <c:v>0.20853998101504478</c:v>
                </c:pt>
                <c:pt idx="6">
                  <c:v>0.17614332645526942</c:v>
                </c:pt>
                <c:pt idx="7">
                  <c:v>0.10365725850740359</c:v>
                </c:pt>
                <c:pt idx="8">
                  <c:v>3.1470651636542835E-2</c:v>
                </c:pt>
                <c:pt idx="9">
                  <c:v>0</c:v>
                </c:pt>
                <c:pt idx="10">
                  <c:v>0</c:v>
                </c:pt>
                <c:pt idx="11">
                  <c:v>0</c:v>
                </c:pt>
                <c:pt idx="12">
                  <c:v>0</c:v>
                </c:pt>
                <c:pt idx="13">
                  <c:v>0</c:v>
                </c:pt>
                <c:pt idx="14">
                  <c:v>0</c:v>
                </c:pt>
                <c:pt idx="15">
                  <c:v>0</c:v>
                </c:pt>
              </c:numCache>
            </c:numRef>
          </c:val>
        </c:ser>
        <c:dLbls>
          <c:showLegendKey val="0"/>
          <c:showVal val="0"/>
          <c:showCatName val="0"/>
          <c:showSerName val="0"/>
          <c:showPercent val="0"/>
          <c:showBubbleSize val="0"/>
        </c:dLbls>
        <c:gapWidth val="150"/>
        <c:overlap val="100"/>
        <c:axId val="295454976"/>
        <c:axId val="295477248"/>
      </c:barChart>
      <c:catAx>
        <c:axId val="295454976"/>
        <c:scaling>
          <c:orientation val="maxMin"/>
        </c:scaling>
        <c:delete val="0"/>
        <c:axPos val="l"/>
        <c:numFmt formatCode="General" sourceLinked="1"/>
        <c:majorTickMark val="none"/>
        <c:minorTickMark val="none"/>
        <c:tickLblPos val="low"/>
        <c:spPr>
          <a:ln>
            <a:solidFill>
              <a:sysClr val="window" lastClr="FFFFFF">
                <a:lumMod val="85000"/>
              </a:sysClr>
            </a:solidFill>
          </a:ln>
        </c:spPr>
        <c:crossAx val="295477248"/>
        <c:crosses val="autoZero"/>
        <c:auto val="1"/>
        <c:lblAlgn val="ctr"/>
        <c:lblOffset val="100"/>
        <c:noMultiLvlLbl val="0"/>
      </c:catAx>
      <c:valAx>
        <c:axId val="295477248"/>
        <c:scaling>
          <c:orientation val="minMax"/>
        </c:scaling>
        <c:delete val="0"/>
        <c:axPos val="t"/>
        <c:majorGridlines>
          <c:spPr>
            <a:ln>
              <a:solidFill>
                <a:schemeClr val="bg1">
                  <a:lumMod val="85000"/>
                </a:schemeClr>
              </a:solidFill>
            </a:ln>
          </c:spPr>
        </c:majorGridlines>
        <c:numFmt formatCode="0%" sourceLinked="1"/>
        <c:majorTickMark val="out"/>
        <c:minorTickMark val="none"/>
        <c:tickLblPos val="high"/>
        <c:spPr>
          <a:ln>
            <a:noFill/>
          </a:ln>
        </c:spPr>
        <c:txPr>
          <a:bodyPr/>
          <a:lstStyle/>
          <a:p>
            <a:pPr>
              <a:defRPr sz="1000"/>
            </a:pPr>
            <a:endParaRPr lang="en-US"/>
          </a:p>
        </c:txPr>
        <c:crossAx val="295454976"/>
        <c:crosses val="autoZero"/>
        <c:crossBetween val="between"/>
      </c:valAx>
    </c:plotArea>
    <c:legend>
      <c:legendPos val="r"/>
      <c:layout>
        <c:manualLayout>
          <c:xMode val="edge"/>
          <c:yMode val="edge"/>
          <c:x val="0.76243125768524611"/>
          <c:y val="0.11151079672412244"/>
          <c:w val="0.19767231516434211"/>
          <c:h val="8.58787154223523E-2"/>
        </c:manualLayout>
      </c:layout>
      <c:overlay val="1"/>
      <c:spPr>
        <a:solidFill>
          <a:schemeClr val="bg1"/>
        </a:solidFill>
        <a:ln>
          <a:solidFill>
            <a:schemeClr val="bg1">
              <a:lumMod val="85000"/>
            </a:schemeClr>
          </a:solidFill>
        </a:ln>
      </c:spPr>
    </c:legend>
    <c:plotVisOnly val="1"/>
    <c:dispBlanksAs val="gap"/>
    <c:showDLblsOverMax val="0"/>
  </c:chart>
  <c:spPr>
    <a:ln>
      <a:noFill/>
    </a:ln>
  </c:spPr>
  <c:txPr>
    <a:bodyPr/>
    <a:lstStyle/>
    <a:p>
      <a:pPr>
        <a:defRPr sz="1200"/>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325490892585797"/>
          <c:y val="3.621399176954733E-2"/>
          <c:w val="0.67086291136684839"/>
          <c:h val="0.87558491773894132"/>
        </c:manualLayout>
      </c:layout>
      <c:barChart>
        <c:barDir val="bar"/>
        <c:grouping val="clustered"/>
        <c:varyColors val="0"/>
        <c:ser>
          <c:idx val="0"/>
          <c:order val="0"/>
          <c:tx>
            <c:strRef>
              <c:f>Data!$V$272</c:f>
              <c:strCache>
                <c:ptCount val="1"/>
                <c:pt idx="0">
                  <c:v>2014 Final Decision</c:v>
                </c:pt>
              </c:strCache>
            </c:strRef>
          </c:tx>
          <c:spPr>
            <a:solidFill>
              <a:schemeClr val="accent1">
                <a:lumMod val="60000"/>
                <a:lumOff val="40000"/>
              </a:schemeClr>
            </a:solidFill>
            <a:ln>
              <a:noFill/>
            </a:ln>
          </c:spPr>
          <c:invertIfNegative val="0"/>
          <c:cat>
            <c:strRef>
              <c:f>Data!$E$271:$T$271</c:f>
              <c:strCache>
                <c:ptCount val="16"/>
                <c:pt idx="0">
                  <c:v>Vector </c:v>
                </c:pt>
                <c:pt idx="1">
                  <c:v>Powerco </c:v>
                </c:pt>
                <c:pt idx="2">
                  <c:v>Unison </c:v>
                </c:pt>
                <c:pt idx="3">
                  <c:v>Wellington Electricity </c:v>
                </c:pt>
                <c:pt idx="4">
                  <c:v>Aurora Energy</c:v>
                </c:pt>
                <c:pt idx="5">
                  <c:v>The Lines Company</c:v>
                </c:pt>
                <c:pt idx="6">
                  <c:v>Top Energy </c:v>
                </c:pt>
                <c:pt idx="7">
                  <c:v>Electricity Ashburton</c:v>
                </c:pt>
                <c:pt idx="8">
                  <c:v>Alpine Energy </c:v>
                </c:pt>
                <c:pt idx="9">
                  <c:v>Network Tasman </c:v>
                </c:pt>
                <c:pt idx="10">
                  <c:v>OtagoNet </c:v>
                </c:pt>
                <c:pt idx="11">
                  <c:v>Eastland </c:v>
                </c:pt>
                <c:pt idx="12">
                  <c:v>Horizon Energy </c:v>
                </c:pt>
                <c:pt idx="13">
                  <c:v>Electricity Invercargill</c:v>
                </c:pt>
                <c:pt idx="14">
                  <c:v>Centralines </c:v>
                </c:pt>
                <c:pt idx="15">
                  <c:v>Nelson Electricity </c:v>
                </c:pt>
              </c:strCache>
            </c:strRef>
          </c:cat>
          <c:val>
            <c:numRef>
              <c:f>Data!$E$272:$T$272</c:f>
              <c:numCache>
                <c:formatCode>_-* #,##0_-;\-* #,##0_-;_-* "-"??_-;_-@_-</c:formatCode>
                <c:ptCount val="16"/>
                <c:pt idx="0">
                  <c:v>395.24480611356501</c:v>
                </c:pt>
                <c:pt idx="1">
                  <c:v>250.42443962031842</c:v>
                </c:pt>
                <c:pt idx="2">
                  <c:v>100.10151513214251</c:v>
                </c:pt>
                <c:pt idx="3">
                  <c:v>98.788230294792626</c:v>
                </c:pt>
                <c:pt idx="4">
                  <c:v>56.511666026359613</c:v>
                </c:pt>
                <c:pt idx="5">
                  <c:v>34.705263224095724</c:v>
                </c:pt>
                <c:pt idx="6">
                  <c:v>34.231368482363372</c:v>
                </c:pt>
                <c:pt idx="7">
                  <c:v>33.046583323684573</c:v>
                </c:pt>
                <c:pt idx="8">
                  <c:v>30.458392210827309</c:v>
                </c:pt>
                <c:pt idx="9">
                  <c:v>28.09176336032467</c:v>
                </c:pt>
                <c:pt idx="10">
                  <c:v>24.779535094930381</c:v>
                </c:pt>
                <c:pt idx="11">
                  <c:v>22.731958455348746</c:v>
                </c:pt>
                <c:pt idx="12">
                  <c:v>22.026850628408567</c:v>
                </c:pt>
                <c:pt idx="13">
                  <c:v>13.565260381139383</c:v>
                </c:pt>
                <c:pt idx="14">
                  <c:v>9.9833114857180725</c:v>
                </c:pt>
                <c:pt idx="15">
                  <c:v>6.8244074148528417</c:v>
                </c:pt>
              </c:numCache>
            </c:numRef>
          </c:val>
        </c:ser>
        <c:dLbls>
          <c:showLegendKey val="0"/>
          <c:showVal val="0"/>
          <c:showCatName val="0"/>
          <c:showSerName val="0"/>
          <c:showPercent val="0"/>
          <c:showBubbleSize val="0"/>
        </c:dLbls>
        <c:gapWidth val="100"/>
        <c:axId val="254834176"/>
        <c:axId val="254836096"/>
      </c:barChart>
      <c:scatterChart>
        <c:scatterStyle val="lineMarker"/>
        <c:varyColors val="0"/>
        <c:ser>
          <c:idx val="2"/>
          <c:order val="1"/>
          <c:tx>
            <c:strRef>
              <c:f>Data!$V$273</c:f>
              <c:strCache>
                <c:ptCount val="1"/>
                <c:pt idx="0">
                  <c:v>2014 Draft Decision</c:v>
                </c:pt>
              </c:strCache>
            </c:strRef>
          </c:tx>
          <c:spPr>
            <a:ln>
              <a:noFill/>
            </a:ln>
          </c:spPr>
          <c:marker>
            <c:symbol val="x"/>
            <c:size val="7"/>
            <c:spPr>
              <a:noFill/>
              <a:ln w="15875">
                <a:solidFill>
                  <a:schemeClr val="accent1">
                    <a:lumMod val="75000"/>
                  </a:schemeClr>
                </a:solidFill>
              </a:ln>
            </c:spPr>
          </c:marker>
          <c:xVal>
            <c:numRef>
              <c:f>Data!$E$273:$T$273</c:f>
              <c:numCache>
                <c:formatCode>_-* #,##0_-;\-* #,##0_-;_-* "-"??_-;_-@_-</c:formatCode>
                <c:ptCount val="16"/>
                <c:pt idx="0">
                  <c:v>396.83124696706398</c:v>
                </c:pt>
                <c:pt idx="1">
                  <c:v>256.52672064257303</c:v>
                </c:pt>
                <c:pt idx="2">
                  <c:v>100.10192410096801</c:v>
                </c:pt>
                <c:pt idx="3">
                  <c:v>100.48181229015201</c:v>
                </c:pt>
                <c:pt idx="4">
                  <c:v>56.590033536212601</c:v>
                </c:pt>
                <c:pt idx="5">
                  <c:v>35.8160905354314</c:v>
                </c:pt>
                <c:pt idx="6">
                  <c:v>35.019683425346102</c:v>
                </c:pt>
                <c:pt idx="7">
                  <c:v>32.845662329303202</c:v>
                </c:pt>
                <c:pt idx="8">
                  <c:v>30.912781902332501</c:v>
                </c:pt>
                <c:pt idx="9">
                  <c:v>28.729168001554001</c:v>
                </c:pt>
                <c:pt idx="10">
                  <c:v>23.742185141477499</c:v>
                </c:pt>
                <c:pt idx="11">
                  <c:v>22.681280456496101</c:v>
                </c:pt>
                <c:pt idx="12">
                  <c:v>22.047405324272901</c:v>
                </c:pt>
                <c:pt idx="13">
                  <c:v>14.5557092143557</c:v>
                </c:pt>
                <c:pt idx="14">
                  <c:v>10.084289185352199</c:v>
                </c:pt>
                <c:pt idx="15">
                  <c:v>6.9027357346718299</c:v>
                </c:pt>
              </c:numCache>
            </c:numRef>
          </c:xVal>
          <c:yVal>
            <c:numLit>
              <c:formatCode>General</c:formatCode>
              <c:ptCount val="16"/>
              <c:pt idx="0">
                <c:v>0.5</c:v>
              </c:pt>
              <c:pt idx="1">
                <c:v>1.5</c:v>
              </c:pt>
              <c:pt idx="2">
                <c:v>2.5</c:v>
              </c:pt>
              <c:pt idx="3">
                <c:v>3.5</c:v>
              </c:pt>
              <c:pt idx="4">
                <c:v>4.5</c:v>
              </c:pt>
              <c:pt idx="5">
                <c:v>5.5</c:v>
              </c:pt>
              <c:pt idx="6">
                <c:v>6.5</c:v>
              </c:pt>
              <c:pt idx="7">
                <c:v>7.5</c:v>
              </c:pt>
              <c:pt idx="8">
                <c:v>8.5</c:v>
              </c:pt>
              <c:pt idx="9">
                <c:v>9.5</c:v>
              </c:pt>
              <c:pt idx="10">
                <c:v>10.5</c:v>
              </c:pt>
              <c:pt idx="11">
                <c:v>11.5</c:v>
              </c:pt>
              <c:pt idx="12">
                <c:v>12.5</c:v>
              </c:pt>
              <c:pt idx="13">
                <c:v>13.5</c:v>
              </c:pt>
              <c:pt idx="14">
                <c:v>14.5</c:v>
              </c:pt>
              <c:pt idx="15">
                <c:v>15.5</c:v>
              </c:pt>
            </c:numLit>
          </c:yVal>
          <c:smooth val="0"/>
        </c:ser>
        <c:dLbls>
          <c:showLegendKey val="0"/>
          <c:showVal val="0"/>
          <c:showCatName val="0"/>
          <c:showSerName val="0"/>
          <c:showPercent val="0"/>
          <c:showBubbleSize val="0"/>
        </c:dLbls>
        <c:axId val="254843520"/>
        <c:axId val="254841984"/>
      </c:scatterChart>
      <c:catAx>
        <c:axId val="254834176"/>
        <c:scaling>
          <c:orientation val="maxMin"/>
        </c:scaling>
        <c:delete val="0"/>
        <c:axPos val="l"/>
        <c:numFmt formatCode="General" sourceLinked="1"/>
        <c:majorTickMark val="none"/>
        <c:minorTickMark val="none"/>
        <c:tickLblPos val="low"/>
        <c:spPr>
          <a:ln>
            <a:solidFill>
              <a:sysClr val="window" lastClr="FFFFFF">
                <a:lumMod val="85000"/>
              </a:sysClr>
            </a:solidFill>
          </a:ln>
        </c:spPr>
        <c:crossAx val="254836096"/>
        <c:crosses val="autoZero"/>
        <c:auto val="1"/>
        <c:lblAlgn val="ctr"/>
        <c:lblOffset val="100"/>
        <c:noMultiLvlLbl val="0"/>
      </c:catAx>
      <c:valAx>
        <c:axId val="254836096"/>
        <c:scaling>
          <c:orientation val="minMax"/>
        </c:scaling>
        <c:delete val="0"/>
        <c:axPos val="t"/>
        <c:majorGridlines>
          <c:spPr>
            <a:ln>
              <a:solidFill>
                <a:schemeClr val="bg1">
                  <a:lumMod val="85000"/>
                </a:schemeClr>
              </a:solidFill>
            </a:ln>
          </c:spPr>
        </c:majorGridlines>
        <c:numFmt formatCode="_-* #,##0_-;\-* #,##0_-;_-* &quot;-&quot;??_-;_-@_-" sourceLinked="1"/>
        <c:majorTickMark val="out"/>
        <c:minorTickMark val="none"/>
        <c:tickLblPos val="high"/>
        <c:spPr>
          <a:ln>
            <a:noFill/>
          </a:ln>
        </c:spPr>
        <c:txPr>
          <a:bodyPr/>
          <a:lstStyle/>
          <a:p>
            <a:pPr>
              <a:defRPr sz="1000"/>
            </a:pPr>
            <a:endParaRPr lang="en-US"/>
          </a:p>
        </c:txPr>
        <c:crossAx val="254834176"/>
        <c:crosses val="autoZero"/>
        <c:crossBetween val="between"/>
      </c:valAx>
      <c:valAx>
        <c:axId val="254841984"/>
        <c:scaling>
          <c:orientation val="maxMin"/>
          <c:max val="16"/>
        </c:scaling>
        <c:delete val="0"/>
        <c:axPos val="r"/>
        <c:numFmt formatCode="General" sourceLinked="1"/>
        <c:majorTickMark val="none"/>
        <c:minorTickMark val="none"/>
        <c:tickLblPos val="none"/>
        <c:spPr>
          <a:solidFill>
            <a:schemeClr val="bg1">
              <a:lumMod val="85000"/>
            </a:schemeClr>
          </a:solidFill>
          <a:ln>
            <a:noFill/>
          </a:ln>
        </c:spPr>
        <c:crossAx val="254843520"/>
        <c:crosses val="max"/>
        <c:crossBetween val="midCat"/>
      </c:valAx>
      <c:valAx>
        <c:axId val="254843520"/>
        <c:scaling>
          <c:orientation val="minMax"/>
        </c:scaling>
        <c:delete val="1"/>
        <c:axPos val="t"/>
        <c:numFmt formatCode="_-* #,##0_-;\-* #,##0_-;_-* &quot;-&quot;??_-;_-@_-" sourceLinked="1"/>
        <c:majorTickMark val="out"/>
        <c:minorTickMark val="none"/>
        <c:tickLblPos val="none"/>
        <c:crossAx val="254841984"/>
        <c:crosses val="autoZero"/>
        <c:crossBetween val="midCat"/>
      </c:valAx>
    </c:plotArea>
    <c:legend>
      <c:legendPos val="r"/>
      <c:layout>
        <c:manualLayout>
          <c:xMode val="edge"/>
          <c:yMode val="edge"/>
          <c:x val="0.72822373080109293"/>
          <c:y val="0.11151079672412244"/>
          <c:w val="0.18381444199766353"/>
          <c:h val="0.15629517252751782"/>
        </c:manualLayout>
      </c:layout>
      <c:overlay val="1"/>
      <c:spPr>
        <a:solidFill>
          <a:schemeClr val="bg1"/>
        </a:solidFill>
        <a:ln>
          <a:solidFill>
            <a:schemeClr val="bg1">
              <a:lumMod val="85000"/>
            </a:schemeClr>
          </a:solidFill>
        </a:ln>
      </c:spPr>
    </c:legend>
    <c:plotVisOnly val="1"/>
    <c:dispBlanksAs val="gap"/>
    <c:showDLblsOverMax val="0"/>
  </c:chart>
  <c:spPr>
    <a:ln>
      <a:noFill/>
    </a:ln>
  </c:spPr>
  <c:txPr>
    <a:bodyPr/>
    <a:lstStyle/>
    <a:p>
      <a:pPr>
        <a:defRPr sz="1200"/>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325490892585797"/>
          <c:y val="3.621399176954733E-2"/>
          <c:w val="0.67086291136684839"/>
          <c:h val="0.87558491773894132"/>
        </c:manualLayout>
      </c:layout>
      <c:barChart>
        <c:barDir val="bar"/>
        <c:grouping val="clustered"/>
        <c:varyColors val="0"/>
        <c:ser>
          <c:idx val="0"/>
          <c:order val="0"/>
          <c:tx>
            <c:strRef>
              <c:f>Data!$C$292</c:f>
              <c:strCache>
                <c:ptCount val="1"/>
                <c:pt idx="0">
                  <c:v>Percentage change in total constant price capex allowance from draft to final</c:v>
                </c:pt>
              </c:strCache>
            </c:strRef>
          </c:tx>
          <c:spPr>
            <a:solidFill>
              <a:schemeClr val="accent1">
                <a:lumMod val="60000"/>
                <a:lumOff val="40000"/>
              </a:schemeClr>
            </a:solidFill>
            <a:ln>
              <a:noFill/>
            </a:ln>
          </c:spPr>
          <c:invertIfNegative val="0"/>
          <c:cat>
            <c:strRef>
              <c:f>Data!$E$291:$T$291</c:f>
              <c:strCache>
                <c:ptCount val="16"/>
                <c:pt idx="0">
                  <c:v>OtagoNet </c:v>
                </c:pt>
                <c:pt idx="1">
                  <c:v>Centralines </c:v>
                </c:pt>
                <c:pt idx="2">
                  <c:v>Network Tasman </c:v>
                </c:pt>
                <c:pt idx="3">
                  <c:v>Vector </c:v>
                </c:pt>
                <c:pt idx="4">
                  <c:v>Powerco </c:v>
                </c:pt>
                <c:pt idx="5">
                  <c:v>Unison </c:v>
                </c:pt>
                <c:pt idx="6">
                  <c:v>Top Energy </c:v>
                </c:pt>
                <c:pt idx="7">
                  <c:v>Electricity Invercargill</c:v>
                </c:pt>
                <c:pt idx="8">
                  <c:v>Alpine Energy </c:v>
                </c:pt>
                <c:pt idx="9">
                  <c:v>The Lines Company</c:v>
                </c:pt>
                <c:pt idx="10">
                  <c:v>Wellington Electricity </c:v>
                </c:pt>
                <c:pt idx="11">
                  <c:v>Eastland </c:v>
                </c:pt>
                <c:pt idx="12">
                  <c:v>Aurora Energy</c:v>
                </c:pt>
                <c:pt idx="13">
                  <c:v>Electricity Ashburton</c:v>
                </c:pt>
                <c:pt idx="14">
                  <c:v>Horizon Energy </c:v>
                </c:pt>
                <c:pt idx="15">
                  <c:v>Nelson Electricity </c:v>
                </c:pt>
              </c:strCache>
            </c:strRef>
          </c:cat>
          <c:val>
            <c:numRef>
              <c:f>Data!$E$292:$T$292</c:f>
              <c:numCache>
                <c:formatCode>0%</c:formatCode>
                <c:ptCount val="16"/>
                <c:pt idx="0">
                  <c:v>1.4409941528991559</c:v>
                </c:pt>
                <c:pt idx="1">
                  <c:v>0.14717450974843671</c:v>
                </c:pt>
                <c:pt idx="2">
                  <c:v>0.14243242926048616</c:v>
                </c:pt>
                <c:pt idx="3">
                  <c:v>9.7860642626988126E-2</c:v>
                </c:pt>
                <c:pt idx="4">
                  <c:v>7.3687901901372976E-2</c:v>
                </c:pt>
                <c:pt idx="5">
                  <c:v>6.5556601304057827E-2</c:v>
                </c:pt>
                <c:pt idx="6">
                  <c:v>3.7583498084586164E-2</c:v>
                </c:pt>
                <c:pt idx="7">
                  <c:v>2.5561953362790657E-2</c:v>
                </c:pt>
                <c:pt idx="8">
                  <c:v>2.2873763443718387E-2</c:v>
                </c:pt>
                <c:pt idx="9">
                  <c:v>1.9367309775655484E-2</c:v>
                </c:pt>
                <c:pt idx="10">
                  <c:v>9.9592944450581644E-3</c:v>
                </c:pt>
                <c:pt idx="11">
                  <c:v>4.0684172662655005E-3</c:v>
                </c:pt>
                <c:pt idx="12">
                  <c:v>1.8303182132883844E-3</c:v>
                </c:pt>
                <c:pt idx="13">
                  <c:v>5.452040798314961E-4</c:v>
                </c:pt>
                <c:pt idx="14">
                  <c:v>-1.6105886024524341E-2</c:v>
                </c:pt>
                <c:pt idx="15">
                  <c:v>-0.14215215901302258</c:v>
                </c:pt>
              </c:numCache>
            </c:numRef>
          </c:val>
        </c:ser>
        <c:dLbls>
          <c:showLegendKey val="0"/>
          <c:showVal val="0"/>
          <c:showCatName val="0"/>
          <c:showSerName val="0"/>
          <c:showPercent val="0"/>
          <c:showBubbleSize val="0"/>
        </c:dLbls>
        <c:gapWidth val="100"/>
        <c:axId val="254753408"/>
        <c:axId val="254755200"/>
      </c:barChart>
      <c:catAx>
        <c:axId val="254753408"/>
        <c:scaling>
          <c:orientation val="maxMin"/>
        </c:scaling>
        <c:delete val="0"/>
        <c:axPos val="l"/>
        <c:numFmt formatCode="General" sourceLinked="1"/>
        <c:majorTickMark val="none"/>
        <c:minorTickMark val="none"/>
        <c:tickLblPos val="low"/>
        <c:spPr>
          <a:ln>
            <a:solidFill>
              <a:sysClr val="window" lastClr="FFFFFF">
                <a:lumMod val="85000"/>
              </a:sysClr>
            </a:solidFill>
          </a:ln>
        </c:spPr>
        <c:crossAx val="254755200"/>
        <c:crosses val="autoZero"/>
        <c:auto val="1"/>
        <c:lblAlgn val="ctr"/>
        <c:lblOffset val="100"/>
        <c:noMultiLvlLbl val="0"/>
      </c:catAx>
      <c:valAx>
        <c:axId val="254755200"/>
        <c:scaling>
          <c:orientation val="minMax"/>
        </c:scaling>
        <c:delete val="0"/>
        <c:axPos val="t"/>
        <c:majorGridlines>
          <c:spPr>
            <a:ln>
              <a:solidFill>
                <a:schemeClr val="bg1">
                  <a:lumMod val="85000"/>
                </a:schemeClr>
              </a:solidFill>
            </a:ln>
          </c:spPr>
        </c:majorGridlines>
        <c:numFmt formatCode="0%" sourceLinked="0"/>
        <c:majorTickMark val="out"/>
        <c:minorTickMark val="none"/>
        <c:tickLblPos val="high"/>
        <c:spPr>
          <a:ln>
            <a:noFill/>
          </a:ln>
        </c:spPr>
        <c:txPr>
          <a:bodyPr/>
          <a:lstStyle/>
          <a:p>
            <a:pPr>
              <a:defRPr sz="1000"/>
            </a:pPr>
            <a:endParaRPr lang="en-US"/>
          </a:p>
        </c:txPr>
        <c:crossAx val="254753408"/>
        <c:crosses val="autoZero"/>
        <c:crossBetween val="between"/>
      </c:valAx>
    </c:plotArea>
    <c:plotVisOnly val="1"/>
    <c:dispBlanksAs val="gap"/>
    <c:showDLblsOverMax val="0"/>
  </c:chart>
  <c:spPr>
    <a:ln>
      <a:noFill/>
    </a:ln>
  </c:spPr>
  <c:txPr>
    <a:bodyPr/>
    <a:lstStyle/>
    <a:p>
      <a:pPr>
        <a:defRPr sz="1200"/>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325490892585797"/>
          <c:y val="3.621399176954733E-2"/>
          <c:w val="0.67086291136684839"/>
          <c:h val="0.87558491773894132"/>
        </c:manualLayout>
      </c:layout>
      <c:barChart>
        <c:barDir val="bar"/>
        <c:grouping val="clustered"/>
        <c:varyColors val="0"/>
        <c:ser>
          <c:idx val="0"/>
          <c:order val="0"/>
          <c:tx>
            <c:strRef>
              <c:f>Data!$C$311</c:f>
              <c:strCache>
                <c:ptCount val="1"/>
                <c:pt idx="0">
                  <c:v>Percentage change in total constant price opex allowance from draft to final</c:v>
                </c:pt>
              </c:strCache>
            </c:strRef>
          </c:tx>
          <c:spPr>
            <a:solidFill>
              <a:schemeClr val="accent1">
                <a:lumMod val="60000"/>
                <a:lumOff val="40000"/>
              </a:schemeClr>
            </a:solidFill>
            <a:ln>
              <a:noFill/>
            </a:ln>
          </c:spPr>
          <c:invertIfNegative val="0"/>
          <c:cat>
            <c:strRef>
              <c:f>Data!$E$310:$T$310</c:f>
              <c:strCache>
                <c:ptCount val="16"/>
                <c:pt idx="0">
                  <c:v>OtagoNet </c:v>
                </c:pt>
                <c:pt idx="1">
                  <c:v>Alpine Energy </c:v>
                </c:pt>
                <c:pt idx="2">
                  <c:v>Aurora Energy</c:v>
                </c:pt>
                <c:pt idx="3">
                  <c:v>Horizon Energy </c:v>
                </c:pt>
                <c:pt idx="4">
                  <c:v>The Lines Company</c:v>
                </c:pt>
                <c:pt idx="5">
                  <c:v>Vector </c:v>
                </c:pt>
                <c:pt idx="6">
                  <c:v>Unison </c:v>
                </c:pt>
                <c:pt idx="7">
                  <c:v>Electricity Ashburton</c:v>
                </c:pt>
                <c:pt idx="8">
                  <c:v>Centralines </c:v>
                </c:pt>
                <c:pt idx="9">
                  <c:v>Eastland </c:v>
                </c:pt>
                <c:pt idx="10">
                  <c:v>Wellington Electricity </c:v>
                </c:pt>
                <c:pt idx="11">
                  <c:v>Network Tasman </c:v>
                </c:pt>
                <c:pt idx="12">
                  <c:v>Top Energy </c:v>
                </c:pt>
                <c:pt idx="13">
                  <c:v>Powerco </c:v>
                </c:pt>
                <c:pt idx="14">
                  <c:v>Nelson Electricity </c:v>
                </c:pt>
                <c:pt idx="15">
                  <c:v>Electricity Invercargill</c:v>
                </c:pt>
              </c:strCache>
            </c:strRef>
          </c:cat>
          <c:val>
            <c:numRef>
              <c:f>Data!$E$311:$T$311</c:f>
              <c:numCache>
                <c:formatCode>0%</c:formatCode>
                <c:ptCount val="16"/>
                <c:pt idx="0">
                  <c:v>0.14441184969058685</c:v>
                </c:pt>
                <c:pt idx="1">
                  <c:v>0.14069509625803089</c:v>
                </c:pt>
                <c:pt idx="2">
                  <c:v>0.11263290502587564</c:v>
                </c:pt>
                <c:pt idx="3">
                  <c:v>7.5783708844491482E-2</c:v>
                </c:pt>
                <c:pt idx="4">
                  <c:v>6.5422601021088322E-2</c:v>
                </c:pt>
                <c:pt idx="5">
                  <c:v>6.2429066838158409E-2</c:v>
                </c:pt>
                <c:pt idx="6">
                  <c:v>6.0976462115357455E-2</c:v>
                </c:pt>
                <c:pt idx="7">
                  <c:v>5.333751355875016E-2</c:v>
                </c:pt>
                <c:pt idx="8">
                  <c:v>4.8726447211703938E-2</c:v>
                </c:pt>
                <c:pt idx="9">
                  <c:v>4.7150029483606248E-2</c:v>
                </c:pt>
                <c:pt idx="10">
                  <c:v>3.4453511701781014E-2</c:v>
                </c:pt>
                <c:pt idx="11">
                  <c:v>2.4959729599171476E-2</c:v>
                </c:pt>
                <c:pt idx="12">
                  <c:v>1.718851755043449E-2</c:v>
                </c:pt>
                <c:pt idx="13">
                  <c:v>1.5850721022493852E-2</c:v>
                </c:pt>
                <c:pt idx="14">
                  <c:v>1.6541456016008205E-3</c:v>
                </c:pt>
                <c:pt idx="15">
                  <c:v>-3.3092750219449685E-2</c:v>
                </c:pt>
              </c:numCache>
            </c:numRef>
          </c:val>
        </c:ser>
        <c:dLbls>
          <c:showLegendKey val="0"/>
          <c:showVal val="0"/>
          <c:showCatName val="0"/>
          <c:showSerName val="0"/>
          <c:showPercent val="0"/>
          <c:showBubbleSize val="0"/>
        </c:dLbls>
        <c:gapWidth val="100"/>
        <c:axId val="254967808"/>
        <c:axId val="254969344"/>
      </c:barChart>
      <c:catAx>
        <c:axId val="254967808"/>
        <c:scaling>
          <c:orientation val="maxMin"/>
        </c:scaling>
        <c:delete val="0"/>
        <c:axPos val="l"/>
        <c:numFmt formatCode="General" sourceLinked="1"/>
        <c:majorTickMark val="none"/>
        <c:minorTickMark val="none"/>
        <c:tickLblPos val="low"/>
        <c:spPr>
          <a:ln>
            <a:solidFill>
              <a:sysClr val="window" lastClr="FFFFFF">
                <a:lumMod val="85000"/>
              </a:sysClr>
            </a:solidFill>
          </a:ln>
        </c:spPr>
        <c:crossAx val="254969344"/>
        <c:crosses val="autoZero"/>
        <c:auto val="1"/>
        <c:lblAlgn val="ctr"/>
        <c:lblOffset val="100"/>
        <c:noMultiLvlLbl val="0"/>
      </c:catAx>
      <c:valAx>
        <c:axId val="254969344"/>
        <c:scaling>
          <c:orientation val="minMax"/>
        </c:scaling>
        <c:delete val="0"/>
        <c:axPos val="t"/>
        <c:majorGridlines>
          <c:spPr>
            <a:ln>
              <a:solidFill>
                <a:schemeClr val="bg1">
                  <a:lumMod val="85000"/>
                </a:schemeClr>
              </a:solidFill>
            </a:ln>
          </c:spPr>
        </c:majorGridlines>
        <c:numFmt formatCode="0%" sourceLinked="0"/>
        <c:majorTickMark val="out"/>
        <c:minorTickMark val="none"/>
        <c:tickLblPos val="high"/>
        <c:spPr>
          <a:ln>
            <a:noFill/>
          </a:ln>
        </c:spPr>
        <c:txPr>
          <a:bodyPr/>
          <a:lstStyle/>
          <a:p>
            <a:pPr>
              <a:defRPr sz="1000"/>
            </a:pPr>
            <a:endParaRPr lang="en-US"/>
          </a:p>
        </c:txPr>
        <c:crossAx val="254967808"/>
        <c:crosses val="autoZero"/>
        <c:crossBetween val="between"/>
      </c:valAx>
    </c:plotArea>
    <c:plotVisOnly val="1"/>
    <c:dispBlanksAs val="gap"/>
    <c:showDLblsOverMax val="0"/>
  </c:chart>
  <c:spPr>
    <a:ln>
      <a:noFill/>
    </a:ln>
  </c:spPr>
  <c:txPr>
    <a:bodyPr/>
    <a:lstStyle/>
    <a:p>
      <a:pPr>
        <a:defRPr sz="1200"/>
      </a:pPr>
      <a:endParaRPr lang="en-US"/>
    </a:p>
  </c:txPr>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325490892585797"/>
          <c:y val="3.621399176954733E-2"/>
          <c:w val="0.67086291136684839"/>
          <c:h val="0.87558491773894132"/>
        </c:manualLayout>
      </c:layout>
      <c:barChart>
        <c:barDir val="bar"/>
        <c:grouping val="clustered"/>
        <c:varyColors val="0"/>
        <c:ser>
          <c:idx val="0"/>
          <c:order val="0"/>
          <c:tx>
            <c:strRef>
              <c:f>Data!$C$331</c:f>
              <c:strCache>
                <c:ptCount val="1"/>
                <c:pt idx="0">
                  <c:v>2014 Final CPRG</c:v>
                </c:pt>
              </c:strCache>
            </c:strRef>
          </c:tx>
          <c:spPr>
            <a:solidFill>
              <a:schemeClr val="accent1">
                <a:lumMod val="60000"/>
                <a:lumOff val="40000"/>
              </a:schemeClr>
            </a:solidFill>
            <a:ln>
              <a:noFill/>
            </a:ln>
          </c:spPr>
          <c:invertIfNegative val="0"/>
          <c:cat>
            <c:strRef>
              <c:f>Data!$E$330:$T$330</c:f>
              <c:strCache>
                <c:ptCount val="16"/>
                <c:pt idx="0">
                  <c:v>Vector </c:v>
                </c:pt>
                <c:pt idx="1">
                  <c:v>Nelson Electricity </c:v>
                </c:pt>
                <c:pt idx="2">
                  <c:v>Aurora Energy</c:v>
                </c:pt>
                <c:pt idx="3">
                  <c:v>Network Tasman </c:v>
                </c:pt>
                <c:pt idx="4">
                  <c:v>Wellington Electricity </c:v>
                </c:pt>
                <c:pt idx="5">
                  <c:v>OtagoNet </c:v>
                </c:pt>
                <c:pt idx="6">
                  <c:v>Electricity Ashburton</c:v>
                </c:pt>
                <c:pt idx="7">
                  <c:v>Unison </c:v>
                </c:pt>
                <c:pt idx="8">
                  <c:v>Alpine Energy </c:v>
                </c:pt>
                <c:pt idx="9">
                  <c:v>Electricity Invercargill</c:v>
                </c:pt>
                <c:pt idx="10">
                  <c:v>Powerco </c:v>
                </c:pt>
                <c:pt idx="11">
                  <c:v>Horizon Energy </c:v>
                </c:pt>
                <c:pt idx="12">
                  <c:v>Eastland </c:v>
                </c:pt>
                <c:pt idx="13">
                  <c:v>Top Energy </c:v>
                </c:pt>
                <c:pt idx="14">
                  <c:v>The Lines Company</c:v>
                </c:pt>
                <c:pt idx="15">
                  <c:v>Centralines </c:v>
                </c:pt>
              </c:strCache>
            </c:strRef>
          </c:cat>
          <c:val>
            <c:numRef>
              <c:f>Data!$E$331:$T$331</c:f>
              <c:numCache>
                <c:formatCode>0.00%</c:formatCode>
                <c:ptCount val="16"/>
                <c:pt idx="0">
                  <c:v>5.5422399979301762E-2</c:v>
                </c:pt>
                <c:pt idx="1">
                  <c:v>2.9870052006732983E-2</c:v>
                </c:pt>
                <c:pt idx="2">
                  <c:v>2.8527007372964874E-2</c:v>
                </c:pt>
                <c:pt idx="3">
                  <c:v>2.4109442961262717E-2</c:v>
                </c:pt>
                <c:pt idx="4">
                  <c:v>2.2548361804615835E-2</c:v>
                </c:pt>
                <c:pt idx="5">
                  <c:v>1.7356594851102747E-2</c:v>
                </c:pt>
                <c:pt idx="6">
                  <c:v>1.6545975692122017E-2</c:v>
                </c:pt>
                <c:pt idx="7">
                  <c:v>1.4858967630630548E-2</c:v>
                </c:pt>
                <c:pt idx="8">
                  <c:v>1.3049254681980704E-2</c:v>
                </c:pt>
                <c:pt idx="9">
                  <c:v>6.5983125145223642E-3</c:v>
                </c:pt>
                <c:pt idx="10">
                  <c:v>1.8022765072669422E-3</c:v>
                </c:pt>
                <c:pt idx="11">
                  <c:v>5.819244202913687E-4</c:v>
                </c:pt>
                <c:pt idx="12">
                  <c:v>-1.0370256351566187E-2</c:v>
                </c:pt>
                <c:pt idx="13">
                  <c:v>-1.325144365828923E-2</c:v>
                </c:pt>
                <c:pt idx="14">
                  <c:v>-2.5444424415694056E-2</c:v>
                </c:pt>
                <c:pt idx="15">
                  <c:v>-3.1308147483225968E-2</c:v>
                </c:pt>
              </c:numCache>
            </c:numRef>
          </c:val>
        </c:ser>
        <c:dLbls>
          <c:showLegendKey val="0"/>
          <c:showVal val="0"/>
          <c:showCatName val="0"/>
          <c:showSerName val="0"/>
          <c:showPercent val="0"/>
          <c:showBubbleSize val="0"/>
        </c:dLbls>
        <c:gapWidth val="100"/>
        <c:axId val="254986880"/>
        <c:axId val="254989056"/>
      </c:barChart>
      <c:scatterChart>
        <c:scatterStyle val="lineMarker"/>
        <c:varyColors val="0"/>
        <c:ser>
          <c:idx val="2"/>
          <c:order val="1"/>
          <c:tx>
            <c:strRef>
              <c:f>Data!$C$332</c:f>
              <c:strCache>
                <c:ptCount val="1"/>
                <c:pt idx="0">
                  <c:v>2014 Draft CPRG</c:v>
                </c:pt>
              </c:strCache>
            </c:strRef>
          </c:tx>
          <c:spPr>
            <a:ln>
              <a:noFill/>
            </a:ln>
          </c:spPr>
          <c:marker>
            <c:symbol val="x"/>
            <c:size val="7"/>
            <c:spPr>
              <a:noFill/>
              <a:ln w="15875">
                <a:solidFill>
                  <a:schemeClr val="accent1">
                    <a:lumMod val="75000"/>
                  </a:schemeClr>
                </a:solidFill>
              </a:ln>
            </c:spPr>
          </c:marker>
          <c:xVal>
            <c:numRef>
              <c:f>Data!$E$332:$T$332</c:f>
              <c:numCache>
                <c:formatCode>0.00%</c:formatCode>
                <c:ptCount val="16"/>
                <c:pt idx="0">
                  <c:v>9.6093477411504757E-2</c:v>
                </c:pt>
                <c:pt idx="1">
                  <c:v>4.1987608280125821E-2</c:v>
                </c:pt>
                <c:pt idx="2">
                  <c:v>7.1278804964347131E-2</c:v>
                </c:pt>
                <c:pt idx="3">
                  <c:v>4.3819206176932246E-2</c:v>
                </c:pt>
                <c:pt idx="4">
                  <c:v>4.2428398964935887E-2</c:v>
                </c:pt>
                <c:pt idx="5">
                  <c:v>6.7776676400879365E-2</c:v>
                </c:pt>
                <c:pt idx="6">
                  <c:v>4.2000339253018826E-2</c:v>
                </c:pt>
                <c:pt idx="7">
                  <c:v>2.4419890855082782E-2</c:v>
                </c:pt>
                <c:pt idx="8">
                  <c:v>2.0413029923292303E-2</c:v>
                </c:pt>
                <c:pt idx="9">
                  <c:v>-7.4096645907568703E-3</c:v>
                </c:pt>
                <c:pt idx="10">
                  <c:v>3.4585385014061387E-2</c:v>
                </c:pt>
                <c:pt idx="11">
                  <c:v>3.4419520600615039E-2</c:v>
                </c:pt>
                <c:pt idx="12">
                  <c:v>1.3482308566518109E-2</c:v>
                </c:pt>
                <c:pt idx="13">
                  <c:v>2.1651766592022392E-2</c:v>
                </c:pt>
                <c:pt idx="14">
                  <c:v>3.5385215114547286E-3</c:v>
                </c:pt>
                <c:pt idx="15">
                  <c:v>1.2202744467530113E-2</c:v>
                </c:pt>
              </c:numCache>
            </c:numRef>
          </c:xVal>
          <c:yVal>
            <c:numLit>
              <c:formatCode>General</c:formatCode>
              <c:ptCount val="16"/>
              <c:pt idx="0">
                <c:v>0.5</c:v>
              </c:pt>
              <c:pt idx="1">
                <c:v>1.5</c:v>
              </c:pt>
              <c:pt idx="2">
                <c:v>2.5</c:v>
              </c:pt>
              <c:pt idx="3">
                <c:v>3.5</c:v>
              </c:pt>
              <c:pt idx="4">
                <c:v>4.5</c:v>
              </c:pt>
              <c:pt idx="5">
                <c:v>5.5</c:v>
              </c:pt>
              <c:pt idx="6">
                <c:v>6.5</c:v>
              </c:pt>
              <c:pt idx="7">
                <c:v>7.5</c:v>
              </c:pt>
              <c:pt idx="8">
                <c:v>8.5</c:v>
              </c:pt>
              <c:pt idx="9">
                <c:v>9.5</c:v>
              </c:pt>
              <c:pt idx="10">
                <c:v>10.5</c:v>
              </c:pt>
              <c:pt idx="11">
                <c:v>11.5</c:v>
              </c:pt>
              <c:pt idx="12">
                <c:v>12.5</c:v>
              </c:pt>
              <c:pt idx="13">
                <c:v>13.5</c:v>
              </c:pt>
              <c:pt idx="14">
                <c:v>14.5</c:v>
              </c:pt>
              <c:pt idx="15">
                <c:v>15.5</c:v>
              </c:pt>
            </c:numLit>
          </c:yVal>
          <c:smooth val="0"/>
        </c:ser>
        <c:dLbls>
          <c:showLegendKey val="0"/>
          <c:showVal val="0"/>
          <c:showCatName val="0"/>
          <c:showSerName val="0"/>
          <c:showPercent val="0"/>
          <c:showBubbleSize val="0"/>
        </c:dLbls>
        <c:axId val="255004672"/>
        <c:axId val="254990592"/>
      </c:scatterChart>
      <c:catAx>
        <c:axId val="254986880"/>
        <c:scaling>
          <c:orientation val="maxMin"/>
        </c:scaling>
        <c:delete val="0"/>
        <c:axPos val="l"/>
        <c:numFmt formatCode="General" sourceLinked="1"/>
        <c:majorTickMark val="none"/>
        <c:minorTickMark val="none"/>
        <c:tickLblPos val="low"/>
        <c:spPr>
          <a:ln>
            <a:solidFill>
              <a:sysClr val="window" lastClr="FFFFFF">
                <a:lumMod val="85000"/>
              </a:sysClr>
            </a:solidFill>
          </a:ln>
        </c:spPr>
        <c:crossAx val="254989056"/>
        <c:crosses val="autoZero"/>
        <c:auto val="1"/>
        <c:lblAlgn val="ctr"/>
        <c:lblOffset val="100"/>
        <c:noMultiLvlLbl val="0"/>
      </c:catAx>
      <c:valAx>
        <c:axId val="254989056"/>
        <c:scaling>
          <c:orientation val="minMax"/>
        </c:scaling>
        <c:delete val="0"/>
        <c:axPos val="t"/>
        <c:majorGridlines>
          <c:spPr>
            <a:ln>
              <a:solidFill>
                <a:schemeClr val="bg1">
                  <a:lumMod val="85000"/>
                </a:schemeClr>
              </a:solidFill>
            </a:ln>
          </c:spPr>
        </c:majorGridlines>
        <c:numFmt formatCode="0%" sourceLinked="0"/>
        <c:majorTickMark val="out"/>
        <c:minorTickMark val="none"/>
        <c:tickLblPos val="high"/>
        <c:spPr>
          <a:ln>
            <a:noFill/>
          </a:ln>
        </c:spPr>
        <c:txPr>
          <a:bodyPr/>
          <a:lstStyle/>
          <a:p>
            <a:pPr>
              <a:defRPr sz="1000"/>
            </a:pPr>
            <a:endParaRPr lang="en-US"/>
          </a:p>
        </c:txPr>
        <c:crossAx val="254986880"/>
        <c:crosses val="autoZero"/>
        <c:crossBetween val="between"/>
      </c:valAx>
      <c:valAx>
        <c:axId val="254990592"/>
        <c:scaling>
          <c:orientation val="maxMin"/>
          <c:max val="16"/>
        </c:scaling>
        <c:delete val="0"/>
        <c:axPos val="r"/>
        <c:numFmt formatCode="General" sourceLinked="1"/>
        <c:majorTickMark val="none"/>
        <c:minorTickMark val="none"/>
        <c:tickLblPos val="none"/>
        <c:spPr>
          <a:solidFill>
            <a:schemeClr val="bg1">
              <a:lumMod val="85000"/>
            </a:schemeClr>
          </a:solidFill>
          <a:ln>
            <a:noFill/>
          </a:ln>
        </c:spPr>
        <c:crossAx val="255004672"/>
        <c:crosses val="max"/>
        <c:crossBetween val="midCat"/>
      </c:valAx>
      <c:valAx>
        <c:axId val="255004672"/>
        <c:scaling>
          <c:orientation val="minMax"/>
        </c:scaling>
        <c:delete val="1"/>
        <c:axPos val="t"/>
        <c:numFmt formatCode="0.00%" sourceLinked="1"/>
        <c:majorTickMark val="out"/>
        <c:minorTickMark val="none"/>
        <c:tickLblPos val="none"/>
        <c:crossAx val="254990592"/>
        <c:crosses val="autoZero"/>
        <c:crossBetween val="midCat"/>
      </c:valAx>
    </c:plotArea>
    <c:legend>
      <c:legendPos val="r"/>
      <c:layout>
        <c:manualLayout>
          <c:xMode val="edge"/>
          <c:yMode val="edge"/>
          <c:x val="0.76379804832088294"/>
          <c:y val="9.8882923099179537E-2"/>
          <c:w val="0.14960694528568544"/>
          <c:h val="0.19399144398288798"/>
        </c:manualLayout>
      </c:layout>
      <c:overlay val="1"/>
      <c:spPr>
        <a:solidFill>
          <a:schemeClr val="bg1"/>
        </a:solidFill>
        <a:ln>
          <a:solidFill>
            <a:schemeClr val="bg1">
              <a:lumMod val="85000"/>
            </a:schemeClr>
          </a:solidFill>
        </a:ln>
      </c:spPr>
    </c:legend>
    <c:plotVisOnly val="1"/>
    <c:dispBlanksAs val="gap"/>
    <c:showDLblsOverMax val="0"/>
  </c:chart>
  <c:spPr>
    <a:ln>
      <a:noFill/>
    </a:ln>
  </c:spPr>
  <c:txPr>
    <a:bodyPr/>
    <a:lstStyle/>
    <a:p>
      <a:pPr>
        <a:defRPr sz="1200"/>
      </a:pPr>
      <a:endParaRPr lang="en-US"/>
    </a:p>
  </c:txPr>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325490892585797"/>
          <c:y val="3.621399176954733E-2"/>
          <c:w val="0.67086291136684839"/>
          <c:h val="0.84195964212306862"/>
        </c:manualLayout>
      </c:layout>
      <c:barChart>
        <c:barDir val="bar"/>
        <c:grouping val="stacked"/>
        <c:varyColors val="0"/>
        <c:ser>
          <c:idx val="0"/>
          <c:order val="0"/>
          <c:tx>
            <c:strRef>
              <c:f>Data!$C$344</c:f>
              <c:strCache>
                <c:ptCount val="1"/>
                <c:pt idx="0">
                  <c:v>Change in WACC parameters</c:v>
                </c:pt>
              </c:strCache>
            </c:strRef>
          </c:tx>
          <c:spPr>
            <a:solidFill>
              <a:schemeClr val="accent1">
                <a:lumMod val="60000"/>
                <a:lumOff val="40000"/>
              </a:schemeClr>
            </a:solidFill>
            <a:ln>
              <a:noFill/>
            </a:ln>
          </c:spPr>
          <c:invertIfNegative val="0"/>
          <c:cat>
            <c:strRef>
              <c:f>Data!$E$343:$T$343</c:f>
              <c:strCache>
                <c:ptCount val="16"/>
                <c:pt idx="0">
                  <c:v>Nelson Electricity </c:v>
                </c:pt>
                <c:pt idx="1">
                  <c:v>Centralines </c:v>
                </c:pt>
                <c:pt idx="2">
                  <c:v>Electricity Invercargill</c:v>
                </c:pt>
                <c:pt idx="3">
                  <c:v>Horizon Energy </c:v>
                </c:pt>
                <c:pt idx="4">
                  <c:v>Alpine Energy </c:v>
                </c:pt>
                <c:pt idx="5">
                  <c:v>Eastland </c:v>
                </c:pt>
                <c:pt idx="6">
                  <c:v>OtagoNet </c:v>
                </c:pt>
                <c:pt idx="7">
                  <c:v>Network Tasman </c:v>
                </c:pt>
                <c:pt idx="8">
                  <c:v>The Lines Company</c:v>
                </c:pt>
                <c:pt idx="9">
                  <c:v>Top Energy </c:v>
                </c:pt>
                <c:pt idx="10">
                  <c:v>Electricity Ashburton</c:v>
                </c:pt>
                <c:pt idx="11">
                  <c:v>Aurora Energy</c:v>
                </c:pt>
                <c:pt idx="12">
                  <c:v>Unison </c:v>
                </c:pt>
                <c:pt idx="13">
                  <c:v>Wellington Electricity </c:v>
                </c:pt>
                <c:pt idx="14">
                  <c:v>Powerco </c:v>
                </c:pt>
                <c:pt idx="15">
                  <c:v>Vector </c:v>
                </c:pt>
              </c:strCache>
            </c:strRef>
          </c:cat>
          <c:val>
            <c:numRef>
              <c:f>Data!$E$344:$T$344</c:f>
              <c:numCache>
                <c:formatCode>_(* #,##0_);_(* \(#,##0\);_(* "-"??_);_(@_)</c:formatCode>
                <c:ptCount val="16"/>
                <c:pt idx="0">
                  <c:v>-0.4209360132572656</c:v>
                </c:pt>
                <c:pt idx="1">
                  <c:v>-0.56378263558765318</c:v>
                </c:pt>
                <c:pt idx="2">
                  <c:v>-0.74382389634399437</c:v>
                </c:pt>
                <c:pt idx="3">
                  <c:v>-1.1836675965370087</c:v>
                </c:pt>
                <c:pt idx="4">
                  <c:v>-1.5641371531798214</c:v>
                </c:pt>
                <c:pt idx="5">
                  <c:v>-1.5378690628945915</c:v>
                </c:pt>
                <c:pt idx="6">
                  <c:v>-1.6870040974942386</c:v>
                </c:pt>
                <c:pt idx="7">
                  <c:v>-1.7645538456071226</c:v>
                </c:pt>
                <c:pt idx="8">
                  <c:v>-1.939117952734523</c:v>
                </c:pt>
                <c:pt idx="9">
                  <c:v>-2.440471528847469</c:v>
                </c:pt>
                <c:pt idx="10">
                  <c:v>-2.6490100532129293</c:v>
                </c:pt>
                <c:pt idx="11">
                  <c:v>-3.67830648384348</c:v>
                </c:pt>
                <c:pt idx="12">
                  <c:v>-5.9092970526699791</c:v>
                </c:pt>
                <c:pt idx="13">
                  <c:v>-6.036784927110304</c:v>
                </c:pt>
                <c:pt idx="14">
                  <c:v>-16.275620148783318</c:v>
                </c:pt>
                <c:pt idx="15">
                  <c:v>-29.774773666537833</c:v>
                </c:pt>
              </c:numCache>
            </c:numRef>
          </c:val>
        </c:ser>
        <c:ser>
          <c:idx val="1"/>
          <c:order val="1"/>
          <c:tx>
            <c:strRef>
              <c:f>Data!$C$345</c:f>
              <c:strCache>
                <c:ptCount val="1"/>
                <c:pt idx="0">
                  <c:v>Change in WACC percentile</c:v>
                </c:pt>
              </c:strCache>
            </c:strRef>
          </c:tx>
          <c:spPr>
            <a:solidFill>
              <a:schemeClr val="accent1">
                <a:lumMod val="50000"/>
              </a:schemeClr>
            </a:solidFill>
          </c:spPr>
          <c:invertIfNegative val="0"/>
          <c:val>
            <c:numRef>
              <c:f>Data!$E$345:$T$345</c:f>
              <c:numCache>
                <c:formatCode>_(* #,##0_);_(* \(#,##0\);_(* "-"??_);_(@_)</c:formatCode>
                <c:ptCount val="16"/>
                <c:pt idx="0">
                  <c:v>-0.37753093448291475</c:v>
                </c:pt>
                <c:pt idx="1">
                  <c:v>-0.48187008413209698</c:v>
                </c:pt>
                <c:pt idx="2">
                  <c:v>-0.68178598134387725</c:v>
                </c:pt>
                <c:pt idx="3">
                  <c:v>-1.0351063512104302</c:v>
                </c:pt>
                <c:pt idx="4">
                  <c:v>-1.234513634554838</c:v>
                </c:pt>
                <c:pt idx="5">
                  <c:v>-1.4187633521000389</c:v>
                </c:pt>
                <c:pt idx="6">
                  <c:v>-1.5262594609553635</c:v>
                </c:pt>
                <c:pt idx="7">
                  <c:v>-1.6161633556232555</c:v>
                </c:pt>
                <c:pt idx="8">
                  <c:v>-1.6937648255554669</c:v>
                </c:pt>
                <c:pt idx="9">
                  <c:v>-2.2567481676795289</c:v>
                </c:pt>
                <c:pt idx="10">
                  <c:v>-2.515950878802192</c:v>
                </c:pt>
                <c:pt idx="11">
                  <c:v>-3.4094243168745888</c:v>
                </c:pt>
                <c:pt idx="12">
                  <c:v>-5.3060420007014759</c:v>
                </c:pt>
                <c:pt idx="13">
                  <c:v>-5.2794502185728636</c:v>
                </c:pt>
                <c:pt idx="14">
                  <c:v>-14.821525415971177</c:v>
                </c:pt>
                <c:pt idx="15">
                  <c:v>-27.913802747173467</c:v>
                </c:pt>
              </c:numCache>
            </c:numRef>
          </c:val>
        </c:ser>
        <c:dLbls>
          <c:showLegendKey val="0"/>
          <c:showVal val="0"/>
          <c:showCatName val="0"/>
          <c:showSerName val="0"/>
          <c:showPercent val="0"/>
          <c:showBubbleSize val="0"/>
        </c:dLbls>
        <c:gapWidth val="100"/>
        <c:overlap val="100"/>
        <c:axId val="254673664"/>
        <c:axId val="254675200"/>
      </c:barChart>
      <c:catAx>
        <c:axId val="254673664"/>
        <c:scaling>
          <c:orientation val="maxMin"/>
        </c:scaling>
        <c:delete val="0"/>
        <c:axPos val="l"/>
        <c:numFmt formatCode="_-* #,##0_-;\-* #,##0_-;_-* &quot;-&quot;??_-;_-@_-" sourceLinked="1"/>
        <c:majorTickMark val="none"/>
        <c:minorTickMark val="none"/>
        <c:tickLblPos val="low"/>
        <c:spPr>
          <a:ln>
            <a:solidFill>
              <a:sysClr val="window" lastClr="FFFFFF">
                <a:lumMod val="85000"/>
              </a:sysClr>
            </a:solidFill>
          </a:ln>
        </c:spPr>
        <c:crossAx val="254675200"/>
        <c:crosses val="autoZero"/>
        <c:auto val="1"/>
        <c:lblAlgn val="ctr"/>
        <c:lblOffset val="100"/>
        <c:noMultiLvlLbl val="0"/>
      </c:catAx>
      <c:valAx>
        <c:axId val="254675200"/>
        <c:scaling>
          <c:orientation val="minMax"/>
        </c:scaling>
        <c:delete val="0"/>
        <c:axPos val="t"/>
        <c:majorGridlines>
          <c:spPr>
            <a:ln>
              <a:solidFill>
                <a:schemeClr val="bg1">
                  <a:lumMod val="85000"/>
                </a:schemeClr>
              </a:solidFill>
            </a:ln>
          </c:spPr>
        </c:majorGridlines>
        <c:numFmt formatCode="_(* #,##0_);_(* \(#,##0\);_(* &quot;-&quot;??_);_(@_)" sourceLinked="1"/>
        <c:majorTickMark val="out"/>
        <c:minorTickMark val="none"/>
        <c:tickLblPos val="high"/>
        <c:spPr>
          <a:ln>
            <a:noFill/>
          </a:ln>
        </c:spPr>
        <c:txPr>
          <a:bodyPr/>
          <a:lstStyle/>
          <a:p>
            <a:pPr>
              <a:defRPr sz="1000"/>
            </a:pPr>
            <a:endParaRPr lang="en-US"/>
          </a:p>
        </c:txPr>
        <c:crossAx val="254673664"/>
        <c:crosses val="autoZero"/>
        <c:crossBetween val="between"/>
      </c:valAx>
    </c:plotArea>
    <c:legend>
      <c:legendPos val="b"/>
      <c:layout/>
      <c:overlay val="1"/>
      <c:spPr>
        <a:solidFill>
          <a:schemeClr val="bg1"/>
        </a:solidFill>
        <a:ln>
          <a:solidFill>
            <a:schemeClr val="bg1">
              <a:lumMod val="85000"/>
            </a:schemeClr>
          </a:solidFill>
        </a:ln>
      </c:spPr>
    </c:legend>
    <c:plotVisOnly val="1"/>
    <c:dispBlanksAs val="gap"/>
    <c:showDLblsOverMax val="0"/>
  </c:chart>
  <c:spPr>
    <a:ln>
      <a:noFill/>
    </a:ln>
  </c:spPr>
  <c:txPr>
    <a:bodyPr/>
    <a:lstStyle/>
    <a:p>
      <a:pPr>
        <a:defRPr sz="1200"/>
      </a:pPr>
      <a:endParaRPr lang="en-US"/>
    </a:p>
  </c:txPr>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325490892585797"/>
          <c:y val="3.621399176954733E-2"/>
          <c:w val="0.67086291136684839"/>
          <c:h val="0.84195964212306862"/>
        </c:manualLayout>
      </c:layout>
      <c:barChart>
        <c:barDir val="bar"/>
        <c:grouping val="stacked"/>
        <c:varyColors val="0"/>
        <c:ser>
          <c:idx val="0"/>
          <c:order val="0"/>
          <c:tx>
            <c:strRef>
              <c:f>Data!$C$354</c:f>
              <c:strCache>
                <c:ptCount val="1"/>
                <c:pt idx="0">
                  <c:v>Percentage change in MAR (WACC parameters)</c:v>
                </c:pt>
              </c:strCache>
            </c:strRef>
          </c:tx>
          <c:spPr>
            <a:solidFill>
              <a:schemeClr val="accent1">
                <a:lumMod val="60000"/>
                <a:lumOff val="40000"/>
              </a:schemeClr>
            </a:solidFill>
            <a:ln>
              <a:noFill/>
            </a:ln>
          </c:spPr>
          <c:invertIfNegative val="0"/>
          <c:cat>
            <c:strRef>
              <c:f>Data!$E$343:$T$343</c:f>
              <c:strCache>
                <c:ptCount val="16"/>
                <c:pt idx="0">
                  <c:v>Nelson Electricity </c:v>
                </c:pt>
                <c:pt idx="1">
                  <c:v>Centralines </c:v>
                </c:pt>
                <c:pt idx="2">
                  <c:v>Electricity Invercargill</c:v>
                </c:pt>
                <c:pt idx="3">
                  <c:v>Horizon Energy </c:v>
                </c:pt>
                <c:pt idx="4">
                  <c:v>Alpine Energy </c:v>
                </c:pt>
                <c:pt idx="5">
                  <c:v>Eastland </c:v>
                </c:pt>
                <c:pt idx="6">
                  <c:v>OtagoNet </c:v>
                </c:pt>
                <c:pt idx="7">
                  <c:v>Network Tasman </c:v>
                </c:pt>
                <c:pt idx="8">
                  <c:v>The Lines Company</c:v>
                </c:pt>
                <c:pt idx="9">
                  <c:v>Top Energy </c:v>
                </c:pt>
                <c:pt idx="10">
                  <c:v>Electricity Ashburton</c:v>
                </c:pt>
                <c:pt idx="11">
                  <c:v>Aurora Energy</c:v>
                </c:pt>
                <c:pt idx="12">
                  <c:v>Unison </c:v>
                </c:pt>
                <c:pt idx="13">
                  <c:v>Wellington Electricity </c:v>
                </c:pt>
                <c:pt idx="14">
                  <c:v>Powerco </c:v>
                </c:pt>
                <c:pt idx="15">
                  <c:v>Vector </c:v>
                </c:pt>
              </c:strCache>
            </c:strRef>
          </c:cat>
          <c:val>
            <c:numRef>
              <c:f>Data!$E$354:$T$354</c:f>
              <c:numCache>
                <c:formatCode>0.00%</c:formatCode>
                <c:ptCount val="16"/>
                <c:pt idx="0">
                  <c:v>-9.5571046796367794E-3</c:v>
                </c:pt>
                <c:pt idx="1">
                  <c:v>-1.15494748708061E-2</c:v>
                </c:pt>
                <c:pt idx="2">
                  <c:v>-1.2388300844341078E-2</c:v>
                </c:pt>
                <c:pt idx="3">
                  <c:v>-1.2616357129345251E-2</c:v>
                </c:pt>
                <c:pt idx="4">
                  <c:v>-1.3008192187488391E-2</c:v>
                </c:pt>
                <c:pt idx="5">
                  <c:v>-1.3537144591944843E-2</c:v>
                </c:pt>
                <c:pt idx="6">
                  <c:v>-1.39737720702601E-2</c:v>
                </c:pt>
                <c:pt idx="7">
                  <c:v>-1.4067866984346885E-2</c:v>
                </c:pt>
                <c:pt idx="8">
                  <c:v>-1.4357208649974744E-2</c:v>
                </c:pt>
                <c:pt idx="9">
                  <c:v>-1.4465106255292194E-2</c:v>
                </c:pt>
                <c:pt idx="10">
                  <c:v>-1.4793932741979559E-2</c:v>
                </c:pt>
                <c:pt idx="11">
                  <c:v>-1.4971948271363703E-2</c:v>
                </c:pt>
                <c:pt idx="12">
                  <c:v>-1.4850339886356295E-2</c:v>
                </c:pt>
                <c:pt idx="13">
                  <c:v>-1.5600185130655397E-2</c:v>
                </c:pt>
                <c:pt idx="14">
                  <c:v>-1.70148358126311E-2</c:v>
                </c:pt>
                <c:pt idx="15">
                  <c:v>-1.8372976053842114E-2</c:v>
                </c:pt>
              </c:numCache>
            </c:numRef>
          </c:val>
        </c:ser>
        <c:ser>
          <c:idx val="1"/>
          <c:order val="1"/>
          <c:tx>
            <c:strRef>
              <c:f>Data!$C$355</c:f>
              <c:strCache>
                <c:ptCount val="1"/>
                <c:pt idx="0">
                  <c:v>Percentage change in MAR (WACC percentile)</c:v>
                </c:pt>
              </c:strCache>
            </c:strRef>
          </c:tx>
          <c:spPr>
            <a:solidFill>
              <a:schemeClr val="accent1">
                <a:lumMod val="50000"/>
              </a:schemeClr>
            </a:solidFill>
          </c:spPr>
          <c:invertIfNegative val="0"/>
          <c:val>
            <c:numRef>
              <c:f>Data!$E$355:$T$355</c:f>
              <c:numCache>
                <c:formatCode>0.00%</c:formatCode>
                <c:ptCount val="16"/>
                <c:pt idx="0">
                  <c:v>-7.5430572120187018E-3</c:v>
                </c:pt>
                <c:pt idx="1">
                  <c:v>-9.8714399422321544E-3</c:v>
                </c:pt>
                <c:pt idx="2">
                  <c:v>-1.0833454360159173E-2</c:v>
                </c:pt>
                <c:pt idx="3">
                  <c:v>-1.1564102025619095E-2</c:v>
                </c:pt>
                <c:pt idx="4">
                  <c:v>-1.1362288890246632E-2</c:v>
                </c:pt>
                <c:pt idx="5">
                  <c:v>-1.2155194963836531E-2</c:v>
                </c:pt>
                <c:pt idx="6">
                  <c:v>-1.2220715977359858E-2</c:v>
                </c:pt>
                <c:pt idx="7">
                  <c:v>-1.2617250131876551E-2</c:v>
                </c:pt>
                <c:pt idx="8">
                  <c:v>-1.3149836468233617E-2</c:v>
                </c:pt>
                <c:pt idx="9">
                  <c:v>-1.3376145409218018E-2</c:v>
                </c:pt>
                <c:pt idx="10">
                  <c:v>-1.3648164277554019E-2</c:v>
                </c:pt>
                <c:pt idx="11">
                  <c:v>-1.3634326053450658E-2</c:v>
                </c:pt>
                <c:pt idx="12">
                  <c:v>-1.3764788264595908E-2</c:v>
                </c:pt>
                <c:pt idx="13">
                  <c:v>-1.4113735813495438E-2</c:v>
                </c:pt>
                <c:pt idx="14">
                  <c:v>-1.5951381393138692E-2</c:v>
                </c:pt>
                <c:pt idx="15">
                  <c:v>-1.7450105632030255E-2</c:v>
                </c:pt>
              </c:numCache>
            </c:numRef>
          </c:val>
        </c:ser>
        <c:dLbls>
          <c:showLegendKey val="0"/>
          <c:showVal val="0"/>
          <c:showCatName val="0"/>
          <c:showSerName val="0"/>
          <c:showPercent val="0"/>
          <c:showBubbleSize val="0"/>
        </c:dLbls>
        <c:gapWidth val="100"/>
        <c:overlap val="100"/>
        <c:axId val="254716928"/>
        <c:axId val="254718720"/>
      </c:barChart>
      <c:catAx>
        <c:axId val="254716928"/>
        <c:scaling>
          <c:orientation val="maxMin"/>
        </c:scaling>
        <c:delete val="0"/>
        <c:axPos val="l"/>
        <c:numFmt formatCode="_-* #,##0_-;\-* #,##0_-;_-* &quot;-&quot;??_-;_-@_-" sourceLinked="1"/>
        <c:majorTickMark val="none"/>
        <c:minorTickMark val="none"/>
        <c:tickLblPos val="low"/>
        <c:spPr>
          <a:ln>
            <a:solidFill>
              <a:sysClr val="window" lastClr="FFFFFF">
                <a:lumMod val="85000"/>
              </a:sysClr>
            </a:solidFill>
          </a:ln>
        </c:spPr>
        <c:crossAx val="254718720"/>
        <c:crosses val="autoZero"/>
        <c:auto val="1"/>
        <c:lblAlgn val="ctr"/>
        <c:lblOffset val="100"/>
        <c:noMultiLvlLbl val="0"/>
      </c:catAx>
      <c:valAx>
        <c:axId val="254718720"/>
        <c:scaling>
          <c:orientation val="minMax"/>
        </c:scaling>
        <c:delete val="0"/>
        <c:axPos val="t"/>
        <c:majorGridlines>
          <c:spPr>
            <a:ln>
              <a:solidFill>
                <a:schemeClr val="bg1">
                  <a:lumMod val="85000"/>
                </a:schemeClr>
              </a:solidFill>
            </a:ln>
          </c:spPr>
        </c:majorGridlines>
        <c:numFmt formatCode="0.00%" sourceLinked="1"/>
        <c:majorTickMark val="out"/>
        <c:minorTickMark val="none"/>
        <c:tickLblPos val="high"/>
        <c:spPr>
          <a:ln>
            <a:noFill/>
          </a:ln>
        </c:spPr>
        <c:txPr>
          <a:bodyPr/>
          <a:lstStyle/>
          <a:p>
            <a:pPr>
              <a:defRPr sz="1000"/>
            </a:pPr>
            <a:endParaRPr lang="en-US"/>
          </a:p>
        </c:txPr>
        <c:crossAx val="254716928"/>
        <c:crosses val="autoZero"/>
        <c:crossBetween val="between"/>
      </c:valAx>
    </c:plotArea>
    <c:legend>
      <c:legendPos val="b"/>
      <c:layout/>
      <c:overlay val="1"/>
      <c:spPr>
        <a:solidFill>
          <a:schemeClr val="bg1"/>
        </a:solidFill>
        <a:ln>
          <a:solidFill>
            <a:schemeClr val="bg1">
              <a:lumMod val="85000"/>
            </a:schemeClr>
          </a:solidFill>
        </a:ln>
      </c:spPr>
    </c:legend>
    <c:plotVisOnly val="1"/>
    <c:dispBlanksAs val="gap"/>
    <c:showDLblsOverMax val="0"/>
  </c:chart>
  <c:spPr>
    <a:ln>
      <a:noFill/>
    </a:ln>
  </c:spPr>
  <c:txPr>
    <a:bodyPr/>
    <a:lstStyle/>
    <a:p>
      <a:pPr>
        <a:defRPr sz="1200"/>
      </a:pPr>
      <a:endParaRPr lang="en-US"/>
    </a:p>
  </c:txPr>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325490892585797"/>
          <c:y val="3.621399176954733E-2"/>
          <c:w val="0.67086291136684839"/>
          <c:h val="0.84195964212306862"/>
        </c:manualLayout>
      </c:layout>
      <c:barChart>
        <c:barDir val="bar"/>
        <c:grouping val="stacked"/>
        <c:varyColors val="0"/>
        <c:ser>
          <c:idx val="0"/>
          <c:order val="0"/>
          <c:tx>
            <c:strRef>
              <c:f>Data!$C$403</c:f>
              <c:strCache>
                <c:ptCount val="1"/>
                <c:pt idx="0">
                  <c:v>Percentage change in opex 2013 - 2014</c:v>
                </c:pt>
              </c:strCache>
            </c:strRef>
          </c:tx>
          <c:spPr>
            <a:solidFill>
              <a:schemeClr val="accent1">
                <a:lumMod val="60000"/>
                <a:lumOff val="40000"/>
              </a:schemeClr>
            </a:solidFill>
            <a:ln>
              <a:noFill/>
            </a:ln>
          </c:spPr>
          <c:invertIfNegative val="0"/>
          <c:cat>
            <c:strRef>
              <c:f>Data!$E$402:$T$402</c:f>
              <c:strCache>
                <c:ptCount val="16"/>
                <c:pt idx="0">
                  <c:v>Alpine Energy </c:v>
                </c:pt>
                <c:pt idx="1">
                  <c:v>OtagoNet </c:v>
                </c:pt>
                <c:pt idx="2">
                  <c:v>Aurora Energy</c:v>
                </c:pt>
                <c:pt idx="3">
                  <c:v>Vector </c:v>
                </c:pt>
                <c:pt idx="4">
                  <c:v>Horizon Energy </c:v>
                </c:pt>
                <c:pt idx="5">
                  <c:v>The Lines Company</c:v>
                </c:pt>
                <c:pt idx="6">
                  <c:v>Unison </c:v>
                </c:pt>
                <c:pt idx="7">
                  <c:v>Electricity Ashburton</c:v>
                </c:pt>
                <c:pt idx="8">
                  <c:v>Centralines </c:v>
                </c:pt>
                <c:pt idx="9">
                  <c:v>Eastland </c:v>
                </c:pt>
                <c:pt idx="10">
                  <c:v>Wellington Electricity </c:v>
                </c:pt>
                <c:pt idx="11">
                  <c:v>Powerco </c:v>
                </c:pt>
                <c:pt idx="12">
                  <c:v>Network Tasman </c:v>
                </c:pt>
                <c:pt idx="13">
                  <c:v>Top Energy </c:v>
                </c:pt>
                <c:pt idx="14">
                  <c:v>Nelson Electricity </c:v>
                </c:pt>
                <c:pt idx="15">
                  <c:v>Electricity Invercargill</c:v>
                </c:pt>
              </c:strCache>
            </c:strRef>
          </c:cat>
          <c:val>
            <c:numRef>
              <c:f>Data!$E$403:$T$403</c:f>
              <c:numCache>
                <c:formatCode>0%</c:formatCode>
                <c:ptCount val="16"/>
                <c:pt idx="0">
                  <c:v>0.21833211674007869</c:v>
                </c:pt>
                <c:pt idx="1">
                  <c:v>0.20445553328703148</c:v>
                </c:pt>
                <c:pt idx="2">
                  <c:v>0.17489834035326002</c:v>
                </c:pt>
                <c:pt idx="3">
                  <c:v>0.1009997224070629</c:v>
                </c:pt>
                <c:pt idx="4">
                  <c:v>8.5043174692505552E-2</c:v>
                </c:pt>
                <c:pt idx="5">
                  <c:v>7.7771390591101719E-2</c:v>
                </c:pt>
                <c:pt idx="6">
                  <c:v>6.1455596867136641E-2</c:v>
                </c:pt>
                <c:pt idx="7">
                  <c:v>5.1662099183273025E-2</c:v>
                </c:pt>
                <c:pt idx="8">
                  <c:v>3.537498846769882E-2</c:v>
                </c:pt>
                <c:pt idx="9">
                  <c:v>2.9440813404606248E-2</c:v>
                </c:pt>
                <c:pt idx="10">
                  <c:v>2.6895257085391311E-2</c:v>
                </c:pt>
                <c:pt idx="11">
                  <c:v>1.8346250885599158E-2</c:v>
                </c:pt>
                <c:pt idx="12">
                  <c:v>-5.3551555878685875E-3</c:v>
                </c:pt>
                <c:pt idx="13">
                  <c:v>-2.9840988194905993E-2</c:v>
                </c:pt>
                <c:pt idx="14">
                  <c:v>-5.7511109600443477E-2</c:v>
                </c:pt>
                <c:pt idx="15">
                  <c:v>-0.12110685538597155</c:v>
                </c:pt>
              </c:numCache>
            </c:numRef>
          </c:val>
        </c:ser>
        <c:dLbls>
          <c:showLegendKey val="0"/>
          <c:showVal val="0"/>
          <c:showCatName val="0"/>
          <c:showSerName val="0"/>
          <c:showPercent val="0"/>
          <c:showBubbleSize val="0"/>
        </c:dLbls>
        <c:gapWidth val="100"/>
        <c:overlap val="100"/>
        <c:axId val="254588032"/>
        <c:axId val="254589568"/>
      </c:barChart>
      <c:catAx>
        <c:axId val="254588032"/>
        <c:scaling>
          <c:orientation val="maxMin"/>
        </c:scaling>
        <c:delete val="0"/>
        <c:axPos val="l"/>
        <c:numFmt formatCode="_-* #,##0_-;\-* #,##0_-;_-* &quot;-&quot;??_-;_-@_-" sourceLinked="1"/>
        <c:majorTickMark val="none"/>
        <c:minorTickMark val="none"/>
        <c:tickLblPos val="low"/>
        <c:spPr>
          <a:ln>
            <a:solidFill>
              <a:sysClr val="window" lastClr="FFFFFF">
                <a:lumMod val="85000"/>
              </a:sysClr>
            </a:solidFill>
          </a:ln>
        </c:spPr>
        <c:crossAx val="254589568"/>
        <c:crosses val="autoZero"/>
        <c:auto val="1"/>
        <c:lblAlgn val="ctr"/>
        <c:lblOffset val="100"/>
        <c:noMultiLvlLbl val="0"/>
      </c:catAx>
      <c:valAx>
        <c:axId val="254589568"/>
        <c:scaling>
          <c:orientation val="minMax"/>
        </c:scaling>
        <c:delete val="0"/>
        <c:axPos val="t"/>
        <c:majorGridlines>
          <c:spPr>
            <a:ln>
              <a:solidFill>
                <a:schemeClr val="bg1">
                  <a:lumMod val="85000"/>
                </a:schemeClr>
              </a:solidFill>
            </a:ln>
          </c:spPr>
        </c:majorGridlines>
        <c:numFmt formatCode="0%" sourceLinked="1"/>
        <c:majorTickMark val="out"/>
        <c:minorTickMark val="none"/>
        <c:tickLblPos val="high"/>
        <c:spPr>
          <a:ln>
            <a:noFill/>
          </a:ln>
        </c:spPr>
        <c:txPr>
          <a:bodyPr/>
          <a:lstStyle/>
          <a:p>
            <a:pPr>
              <a:defRPr sz="1000"/>
            </a:pPr>
            <a:endParaRPr lang="en-US"/>
          </a:p>
        </c:txPr>
        <c:crossAx val="254588032"/>
        <c:crosses val="autoZero"/>
        <c:crossBetween val="between"/>
      </c:valAx>
    </c:plotArea>
    <c:plotVisOnly val="1"/>
    <c:dispBlanksAs val="gap"/>
    <c:showDLblsOverMax val="0"/>
  </c:chart>
  <c:spPr>
    <a:ln>
      <a:noFill/>
    </a:ln>
  </c:spPr>
  <c:txPr>
    <a:bodyPr/>
    <a:lstStyle/>
    <a:p>
      <a:pPr>
        <a:defRPr sz="1200"/>
      </a:pPr>
      <a:endParaRPr lang="en-US"/>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chart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6.bin"/></Relationships>
</file>

<file path=xl/chart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0.bin"/></Relationships>
</file>

<file path=xl/chart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3.bin"/></Relationships>
</file>

<file path=xl/chart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6.bin"/></Relationships>
</file>

<file path=xl/chart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52.bin"/></Relationships>
</file>

<file path=xl/chart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3.bin"/></Relationships>
</file>

<file path=xl/chart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4.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2.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4.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5.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6.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7.bin"/></Relationships>
</file>

<file path=xl/chart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5.bin"/></Relationships>
</file>

<file path=xl/chartsheets/sheet1.xml><?xml version="1.0" encoding="utf-8"?>
<chartsheet xmlns="http://schemas.openxmlformats.org/spreadsheetml/2006/main" xmlns:r="http://schemas.openxmlformats.org/officeDocument/2006/relationships">
  <sheetPr codeName="Chart23">
    <tabColor rgb="FF99CCFF"/>
  </sheetPr>
  <sheetViews>
    <sheetView zoomScale="90" workbookViewId="0"/>
  </sheetViews>
  <pageMargins left="0.7" right="0.7" top="0.75" bottom="0.75" header="0.3" footer="0.3"/>
  <pageSetup paperSize="9" orientation="landscape" r:id="rId1"/>
  <drawing r:id="rId2"/>
</chartsheet>
</file>

<file path=xl/chartsheets/sheet10.xml><?xml version="1.0" encoding="utf-8"?>
<chartsheet xmlns="http://schemas.openxmlformats.org/spreadsheetml/2006/main" xmlns:r="http://schemas.openxmlformats.org/officeDocument/2006/relationships">
  <sheetPr codeName="Chart29">
    <tabColor rgb="FF99CCFF"/>
  </sheetPr>
  <sheetViews>
    <sheetView zoomScale="90" workbookViewId="0"/>
  </sheetViews>
  <pageMargins left="0.7" right="0.7" top="0.75" bottom="0.75" header="0.3" footer="0.3"/>
  <pageSetup paperSize="9" orientation="landscape" r:id="rId1"/>
  <drawing r:id="rId2"/>
</chartsheet>
</file>

<file path=xl/chartsheets/sheet11.xml><?xml version="1.0" encoding="utf-8"?>
<chartsheet xmlns="http://schemas.openxmlformats.org/spreadsheetml/2006/main" xmlns:r="http://schemas.openxmlformats.org/officeDocument/2006/relationships">
  <sheetPr codeName="Chart31">
    <tabColor rgb="FFFFFF99"/>
  </sheetPr>
  <sheetViews>
    <sheetView zoomScale="80" workbookViewId="0"/>
  </sheetViews>
  <pageMargins left="0.7" right="0.7" top="0.75" bottom="0.75" header="0.3" footer="0.3"/>
  <pageSetup paperSize="9" orientation="landscape" r:id="rId1"/>
  <drawing r:id="rId2"/>
</chartsheet>
</file>

<file path=xl/chartsheets/sheet12.xml><?xml version="1.0" encoding="utf-8"?>
<chartsheet xmlns="http://schemas.openxmlformats.org/spreadsheetml/2006/main" xmlns:r="http://schemas.openxmlformats.org/officeDocument/2006/relationships">
  <sheetPr codeName="Chart20">
    <tabColor rgb="FF99CCFF"/>
  </sheetPr>
  <sheetViews>
    <sheetView zoomScale="115" workbookViewId="0"/>
  </sheetViews>
  <pageMargins left="0.7" right="0.7" top="0.75" bottom="0.75" header="0.3" footer="0.3"/>
  <pageSetup paperSize="9" orientation="landscape" r:id="rId1"/>
  <drawing r:id="rId2"/>
</chartsheet>
</file>

<file path=xl/chartsheets/sheet13.xml><?xml version="1.0" encoding="utf-8"?>
<chartsheet xmlns="http://schemas.openxmlformats.org/spreadsheetml/2006/main" xmlns:r="http://schemas.openxmlformats.org/officeDocument/2006/relationships">
  <sheetPr codeName="Chart1">
    <tabColor rgb="FF99CCFF"/>
  </sheetPr>
  <sheetViews>
    <sheetView zoomScale="80" workbookViewId="0"/>
  </sheetViews>
  <pageMargins left="0.7" right="0.7" top="0.75" bottom="0.75" header="0.3" footer="0.3"/>
  <pageSetup paperSize="9" orientation="landscape" r:id="rId1"/>
  <drawing r:id="rId2"/>
</chartsheet>
</file>

<file path=xl/chartsheets/sheet14.xml><?xml version="1.0" encoding="utf-8"?>
<chartsheet xmlns="http://schemas.openxmlformats.org/spreadsheetml/2006/main" xmlns:r="http://schemas.openxmlformats.org/officeDocument/2006/relationships">
  <sheetPr codeName="Chart3">
    <tabColor rgb="FF99CCFF"/>
  </sheetPr>
  <sheetViews>
    <sheetView zoomScale="90" workbookViewId="0"/>
  </sheetViews>
  <pageMargins left="0.7" right="0.7" top="0.75" bottom="0.75" header="0.3" footer="0.3"/>
  <pageSetup paperSize="9" orientation="landscape" r:id="rId1"/>
  <drawing r:id="rId2"/>
</chartsheet>
</file>

<file path=xl/chartsheets/sheet15.xml><?xml version="1.0" encoding="utf-8"?>
<chartsheet xmlns="http://schemas.openxmlformats.org/spreadsheetml/2006/main" xmlns:r="http://schemas.openxmlformats.org/officeDocument/2006/relationships">
  <sheetPr codeName="Chart7">
    <tabColor rgb="FF99CCFF"/>
  </sheetPr>
  <sheetViews>
    <sheetView zoomScale="90" workbookViewId="0"/>
  </sheetViews>
  <pageMargins left="0.7" right="0.7" top="0.75" bottom="0.75" header="0.3" footer="0.3"/>
  <pageSetup paperSize="9" orientation="landscape" r:id="rId1"/>
  <drawing r:id="rId2"/>
</chartsheet>
</file>

<file path=xl/chartsheets/sheet16.xml><?xml version="1.0" encoding="utf-8"?>
<chartsheet xmlns="http://schemas.openxmlformats.org/spreadsheetml/2006/main" xmlns:r="http://schemas.openxmlformats.org/officeDocument/2006/relationships">
  <sheetPr codeName="Chart9">
    <tabColor rgb="FF99CCFF"/>
  </sheetPr>
  <sheetViews>
    <sheetView zoomScale="90" workbookViewId="0"/>
  </sheetViews>
  <pageMargins left="0.7" right="0.7" top="0.75" bottom="0.75" header="0.3" footer="0.3"/>
  <pageSetup paperSize="9" orientation="landscape" r:id="rId1"/>
  <drawing r:id="rId2"/>
</chartsheet>
</file>

<file path=xl/chartsheets/sheet2.xml><?xml version="1.0" encoding="utf-8"?>
<chartsheet xmlns="http://schemas.openxmlformats.org/spreadsheetml/2006/main" xmlns:r="http://schemas.openxmlformats.org/officeDocument/2006/relationships">
  <sheetPr codeName="Chart28">
    <tabColor rgb="FF99CCFF"/>
  </sheetPr>
  <sheetViews>
    <sheetView zoomScale="90" workbookViewId="0"/>
  </sheetViews>
  <pageMargins left="0.7" right="0.7" top="0.75" bottom="0.75" header="0.3" footer="0.3"/>
  <pageSetup paperSize="9" orientation="landscape" r:id="rId1"/>
  <drawing r:id="rId2"/>
</chartsheet>
</file>

<file path=xl/chartsheets/sheet3.xml><?xml version="1.0" encoding="utf-8"?>
<chartsheet xmlns="http://schemas.openxmlformats.org/spreadsheetml/2006/main" xmlns:r="http://schemas.openxmlformats.org/officeDocument/2006/relationships">
  <sheetPr codeName="Chart22">
    <tabColor rgb="FF99CCFF"/>
  </sheetPr>
  <sheetViews>
    <sheetView zoomScale="90" workbookViewId="0"/>
  </sheetViews>
  <pageMargins left="0.7" right="0.7" top="0.75" bottom="0.75" header="0.3" footer="0.3"/>
  <pageSetup paperSize="9" orientation="landscape" r:id="rId1"/>
  <drawing r:id="rId2"/>
</chartsheet>
</file>

<file path=xl/chartsheets/sheet4.xml><?xml version="1.0" encoding="utf-8"?>
<chartsheet xmlns="http://schemas.openxmlformats.org/spreadsheetml/2006/main" xmlns:r="http://schemas.openxmlformats.org/officeDocument/2006/relationships">
  <sheetPr codeName="Chart24">
    <tabColor rgb="FF99CCFF"/>
  </sheetPr>
  <sheetViews>
    <sheetView zoomScale="90" workbookViewId="0"/>
  </sheetViews>
  <pageMargins left="0.7" right="0.7" top="0.75" bottom="0.75" header="0.3" footer="0.3"/>
  <pageSetup paperSize="9" orientation="landscape" r:id="rId1"/>
  <drawing r:id="rId2"/>
</chartsheet>
</file>

<file path=xl/chartsheets/sheet5.xml><?xml version="1.0" encoding="utf-8"?>
<chartsheet xmlns="http://schemas.openxmlformats.org/spreadsheetml/2006/main" xmlns:r="http://schemas.openxmlformats.org/officeDocument/2006/relationships">
  <sheetPr codeName="Chart25">
    <tabColor rgb="FF99CCFF"/>
  </sheetPr>
  <sheetViews>
    <sheetView zoomScale="90" workbookViewId="0"/>
  </sheetViews>
  <pageMargins left="0.7" right="0.7" top="0.75" bottom="0.75" header="0.3" footer="0.3"/>
  <pageSetup paperSize="9" orientation="landscape" r:id="rId1"/>
  <drawing r:id="rId2"/>
</chartsheet>
</file>

<file path=xl/chartsheets/sheet6.xml><?xml version="1.0" encoding="utf-8"?>
<chartsheet xmlns="http://schemas.openxmlformats.org/spreadsheetml/2006/main" xmlns:r="http://schemas.openxmlformats.org/officeDocument/2006/relationships">
  <sheetPr codeName="Chart21">
    <tabColor rgb="FF99CCFF"/>
  </sheetPr>
  <sheetViews>
    <sheetView zoomScale="80" workbookViewId="0"/>
  </sheetViews>
  <pageMargins left="0.7" right="0.7" top="0.75" bottom="0.75" header="0.3" footer="0.3"/>
  <pageSetup paperSize="9" orientation="landscape" r:id="rId1"/>
  <drawing r:id="rId2"/>
</chartsheet>
</file>

<file path=xl/chartsheets/sheet7.xml><?xml version="1.0" encoding="utf-8"?>
<chartsheet xmlns="http://schemas.openxmlformats.org/spreadsheetml/2006/main" xmlns:r="http://schemas.openxmlformats.org/officeDocument/2006/relationships">
  <sheetPr codeName="Chart26">
    <tabColor rgb="FF99CCFF"/>
  </sheetPr>
  <sheetViews>
    <sheetView zoomScale="90" workbookViewId="0"/>
  </sheetViews>
  <pageMargins left="0.7" right="0.7" top="0.75" bottom="0.75" header="0.3" footer="0.3"/>
  <pageSetup paperSize="9" orientation="landscape" r:id="rId1"/>
  <drawing r:id="rId2"/>
</chartsheet>
</file>

<file path=xl/chartsheets/sheet8.xml><?xml version="1.0" encoding="utf-8"?>
<chartsheet xmlns="http://schemas.openxmlformats.org/spreadsheetml/2006/main" xmlns:r="http://schemas.openxmlformats.org/officeDocument/2006/relationships">
  <sheetPr codeName="Chart27">
    <tabColor rgb="FF99CCFF"/>
  </sheetPr>
  <sheetViews>
    <sheetView zoomScale="90" workbookViewId="0"/>
  </sheetViews>
  <pageMargins left="0.7" right="0.7" top="0.75" bottom="0.75" header="0.3" footer="0.3"/>
  <pageSetup paperSize="9" orientation="landscape" r:id="rId1"/>
  <drawing r:id="rId2"/>
</chartsheet>
</file>

<file path=xl/chartsheets/sheet9.xml><?xml version="1.0" encoding="utf-8"?>
<chartsheet xmlns="http://schemas.openxmlformats.org/spreadsheetml/2006/main" xmlns:r="http://schemas.openxmlformats.org/officeDocument/2006/relationships">
  <sheetPr codeName="Chart30">
    <tabColor rgb="FF99CCFF"/>
  </sheetPr>
  <sheetViews>
    <sheetView zoomScale="90" workbookViewId="0"/>
  </sheetViews>
  <pageMargins left="0.7" right="0.7" top="0.75" bottom="0.75" header="0.3" footer="0.3"/>
  <pageSetup paperSize="9" orientation="landscape" r:id="rId1"/>
  <drawing r:id="rId2"/>
</chartsheet>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0</xdr:col>
      <xdr:colOff>314325</xdr:colOff>
      <xdr:row>0</xdr:row>
      <xdr:rowOff>142875</xdr:rowOff>
    </xdr:from>
    <xdr:to>
      <xdr:col>1</xdr:col>
      <xdr:colOff>857250</xdr:colOff>
      <xdr:row>1</xdr:row>
      <xdr:rowOff>657225</xdr:rowOff>
    </xdr:to>
    <xdr:pic>
      <xdr:nvPicPr>
        <xdr:cNvPr id="2" name="Picture 5" descr="ComComNZ colour.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 y="142875"/>
          <a:ext cx="23145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2209800</xdr:rowOff>
    </xdr:from>
    <xdr:to>
      <xdr:col>4</xdr:col>
      <xdr:colOff>0</xdr:colOff>
      <xdr:row>14</xdr:row>
      <xdr:rowOff>95250</xdr:rowOff>
    </xdr:to>
    <xdr:pic>
      <xdr:nvPicPr>
        <xdr:cNvPr id="3" name="Picture 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400300"/>
          <a:ext cx="8982075" cy="3295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314325</xdr:colOff>
      <xdr:row>0</xdr:row>
      <xdr:rowOff>142875</xdr:rowOff>
    </xdr:from>
    <xdr:to>
      <xdr:col>1</xdr:col>
      <xdr:colOff>857250</xdr:colOff>
      <xdr:row>1</xdr:row>
      <xdr:rowOff>657225</xdr:rowOff>
    </xdr:to>
    <xdr:pic>
      <xdr:nvPicPr>
        <xdr:cNvPr id="4" name="Picture 5" descr="ComComNZ colour.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 y="142875"/>
          <a:ext cx="23145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absoluteAnchor>
    <xdr:pos x="0" y="0"/>
    <xdr:ext cx="9281583" cy="604308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absoluteAnchor>
    <xdr:pos x="0" y="0"/>
    <xdr:ext cx="9281583" cy="604308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xdr:wsDr xmlns:xdr="http://schemas.openxmlformats.org/drawingml/2006/spreadsheetDrawing" xmlns:a="http://schemas.openxmlformats.org/drawingml/2006/main">
  <xdr:absoluteAnchor>
    <xdr:pos x="0" y="0"/>
    <xdr:ext cx="9284804" cy="604630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xdr:wsDr xmlns:xdr="http://schemas.openxmlformats.org/drawingml/2006/spreadsheetDrawing" xmlns:a="http://schemas.openxmlformats.org/drawingml/2006/main">
  <xdr:absoluteAnchor>
    <xdr:pos x="0" y="0"/>
    <xdr:ext cx="9281583" cy="604308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xdr:wsDr xmlns:xdr="http://schemas.openxmlformats.org/drawingml/2006/spreadsheetDrawing" xmlns:a="http://schemas.openxmlformats.org/drawingml/2006/main">
  <xdr:absoluteAnchor>
    <xdr:pos x="0" y="0"/>
    <xdr:ext cx="9281583" cy="604308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xdr:wsDr xmlns:xdr="http://schemas.openxmlformats.org/drawingml/2006/spreadsheetDrawing" xmlns:a="http://schemas.openxmlformats.org/drawingml/2006/main">
  <xdr:absoluteAnchor>
    <xdr:pos x="0" y="0"/>
    <xdr:ext cx="9281583" cy="604308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9281583" cy="604308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9281583" cy="604308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9281583" cy="604308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9281583" cy="604308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9281583" cy="604308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9281583" cy="604308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9281583" cy="604308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8"/>
  <sheetViews>
    <sheetView showGridLines="0" tabSelected="1" view="pageBreakPreview" zoomScaleNormal="100" zoomScaleSheetLayoutView="100" workbookViewId="0"/>
  </sheetViews>
  <sheetFormatPr defaultRowHeight="15" x14ac:dyDescent="0.25"/>
  <cols>
    <col min="1" max="1" width="26.5703125" style="63" customWidth="1"/>
    <col min="2" max="2" width="43.140625" style="63" customWidth="1"/>
    <col min="3" max="3" width="32.7109375" style="63" customWidth="1"/>
    <col min="4" max="4" width="32.28515625" style="63" customWidth="1"/>
    <col min="5" max="16384" width="9.140625" style="63"/>
  </cols>
  <sheetData>
    <row r="1" spans="1:4" ht="15" customHeight="1" x14ac:dyDescent="0.4">
      <c r="A1" s="206" t="s">
        <v>545</v>
      </c>
      <c r="B1" s="181"/>
      <c r="C1" s="181"/>
      <c r="D1" s="182"/>
    </row>
    <row r="2" spans="1:4" ht="189" customHeight="1" x14ac:dyDescent="0.25">
      <c r="A2" s="183"/>
      <c r="B2" s="184"/>
      <c r="C2" s="184"/>
      <c r="D2" s="185"/>
    </row>
    <row r="3" spans="1:4" ht="22.5" customHeight="1" x14ac:dyDescent="0.3">
      <c r="A3" s="202" t="s">
        <v>511</v>
      </c>
      <c r="B3" s="186"/>
      <c r="C3" s="186"/>
      <c r="D3" s="187"/>
    </row>
    <row r="4" spans="1:4" ht="22.5" customHeight="1" x14ac:dyDescent="0.3">
      <c r="A4" s="202" t="s">
        <v>512</v>
      </c>
      <c r="B4" s="186"/>
      <c r="C4" s="186"/>
      <c r="D4" s="187"/>
    </row>
    <row r="5" spans="1:4" ht="22.5" customHeight="1" x14ac:dyDescent="0.3">
      <c r="A5" s="202" t="s">
        <v>513</v>
      </c>
      <c r="B5" s="186"/>
      <c r="C5" s="186"/>
      <c r="D5" s="187"/>
    </row>
    <row r="6" spans="1:4" ht="22.5" customHeight="1" x14ac:dyDescent="0.3">
      <c r="A6" s="202" t="s">
        <v>544</v>
      </c>
      <c r="B6" s="186"/>
      <c r="C6" s="186"/>
      <c r="D6" s="187"/>
    </row>
    <row r="7" spans="1:4" ht="42" customHeight="1" x14ac:dyDescent="0.25">
      <c r="A7" s="183"/>
      <c r="B7" s="184"/>
      <c r="C7" s="184"/>
      <c r="D7" s="185"/>
    </row>
    <row r="8" spans="1:4" ht="15" customHeight="1" x14ac:dyDescent="0.25">
      <c r="A8" s="183"/>
      <c r="B8" s="188"/>
      <c r="C8" s="188"/>
      <c r="D8" s="189"/>
    </row>
    <row r="9" spans="1:4" ht="15" customHeight="1" x14ac:dyDescent="0.25">
      <c r="A9" s="183"/>
      <c r="B9" s="188"/>
      <c r="C9" s="188"/>
      <c r="D9" s="185"/>
    </row>
    <row r="10" spans="1:4" ht="15" customHeight="1" x14ac:dyDescent="0.25">
      <c r="A10" s="183"/>
      <c r="B10" s="188"/>
      <c r="C10" s="188"/>
      <c r="D10" s="185"/>
    </row>
    <row r="11" spans="1:4" ht="15" customHeight="1" x14ac:dyDescent="0.25">
      <c r="A11" s="183"/>
      <c r="B11" s="188"/>
      <c r="C11" s="188"/>
      <c r="D11" s="185"/>
    </row>
    <row r="12" spans="1:4" ht="15" customHeight="1" x14ac:dyDescent="0.25">
      <c r="A12" s="183"/>
      <c r="B12" s="188"/>
      <c r="C12" s="188"/>
      <c r="D12" s="189"/>
    </row>
    <row r="13" spans="1:4" ht="15" customHeight="1" x14ac:dyDescent="0.25">
      <c r="A13" s="183"/>
      <c r="B13" s="188"/>
      <c r="C13" s="188"/>
      <c r="D13" s="189"/>
    </row>
    <row r="14" spans="1:4" ht="15" customHeight="1" x14ac:dyDescent="0.25">
      <c r="A14" s="183"/>
      <c r="B14" s="188"/>
      <c r="C14" s="188"/>
      <c r="D14" s="185"/>
    </row>
    <row r="15" spans="1:4" ht="15" customHeight="1" x14ac:dyDescent="0.25">
      <c r="A15" s="183"/>
      <c r="B15" s="188"/>
      <c r="C15" s="188"/>
      <c r="D15" s="185"/>
    </row>
    <row r="16" spans="1:4" ht="15" customHeight="1" x14ac:dyDescent="0.25">
      <c r="A16" s="183"/>
      <c r="B16" s="188"/>
      <c r="C16" s="188"/>
      <c r="D16" s="185"/>
    </row>
    <row r="17" spans="1:4" ht="15" customHeight="1" x14ac:dyDescent="0.25">
      <c r="A17" s="190" t="s">
        <v>514</v>
      </c>
      <c r="B17" s="186"/>
      <c r="C17" s="186"/>
      <c r="D17" s="187"/>
    </row>
    <row r="18" spans="1:4" ht="15" customHeight="1" x14ac:dyDescent="0.25">
      <c r="A18" s="191"/>
      <c r="B18" s="192"/>
      <c r="C18" s="192"/>
      <c r="D18" s="193"/>
    </row>
  </sheetData>
  <sheetProtection formatColumns="0" formatRows="0"/>
  <pageMargins left="0.70866141732283472" right="0.70866141732283472" top="0.74803149606299213" bottom="0.74803149606299213" header="0.31496062992125984" footer="0.31496062992125984"/>
  <pageSetup paperSize="9" scale="97" orientation="landscape" r:id="rId1"/>
  <headerFooter>
    <oddFooter>&amp;L&amp;F&amp;C&amp;A&amp;R&amp;P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99"/>
    <pageSetUpPr fitToPage="1"/>
  </sheetPr>
  <dimension ref="A1:B2"/>
  <sheetViews>
    <sheetView showGridLines="0" view="pageBreakPreview" zoomScaleNormal="100" zoomScaleSheetLayoutView="100" workbookViewId="0"/>
  </sheetViews>
  <sheetFormatPr defaultRowHeight="15" x14ac:dyDescent="0.25"/>
  <cols>
    <col min="1" max="1" width="24.28515625" style="63" customWidth="1"/>
    <col min="2" max="2" width="34.28515625" style="63" customWidth="1"/>
    <col min="3" max="16384" width="9.140625" style="63"/>
  </cols>
  <sheetData>
    <row r="1" spans="1:2" ht="26.25" thickBot="1" x14ac:dyDescent="0.3">
      <c r="A1" s="48" t="s">
        <v>321</v>
      </c>
      <c r="B1" s="48" t="s">
        <v>482</v>
      </c>
    </row>
    <row r="2" spans="1:2" ht="15.75" thickBot="1" x14ac:dyDescent="0.3">
      <c r="A2" s="132" t="s">
        <v>15</v>
      </c>
      <c r="B2" s="171">
        <f>INDEX(Data!$E$455:$T$455,,MATCH(s52p_T9!A2,Data!$E$454:$T$454,0))-INDEX(Data!$E$456:$T$456,,MATCH(s52p_T9!A2,Data!$E$454:$T$454,0))</f>
        <v>0.14672260484439903</v>
      </c>
    </row>
  </sheetData>
  <pageMargins left="0.7" right="0.7" top="0.75" bottom="0.75" header="0.3" footer="0.3"/>
  <pageSetup paperSize="9"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FF99"/>
    <pageSetUpPr fitToPage="1"/>
  </sheetPr>
  <dimension ref="A1:B2"/>
  <sheetViews>
    <sheetView showGridLines="0" view="pageBreakPreview" zoomScaleNormal="100" zoomScaleSheetLayoutView="100" workbookViewId="0"/>
  </sheetViews>
  <sheetFormatPr defaultRowHeight="15" x14ac:dyDescent="0.25"/>
  <cols>
    <col min="1" max="1" width="20.140625" style="63" customWidth="1"/>
    <col min="2" max="2" width="27.7109375" style="63" customWidth="1"/>
    <col min="3" max="16384" width="9.140625" style="63"/>
  </cols>
  <sheetData>
    <row r="1" spans="1:2" ht="26.25" thickBot="1" x14ac:dyDescent="0.3">
      <c r="A1" s="48" t="s">
        <v>321</v>
      </c>
      <c r="B1" s="48" t="s">
        <v>482</v>
      </c>
    </row>
    <row r="2" spans="1:2" ht="15.75" thickBot="1" x14ac:dyDescent="0.3">
      <c r="A2" s="132" t="s">
        <v>11</v>
      </c>
      <c r="B2" s="171">
        <f>INDEX(Data!$E$455:$T$455,,MATCH(s52p_T8!A2,Data!$E$454:$T$454,0))-INDEX(Data!$E$456:$T$456,,MATCH(s52p_T8!A2,Data!$E$454:$T$454,0))</f>
        <v>3.3021409087676545</v>
      </c>
    </row>
  </sheetData>
  <pageMargins left="0.7" right="0.7" top="0.75" bottom="0.75" header="0.3" footer="0.3"/>
  <pageSetup paperSize="9"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FF99"/>
    <pageSetUpPr fitToPage="1"/>
  </sheetPr>
  <dimension ref="A1:F4"/>
  <sheetViews>
    <sheetView showGridLines="0" view="pageBreakPreview" zoomScaleNormal="100" zoomScaleSheetLayoutView="100" workbookViewId="0"/>
  </sheetViews>
  <sheetFormatPr defaultRowHeight="15" x14ac:dyDescent="0.25"/>
  <cols>
    <col min="1" max="1" width="20.85546875" style="63" customWidth="1"/>
    <col min="2" max="16384" width="9.140625" style="63"/>
  </cols>
  <sheetData>
    <row r="1" spans="1:6" ht="15.75" thickBot="1" x14ac:dyDescent="0.3">
      <c r="A1" s="48" t="s">
        <v>265</v>
      </c>
      <c r="B1" s="48" t="s">
        <v>73</v>
      </c>
      <c r="C1" s="48" t="s">
        <v>74</v>
      </c>
      <c r="D1" s="48" t="s">
        <v>75</v>
      </c>
      <c r="E1" s="48" t="s">
        <v>76</v>
      </c>
      <c r="F1" s="48" t="s">
        <v>77</v>
      </c>
    </row>
    <row r="2" spans="1:6" ht="15.75" thickBot="1" x14ac:dyDescent="0.3">
      <c r="A2" s="131" t="s">
        <v>14</v>
      </c>
      <c r="B2" s="135">
        <f>INDEX(Data!$E$448:$T$452,MATCH(B$1,Data!$V$448:$V$452,0),MATCH($A2,Data!$E$447:$T$447,0))</f>
        <v>2575.715725986593</v>
      </c>
      <c r="C2" s="135">
        <f>INDEX(Data!$E$448:$T$452,MATCH(C$1,Data!$V$448:$V$452,0),MATCH($A2,Data!$E$447:$T$447,0))</f>
        <v>2732.5768136991765</v>
      </c>
      <c r="D2" s="135">
        <f>INDEX(Data!$E$448:$T$452,MATCH(D$1,Data!$V$448:$V$452,0),MATCH($A2,Data!$E$447:$T$447,0))</f>
        <v>2898.9907416534561</v>
      </c>
      <c r="E2" s="135">
        <f>INDEX(Data!$E$448:$T$452,MATCH(E$1,Data!$V$448:$V$452,0),MATCH($A2,Data!$E$447:$T$447,0))</f>
        <v>3075.5392778201513</v>
      </c>
      <c r="F2" s="135">
        <f>INDEX(Data!$E$448:$T$452,MATCH(F$1,Data!$V$448:$V$452,0),MATCH($A2,Data!$E$447:$T$447,0))</f>
        <v>3262.8396198393984</v>
      </c>
    </row>
    <row r="3" spans="1:6" ht="15.75" thickBot="1" x14ac:dyDescent="0.3">
      <c r="A3" s="131" t="s">
        <v>9</v>
      </c>
      <c r="B3" s="135">
        <f>INDEX(Data!$E$448:$T$452,MATCH(B$1,Data!$V$448:$V$452,0),MATCH($A3,Data!$E$447:$T$447,0))</f>
        <v>230.51205157587103</v>
      </c>
      <c r="C3" s="135">
        <f>INDEX(Data!$E$448:$T$452,MATCH(C$1,Data!$V$448:$V$452,0),MATCH($A3,Data!$E$447:$T$447,0))</f>
        <v>244.55023551684155</v>
      </c>
      <c r="D3" s="135">
        <f>INDEX(Data!$E$448:$T$452,MATCH(D$1,Data!$V$448:$V$452,0),MATCH($A3,Data!$E$447:$T$447,0))</f>
        <v>259.44334485981716</v>
      </c>
      <c r="E3" s="135">
        <f>INDEX(Data!$E$448:$T$452,MATCH(E$1,Data!$V$448:$V$452,0),MATCH($A3,Data!$E$447:$T$447,0))</f>
        <v>275.24344456178005</v>
      </c>
      <c r="F3" s="135">
        <f>INDEX(Data!$E$448:$T$452,MATCH(F$1,Data!$V$448:$V$452,0),MATCH($A3,Data!$E$447:$T$447,0))</f>
        <v>292.00577033559239</v>
      </c>
    </row>
    <row r="4" spans="1:6" ht="15.75" thickBot="1" x14ac:dyDescent="0.3">
      <c r="A4" s="131" t="s">
        <v>13</v>
      </c>
      <c r="B4" s="135">
        <f>INDEX(Data!$E$448:$T$452,MATCH(B$1,Data!$V$448:$V$452,0),MATCH($A4,Data!$E$447:$T$447,0))</f>
        <v>578.3110528723081</v>
      </c>
      <c r="C4" s="135">
        <f>INDEX(Data!$E$448:$T$452,MATCH(C$1,Data!$V$448:$V$452,0),MATCH($A4,Data!$E$447:$T$447,0))</f>
        <v>613.5301959922316</v>
      </c>
      <c r="D4" s="135">
        <f>INDEX(Data!$E$448:$T$452,MATCH(D$1,Data!$V$448:$V$452,0),MATCH($A4,Data!$E$447:$T$447,0))</f>
        <v>650.89418492815844</v>
      </c>
      <c r="E4" s="135">
        <f>INDEX(Data!$E$448:$T$452,MATCH(E$1,Data!$V$448:$V$452,0),MATCH($A4,Data!$E$447:$T$447,0))</f>
        <v>690.53364079028324</v>
      </c>
      <c r="F4" s="135">
        <f>INDEX(Data!$E$448:$T$452,MATCH(F$1,Data!$V$448:$V$452,0),MATCH($A4,Data!$E$447:$T$447,0))</f>
        <v>732.58713951441143</v>
      </c>
    </row>
  </sheetData>
  <pageMargins left="0.7" right="0.7" top="0.75" bottom="0.75" header="0.3" footer="0.3"/>
  <pageSetup paperSize="9"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FF99"/>
    <pageSetUpPr fitToPage="1"/>
  </sheetPr>
  <dimension ref="A1:F5"/>
  <sheetViews>
    <sheetView showGridLines="0" view="pageBreakPreview" zoomScaleNormal="100" zoomScaleSheetLayoutView="100" workbookViewId="0"/>
  </sheetViews>
  <sheetFormatPr defaultRowHeight="15" x14ac:dyDescent="0.25"/>
  <cols>
    <col min="1" max="1" width="21.140625" customWidth="1"/>
  </cols>
  <sheetData>
    <row r="1" spans="1:6" ht="15.75" thickBot="1" x14ac:dyDescent="0.3">
      <c r="A1" s="48" t="s">
        <v>265</v>
      </c>
      <c r="B1" s="48" t="s">
        <v>73</v>
      </c>
      <c r="C1" s="48" t="s">
        <v>74</v>
      </c>
      <c r="D1" s="48" t="s">
        <v>75</v>
      </c>
      <c r="E1" s="48" t="s">
        <v>76</v>
      </c>
      <c r="F1" s="48" t="s">
        <v>77</v>
      </c>
    </row>
    <row r="2" spans="1:6" ht="15.75" thickBot="1" x14ac:dyDescent="0.3">
      <c r="A2" s="131" t="s">
        <v>14</v>
      </c>
      <c r="B2" s="135">
        <f>INDEX(Data!$E$441:$T$445,MATCH(B$1,Data!$V$441:$V$445,0),MATCH($A2,Data!$E$440:$T$440,0))</f>
        <v>2407.9378497655166</v>
      </c>
      <c r="C2" s="135">
        <f>INDEX(Data!$E$441:$T$445,MATCH(C$1,Data!$V$441:$V$445,0),MATCH($A2,Data!$E$440:$T$440,0))</f>
        <v>2554.5812648162364</v>
      </c>
      <c r="D2" s="135">
        <f>INDEX(Data!$E$441:$T$445,MATCH(D$1,Data!$V$441:$V$445,0),MATCH($A2,Data!$E$440:$T$440,0))</f>
        <v>2710.1552638435446</v>
      </c>
      <c r="E2" s="135">
        <f>INDEX(Data!$E$441:$T$445,MATCH(E$1,Data!$V$441:$V$445,0),MATCH($A2,Data!$E$440:$T$440,0))</f>
        <v>2875.2037194116165</v>
      </c>
      <c r="F2" s="135">
        <f>INDEX(Data!$E$441:$T$445,MATCH(F$1,Data!$V$441:$V$445,0),MATCH($A2,Data!$E$440:$T$440,0))</f>
        <v>3050.3036259237838</v>
      </c>
    </row>
    <row r="3" spans="1:6" ht="15.75" thickBot="1" x14ac:dyDescent="0.3">
      <c r="A3" s="131" t="s">
        <v>9</v>
      </c>
      <c r="B3" s="135">
        <f>INDEX(Data!$E$441:$T$445,MATCH(B$1,Data!$V$441:$V$445,0),MATCH($A3,Data!$E$440:$T$440,0))</f>
        <v>397.33801265826713</v>
      </c>
      <c r="C3" s="135">
        <f>INDEX(Data!$E$441:$T$445,MATCH(C$1,Data!$V$441:$V$445,0),MATCH($A3,Data!$E$440:$T$440,0))</f>
        <v>421.53589762915561</v>
      </c>
      <c r="D3" s="135">
        <f>INDEX(Data!$E$441:$T$445,MATCH(D$1,Data!$V$441:$V$445,0),MATCH($A3,Data!$E$440:$T$440,0))</f>
        <v>447.20743379477108</v>
      </c>
      <c r="E3" s="135">
        <f>INDEX(Data!$E$441:$T$445,MATCH(E$1,Data!$V$441:$V$445,0),MATCH($A3,Data!$E$440:$T$440,0))</f>
        <v>474.44236651287264</v>
      </c>
      <c r="F3" s="135">
        <f>INDEX(Data!$E$441:$T$445,MATCH(F$1,Data!$V$441:$V$445,0),MATCH($A3,Data!$E$440:$T$440,0))</f>
        <v>503.33590663350651</v>
      </c>
    </row>
    <row r="4" spans="1:6" ht="15.75" thickBot="1" x14ac:dyDescent="0.3">
      <c r="A4" s="131" t="s">
        <v>13</v>
      </c>
      <c r="B4" s="135">
        <f>INDEX(Data!$E$441:$T$445,MATCH(B$1,Data!$V$441:$V$445,0),MATCH($A4,Data!$E$440:$T$440,0))</f>
        <v>1553.8724691180882</v>
      </c>
      <c r="C4" s="135">
        <f>INDEX(Data!$E$441:$T$445,MATCH(C$1,Data!$V$441:$V$445,0),MATCH($A4,Data!$E$440:$T$440,0))</f>
        <v>1648.5033024873799</v>
      </c>
      <c r="D4" s="135">
        <f>INDEX(Data!$E$441:$T$445,MATCH(D$1,Data!$V$441:$V$445,0),MATCH($A4,Data!$E$440:$T$440,0))</f>
        <v>1748.8971536088611</v>
      </c>
      <c r="E4" s="135">
        <f>INDEX(Data!$E$441:$T$445,MATCH(E$1,Data!$V$441:$V$445,0),MATCH($A4,Data!$E$440:$T$440,0))</f>
        <v>1855.4049902636405</v>
      </c>
      <c r="F4" s="135">
        <f>INDEX(Data!$E$441:$T$445,MATCH(F$1,Data!$V$441:$V$445,0),MATCH($A4,Data!$E$440:$T$440,0))</f>
        <v>1968.3991541706962</v>
      </c>
    </row>
    <row r="5" spans="1:6" ht="15.75" thickBot="1" x14ac:dyDescent="0.3">
      <c r="A5" s="131" t="s">
        <v>6</v>
      </c>
      <c r="B5" s="135">
        <f>INDEX(Data!$E$441:$T$445,MATCH(B$1,Data!$V$441:$V$445,0),MATCH($A5,Data!$E$440:$T$440,0))</f>
        <v>2009.4171474780235</v>
      </c>
      <c r="C5" s="135">
        <f>INDEX(Data!$E$441:$T$445,MATCH(C$1,Data!$V$441:$V$445,0),MATCH($A5,Data!$E$440:$T$440,0))</f>
        <v>2131.7906517594351</v>
      </c>
      <c r="D5" s="135">
        <f>INDEX(Data!$E$441:$T$445,MATCH(D$1,Data!$V$441:$V$445,0),MATCH($A5,Data!$E$440:$T$440,0))</f>
        <v>2261.6167024515844</v>
      </c>
      <c r="E5" s="135">
        <f>INDEX(Data!$E$441:$T$445,MATCH(E$1,Data!$V$441:$V$445,0),MATCH($A5,Data!$E$440:$T$440,0))</f>
        <v>2399.3491596308859</v>
      </c>
      <c r="F5" s="135">
        <f>INDEX(Data!$E$441:$T$445,MATCH(F$1,Data!$V$441:$V$445,0),MATCH($A5,Data!$E$440:$T$440,0))</f>
        <v>2545.4695234524065</v>
      </c>
    </row>
  </sheetData>
  <pageMargins left="0.7" right="0.7" top="0.75" bottom="0.75" header="0.3" footer="0.3"/>
  <pageSetup paperSize="9"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FF99"/>
    <pageSetUpPr fitToPage="1"/>
  </sheetPr>
  <dimension ref="A1:D17"/>
  <sheetViews>
    <sheetView showGridLines="0" view="pageBreakPreview" zoomScaleNormal="100" zoomScaleSheetLayoutView="100" workbookViewId="0"/>
  </sheetViews>
  <sheetFormatPr defaultRowHeight="15" x14ac:dyDescent="0.25"/>
  <cols>
    <col min="1" max="1" width="20.7109375" style="63" bestFit="1" customWidth="1"/>
    <col min="2" max="2" width="11.7109375" style="63" bestFit="1" customWidth="1"/>
    <col min="3" max="3" width="11.28515625" style="63" bestFit="1" customWidth="1"/>
    <col min="4" max="4" width="9.42578125" style="63" bestFit="1" customWidth="1"/>
    <col min="5" max="16384" width="9.140625" style="63"/>
  </cols>
  <sheetData>
    <row r="1" spans="1:4" x14ac:dyDescent="0.25">
      <c r="A1" s="66" t="s">
        <v>265</v>
      </c>
      <c r="B1" s="66" t="s">
        <v>277</v>
      </c>
      <c r="C1" s="66" t="s">
        <v>278</v>
      </c>
      <c r="D1" s="66" t="s">
        <v>279</v>
      </c>
    </row>
    <row r="2" spans="1:4" x14ac:dyDescent="0.25">
      <c r="A2" s="63" t="s">
        <v>14</v>
      </c>
      <c r="B2" s="139">
        <f>INDEX(Data!$E$436:$T$438,MATCH(B$1,Data!$C$436:$C$438,0),MATCH($A2,Data!$E$435:$T$435,0))</f>
        <v>1.297251105</v>
      </c>
      <c r="C2" s="139">
        <f>INDEX(Data!$E$436:$T$438,MATCH(C$1,Data!$C$436:$C$438,0),MATCH($A2,Data!$E$435:$T$435,0))</f>
        <v>1.087385609</v>
      </c>
      <c r="D2" s="139">
        <f>INDEX(Data!$E$436:$T$438,MATCH(D$1,Data!$C$436:$C$438,0),MATCH($A2,Data!$E$435:$T$435,0))</f>
        <v>1.5071166009999999</v>
      </c>
    </row>
    <row r="3" spans="1:4" x14ac:dyDescent="0.25">
      <c r="A3" s="63" t="s">
        <v>3</v>
      </c>
      <c r="B3" s="140">
        <f>INDEX(Data!$E$436:$T$438,MATCH(B$1,Data!$C$436:$C$438,0),MATCH($A3,Data!$E$435:$T$435,0))</f>
        <v>1.2946937080000001</v>
      </c>
      <c r="C3" s="140">
        <f>INDEX(Data!$E$436:$T$438,MATCH(C$1,Data!$C$436:$C$438,0),MATCH($A3,Data!$E$435:$T$435,0))</f>
        <v>1.1425076270000001</v>
      </c>
      <c r="D3" s="140">
        <f>INDEX(Data!$E$436:$T$438,MATCH(D$1,Data!$C$436:$C$438,0),MATCH($A3,Data!$E$435:$T$435,0))</f>
        <v>1.446879789</v>
      </c>
    </row>
    <row r="4" spans="1:4" x14ac:dyDescent="0.25">
      <c r="A4" s="63" t="s">
        <v>9</v>
      </c>
      <c r="B4" s="140">
        <f>INDEX(Data!$E$436:$T$438,MATCH(B$1,Data!$C$436:$C$438,0),MATCH($A4,Data!$E$435:$T$435,0))</f>
        <v>3.5213700000000001</v>
      </c>
      <c r="C4" s="140">
        <f>INDEX(Data!$E$436:$T$438,MATCH(C$1,Data!$C$436:$C$438,0),MATCH($A4,Data!$E$435:$T$435,0))</f>
        <v>2.839717812</v>
      </c>
      <c r="D4" s="140">
        <f>INDEX(Data!$E$436:$T$438,MATCH(D$1,Data!$C$436:$C$438,0),MATCH($A4,Data!$E$435:$T$435,0))</f>
        <v>4.2030221880000003</v>
      </c>
    </row>
    <row r="5" spans="1:4" x14ac:dyDescent="0.25">
      <c r="A5" s="63" t="s">
        <v>11</v>
      </c>
      <c r="B5" s="140">
        <f>INDEX(Data!$E$436:$T$438,MATCH(B$1,Data!$C$436:$C$438,0),MATCH($A5,Data!$E$435:$T$435,0))</f>
        <v>3.0854590000000002</v>
      </c>
      <c r="C5" s="140">
        <f>INDEX(Data!$E$436:$T$438,MATCH(C$1,Data!$C$436:$C$438,0),MATCH($A5,Data!$E$435:$T$435,0))</f>
        <v>2.6416085420000002</v>
      </c>
      <c r="D5" s="140">
        <f>INDEX(Data!$E$436:$T$438,MATCH(D$1,Data!$C$436:$C$438,0),MATCH($A5,Data!$E$435:$T$435,0))</f>
        <v>3.5293094580000002</v>
      </c>
    </row>
    <row r="6" spans="1:4" x14ac:dyDescent="0.25">
      <c r="A6" s="63" t="s">
        <v>12</v>
      </c>
      <c r="B6" s="140">
        <f>INDEX(Data!$E$436:$T$438,MATCH(B$1,Data!$C$436:$C$438,0),MATCH($A6,Data!$E$435:$T$435,0))</f>
        <v>1.387048244</v>
      </c>
      <c r="C6" s="140">
        <f>INDEX(Data!$E$436:$T$438,MATCH(C$1,Data!$C$436:$C$438,0),MATCH($A6,Data!$E$435:$T$435,0))</f>
        <v>1.1625435500000001</v>
      </c>
      <c r="D6" s="140">
        <f>INDEX(Data!$E$436:$T$438,MATCH(D$1,Data!$C$436:$C$438,0),MATCH($A6,Data!$E$435:$T$435,0))</f>
        <v>1.611552938</v>
      </c>
    </row>
    <row r="7" spans="1:4" x14ac:dyDescent="0.25">
      <c r="A7" s="63" t="s">
        <v>10</v>
      </c>
      <c r="B7" s="140">
        <f>INDEX(Data!$E$436:$T$438,MATCH(B$1,Data!$C$436:$C$438,0),MATCH($A7,Data!$E$435:$T$435,0))</f>
        <v>0.59350174700000002</v>
      </c>
      <c r="C7" s="140">
        <f>INDEX(Data!$E$436:$T$438,MATCH(C$1,Data!$C$436:$C$438,0),MATCH($A7,Data!$E$435:$T$435,0))</f>
        <v>0.41532078400000005</v>
      </c>
      <c r="D7" s="140">
        <f>INDEX(Data!$E$436:$T$438,MATCH(D$1,Data!$C$436:$C$438,0),MATCH($A7,Data!$E$435:$T$435,0))</f>
        <v>0.77168270999999999</v>
      </c>
    </row>
    <row r="8" spans="1:4" x14ac:dyDescent="0.25">
      <c r="A8" s="63" t="s">
        <v>8</v>
      </c>
      <c r="B8" s="140">
        <f>INDEX(Data!$E$436:$T$438,MATCH(B$1,Data!$C$436:$C$438,0),MATCH($A8,Data!$E$435:$T$435,0))</f>
        <v>1.922767401</v>
      </c>
      <c r="C8" s="140">
        <f>INDEX(Data!$E$436:$T$438,MATCH(C$1,Data!$C$436:$C$438,0),MATCH($A8,Data!$E$435:$T$435,0))</f>
        <v>1.6305867439999999</v>
      </c>
      <c r="D8" s="140">
        <f>INDEX(Data!$E$436:$T$438,MATCH(D$1,Data!$C$436:$C$438,0),MATCH($A8,Data!$E$435:$T$435,0))</f>
        <v>2.2149480580000001</v>
      </c>
    </row>
    <row r="9" spans="1:4" x14ac:dyDescent="0.25">
      <c r="A9" s="63" t="s">
        <v>7</v>
      </c>
      <c r="B9" s="140">
        <f>INDEX(Data!$E$436:$T$438,MATCH(B$1,Data!$C$436:$C$438,0),MATCH($A9,Data!$E$435:$T$435,0))</f>
        <v>0.17510314299999999</v>
      </c>
      <c r="C9" s="140">
        <f>INDEX(Data!$E$436:$T$438,MATCH(C$1,Data!$C$436:$C$438,0),MATCH($A9,Data!$E$435:$T$435,0))</f>
        <v>0.10909533499999999</v>
      </c>
      <c r="D9" s="140">
        <f>INDEX(Data!$E$436:$T$438,MATCH(D$1,Data!$C$436:$C$438,0),MATCH($A9,Data!$E$435:$T$435,0))</f>
        <v>0.24111095099999999</v>
      </c>
    </row>
    <row r="10" spans="1:4" x14ac:dyDescent="0.25">
      <c r="A10" s="63" t="s">
        <v>2</v>
      </c>
      <c r="B10" s="140">
        <f>INDEX(Data!$E$436:$T$438,MATCH(B$1,Data!$C$436:$C$438,0),MATCH($A10,Data!$E$435:$T$435,0))</f>
        <v>1.229822</v>
      </c>
      <c r="C10" s="140">
        <f>INDEX(Data!$E$436:$T$438,MATCH(C$1,Data!$C$436:$C$438,0),MATCH($A10,Data!$E$435:$T$435,0))</f>
        <v>1.0380789239999999</v>
      </c>
      <c r="D10" s="140">
        <f>INDEX(Data!$E$436:$T$438,MATCH(D$1,Data!$C$436:$C$438,0),MATCH($A10,Data!$E$435:$T$435,0))</f>
        <v>1.421565076</v>
      </c>
    </row>
    <row r="11" spans="1:4" x14ac:dyDescent="0.25">
      <c r="A11" s="63" t="s">
        <v>4</v>
      </c>
      <c r="B11" s="140">
        <f>INDEX(Data!$E$436:$T$438,MATCH(B$1,Data!$C$436:$C$438,0),MATCH($A11,Data!$E$435:$T$435,0))</f>
        <v>2.523858309</v>
      </c>
      <c r="C11" s="140">
        <f>INDEX(Data!$E$436:$T$438,MATCH(C$1,Data!$C$436:$C$438,0),MATCH($A11,Data!$E$435:$T$435,0))</f>
        <v>2.1204076710000002</v>
      </c>
      <c r="D11" s="140">
        <f>INDEX(Data!$E$436:$T$438,MATCH(D$1,Data!$C$436:$C$438,0),MATCH($A11,Data!$E$435:$T$435,0))</f>
        <v>2.9273089469999998</v>
      </c>
    </row>
    <row r="12" spans="1:4" x14ac:dyDescent="0.25">
      <c r="A12" s="63" t="s">
        <v>15</v>
      </c>
      <c r="B12" s="140">
        <f>INDEX(Data!$E$436:$T$438,MATCH(B$1,Data!$C$436:$C$438,0),MATCH($A12,Data!$E$435:$T$435,0))</f>
        <v>2.1067628859999998</v>
      </c>
      <c r="C12" s="140">
        <f>INDEX(Data!$E$436:$T$438,MATCH(C$1,Data!$C$436:$C$438,0),MATCH($A12,Data!$E$435:$T$435,0))</f>
        <v>1.9404446179999999</v>
      </c>
      <c r="D12" s="140">
        <f>INDEX(Data!$E$436:$T$438,MATCH(D$1,Data!$C$436:$C$438,0),MATCH($A12,Data!$E$435:$T$435,0))</f>
        <v>2.2730811539999998</v>
      </c>
    </row>
    <row r="13" spans="1:4" x14ac:dyDescent="0.25">
      <c r="A13" s="63" t="s">
        <v>5</v>
      </c>
      <c r="B13" s="140">
        <f>INDEX(Data!$E$436:$T$438,MATCH(B$1,Data!$C$436:$C$438,0),MATCH($A13,Data!$E$435:$T$435,0))</f>
        <v>3.0707409380000001</v>
      </c>
      <c r="C13" s="140">
        <f>INDEX(Data!$E$436:$T$438,MATCH(C$1,Data!$C$436:$C$438,0),MATCH($A13,Data!$E$435:$T$435,0))</f>
        <v>2.674751997</v>
      </c>
      <c r="D13" s="140">
        <f>INDEX(Data!$E$436:$T$438,MATCH(D$1,Data!$C$436:$C$438,0),MATCH($A13,Data!$E$435:$T$435,0))</f>
        <v>3.4667298790000003</v>
      </c>
    </row>
    <row r="14" spans="1:4" x14ac:dyDescent="0.25">
      <c r="A14" s="63" t="s">
        <v>13</v>
      </c>
      <c r="B14" s="140">
        <f>INDEX(Data!$E$436:$T$438,MATCH(B$1,Data!$C$436:$C$438,0),MATCH($A14,Data!$E$435:$T$435,0))</f>
        <v>5.2792720790000001</v>
      </c>
      <c r="C14" s="140">
        <f>INDEX(Data!$E$436:$T$438,MATCH(C$1,Data!$C$436:$C$438,0),MATCH($A14,Data!$E$435:$T$435,0))</f>
        <v>4.5029281970000001</v>
      </c>
      <c r="D14" s="140">
        <f>INDEX(Data!$E$436:$T$438,MATCH(D$1,Data!$C$436:$C$438,0),MATCH($A14,Data!$E$435:$T$435,0))</f>
        <v>6.055615961</v>
      </c>
    </row>
    <row r="15" spans="1:4" x14ac:dyDescent="0.25">
      <c r="A15" s="63" t="s">
        <v>6</v>
      </c>
      <c r="B15" s="140">
        <f>INDEX(Data!$E$436:$T$438,MATCH(B$1,Data!$C$436:$C$438,0),MATCH($A15,Data!$E$435:$T$435,0))</f>
        <v>1.941594362</v>
      </c>
      <c r="C15" s="140">
        <f>INDEX(Data!$E$436:$T$438,MATCH(C$1,Data!$C$436:$C$438,0),MATCH($A15,Data!$E$435:$T$435,0))</f>
        <v>1.7372972959999999</v>
      </c>
      <c r="D15" s="140">
        <f>INDEX(Data!$E$436:$T$438,MATCH(D$1,Data!$C$436:$C$438,0),MATCH($A15,Data!$E$435:$T$435,0))</f>
        <v>2.1458914280000001</v>
      </c>
    </row>
    <row r="16" spans="1:4" x14ac:dyDescent="0.25">
      <c r="A16" s="63" t="s">
        <v>0</v>
      </c>
      <c r="B16" s="140">
        <f>INDEX(Data!$E$436:$T$438,MATCH(B$1,Data!$C$436:$C$438,0),MATCH($A16,Data!$E$435:$T$435,0))</f>
        <v>1.291412354</v>
      </c>
      <c r="C16" s="140">
        <f>INDEX(Data!$E$436:$T$438,MATCH(C$1,Data!$C$436:$C$438,0),MATCH($A16,Data!$E$435:$T$435,0))</f>
        <v>1.187428527</v>
      </c>
      <c r="D16" s="140">
        <f>INDEX(Data!$E$436:$T$438,MATCH(D$1,Data!$C$436:$C$438,0),MATCH($A16,Data!$E$435:$T$435,0))</f>
        <v>1.395396181</v>
      </c>
    </row>
    <row r="17" spans="1:4" x14ac:dyDescent="0.25">
      <c r="A17" s="118" t="s">
        <v>1</v>
      </c>
      <c r="B17" s="141">
        <f>INDEX(Data!$E$436:$T$438,MATCH(B$1,Data!$C$436:$C$438,0),MATCH($A17,Data!$E$435:$T$435,0))</f>
        <v>0.54649007299999997</v>
      </c>
      <c r="C17" s="141">
        <f>INDEX(Data!$E$436:$T$438,MATCH(C$1,Data!$C$436:$C$438,0),MATCH($A17,Data!$E$435:$T$435,0))</f>
        <v>0.468178443</v>
      </c>
      <c r="D17" s="141">
        <f>INDEX(Data!$E$436:$T$438,MATCH(D$1,Data!$C$436:$C$438,0),MATCH($A17,Data!$E$435:$T$435,0))</f>
        <v>0.62480170299999993</v>
      </c>
    </row>
  </sheetData>
  <pageMargins left="0.7" right="0.7" top="0.75" bottom="0.75" header="0.3" footer="0.3"/>
  <pageSetup paperSize="9"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FFFF99"/>
    <pageSetUpPr fitToPage="1"/>
  </sheetPr>
  <dimension ref="A1:D17"/>
  <sheetViews>
    <sheetView showGridLines="0" view="pageBreakPreview" zoomScaleNormal="100" zoomScaleSheetLayoutView="100" workbookViewId="0"/>
  </sheetViews>
  <sheetFormatPr defaultRowHeight="15" x14ac:dyDescent="0.25"/>
  <cols>
    <col min="1" max="1" width="20.7109375" bestFit="1" customWidth="1"/>
    <col min="2" max="2" width="11.85546875" bestFit="1" customWidth="1"/>
    <col min="3" max="3" width="11.42578125" bestFit="1" customWidth="1"/>
    <col min="4" max="4" width="10" bestFit="1" customWidth="1"/>
  </cols>
  <sheetData>
    <row r="1" spans="1:4" x14ac:dyDescent="0.25">
      <c r="A1" s="66" t="s">
        <v>265</v>
      </c>
      <c r="B1" s="66" t="s">
        <v>268</v>
      </c>
      <c r="C1" s="66" t="s">
        <v>269</v>
      </c>
      <c r="D1" s="66" t="s">
        <v>270</v>
      </c>
    </row>
    <row r="2" spans="1:4" x14ac:dyDescent="0.25">
      <c r="A2" t="s">
        <v>14</v>
      </c>
      <c r="B2" s="143">
        <f>INDEX(Data!$E$431:$T$433,MATCH(B$1,Data!$C$431:$C$433,0),MATCH($A2,Data!$E$430:$T$430,0))</f>
        <v>132.80880740000001</v>
      </c>
      <c r="C2" s="143">
        <f>INDEX(Data!$E$431:$T$433,MATCH(C$1,Data!$C$431:$C$433,0),MATCH($A2,Data!$E$430:$T$430,0))</f>
        <v>111.46272471</v>
      </c>
      <c r="D2" s="143">
        <f>INDEX(Data!$E$431:$T$433,MATCH(D$1,Data!$C$431:$C$433,0),MATCH($A2,Data!$E$430:$T$430,0))</f>
        <v>154.15489009000001</v>
      </c>
    </row>
    <row r="3" spans="1:4" x14ac:dyDescent="0.25">
      <c r="A3" t="s">
        <v>3</v>
      </c>
      <c r="B3" s="143">
        <f>INDEX(Data!$E$431:$T$433,MATCH(B$1,Data!$C$431:$C$433,0),MATCH($A3,Data!$E$430:$T$430,0))</f>
        <v>74.46330261</v>
      </c>
      <c r="C3" s="143">
        <f>INDEX(Data!$E$431:$T$433,MATCH(C$1,Data!$C$431:$C$433,0),MATCH($A3,Data!$E$430:$T$430,0))</f>
        <v>65.561388012999998</v>
      </c>
      <c r="D3" s="143">
        <f>INDEX(Data!$E$431:$T$433,MATCH(D$1,Data!$C$431:$C$433,0),MATCH($A3,Data!$E$430:$T$430,0))</f>
        <v>83.365217207000001</v>
      </c>
    </row>
    <row r="4" spans="1:4" x14ac:dyDescent="0.25">
      <c r="A4" t="s">
        <v>9</v>
      </c>
      <c r="B4" s="143">
        <f>INDEX(Data!$E$431:$T$433,MATCH(B$1,Data!$C$431:$C$433,0),MATCH($A4,Data!$E$430:$T$430,0))</f>
        <v>119.0718231</v>
      </c>
      <c r="C4" s="143">
        <f>INDEX(Data!$E$431:$T$433,MATCH(C$1,Data!$C$431:$C$433,0),MATCH($A4,Data!$E$430:$T$430,0))</f>
        <v>98.795978529999999</v>
      </c>
      <c r="D4" s="143">
        <f>INDEX(Data!$E$431:$T$433,MATCH(D$1,Data!$C$431:$C$433,0),MATCH($A4,Data!$E$430:$T$430,0))</f>
        <v>139.34766766999999</v>
      </c>
    </row>
    <row r="5" spans="1:4" x14ac:dyDescent="0.25">
      <c r="A5" t="s">
        <v>11</v>
      </c>
      <c r="B5" s="143">
        <f>INDEX(Data!$E$431:$T$433,MATCH(B$1,Data!$C$431:$C$433,0),MATCH($A5,Data!$E$430:$T$430,0))</f>
        <v>242.14936829999999</v>
      </c>
      <c r="C5" s="143">
        <f>INDEX(Data!$E$431:$T$433,MATCH(C$1,Data!$C$431:$C$433,0),MATCH($A5,Data!$E$430:$T$430,0))</f>
        <v>210.22410202999998</v>
      </c>
      <c r="D5" s="143">
        <f>INDEX(Data!$E$431:$T$433,MATCH(D$1,Data!$C$431:$C$433,0),MATCH($A5,Data!$E$430:$T$430,0))</f>
        <v>274.07463457</v>
      </c>
    </row>
    <row r="6" spans="1:4" x14ac:dyDescent="0.25">
      <c r="A6" t="s">
        <v>12</v>
      </c>
      <c r="B6" s="143">
        <f>INDEX(Data!$E$431:$T$433,MATCH(B$1,Data!$C$431:$C$433,0),MATCH($A6,Data!$E$430:$T$430,0))</f>
        <v>132.84661869999999</v>
      </c>
      <c r="C6" s="143">
        <f>INDEX(Data!$E$431:$T$433,MATCH(C$1,Data!$C$431:$C$433,0),MATCH($A6,Data!$E$430:$T$430,0))</f>
        <v>114.65013126999999</v>
      </c>
      <c r="D6" s="143">
        <f>INDEX(Data!$E$431:$T$433,MATCH(D$1,Data!$C$431:$C$433,0),MATCH($A6,Data!$E$430:$T$430,0))</f>
        <v>151.04310612999998</v>
      </c>
    </row>
    <row r="7" spans="1:4" x14ac:dyDescent="0.25">
      <c r="A7" t="s">
        <v>10</v>
      </c>
      <c r="B7" s="143">
        <f>INDEX(Data!$E$431:$T$433,MATCH(B$1,Data!$C$431:$C$433,0),MATCH($A7,Data!$E$430:$T$430,0))</f>
        <v>24.075885769999999</v>
      </c>
      <c r="C7" s="143">
        <f>INDEX(Data!$E$431:$T$433,MATCH(C$1,Data!$C$431:$C$433,0),MATCH($A7,Data!$E$430:$T$430,0))</f>
        <v>17.025041577</v>
      </c>
      <c r="D7" s="143">
        <f>INDEX(Data!$E$431:$T$433,MATCH(D$1,Data!$C$431:$C$433,0),MATCH($A7,Data!$E$430:$T$430,0))</f>
        <v>31.126729962999999</v>
      </c>
    </row>
    <row r="8" spans="1:4" x14ac:dyDescent="0.25">
      <c r="A8" t="s">
        <v>8</v>
      </c>
      <c r="B8" s="143">
        <f>INDEX(Data!$E$431:$T$433,MATCH(B$1,Data!$C$431:$C$433,0),MATCH($A8,Data!$E$430:$T$430,0))</f>
        <v>150.12397770000001</v>
      </c>
      <c r="C8" s="143">
        <f>INDEX(Data!$E$431:$T$433,MATCH(C$1,Data!$C$431:$C$433,0),MATCH($A8,Data!$E$430:$T$430,0))</f>
        <v>124.42107014000001</v>
      </c>
      <c r="D8" s="143">
        <f>INDEX(Data!$E$431:$T$433,MATCH(D$1,Data!$C$431:$C$433,0),MATCH($A8,Data!$E$430:$T$430,0))</f>
        <v>175.82688526000001</v>
      </c>
    </row>
    <row r="9" spans="1:4" x14ac:dyDescent="0.25">
      <c r="A9" t="s">
        <v>7</v>
      </c>
      <c r="B9" s="143">
        <f>INDEX(Data!$E$431:$T$433,MATCH(B$1,Data!$C$431:$C$433,0),MATCH($A9,Data!$E$430:$T$430,0))</f>
        <v>16.205600740000001</v>
      </c>
      <c r="C9" s="143">
        <f>INDEX(Data!$E$431:$T$433,MATCH(C$1,Data!$C$431:$C$433,0),MATCH($A9,Data!$E$430:$T$430,0))</f>
        <v>10.180989744000001</v>
      </c>
      <c r="D9" s="143">
        <f>INDEX(Data!$E$431:$T$433,MATCH(D$1,Data!$C$431:$C$433,0),MATCH($A9,Data!$E$430:$T$430,0))</f>
        <v>22.230211736000001</v>
      </c>
    </row>
    <row r="10" spans="1:4" x14ac:dyDescent="0.25">
      <c r="A10" t="s">
        <v>2</v>
      </c>
      <c r="B10" s="143">
        <f>INDEX(Data!$E$431:$T$433,MATCH(B$1,Data!$C$431:$C$433,0),MATCH($A10,Data!$E$430:$T$430,0))</f>
        <v>112.4780502</v>
      </c>
      <c r="C10" s="143">
        <f>INDEX(Data!$E$431:$T$433,MATCH(C$1,Data!$C$431:$C$433,0),MATCH($A10,Data!$E$430:$T$430,0))</f>
        <v>95.137607540000005</v>
      </c>
      <c r="D10" s="143">
        <f>INDEX(Data!$E$431:$T$433,MATCH(D$1,Data!$C$431:$C$433,0),MATCH($A10,Data!$E$430:$T$430,0))</f>
        <v>129.81849285999999</v>
      </c>
    </row>
    <row r="11" spans="1:4" x14ac:dyDescent="0.25">
      <c r="A11" t="s">
        <v>4</v>
      </c>
      <c r="B11" s="143">
        <f>INDEX(Data!$E$431:$T$433,MATCH(B$1,Data!$C$431:$C$433,0),MATCH($A11,Data!$E$430:$T$430,0))</f>
        <v>224.57734679999999</v>
      </c>
      <c r="C11" s="143">
        <f>INDEX(Data!$E$431:$T$433,MATCH(C$1,Data!$C$431:$C$433,0),MATCH($A11,Data!$E$430:$T$430,0))</f>
        <v>194.23937415999998</v>
      </c>
      <c r="D11" s="143">
        <f>INDEX(Data!$E$431:$T$433,MATCH(D$1,Data!$C$431:$C$433,0),MATCH($A11,Data!$E$430:$T$430,0))</f>
        <v>254.91531943999999</v>
      </c>
    </row>
    <row r="12" spans="1:4" x14ac:dyDescent="0.25">
      <c r="A12" t="s">
        <v>15</v>
      </c>
      <c r="B12" s="143">
        <f>INDEX(Data!$E$431:$T$433,MATCH(B$1,Data!$C$431:$C$433,0),MATCH($A12,Data!$E$430:$T$430,0))</f>
        <v>188.8628387</v>
      </c>
      <c r="C12" s="143">
        <f>INDEX(Data!$E$431:$T$433,MATCH(C$1,Data!$C$431:$C$433,0),MATCH($A12,Data!$E$430:$T$430,0))</f>
        <v>167.09663577000001</v>
      </c>
      <c r="D12" s="143">
        <f>INDEX(Data!$E$431:$T$433,MATCH(D$1,Data!$C$431:$C$433,0),MATCH($A12,Data!$E$430:$T$430,0))</f>
        <v>210.62904162999999</v>
      </c>
    </row>
    <row r="13" spans="1:4" x14ac:dyDescent="0.25">
      <c r="A13" t="s">
        <v>5</v>
      </c>
      <c r="B13" s="143">
        <f>INDEX(Data!$E$431:$T$433,MATCH(B$1,Data!$C$431:$C$433,0),MATCH($A13,Data!$E$430:$T$430,0))</f>
        <v>208.77473449999999</v>
      </c>
      <c r="C13" s="143">
        <f>INDEX(Data!$E$431:$T$433,MATCH(C$1,Data!$C$431:$C$433,0),MATCH($A13,Data!$E$430:$T$430,0))</f>
        <v>183.36793709</v>
      </c>
      <c r="D13" s="143">
        <f>INDEX(Data!$E$431:$T$433,MATCH(D$1,Data!$C$431:$C$433,0),MATCH($A13,Data!$E$430:$T$430,0))</f>
        <v>234.18153190999999</v>
      </c>
    </row>
    <row r="14" spans="1:4" x14ac:dyDescent="0.25">
      <c r="A14" t="s">
        <v>13</v>
      </c>
      <c r="B14" s="143">
        <f>INDEX(Data!$E$431:$T$433,MATCH(B$1,Data!$C$431:$C$433,0),MATCH($A14,Data!$E$430:$T$430,0))</f>
        <v>405.40911870000002</v>
      </c>
      <c r="C14" s="143">
        <f>INDEX(Data!$E$431:$T$433,MATCH(C$1,Data!$C$431:$C$433,0),MATCH($A14,Data!$E$430:$T$430,0))</f>
        <v>340.05807500000003</v>
      </c>
      <c r="D14" s="143">
        <f>INDEX(Data!$E$431:$T$433,MATCH(D$1,Data!$C$431:$C$433,0),MATCH($A14,Data!$E$430:$T$430,0))</f>
        <v>470.76016240000001</v>
      </c>
    </row>
    <row r="15" spans="1:4" x14ac:dyDescent="0.25">
      <c r="A15" t="s">
        <v>6</v>
      </c>
      <c r="B15" s="143">
        <f>INDEX(Data!$E$431:$T$433,MATCH(B$1,Data!$C$431:$C$433,0),MATCH($A15,Data!$E$430:$T$430,0))</f>
        <v>99.137138370000002</v>
      </c>
      <c r="C15" s="143">
        <f>INDEX(Data!$E$431:$T$433,MATCH(C$1,Data!$C$431:$C$433,0),MATCH($A15,Data!$E$430:$T$430,0))</f>
        <v>88.107496260000005</v>
      </c>
      <c r="D15" s="143">
        <f>INDEX(Data!$E$431:$T$433,MATCH(D$1,Data!$C$431:$C$433,0),MATCH($A15,Data!$E$430:$T$430,0))</f>
        <v>110.16678048</v>
      </c>
    </row>
    <row r="16" spans="1:4" x14ac:dyDescent="0.25">
      <c r="A16" t="s">
        <v>0</v>
      </c>
      <c r="B16" s="143">
        <f>INDEX(Data!$E$431:$T$433,MATCH(B$1,Data!$C$431:$C$433,0),MATCH($A16,Data!$E$430:$T$430,0))</f>
        <v>96.036354059999994</v>
      </c>
      <c r="C16" s="143">
        <f>INDEX(Data!$E$431:$T$433,MATCH(C$1,Data!$C$431:$C$433,0),MATCH($A16,Data!$E$430:$T$430,0))</f>
        <v>87.899899477999995</v>
      </c>
      <c r="D16" s="143">
        <f>INDEX(Data!$E$431:$T$433,MATCH(D$1,Data!$C$431:$C$433,0),MATCH($A16,Data!$E$430:$T$430,0))</f>
        <v>104.17280864199999</v>
      </c>
    </row>
    <row r="17" spans="1:4" x14ac:dyDescent="0.25">
      <c r="A17" s="118" t="s">
        <v>1</v>
      </c>
      <c r="B17" s="141">
        <f>INDEX(Data!$E$431:$T$433,MATCH(B$1,Data!$C$431:$C$433,0),MATCH($A17,Data!$E$430:$T$430,0))</f>
        <v>35.435817720000003</v>
      </c>
      <c r="C17" s="141">
        <f>INDEX(Data!$E$431:$T$433,MATCH(C$1,Data!$C$431:$C$433,0),MATCH($A17,Data!$E$430:$T$430,0))</f>
        <v>30.241411211000003</v>
      </c>
      <c r="D17" s="141">
        <f>INDEX(Data!$E$431:$T$433,MATCH(D$1,Data!$C$431:$C$433,0),MATCH($A17,Data!$E$430:$T$430,0))</f>
        <v>40.630224229000007</v>
      </c>
    </row>
  </sheetData>
  <pageMargins left="0.7" right="0.7" top="0.75" bottom="0.75" header="0.3" footer="0.3"/>
  <pageSetup paperSize="9"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FFFF99"/>
    <pageSetUpPr fitToPage="1"/>
  </sheetPr>
  <dimension ref="A1:E17"/>
  <sheetViews>
    <sheetView showGridLines="0" view="pageBreakPreview" zoomScaleNormal="100" zoomScaleSheetLayoutView="100" workbookViewId="0"/>
  </sheetViews>
  <sheetFormatPr defaultRowHeight="15" x14ac:dyDescent="0.25"/>
  <cols>
    <col min="1" max="1" width="20.7109375" bestFit="1" customWidth="1"/>
    <col min="2" max="5" width="19.85546875" customWidth="1"/>
  </cols>
  <sheetData>
    <row r="1" spans="1:5" ht="30" x14ac:dyDescent="0.25">
      <c r="A1" s="66" t="s">
        <v>265</v>
      </c>
      <c r="B1" s="119" t="s">
        <v>272</v>
      </c>
      <c r="C1" s="119" t="s">
        <v>273</v>
      </c>
      <c r="D1" s="119" t="s">
        <v>274</v>
      </c>
      <c r="E1" s="119" t="s">
        <v>275</v>
      </c>
    </row>
    <row r="2" spans="1:5" x14ac:dyDescent="0.25">
      <c r="A2" t="s">
        <v>14</v>
      </c>
      <c r="B2" s="142">
        <f>INDEX(Data!$E$425:$T$428,MATCH(B$1,Data!$C$425:$C$428,0),MATCH(s52p_T3!$A2,Data!$E$424:$T$424,0))</f>
        <v>154.15489009000001</v>
      </c>
      <c r="C2" s="142">
        <f>INDEX(Data!$E$425:$T$428,MATCH(C$1,Data!$C$425:$C$428,0),MATCH(s52p_T3!$A2,Data!$E$424:$T$424,0))</f>
        <v>9.1745185849999995</v>
      </c>
      <c r="D2" s="142">
        <f>INDEX(Data!$E$425:$T$428,MATCH(D$1,Data!$C$425:$C$428,0),MATCH(s52p_T3!$A2,Data!$E$424:$T$424,0))</f>
        <v>1.5071166009999999</v>
      </c>
      <c r="E2" s="142">
        <f>INDEX(Data!$E$425:$T$428,MATCH(E$1,Data!$C$425:$C$428,0),MATCH(s52p_T3!$A2,Data!$E$424:$T$424,0))</f>
        <v>7.2187968000000005E-2</v>
      </c>
    </row>
    <row r="3" spans="1:5" x14ac:dyDescent="0.25">
      <c r="A3" t="s">
        <v>3</v>
      </c>
      <c r="B3" s="142">
        <f>INDEX(Data!$E$425:$T$428,MATCH(B$1,Data!$C$425:$C$428,0),MATCH(s52p_T3!$A3,Data!$E$424:$T$424,0))</f>
        <v>83.365217207000001</v>
      </c>
      <c r="C3" s="142">
        <f>INDEX(Data!$E$425:$T$428,MATCH(C$1,Data!$C$425:$C$428,0),MATCH(s52p_T3!$A3,Data!$E$424:$T$424,0))</f>
        <v>3.3819670679999998</v>
      </c>
      <c r="D3" s="142">
        <f>INDEX(Data!$E$425:$T$428,MATCH(D$1,Data!$C$425:$C$428,0),MATCH(s52p_T3!$A3,Data!$E$424:$T$424,0))</f>
        <v>1.446879789</v>
      </c>
      <c r="E3" s="142">
        <f>INDEX(Data!$E$425:$T$428,MATCH(E$1,Data!$C$425:$C$428,0),MATCH(s52p_T3!$A3,Data!$E$424:$T$424,0))</f>
        <v>6.0741364999999999E-2</v>
      </c>
    </row>
    <row r="4" spans="1:5" x14ac:dyDescent="0.25">
      <c r="A4" t="s">
        <v>9</v>
      </c>
      <c r="B4" s="142">
        <f>INDEX(Data!$E$425:$T$428,MATCH(B$1,Data!$C$425:$C$428,0),MATCH(s52p_T3!$A4,Data!$E$424:$T$424,0))</f>
        <v>139.34766766999999</v>
      </c>
      <c r="C4" s="142">
        <f>INDEX(Data!$E$425:$T$428,MATCH(C$1,Data!$C$425:$C$428,0),MATCH(s52p_T3!$A4,Data!$E$424:$T$424,0))</f>
        <v>8.5172281269999992</v>
      </c>
      <c r="D4" s="142">
        <f>INDEX(Data!$E$425:$T$428,MATCH(D$1,Data!$C$425:$C$428,0),MATCH(s52p_T3!$A4,Data!$E$424:$T$424,0))</f>
        <v>4.2030221880000003</v>
      </c>
      <c r="E4" s="142">
        <f>INDEX(Data!$E$425:$T$428,MATCH(E$1,Data!$C$425:$C$428,0),MATCH(s52p_T3!$A4,Data!$E$424:$T$424,0))</f>
        <v>0.29369753599999998</v>
      </c>
    </row>
    <row r="5" spans="1:5" x14ac:dyDescent="0.25">
      <c r="A5" t="s">
        <v>11</v>
      </c>
      <c r="B5" s="142">
        <f>INDEX(Data!$E$425:$T$428,MATCH(B$1,Data!$C$425:$C$428,0),MATCH(s52p_T3!$A5,Data!$E$424:$T$424,0))</f>
        <v>274.07463457</v>
      </c>
      <c r="C5" s="142">
        <f>INDEX(Data!$E$425:$T$428,MATCH(C$1,Data!$C$425:$C$428,0),MATCH(s52p_T3!$A5,Data!$E$424:$T$424,0))</f>
        <v>13.06512642</v>
      </c>
      <c r="D5" s="142">
        <f>INDEX(Data!$E$425:$T$428,MATCH(D$1,Data!$C$425:$C$428,0),MATCH(s52p_T3!$A5,Data!$E$424:$T$424,0))</f>
        <v>3.5293094580000002</v>
      </c>
      <c r="E5" s="142">
        <f>INDEX(Data!$E$425:$T$428,MATCH(E$1,Data!$C$425:$C$428,0),MATCH(s52p_T3!$A5,Data!$E$424:$T$424,0))</f>
        <v>0.182984799</v>
      </c>
    </row>
    <row r="6" spans="1:5" x14ac:dyDescent="0.25">
      <c r="A6" t="s">
        <v>12</v>
      </c>
      <c r="B6" s="142">
        <f>INDEX(Data!$E$425:$T$428,MATCH(B$1,Data!$C$425:$C$428,0),MATCH(s52p_T3!$A6,Data!$E$424:$T$424,0))</f>
        <v>151.04310612999998</v>
      </c>
      <c r="C6" s="142">
        <f>INDEX(Data!$E$425:$T$428,MATCH(C$1,Data!$C$425:$C$428,0),MATCH(s52p_T3!$A6,Data!$E$424:$T$424,0))</f>
        <v>8.0808248519999992</v>
      </c>
      <c r="D6" s="142">
        <f>INDEX(Data!$E$425:$T$428,MATCH(D$1,Data!$C$425:$C$428,0),MATCH(s52p_T3!$A6,Data!$E$424:$T$424,0))</f>
        <v>1.611552938</v>
      </c>
      <c r="E6" s="142">
        <f>INDEX(Data!$E$425:$T$428,MATCH(E$1,Data!$C$425:$C$428,0),MATCH(s52p_T3!$A6,Data!$E$424:$T$424,0))</f>
        <v>9.8303198999999994E-2</v>
      </c>
    </row>
    <row r="7" spans="1:5" x14ac:dyDescent="0.25">
      <c r="A7" t="s">
        <v>10</v>
      </c>
      <c r="B7" s="142">
        <f>INDEX(Data!$E$425:$T$428,MATCH(B$1,Data!$C$425:$C$428,0),MATCH(s52p_T3!$A7,Data!$E$424:$T$424,0))</f>
        <v>31.126729962999999</v>
      </c>
      <c r="C7" s="142">
        <f>INDEX(Data!$E$425:$T$428,MATCH(C$1,Data!$C$425:$C$428,0),MATCH(s52p_T3!$A7,Data!$E$424:$T$424,0))</f>
        <v>3.2443540099999999</v>
      </c>
      <c r="D7" s="142">
        <f>INDEX(Data!$E$425:$T$428,MATCH(D$1,Data!$C$425:$C$428,0),MATCH(s52p_T3!$A7,Data!$E$424:$T$424,0))</f>
        <v>0.77168270999999999</v>
      </c>
      <c r="E7" s="142">
        <f>INDEX(Data!$E$425:$T$428,MATCH(E$1,Data!$C$425:$C$428,0),MATCH(s52p_T3!$A7,Data!$E$424:$T$424,0))</f>
        <v>7.9851657000000006E-2</v>
      </c>
    </row>
    <row r="8" spans="1:5" x14ac:dyDescent="0.25">
      <c r="A8" t="s">
        <v>8</v>
      </c>
      <c r="B8" s="142">
        <f>INDEX(Data!$E$425:$T$428,MATCH(B$1,Data!$C$425:$C$428,0),MATCH(s52p_T3!$A8,Data!$E$424:$T$424,0))</f>
        <v>175.82688526000001</v>
      </c>
      <c r="C8" s="142">
        <f>INDEX(Data!$E$425:$T$428,MATCH(C$1,Data!$C$425:$C$428,0),MATCH(s52p_T3!$A8,Data!$E$424:$T$424,0))</f>
        <v>10.77002716</v>
      </c>
      <c r="D8" s="142">
        <f>INDEX(Data!$E$425:$T$428,MATCH(D$1,Data!$C$425:$C$428,0),MATCH(s52p_T3!$A8,Data!$E$424:$T$424,0))</f>
        <v>2.2149480580000001</v>
      </c>
      <c r="E8" s="142">
        <f>INDEX(Data!$E$425:$T$428,MATCH(E$1,Data!$C$425:$C$428,0),MATCH(s52p_T3!$A8,Data!$E$424:$T$424,0))</f>
        <v>0.100038171</v>
      </c>
    </row>
    <row r="9" spans="1:5" x14ac:dyDescent="0.25">
      <c r="A9" t="s">
        <v>7</v>
      </c>
      <c r="B9" s="142">
        <f>INDEX(Data!$E$425:$T$428,MATCH(B$1,Data!$C$425:$C$428,0),MATCH(s52p_T3!$A9,Data!$E$424:$T$424,0))</f>
        <v>22.230211736000001</v>
      </c>
      <c r="C9" s="142">
        <f>INDEX(Data!$E$425:$T$428,MATCH(C$1,Data!$C$425:$C$428,0),MATCH(s52p_T3!$A9,Data!$E$424:$T$424,0))</f>
        <v>2.6993191240000001</v>
      </c>
      <c r="D9" s="142">
        <f>INDEX(Data!$E$425:$T$428,MATCH(D$1,Data!$C$425:$C$428,0),MATCH(s52p_T3!$A9,Data!$E$424:$T$424,0))</f>
        <v>0.24111095099999999</v>
      </c>
      <c r="E9" s="142">
        <f>INDEX(Data!$E$425:$T$428,MATCH(E$1,Data!$C$425:$C$428,0),MATCH(s52p_T3!$A9,Data!$E$424:$T$424,0))</f>
        <v>3.2741702999999997E-2</v>
      </c>
    </row>
    <row r="10" spans="1:5" x14ac:dyDescent="0.25">
      <c r="A10" t="s">
        <v>2</v>
      </c>
      <c r="B10" s="142">
        <f>INDEX(Data!$E$425:$T$428,MATCH(B$1,Data!$C$425:$C$428,0),MATCH(s52p_T3!$A10,Data!$E$424:$T$424,0))</f>
        <v>129.81849285999999</v>
      </c>
      <c r="C10" s="142">
        <f>INDEX(Data!$E$425:$T$428,MATCH(C$1,Data!$C$425:$C$428,0),MATCH(s52p_T3!$A10,Data!$E$424:$T$424,0))</f>
        <v>6.983242035</v>
      </c>
      <c r="D10" s="142">
        <f>INDEX(Data!$E$425:$T$428,MATCH(D$1,Data!$C$425:$C$428,0),MATCH(s52p_T3!$A10,Data!$E$424:$T$424,0))</f>
        <v>1.421565076</v>
      </c>
      <c r="E10" s="142">
        <f>INDEX(Data!$E$425:$T$428,MATCH(E$1,Data!$C$425:$C$428,0),MATCH(s52p_T3!$A10,Data!$E$424:$T$424,0))</f>
        <v>6.7354389000000001E-2</v>
      </c>
    </row>
    <row r="11" spans="1:5" x14ac:dyDescent="0.25">
      <c r="A11" t="s">
        <v>4</v>
      </c>
      <c r="B11" s="142">
        <f>INDEX(Data!$E$425:$T$428,MATCH(B$1,Data!$C$425:$C$428,0),MATCH(s52p_T3!$A11,Data!$E$424:$T$424,0))</f>
        <v>254.91531943999999</v>
      </c>
      <c r="C11" s="142">
        <f>INDEX(Data!$E$425:$T$428,MATCH(C$1,Data!$C$425:$C$428,0),MATCH(s52p_T3!$A11,Data!$E$424:$T$424,0))</f>
        <v>13.241443629999999</v>
      </c>
      <c r="D11" s="142">
        <f>INDEX(Data!$E$425:$T$428,MATCH(D$1,Data!$C$425:$C$428,0),MATCH(s52p_T3!$A11,Data!$E$424:$T$424,0))</f>
        <v>2.9273089469999998</v>
      </c>
      <c r="E11" s="142">
        <f>INDEX(Data!$E$425:$T$428,MATCH(E$1,Data!$C$425:$C$428,0),MATCH(s52p_T3!$A11,Data!$E$424:$T$424,0))</f>
        <v>0.176474571</v>
      </c>
    </row>
    <row r="12" spans="1:5" x14ac:dyDescent="0.25">
      <c r="A12" t="s">
        <v>15</v>
      </c>
      <c r="B12" s="142">
        <f>INDEX(Data!$E$425:$T$428,MATCH(B$1,Data!$C$425:$C$428,0),MATCH(s52p_T3!$A12,Data!$E$424:$T$424,0))</f>
        <v>210.62904162999999</v>
      </c>
      <c r="C12" s="142">
        <f>INDEX(Data!$E$425:$T$428,MATCH(C$1,Data!$C$425:$C$428,0),MATCH(s52p_T3!$A12,Data!$E$424:$T$424,0))</f>
        <v>11.214407919999999</v>
      </c>
      <c r="D12" s="142">
        <f>INDEX(Data!$E$425:$T$428,MATCH(D$1,Data!$C$425:$C$428,0),MATCH(s52p_T3!$A12,Data!$E$424:$T$424,0))</f>
        <v>2.2730811539999998</v>
      </c>
      <c r="E12" s="142">
        <f>INDEX(Data!$E$425:$T$428,MATCH(E$1,Data!$C$425:$C$428,0),MATCH(s52p_T3!$A12,Data!$E$424:$T$424,0))</f>
        <v>5.9472572000000001E-2</v>
      </c>
    </row>
    <row r="13" spans="1:5" x14ac:dyDescent="0.25">
      <c r="A13" t="s">
        <v>5</v>
      </c>
      <c r="B13" s="142">
        <f>INDEX(Data!$E$425:$T$428,MATCH(B$1,Data!$C$425:$C$428,0),MATCH(s52p_T3!$A13,Data!$E$424:$T$424,0))</f>
        <v>234.18153190999999</v>
      </c>
      <c r="C13" s="142">
        <f>INDEX(Data!$E$425:$T$428,MATCH(C$1,Data!$C$425:$C$428,0),MATCH(s52p_T3!$A13,Data!$E$424:$T$424,0))</f>
        <v>10.96693039</v>
      </c>
      <c r="D13" s="142">
        <f>INDEX(Data!$E$425:$T$428,MATCH(D$1,Data!$C$425:$C$428,0),MATCH(s52p_T3!$A13,Data!$E$424:$T$424,0))</f>
        <v>3.4667298790000003</v>
      </c>
      <c r="E13" s="142">
        <f>INDEX(Data!$E$425:$T$428,MATCH(E$1,Data!$C$425:$C$428,0),MATCH(s52p_T3!$A13,Data!$E$424:$T$424,0))</f>
        <v>0.144456998</v>
      </c>
    </row>
    <row r="14" spans="1:5" x14ac:dyDescent="0.25">
      <c r="A14" t="s">
        <v>13</v>
      </c>
      <c r="B14" s="142">
        <f>INDEX(Data!$E$425:$T$428,MATCH(B$1,Data!$C$425:$C$428,0),MATCH(s52p_T3!$A14,Data!$E$424:$T$424,0))</f>
        <v>470.76016240000001</v>
      </c>
      <c r="C14" s="142">
        <f>INDEX(Data!$E$425:$T$428,MATCH(C$1,Data!$C$425:$C$428,0),MATCH(s52p_T3!$A14,Data!$E$424:$T$424,0))</f>
        <v>28.42712212</v>
      </c>
      <c r="D14" s="142">
        <f>INDEX(Data!$E$425:$T$428,MATCH(D$1,Data!$C$425:$C$428,0),MATCH(s52p_T3!$A14,Data!$E$424:$T$424,0))</f>
        <v>6.055615961</v>
      </c>
      <c r="E14" s="142">
        <f>INDEX(Data!$E$425:$T$428,MATCH(E$1,Data!$C$425:$C$428,0),MATCH(s52p_T3!$A14,Data!$E$424:$T$424,0))</f>
        <v>0.331510007</v>
      </c>
    </row>
    <row r="15" spans="1:5" x14ac:dyDescent="0.25">
      <c r="A15" t="s">
        <v>6</v>
      </c>
      <c r="B15" s="142">
        <f>INDEX(Data!$E$425:$T$428,MATCH(B$1,Data!$C$425:$C$428,0),MATCH(s52p_T3!$A15,Data!$E$424:$T$424,0))</f>
        <v>110.16678048</v>
      </c>
      <c r="C15" s="142">
        <f>INDEX(Data!$E$425:$T$428,MATCH(C$1,Data!$C$425:$C$428,0),MATCH(s52p_T3!$A15,Data!$E$424:$T$424,0))</f>
        <v>4.541021347</v>
      </c>
      <c r="D15" s="142">
        <f>INDEX(Data!$E$425:$T$428,MATCH(D$1,Data!$C$425:$C$428,0),MATCH(s52p_T3!$A15,Data!$E$424:$T$424,0))</f>
        <v>2.1458914280000001</v>
      </c>
      <c r="E15" s="142">
        <f>INDEX(Data!$E$425:$T$428,MATCH(E$1,Data!$C$425:$C$428,0),MATCH(s52p_T3!$A15,Data!$E$424:$T$424,0))</f>
        <v>7.7047906999999999E-2</v>
      </c>
    </row>
    <row r="16" spans="1:5" x14ac:dyDescent="0.25">
      <c r="A16" t="s">
        <v>0</v>
      </c>
      <c r="B16" s="142">
        <f>INDEX(Data!$E$425:$T$428,MATCH(B$1,Data!$C$425:$C$428,0),MATCH(s52p_T3!$A16,Data!$E$424:$T$424,0))</f>
        <v>104.17280864199999</v>
      </c>
      <c r="C16" s="142">
        <f>INDEX(Data!$E$425:$T$428,MATCH(C$1,Data!$C$425:$C$428,0),MATCH(s52p_T3!$A16,Data!$E$424:$T$424,0))</f>
        <v>3.3735768799999999</v>
      </c>
      <c r="D16" s="142">
        <f>INDEX(Data!$E$425:$T$428,MATCH(D$1,Data!$C$425:$C$428,0),MATCH(s52p_T3!$A16,Data!$E$424:$T$424,0))</f>
        <v>1.395396181</v>
      </c>
      <c r="E16" s="142">
        <f>INDEX(Data!$E$425:$T$428,MATCH(E$1,Data!$C$425:$C$428,0),MATCH(s52p_T3!$A16,Data!$E$424:$T$424,0))</f>
        <v>3.8927332000000002E-2</v>
      </c>
    </row>
    <row r="17" spans="1:5" x14ac:dyDescent="0.25">
      <c r="A17" s="118" t="s">
        <v>1</v>
      </c>
      <c r="B17" s="138">
        <f>INDEX(Data!$E$425:$T$428,MATCH(B$1,Data!$C$425:$C$428,0),MATCH(s52p_T3!$A17,Data!$E$424:$T$424,0))</f>
        <v>40.630224229000007</v>
      </c>
      <c r="C17" s="138">
        <f>INDEX(Data!$E$425:$T$428,MATCH(C$1,Data!$C$425:$C$428,0),MATCH(s52p_T3!$A17,Data!$E$424:$T$424,0))</f>
        <v>2.1026155950000001</v>
      </c>
      <c r="D17" s="138">
        <f>INDEX(Data!$E$425:$T$428,MATCH(D$1,Data!$C$425:$C$428,0),MATCH(s52p_T3!$A17,Data!$E$424:$T$424,0))</f>
        <v>0.62480170299999993</v>
      </c>
      <c r="E17" s="138">
        <f>INDEX(Data!$E$425:$T$428,MATCH(E$1,Data!$C$425:$C$428,0),MATCH(s52p_T3!$A17,Data!$E$424:$T$424,0))</f>
        <v>3.1245063999999999E-2</v>
      </c>
    </row>
  </sheetData>
  <pageMargins left="0.7" right="0.7" top="0.75" bottom="0.75" header="0.3" footer="0.3"/>
  <pageSetup paperSize="9"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FFF99"/>
    <pageSetUpPr fitToPage="1"/>
  </sheetPr>
  <dimension ref="A1:B5"/>
  <sheetViews>
    <sheetView showGridLines="0" view="pageBreakPreview" zoomScaleNormal="100" zoomScaleSheetLayoutView="100" workbookViewId="0"/>
  </sheetViews>
  <sheetFormatPr defaultRowHeight="15" x14ac:dyDescent="0.25"/>
  <cols>
    <col min="1" max="1" width="16.28515625" bestFit="1" customWidth="1"/>
    <col min="2" max="2" width="24.85546875" bestFit="1" customWidth="1"/>
  </cols>
  <sheetData>
    <row r="1" spans="1:2" x14ac:dyDescent="0.25">
      <c r="A1" s="64" t="s">
        <v>265</v>
      </c>
      <c r="B1" s="65" t="s">
        <v>266</v>
      </c>
    </row>
    <row r="2" spans="1:2" x14ac:dyDescent="0.25">
      <c r="A2" s="63" t="s">
        <v>14</v>
      </c>
      <c r="B2" s="174">
        <f>INDEX(Data!$E$422:$T$422,,MATCH(A2,Data!$E$421:$T$421,0))</f>
        <v>-0.11</v>
      </c>
    </row>
    <row r="3" spans="1:2" x14ac:dyDescent="0.25">
      <c r="A3" s="63" t="s">
        <v>9</v>
      </c>
      <c r="B3" s="174">
        <f>INDEX(Data!$E$422:$T$422,,MATCH(A3,Data!$E$421:$T$421,0))</f>
        <v>-7.0000000000000007E-2</v>
      </c>
    </row>
    <row r="4" spans="1:2" x14ac:dyDescent="0.25">
      <c r="A4" s="63" t="s">
        <v>11</v>
      </c>
      <c r="B4" s="174">
        <f>INDEX(Data!$E$422:$T$422,,MATCH(A4,Data!$E$421:$T$421,0))</f>
        <v>-0.03</v>
      </c>
    </row>
    <row r="5" spans="1:2" x14ac:dyDescent="0.25">
      <c r="A5" s="63" t="s">
        <v>13</v>
      </c>
      <c r="B5" s="175">
        <f>INDEX(Data!$E$422:$T$422,,MATCH(A5,Data!$E$421:$T$421,0))</f>
        <v>-7.0000000000000007E-2</v>
      </c>
    </row>
  </sheetData>
  <pageMargins left="0.7" right="0.7" top="0.75" bottom="0.75" header="0.3" footer="0.3"/>
  <pageSetup paperSize="9"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FFFF99"/>
    <pageSetUpPr fitToPage="1"/>
  </sheetPr>
  <dimension ref="A1:C17"/>
  <sheetViews>
    <sheetView showGridLines="0" view="pageBreakPreview" zoomScaleNormal="100" zoomScaleSheetLayoutView="100" workbookViewId="0"/>
  </sheetViews>
  <sheetFormatPr defaultRowHeight="15" x14ac:dyDescent="0.25"/>
  <cols>
    <col min="1" max="1" width="20.7109375" bestFit="1" customWidth="1"/>
    <col min="2" max="2" width="13.7109375" bestFit="1" customWidth="1"/>
    <col min="3" max="3" width="15.7109375" customWidth="1"/>
  </cols>
  <sheetData>
    <row r="1" spans="1:3" ht="45" x14ac:dyDescent="0.25">
      <c r="A1" s="64" t="s">
        <v>260</v>
      </c>
      <c r="B1" s="65" t="s">
        <v>261</v>
      </c>
      <c r="C1" s="39" t="s">
        <v>262</v>
      </c>
    </row>
    <row r="2" spans="1:3" x14ac:dyDescent="0.25">
      <c r="A2" s="63" t="s">
        <v>14</v>
      </c>
      <c r="B2" s="127">
        <f>INDEX(Data!$E$417:$T$419,2,MATCH($A2,Data!$E$417:$T$417,0))</f>
        <v>30458.392210827311</v>
      </c>
      <c r="C2" s="129">
        <f>INDEX(Data!$E$417:$T$419,3,MATCH($A2,Data!$E$417:$T$417,0))</f>
        <v>1.0053590494950508</v>
      </c>
    </row>
    <row r="3" spans="1:3" x14ac:dyDescent="0.25">
      <c r="A3" s="63" t="s">
        <v>3</v>
      </c>
      <c r="B3" s="127">
        <f>INDEX(Data!$E$417:$T$419,2,MATCH($A3,Data!$E$417:$T$417,0))</f>
        <v>56511.666026359613</v>
      </c>
      <c r="C3" s="129">
        <f>INDEX(Data!$E$417:$T$419,3,MATCH($A3,Data!$E$417:$T$417,0))</f>
        <v>1.0111017589019786</v>
      </c>
    </row>
    <row r="4" spans="1:3" x14ac:dyDescent="0.25">
      <c r="A4" s="63" t="s">
        <v>9</v>
      </c>
      <c r="B4" s="127">
        <f>INDEX(Data!$E$417:$T$419,2,MATCH($A4,Data!$E$417:$T$417,0))</f>
        <v>9983.3114857180717</v>
      </c>
      <c r="C4" s="129">
        <f>INDEX(Data!$E$417:$T$419,3,MATCH($A4,Data!$E$417:$T$417,0))</f>
        <v>0.98735711205478349</v>
      </c>
    </row>
    <row r="5" spans="1:3" x14ac:dyDescent="0.25">
      <c r="A5" s="63" t="s">
        <v>11</v>
      </c>
      <c r="B5" s="127">
        <f>INDEX(Data!$E$417:$T$419,2,MATCH($A5,Data!$E$417:$T$417,0))</f>
        <v>22731.958455348748</v>
      </c>
      <c r="C5" s="129">
        <f>INDEX(Data!$E$417:$T$419,3,MATCH($A5,Data!$E$417:$T$417,0))</f>
        <v>0.99473265195800853</v>
      </c>
    </row>
    <row r="6" spans="1:3" x14ac:dyDescent="0.25">
      <c r="A6" s="63" t="s">
        <v>12</v>
      </c>
      <c r="B6" s="127">
        <f>INDEX(Data!$E$417:$T$419,2,MATCH($A6,Data!$E$417:$T$417,0))</f>
        <v>33046.583323684572</v>
      </c>
      <c r="C6" s="129">
        <f>INDEX(Data!$E$417:$T$419,3,MATCH($A6,Data!$E$417:$T$417,0))</f>
        <v>1.0069039586163955</v>
      </c>
    </row>
    <row r="7" spans="1:3" x14ac:dyDescent="0.25">
      <c r="A7" s="63" t="s">
        <v>10</v>
      </c>
      <c r="B7" s="127">
        <f>INDEX(Data!$E$417:$T$419,2,MATCH($A7,Data!$E$417:$T$417,0))</f>
        <v>13565.260381139384</v>
      </c>
      <c r="C7" s="129">
        <f>INDEX(Data!$E$417:$T$419,3,MATCH($A7,Data!$E$417:$T$417,0))</f>
        <v>1.0033777617370832</v>
      </c>
    </row>
    <row r="8" spans="1:3" x14ac:dyDescent="0.25">
      <c r="A8" s="63" t="s">
        <v>8</v>
      </c>
      <c r="B8" s="127">
        <f>INDEX(Data!$E$417:$T$419,2,MATCH($A8,Data!$E$417:$T$417,0))</f>
        <v>22026.850628408567</v>
      </c>
      <c r="C8" s="129">
        <f>INDEX(Data!$E$417:$T$419,3,MATCH($A8,Data!$E$417:$T$417,0))</f>
        <v>0.9995493626432399</v>
      </c>
    </row>
    <row r="9" spans="1:3" x14ac:dyDescent="0.25">
      <c r="A9" s="63" t="s">
        <v>7</v>
      </c>
      <c r="B9" s="127">
        <f>INDEX(Data!$E$417:$T$419,2,MATCH($A9,Data!$E$417:$T$417,0))</f>
        <v>6824.4074148528416</v>
      </c>
      <c r="C9" s="129">
        <f>INDEX(Data!$E$417:$T$419,3,MATCH($A9,Data!$E$417:$T$417,0))</f>
        <v>1.0122837932979023</v>
      </c>
    </row>
    <row r="10" spans="1:3" x14ac:dyDescent="0.25">
      <c r="A10" s="63" t="s">
        <v>2</v>
      </c>
      <c r="B10" s="127">
        <f>INDEX(Data!$E$417:$T$419,2,MATCH($A10,Data!$E$417:$T$417,0))</f>
        <v>28091.763360324669</v>
      </c>
      <c r="C10" s="129">
        <f>INDEX(Data!$E$417:$T$419,3,MATCH($A10,Data!$E$417:$T$417,0))</f>
        <v>1.0100815032554278</v>
      </c>
    </row>
    <row r="11" spans="1:3" x14ac:dyDescent="0.25">
      <c r="A11" s="63" t="s">
        <v>4</v>
      </c>
      <c r="B11" s="127">
        <f>INDEX(Data!$E$417:$T$419,2,MATCH($A11,Data!$E$417:$T$417,0))</f>
        <v>24779.535094930379</v>
      </c>
      <c r="C11" s="129">
        <f>INDEX(Data!$E$417:$T$419,3,MATCH($A11,Data!$E$417:$T$417,0))</f>
        <v>1.0073829611122469</v>
      </c>
    </row>
    <row r="12" spans="1:3" x14ac:dyDescent="0.25">
      <c r="A12" s="63" t="s">
        <v>15</v>
      </c>
      <c r="B12" s="127">
        <f>INDEX(Data!$E$417:$T$419,2,MATCH($A12,Data!$E$417:$T$417,0))</f>
        <v>250424.43962031842</v>
      </c>
      <c r="C12" s="129">
        <f>INDEX(Data!$E$417:$T$419,3,MATCH($A12,Data!$E$417:$T$417,0))</f>
        <v>0.99891427135767474</v>
      </c>
    </row>
    <row r="13" spans="1:3" x14ac:dyDescent="0.25">
      <c r="A13" s="63" t="s">
        <v>5</v>
      </c>
      <c r="B13" s="127">
        <f>INDEX(Data!$E$417:$T$419,2,MATCH($A13,Data!$E$417:$T$417,0))</f>
        <v>34705.263224095725</v>
      </c>
      <c r="C13" s="129">
        <f>INDEX(Data!$E$417:$T$419,3,MATCH($A13,Data!$E$417:$T$417,0))</f>
        <v>0.98847317708217408</v>
      </c>
    </row>
    <row r="14" spans="1:3" x14ac:dyDescent="0.25">
      <c r="A14" s="63" t="s">
        <v>13</v>
      </c>
      <c r="B14" s="127">
        <f>INDEX(Data!$E$417:$T$419,2,MATCH($A14,Data!$E$417:$T$417,0))</f>
        <v>34231.368482363374</v>
      </c>
      <c r="C14" s="129">
        <f>INDEX(Data!$E$417:$T$419,3,MATCH($A14,Data!$E$417:$T$417,0))</f>
        <v>0.99283275182906061</v>
      </c>
    </row>
    <row r="15" spans="1:3" x14ac:dyDescent="0.25">
      <c r="A15" s="63" t="s">
        <v>6</v>
      </c>
      <c r="B15" s="127">
        <f>INDEX(Data!$E$417:$T$419,2,MATCH($A15,Data!$E$417:$T$417,0))</f>
        <v>100101.51513214251</v>
      </c>
      <c r="C15" s="129">
        <f>INDEX(Data!$E$417:$T$419,3,MATCH($A15,Data!$E$417:$T$417,0))</f>
        <v>1.0055992507272027</v>
      </c>
    </row>
    <row r="16" spans="1:3" x14ac:dyDescent="0.25">
      <c r="A16" s="63" t="s">
        <v>0</v>
      </c>
      <c r="B16" s="127">
        <f>INDEX(Data!$E$417:$T$419,2,MATCH($A16,Data!$E$417:$T$417,0))</f>
        <v>395244.80611356499</v>
      </c>
      <c r="C16" s="129">
        <f>INDEX(Data!$E$417:$T$419,3,MATCH($A16,Data!$E$417:$T$417,0))</f>
        <v>1.0207410616132471</v>
      </c>
    </row>
    <row r="17" spans="1:3" x14ac:dyDescent="0.25">
      <c r="A17" s="118" t="s">
        <v>1</v>
      </c>
      <c r="B17" s="128">
        <f>INDEX(Data!$E$417:$T$419,2,MATCH($A17,Data!$E$417:$T$417,0))</f>
        <v>98788.230294792622</v>
      </c>
      <c r="C17" s="130">
        <f>INDEX(Data!$E$417:$T$419,3,MATCH($A17,Data!$E$417:$T$417,0))</f>
        <v>1.0089417922676702</v>
      </c>
    </row>
  </sheetData>
  <pageMargins left="0.7" right="0.7" top="0.75" bottom="0.75" header="0.3" footer="0.3"/>
  <pageSetup paperSize="9"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FF99"/>
    <pageSetUpPr fitToPage="1"/>
  </sheetPr>
  <dimension ref="A1:E19"/>
  <sheetViews>
    <sheetView showGridLines="0" view="pageBreakPreview" zoomScaleNormal="100" zoomScaleSheetLayoutView="100" workbookViewId="0"/>
  </sheetViews>
  <sheetFormatPr defaultRowHeight="15" x14ac:dyDescent="0.25"/>
  <cols>
    <col min="1" max="1" width="20.7109375" bestFit="1" customWidth="1"/>
    <col min="2" max="2" width="18" bestFit="1" customWidth="1"/>
    <col min="3" max="3" width="21.140625" bestFit="1" customWidth="1"/>
    <col min="4" max="4" width="18" style="63" bestFit="1" customWidth="1"/>
    <col min="5" max="5" width="21.140625" style="63" bestFit="1" customWidth="1"/>
  </cols>
  <sheetData>
    <row r="1" spans="1:5" x14ac:dyDescent="0.25">
      <c r="A1" t="s">
        <v>252</v>
      </c>
      <c r="B1" s="208" t="s">
        <v>257</v>
      </c>
      <c r="C1" s="208"/>
      <c r="D1" s="208" t="s">
        <v>258</v>
      </c>
      <c r="E1" s="208"/>
    </row>
    <row r="2" spans="1:5" s="63" customFormat="1" x14ac:dyDescent="0.25">
      <c r="B2" s="63" t="s">
        <v>340</v>
      </c>
      <c r="C2" s="63" t="s">
        <v>341</v>
      </c>
      <c r="D2" s="63" t="s">
        <v>340</v>
      </c>
      <c r="E2" s="63" t="s">
        <v>341</v>
      </c>
    </row>
    <row r="3" spans="1:5" x14ac:dyDescent="0.25">
      <c r="A3" t="s">
        <v>14</v>
      </c>
      <c r="B3" s="38">
        <f>INDEX(Data!$E$259:$T$264,MATCH($B$1&amp;" "&amp;$B$2,Data!$V$259:$V$264,0),MATCH($A3,Data!$E$258:$T$258,0))</f>
        <v>0.12491651009925375</v>
      </c>
      <c r="C3" s="38">
        <f>INDEX(Data!$E$259:$T$264,1,MATCH($A3,Data!$E$258:$T$258,0))</f>
        <v>-0.11</v>
      </c>
      <c r="D3" s="38">
        <f>INDEX(Data!$E$259:$T$264,MATCH($D$1&amp;" "&amp;$B$2,Data!$V$259:$V$264,0),MATCH($A3,Data!$E$258:$T$258,0))</f>
        <v>0.134914249530522</v>
      </c>
      <c r="E3" s="38">
        <f>INDEX(Data!$E$260:$T$260,1,MATCH($A3,Data!$E$258:$T$258,0))</f>
        <v>0.1</v>
      </c>
    </row>
    <row r="4" spans="1:5" x14ac:dyDescent="0.25">
      <c r="A4" t="s">
        <v>3</v>
      </c>
      <c r="B4" s="38">
        <f>INDEX(Data!$E$259:$T$264,MATCH($B$1&amp;" "&amp;$B$2,Data!$V$259:$V$264,0),MATCH($A4,Data!$E$258:$T$258,0))</f>
        <v>-4.3000448000916847E-2</v>
      </c>
      <c r="C4" s="38">
        <f>INDEX(Data!$E$259:$T$264,1,MATCH($A4,Data!$E$258:$T$258,0))</f>
        <v>0</v>
      </c>
      <c r="D4" s="38">
        <f>INDEX(Data!$E$259:$T$264,MATCH($D$1&amp;" "&amp;$B$2,Data!$V$259:$V$264,0),MATCH($A4,Data!$E$258:$T$258,0))</f>
        <v>-6.4801233504316894E-2</v>
      </c>
      <c r="E4" s="38">
        <f>INDEX(Data!$E$260:$T$260,1,MATCH($A4,Data!$E$258:$T$258,0))</f>
        <v>0</v>
      </c>
    </row>
    <row r="5" spans="1:5" x14ac:dyDescent="0.25">
      <c r="A5" t="s">
        <v>9</v>
      </c>
      <c r="B5" s="38">
        <f>INDEX(Data!$E$259:$T$264,MATCH($B$1&amp;" "&amp;$B$2,Data!$V$259:$V$264,0),MATCH($A5,Data!$E$258:$T$258,0))</f>
        <v>8.8495380366847121E-2</v>
      </c>
      <c r="C5" s="38">
        <f>INDEX(Data!$E$259:$T$264,1,MATCH($A5,Data!$E$258:$T$258,0))</f>
        <v>-7.0000000000000007E-2</v>
      </c>
      <c r="D5" s="38">
        <f>INDEX(Data!$E$259:$T$264,MATCH($D$1&amp;" "&amp;$B$2,Data!$V$259:$V$264,0),MATCH($A5,Data!$E$258:$T$258,0))</f>
        <v>7.1450349056010595E-2</v>
      </c>
      <c r="E5" s="38">
        <f>INDEX(Data!$E$260:$T$260,1,MATCH($A5,Data!$E$258:$T$258,0))</f>
        <v>0.06</v>
      </c>
    </row>
    <row r="6" spans="1:5" x14ac:dyDescent="0.25">
      <c r="A6" t="s">
        <v>11</v>
      </c>
      <c r="B6" s="38">
        <f>INDEX(Data!$E$259:$T$264,MATCH($B$1&amp;" "&amp;$B$2,Data!$V$259:$V$264,0),MATCH($A6,Data!$E$258:$T$258,0))</f>
        <v>6.6507435667943149E-2</v>
      </c>
      <c r="C6" s="38">
        <f>INDEX(Data!$E$259:$T$264,1,MATCH($A6,Data!$E$258:$T$258,0))</f>
        <v>-0.03</v>
      </c>
      <c r="D6" s="38">
        <f>INDEX(Data!$E$259:$T$264,MATCH($D$1&amp;" "&amp;$B$2,Data!$V$259:$V$264,0),MATCH($A6,Data!$E$258:$T$258,0))</f>
        <v>4.9026102054007897E-2</v>
      </c>
      <c r="E6" s="38">
        <f>INDEX(Data!$E$260:$T$260,1,MATCH($A6,Data!$E$258:$T$258,0))</f>
        <v>3.5000000000000003E-2</v>
      </c>
    </row>
    <row r="7" spans="1:5" x14ac:dyDescent="0.25">
      <c r="A7" t="s">
        <v>12</v>
      </c>
      <c r="B7" s="38">
        <f>INDEX(Data!$E$259:$T$264,MATCH($B$1&amp;" "&amp;$B$2,Data!$V$259:$V$264,0),MATCH($A7,Data!$E$258:$T$258,0))</f>
        <v>5.7314693575865494E-2</v>
      </c>
      <c r="C7" s="38">
        <f>INDEX(Data!$E$259:$T$264,1,MATCH($A7,Data!$E$258:$T$258,0))</f>
        <v>0</v>
      </c>
      <c r="D7" s="38">
        <f>INDEX(Data!$E$259:$T$264,MATCH($D$1&amp;" "&amp;$B$2,Data!$V$259:$V$264,0),MATCH($A7,Data!$E$258:$T$258,0))</f>
        <v>3.5325723098393699E-2</v>
      </c>
      <c r="E7" s="38">
        <f>INDEX(Data!$E$260:$T$260,1,MATCH($A7,Data!$E$258:$T$258,0))</f>
        <v>0.02</v>
      </c>
    </row>
    <row r="8" spans="1:5" x14ac:dyDescent="0.25">
      <c r="A8" t="s">
        <v>10</v>
      </c>
      <c r="B8" s="38">
        <f>INDEX(Data!$E$259:$T$264,MATCH($B$1&amp;" "&amp;$B$2,Data!$V$259:$V$264,0),MATCH($A8,Data!$E$258:$T$258,0))</f>
        <v>-2.7816818481117167E-2</v>
      </c>
      <c r="C8" s="38">
        <f>INDEX(Data!$E$259:$T$264,1,MATCH($A8,Data!$E$258:$T$258,0))</f>
        <v>0</v>
      </c>
      <c r="D8" s="38">
        <f>INDEX(Data!$E$259:$T$264,MATCH($D$1&amp;" "&amp;$B$2,Data!$V$259:$V$264,0),MATCH($A8,Data!$E$258:$T$258,0))</f>
        <v>5.2092155325304403E-2</v>
      </c>
      <c r="E8" s="38">
        <f>INDEX(Data!$E$260:$T$260,1,MATCH($A8,Data!$E$258:$T$258,0))</f>
        <v>5.0000000000000001E-3</v>
      </c>
    </row>
    <row r="9" spans="1:5" x14ac:dyDescent="0.25">
      <c r="A9" t="s">
        <v>8</v>
      </c>
      <c r="B9" s="38">
        <f>INDEX(Data!$E$259:$T$264,MATCH($B$1&amp;" "&amp;$B$2,Data!$V$259:$V$264,0),MATCH($A9,Data!$E$258:$T$258,0))</f>
        <v>6.7553340618258462E-2</v>
      </c>
      <c r="C9" s="38">
        <f>INDEX(Data!$E$259:$T$264,1,MATCH($A9,Data!$E$258:$T$258,0))</f>
        <v>0</v>
      </c>
      <c r="D9" s="38">
        <f>INDEX(Data!$E$259:$T$264,MATCH($D$1&amp;" "&amp;$B$2,Data!$V$259:$V$264,0),MATCH($A9,Data!$E$258:$T$258,0))</f>
        <v>4.7457160605185497E-2</v>
      </c>
      <c r="E9" s="38">
        <f>INDEX(Data!$E$260:$T$260,1,MATCH($A9,Data!$E$258:$T$258,0))</f>
        <v>5.0000000000000001E-3</v>
      </c>
    </row>
    <row r="10" spans="1:5" x14ac:dyDescent="0.25">
      <c r="A10" t="s">
        <v>7</v>
      </c>
      <c r="B10" s="38">
        <f>INDEX(Data!$E$259:$T$264,MATCH($B$1&amp;" "&amp;$B$2,Data!$V$259:$V$264,0),MATCH($A10,Data!$E$258:$T$258,0))</f>
        <v>-8.9530666346230525E-2</v>
      </c>
      <c r="C10" s="38">
        <f>INDEX(Data!$E$259:$T$264,1,MATCH($A10,Data!$E$258:$T$258,0))</f>
        <v>0</v>
      </c>
      <c r="D10" s="38">
        <f>INDEX(Data!$E$259:$T$264,MATCH($D$1&amp;" "&amp;$B$2,Data!$V$259:$V$264,0),MATCH($A10,Data!$E$258:$T$258,0))</f>
        <v>-8.5509174537535607E-2</v>
      </c>
      <c r="E10" s="38">
        <f>INDEX(Data!$E$260:$T$260,1,MATCH($A10,Data!$E$258:$T$258,0))</f>
        <v>0</v>
      </c>
    </row>
    <row r="11" spans="1:5" x14ac:dyDescent="0.25">
      <c r="A11" t="s">
        <v>2</v>
      </c>
      <c r="B11" s="38">
        <f>INDEX(Data!$E$259:$T$264,MATCH($B$1&amp;" "&amp;$B$2,Data!$V$259:$V$264,0),MATCH($A11,Data!$E$258:$T$258,0))</f>
        <v>-0.13974669724387423</v>
      </c>
      <c r="C11" s="38">
        <f>INDEX(Data!$E$259:$T$264,1,MATCH($A11,Data!$E$258:$T$258,0))</f>
        <v>0</v>
      </c>
      <c r="D11" s="38">
        <f>INDEX(Data!$E$259:$T$264,MATCH($D$1&amp;" "&amp;$B$2,Data!$V$259:$V$264,0),MATCH($A11,Data!$E$258:$T$258,0))</f>
        <v>-0.18092820669726301</v>
      </c>
      <c r="E11" s="38">
        <f>INDEX(Data!$E$260:$T$260,1,MATCH($A11,Data!$E$258:$T$258,0))</f>
        <v>0</v>
      </c>
    </row>
    <row r="12" spans="1:5" x14ac:dyDescent="0.25">
      <c r="A12" t="s">
        <v>4</v>
      </c>
      <c r="B12" s="38">
        <f>INDEX(Data!$E$259:$T$264,MATCH($B$1&amp;" "&amp;$B$2,Data!$V$259:$V$264,0),MATCH($A12,Data!$E$258:$T$258,0))</f>
        <v>-6.9177466650400699E-2</v>
      </c>
      <c r="C12" s="38">
        <f>INDEX(Data!$E$259:$T$264,1,MATCH($A12,Data!$E$258:$T$258,0))</f>
        <v>0</v>
      </c>
      <c r="D12" s="38">
        <f>INDEX(Data!$E$259:$T$264,MATCH($D$1&amp;" "&amp;$B$2,Data!$V$259:$V$264,0),MATCH($A12,Data!$E$258:$T$258,0))</f>
        <v>-0.13363101870900301</v>
      </c>
      <c r="E12" s="38">
        <f>INDEX(Data!$E$260:$T$260,1,MATCH($A12,Data!$E$258:$T$258,0))</f>
        <v>0</v>
      </c>
    </row>
    <row r="13" spans="1:5" x14ac:dyDescent="0.25">
      <c r="A13" t="s">
        <v>15</v>
      </c>
      <c r="B13" s="38">
        <f>INDEX(Data!$E$259:$T$264,MATCH($B$1&amp;" "&amp;$B$2,Data!$V$259:$V$264,0),MATCH($A13,Data!$E$258:$T$258,0))</f>
        <v>1.6365641586331137E-3</v>
      </c>
      <c r="C13" s="38">
        <f>INDEX(Data!$E$259:$T$264,1,MATCH($A13,Data!$E$258:$T$258,0))</f>
        <v>0</v>
      </c>
      <c r="D13" s="38">
        <f>INDEX(Data!$E$259:$T$264,MATCH($D$1&amp;" "&amp;$B$2,Data!$V$259:$V$264,0),MATCH($A13,Data!$E$258:$T$258,0))</f>
        <v>6.4277525800724399E-3</v>
      </c>
      <c r="E13" s="38">
        <f>INDEX(Data!$E$260:$T$260,1,MATCH($A13,Data!$E$258:$T$258,0))</f>
        <v>0</v>
      </c>
    </row>
    <row r="14" spans="1:5" x14ac:dyDescent="0.25">
      <c r="A14" t="s">
        <v>5</v>
      </c>
      <c r="B14" s="38">
        <f>INDEX(Data!$E$259:$T$264,MATCH($B$1&amp;" "&amp;$B$2,Data!$V$259:$V$264,0),MATCH($A14,Data!$E$258:$T$258,0))</f>
        <v>-7.2000599932459997E-2</v>
      </c>
      <c r="C14" s="38">
        <f>INDEX(Data!$E$259:$T$264,1,MATCH($A14,Data!$E$258:$T$258,0))</f>
        <v>0</v>
      </c>
      <c r="D14" s="38">
        <f>INDEX(Data!$E$259:$T$264,MATCH($D$1&amp;" "&amp;$B$2,Data!$V$259:$V$264,0),MATCH($A14,Data!$E$258:$T$258,0))</f>
        <v>-5.8113464525136403E-2</v>
      </c>
      <c r="E14" s="38">
        <f>INDEX(Data!$E$260:$T$260,1,MATCH($A14,Data!$E$258:$T$258,0))</f>
        <v>0</v>
      </c>
    </row>
    <row r="15" spans="1:5" x14ac:dyDescent="0.25">
      <c r="A15" t="s">
        <v>13</v>
      </c>
      <c r="B15" s="38">
        <f>INDEX(Data!$E$259:$T$264,MATCH($B$1&amp;" "&amp;$B$2,Data!$V$259:$V$264,0),MATCH($A15,Data!$E$258:$T$258,0))</f>
        <v>8.2893493052421219E-2</v>
      </c>
      <c r="C15" s="38">
        <f>INDEX(Data!$E$259:$T$264,1,MATCH($A15,Data!$E$258:$T$258,0))</f>
        <v>-7.0000000000000007E-2</v>
      </c>
      <c r="D15" s="38">
        <f>INDEX(Data!$E$259:$T$264,MATCH($D$1&amp;" "&amp;$B$2,Data!$V$259:$V$264,0),MATCH($A15,Data!$E$258:$T$258,0))</f>
        <v>8.4489971090907903E-2</v>
      </c>
      <c r="E15" s="38">
        <f>INDEX(Data!$E$260:$T$260,1,MATCH($A15,Data!$E$258:$T$258,0))</f>
        <v>7.0000000000000007E-2</v>
      </c>
    </row>
    <row r="16" spans="1:5" x14ac:dyDescent="0.25">
      <c r="A16" t="s">
        <v>6</v>
      </c>
      <c r="B16" s="38">
        <f>INDEX(Data!$E$259:$T$264,MATCH($B$1&amp;" "&amp;$B$2,Data!$V$259:$V$264,0),MATCH($A16,Data!$E$258:$T$258,0))</f>
        <v>-5.6227478572523637E-4</v>
      </c>
      <c r="C16" s="38">
        <f>INDEX(Data!$E$259:$T$264,1,MATCH($A16,Data!$E$258:$T$258,0))</f>
        <v>0</v>
      </c>
      <c r="D16" s="38">
        <f>INDEX(Data!$E$259:$T$264,MATCH($D$1&amp;" "&amp;$B$2,Data!$V$259:$V$264,0),MATCH($A16,Data!$E$258:$T$258,0))</f>
        <v>-6.0700248638434501E-3</v>
      </c>
      <c r="E16" s="38">
        <f>INDEX(Data!$E$260:$T$260,1,MATCH($A16,Data!$E$258:$T$258,0))</f>
        <v>0</v>
      </c>
    </row>
    <row r="17" spans="1:5" x14ac:dyDescent="0.25">
      <c r="A17" t="s">
        <v>0</v>
      </c>
      <c r="B17" s="38">
        <f>INDEX(Data!$E$259:$T$264,MATCH($B$1&amp;" "&amp;$B$2,Data!$V$259:$V$264,0),MATCH($A17,Data!$E$258:$T$258,0))</f>
        <v>8.0202531371509345E-3</v>
      </c>
      <c r="C17" s="38">
        <f>INDEX(Data!$E$259:$T$264,1,MATCH($A17,Data!$E$258:$T$258,0))</f>
        <v>0</v>
      </c>
      <c r="D17" s="38">
        <f>INDEX(Data!$E$259:$T$264,MATCH($D$1&amp;" "&amp;$B$2,Data!$V$259:$V$264,0),MATCH($A17,Data!$E$258:$T$258,0))</f>
        <v>-1.05425976599144E-2</v>
      </c>
      <c r="E17" s="38">
        <f>INDEX(Data!$E$260:$T$260,1,MATCH($A17,Data!$E$258:$T$258,0))</f>
        <v>0</v>
      </c>
    </row>
    <row r="18" spans="1:5" x14ac:dyDescent="0.25">
      <c r="A18" t="s">
        <v>1</v>
      </c>
      <c r="B18" s="38">
        <f>INDEX(Data!$E$259:$T$264,MATCH($B$1&amp;" "&amp;$B$2,Data!$V$259:$V$264,0),MATCH($A18,Data!$E$258:$T$258,0))</f>
        <v>-0.13657706228791744</v>
      </c>
      <c r="C18" s="38">
        <f>INDEX(Data!$E$259:$T$264,1,MATCH($A18,Data!$E$258:$T$258,0))</f>
        <v>0</v>
      </c>
      <c r="D18" s="38">
        <f>INDEX(Data!$E$259:$T$264,MATCH($D$1&amp;" "&amp;$B$2,Data!$V$259:$V$264,0),MATCH($A18,Data!$E$258:$T$258,0))</f>
        <v>-0.13185721601889699</v>
      </c>
      <c r="E18" s="38">
        <f>INDEX(Data!$E$260:$T$260,1,MATCH($A18,Data!$E$258:$T$258,0))</f>
        <v>0</v>
      </c>
    </row>
    <row r="19" spans="1:5" x14ac:dyDescent="0.25">
      <c r="A19" t="s">
        <v>481</v>
      </c>
      <c r="B19" s="38">
        <f>Data!U261</f>
        <v>-1.0660151771163084E-2</v>
      </c>
      <c r="D19" s="38">
        <f>Data!U262</f>
        <v>-6.1558300000000002E-3</v>
      </c>
    </row>
  </sheetData>
  <mergeCells count="2">
    <mergeCell ref="B1:C1"/>
    <mergeCell ref="D1:E1"/>
  </mergeCells>
  <pageMargins left="0.7" right="0.7" top="0.75" bottom="0.75" header="0.3" footer="0.3"/>
  <pageSetup paperSize="9"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0"/>
  <sheetViews>
    <sheetView showGridLines="0" view="pageBreakPreview" zoomScaleNormal="100" zoomScaleSheetLayoutView="100" workbookViewId="0"/>
  </sheetViews>
  <sheetFormatPr defaultRowHeight="15" x14ac:dyDescent="0.25"/>
  <cols>
    <col min="1" max="1" width="2.7109375" style="63" customWidth="1"/>
    <col min="2" max="2" width="23.28515625" style="63" customWidth="1"/>
    <col min="3" max="3" width="100.7109375" style="63" customWidth="1"/>
    <col min="4" max="5" width="14.7109375" style="63" customWidth="1"/>
    <col min="6" max="6" width="2.7109375" style="63" customWidth="1"/>
    <col min="7" max="16384" width="9.140625" style="63"/>
  </cols>
  <sheetData>
    <row r="1" spans="1:6" ht="26.25" x14ac:dyDescent="0.4">
      <c r="A1" s="205" t="s">
        <v>515</v>
      </c>
      <c r="B1" s="188"/>
      <c r="C1" s="188"/>
      <c r="D1" s="188"/>
      <c r="E1" s="188"/>
      <c r="F1" s="188"/>
    </row>
    <row r="2" spans="1:6" x14ac:dyDescent="0.25">
      <c r="A2" s="188"/>
      <c r="B2" s="188"/>
      <c r="C2" s="188"/>
      <c r="D2" s="188"/>
      <c r="E2" s="188"/>
      <c r="F2" s="188"/>
    </row>
    <row r="3" spans="1:6" ht="23.25" x14ac:dyDescent="0.35">
      <c r="A3" s="203" t="s">
        <v>516</v>
      </c>
      <c r="B3" s="194"/>
      <c r="C3" s="194"/>
      <c r="D3" s="194"/>
    </row>
    <row r="4" spans="1:6" ht="39.950000000000003" customHeight="1" x14ac:dyDescent="0.25">
      <c r="A4" s="204"/>
      <c r="B4" s="207" t="s">
        <v>517</v>
      </c>
      <c r="C4" s="207"/>
      <c r="D4" s="207"/>
      <c r="E4" s="207"/>
      <c r="F4" s="207"/>
    </row>
    <row r="5" spans="1:6" x14ac:dyDescent="0.25">
      <c r="A5" s="204"/>
      <c r="B5" s="195"/>
      <c r="C5" s="196" t="s">
        <v>518</v>
      </c>
      <c r="F5" s="196"/>
    </row>
    <row r="6" spans="1:6" x14ac:dyDescent="0.25">
      <c r="A6" s="204"/>
      <c r="B6" s="195"/>
      <c r="C6" s="196" t="s">
        <v>519</v>
      </c>
      <c r="F6" s="196"/>
    </row>
    <row r="7" spans="1:6" x14ac:dyDescent="0.25">
      <c r="A7" s="194"/>
      <c r="B7" s="195"/>
      <c r="C7" s="196" t="s">
        <v>520</v>
      </c>
      <c r="F7" s="196"/>
    </row>
    <row r="8" spans="1:6" x14ac:dyDescent="0.25">
      <c r="A8" s="194"/>
      <c r="B8" s="195"/>
      <c r="C8" s="196" t="s">
        <v>521</v>
      </c>
      <c r="F8" s="196"/>
    </row>
    <row r="9" spans="1:6" x14ac:dyDescent="0.25">
      <c r="A9" s="194"/>
      <c r="B9" s="195"/>
      <c r="C9" s="196" t="s">
        <v>522</v>
      </c>
      <c r="F9" s="196"/>
    </row>
    <row r="10" spans="1:6" x14ac:dyDescent="0.25">
      <c r="A10" s="194"/>
      <c r="B10" s="195"/>
      <c r="C10" s="196" t="s">
        <v>523</v>
      </c>
      <c r="F10" s="196"/>
    </row>
    <row r="11" spans="1:6" x14ac:dyDescent="0.25">
      <c r="A11" s="194"/>
      <c r="B11" s="194"/>
      <c r="C11" s="196" t="s">
        <v>524</v>
      </c>
      <c r="F11" s="196"/>
    </row>
    <row r="12" spans="1:6" x14ac:dyDescent="0.25">
      <c r="A12" s="194"/>
      <c r="B12" s="195"/>
      <c r="C12" s="196" t="s">
        <v>525</v>
      </c>
      <c r="F12" s="196"/>
    </row>
    <row r="13" spans="1:6" x14ac:dyDescent="0.25">
      <c r="A13" s="194"/>
      <c r="B13" s="197"/>
      <c r="C13" s="198" t="s">
        <v>526</v>
      </c>
      <c r="F13" s="196"/>
    </row>
    <row r="14" spans="1:6" x14ac:dyDescent="0.25">
      <c r="A14" s="194"/>
      <c r="B14" s="195"/>
      <c r="C14" s="198" t="s">
        <v>527</v>
      </c>
      <c r="F14" s="196"/>
    </row>
    <row r="15" spans="1:6" x14ac:dyDescent="0.25">
      <c r="C15" s="198" t="s">
        <v>528</v>
      </c>
      <c r="F15" s="198"/>
    </row>
    <row r="16" spans="1:6" x14ac:dyDescent="0.25">
      <c r="C16" s="198" t="s">
        <v>529</v>
      </c>
      <c r="F16" s="198"/>
    </row>
    <row r="17" spans="1:6" x14ac:dyDescent="0.25">
      <c r="C17" s="198" t="s">
        <v>530</v>
      </c>
      <c r="F17" s="198"/>
    </row>
    <row r="18" spans="1:6" x14ac:dyDescent="0.25">
      <c r="C18" s="198" t="s">
        <v>531</v>
      </c>
      <c r="F18" s="198"/>
    </row>
    <row r="19" spans="1:6" x14ac:dyDescent="0.25">
      <c r="C19" s="198" t="s">
        <v>532</v>
      </c>
      <c r="F19" s="198"/>
    </row>
    <row r="20" spans="1:6" ht="18.75" x14ac:dyDescent="0.3">
      <c r="A20" s="194"/>
      <c r="B20" s="199" t="s">
        <v>533</v>
      </c>
      <c r="C20" s="200"/>
      <c r="D20" s="194"/>
    </row>
    <row r="21" spans="1:6" ht="39.950000000000003" customHeight="1" x14ac:dyDescent="0.25">
      <c r="A21" s="194"/>
      <c r="B21" s="207" t="s">
        <v>534</v>
      </c>
      <c r="C21" s="207"/>
      <c r="D21" s="207"/>
      <c r="E21" s="207"/>
      <c r="F21" s="207"/>
    </row>
    <row r="22" spans="1:6" ht="18.75" x14ac:dyDescent="0.3">
      <c r="B22" s="199" t="s">
        <v>535</v>
      </c>
      <c r="F22" s="198"/>
    </row>
    <row r="23" spans="1:6" x14ac:dyDescent="0.25">
      <c r="B23" s="207" t="s">
        <v>536</v>
      </c>
      <c r="C23" s="207"/>
      <c r="D23" s="207"/>
      <c r="E23" s="207"/>
      <c r="F23" s="207"/>
    </row>
    <row r="24" spans="1:6" x14ac:dyDescent="0.25">
      <c r="A24" s="194"/>
      <c r="C24" s="200" t="s">
        <v>537</v>
      </c>
      <c r="D24" s="194"/>
    </row>
    <row r="25" spans="1:6" ht="30" x14ac:dyDescent="0.25">
      <c r="C25" s="201" t="s">
        <v>538</v>
      </c>
      <c r="F25" s="198"/>
    </row>
    <row r="26" spans="1:6" ht="30" x14ac:dyDescent="0.25">
      <c r="C26" s="201" t="s">
        <v>539</v>
      </c>
      <c r="F26" s="198"/>
    </row>
    <row r="27" spans="1:6" ht="30" x14ac:dyDescent="0.25">
      <c r="C27" s="201" t="s">
        <v>540</v>
      </c>
    </row>
    <row r="28" spans="1:6" ht="30" x14ac:dyDescent="0.25">
      <c r="C28" s="201" t="s">
        <v>541</v>
      </c>
    </row>
    <row r="29" spans="1:6" ht="30" x14ac:dyDescent="0.25">
      <c r="C29" s="201" t="s">
        <v>542</v>
      </c>
    </row>
    <row r="30" spans="1:6" ht="45" x14ac:dyDescent="0.25">
      <c r="C30" s="201" t="s">
        <v>543</v>
      </c>
    </row>
  </sheetData>
  <sheetProtection formatColumns="0" formatRows="0"/>
  <mergeCells count="3">
    <mergeCell ref="B4:F4"/>
    <mergeCell ref="B21:F21"/>
    <mergeCell ref="B23:F23"/>
  </mergeCells>
  <pageMargins left="0.70866141732283472" right="0.70866141732283472" top="0.74803149606299213" bottom="0.74803149606299213" header="0.31496062992125984" footer="0.31496062992125984"/>
  <pageSetup paperSize="9" scale="82" fitToHeight="0" orientation="landscape" r:id="rId1"/>
  <headerFooter>
    <oddFooter>&amp;L&amp;F&amp;C&amp;A&amp;R&amp;P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FF99"/>
    <pageSetUpPr fitToPage="1"/>
  </sheetPr>
  <dimension ref="A1:E17"/>
  <sheetViews>
    <sheetView showGridLines="0" view="pageBreakPreview" zoomScaleNormal="100" zoomScaleSheetLayoutView="100" workbookViewId="0"/>
  </sheetViews>
  <sheetFormatPr defaultRowHeight="15" x14ac:dyDescent="0.25"/>
  <cols>
    <col min="1" max="1" width="20.7109375" style="63" bestFit="1" customWidth="1"/>
    <col min="2" max="2" width="18" style="63" bestFit="1" customWidth="1"/>
    <col min="3" max="3" width="21.140625" style="63" bestFit="1" customWidth="1"/>
    <col min="4" max="5" width="18" style="63" bestFit="1" customWidth="1"/>
    <col min="6" max="16384" width="9.140625" style="63"/>
  </cols>
  <sheetData>
    <row r="1" spans="1:5" ht="45" x14ac:dyDescent="0.25">
      <c r="A1" s="63" t="s">
        <v>252</v>
      </c>
      <c r="B1" s="126" t="s">
        <v>305</v>
      </c>
      <c r="C1" s="126" t="s">
        <v>306</v>
      </c>
      <c r="D1" s="126" t="s">
        <v>307</v>
      </c>
      <c r="E1" s="126" t="s">
        <v>307</v>
      </c>
    </row>
    <row r="2" spans="1:5" x14ac:dyDescent="0.25">
      <c r="A2" s="63" t="s">
        <v>14</v>
      </c>
      <c r="B2" s="148">
        <f>INDEX(Data!$E$359:$T$362,MATCH(B$1,Data!$C$359:$C$362,0),MATCH($A2,Data!$E$358:$T$358,0))</f>
        <v>9.1745185849999995</v>
      </c>
      <c r="C2" s="149">
        <f>INDEX(Data!$E$359:$T$362,MATCH(C$1,Data!$C$359:$C$362,0),MATCH($A2,Data!$E$358:$T$358,0))</f>
        <v>14.032901763916</v>
      </c>
      <c r="D2" s="161">
        <f>INDEX(Data!$E$359:$T$362,MATCH(D$1,Data!$C$359:$C$362,0),MATCH($A2,Data!$E$358:$T$358,0))</f>
        <v>0.12955003976821899</v>
      </c>
      <c r="E2" s="161">
        <f>INDEX(Data!$E$359:$T$362,MATCH(E$1,Data!$C$359:$C$362,0),MATCH($A2,Data!$E$358:$T$358,0))</f>
        <v>0.12955003976821899</v>
      </c>
    </row>
    <row r="3" spans="1:5" x14ac:dyDescent="0.25">
      <c r="A3" s="63" t="s">
        <v>3</v>
      </c>
      <c r="B3" s="148">
        <f>INDEX(Data!$E$359:$T$362,MATCH(B$1,Data!$C$359:$C$362,0),MATCH($A3,Data!$E$358:$T$358,0))</f>
        <v>3.3819670679999998</v>
      </c>
      <c r="C3" s="149">
        <f>INDEX(Data!$E$359:$T$362,MATCH(C$1,Data!$C$359:$C$362,0),MATCH($A3,Data!$E$358:$T$358,0))</f>
        <v>10.9199123382568</v>
      </c>
      <c r="D3" s="161">
        <f>INDEX(Data!$E$359:$T$362,MATCH(D$1,Data!$C$359:$C$362,0),MATCH($A3,Data!$E$358:$T$358,0))</f>
        <v>0.26190242171287498</v>
      </c>
      <c r="E3" s="161">
        <f>INDEX(Data!$E$359:$T$362,MATCH(E$1,Data!$C$359:$C$362,0),MATCH($A3,Data!$E$358:$T$358,0))</f>
        <v>0.26190242171287498</v>
      </c>
    </row>
    <row r="4" spans="1:5" x14ac:dyDescent="0.25">
      <c r="A4" s="63" t="s">
        <v>9</v>
      </c>
      <c r="B4" s="148">
        <f>INDEX(Data!$E$359:$T$362,MATCH(B$1,Data!$C$359:$C$362,0),MATCH($A4,Data!$E$358:$T$358,0))</f>
        <v>8.5172281269999992</v>
      </c>
      <c r="C4" s="149">
        <f>INDEX(Data!$E$359:$T$362,MATCH(C$1,Data!$C$359:$C$362,0),MATCH($A4,Data!$E$358:$T$358,0))</f>
        <v>9.6679840087890607</v>
      </c>
      <c r="D4" s="161">
        <f>INDEX(Data!$E$359:$T$362,MATCH(D$1,Data!$C$359:$C$362,0),MATCH($A4,Data!$E$358:$T$358,0))</f>
        <v>0.47743755578994801</v>
      </c>
      <c r="E4" s="161">
        <f>INDEX(Data!$E$359:$T$362,MATCH(E$1,Data!$C$359:$C$362,0),MATCH($A4,Data!$E$358:$T$358,0))</f>
        <v>0.47743755578994801</v>
      </c>
    </row>
    <row r="5" spans="1:5" x14ac:dyDescent="0.25">
      <c r="A5" s="63" t="s">
        <v>11</v>
      </c>
      <c r="B5" s="148">
        <f>INDEX(Data!$E$359:$T$362,MATCH(B$1,Data!$C$359:$C$362,0),MATCH($A5,Data!$E$358:$T$358,0))</f>
        <v>13.06512642</v>
      </c>
      <c r="C5" s="149">
        <f>INDEX(Data!$E$359:$T$362,MATCH(C$1,Data!$C$359:$C$362,0),MATCH($A5,Data!$E$358:$T$358,0))</f>
        <v>17.128877639770501</v>
      </c>
      <c r="D5" s="161">
        <f>INDEX(Data!$E$359:$T$362,MATCH(D$1,Data!$C$359:$C$362,0),MATCH($A5,Data!$E$358:$T$358,0))</f>
        <v>0.21477065980434401</v>
      </c>
      <c r="E5" s="161">
        <f>INDEX(Data!$E$359:$T$362,MATCH(E$1,Data!$C$359:$C$362,0),MATCH($A5,Data!$E$358:$T$358,0))</f>
        <v>0.21477065980434401</v>
      </c>
    </row>
    <row r="6" spans="1:5" x14ac:dyDescent="0.25">
      <c r="A6" s="63" t="s">
        <v>12</v>
      </c>
      <c r="B6" s="148">
        <f>INDEX(Data!$E$359:$T$362,MATCH(B$1,Data!$C$359:$C$362,0),MATCH($A6,Data!$E$358:$T$358,0))</f>
        <v>8.0808248519999992</v>
      </c>
      <c r="C6" s="149">
        <f>INDEX(Data!$E$359:$T$362,MATCH(C$1,Data!$C$359:$C$362,0),MATCH($A6,Data!$E$358:$T$358,0))</f>
        <v>8.9777774810790998</v>
      </c>
      <c r="D6" s="161">
        <f>INDEX(Data!$E$359:$T$362,MATCH(D$1,Data!$C$359:$C$362,0),MATCH($A6,Data!$E$358:$T$358,0))</f>
        <v>0.109852105379105</v>
      </c>
      <c r="E6" s="161">
        <f>INDEX(Data!$E$359:$T$362,MATCH(E$1,Data!$C$359:$C$362,0),MATCH($A6,Data!$E$358:$T$358,0))</f>
        <v>0.109852105379105</v>
      </c>
    </row>
    <row r="7" spans="1:5" x14ac:dyDescent="0.25">
      <c r="A7" s="63" t="s">
        <v>10</v>
      </c>
      <c r="B7" s="148">
        <f>INDEX(Data!$E$359:$T$362,MATCH(B$1,Data!$C$359:$C$362,0),MATCH($A7,Data!$E$358:$T$358,0))</f>
        <v>3.2443540099999999</v>
      </c>
      <c r="C7" s="149">
        <f>INDEX(Data!$E$359:$T$362,MATCH(C$1,Data!$C$359:$C$362,0),MATCH($A7,Data!$E$358:$T$358,0))</f>
        <v>4.1807427406311</v>
      </c>
      <c r="D7" s="161">
        <f>INDEX(Data!$E$359:$T$362,MATCH(D$1,Data!$C$359:$C$362,0),MATCH($A7,Data!$E$358:$T$358,0))</f>
        <v>0.1225710734725</v>
      </c>
      <c r="E7" s="161">
        <f>INDEX(Data!$E$359:$T$362,MATCH(E$1,Data!$C$359:$C$362,0),MATCH($A7,Data!$E$358:$T$358,0))</f>
        <v>0.1225710734725</v>
      </c>
    </row>
    <row r="8" spans="1:5" x14ac:dyDescent="0.25">
      <c r="A8" s="63" t="s">
        <v>8</v>
      </c>
      <c r="B8" s="148">
        <f>INDEX(Data!$E$359:$T$362,MATCH(B$1,Data!$C$359:$C$362,0),MATCH($A8,Data!$E$358:$T$358,0))</f>
        <v>10.77002716</v>
      </c>
      <c r="C8" s="149">
        <f>INDEX(Data!$E$359:$T$362,MATCH(C$1,Data!$C$359:$C$362,0),MATCH($A8,Data!$E$358:$T$358,0))</f>
        <v>17.850610733032202</v>
      </c>
      <c r="D8" s="161">
        <f>INDEX(Data!$E$359:$T$362,MATCH(D$1,Data!$C$359:$C$362,0),MATCH($A8,Data!$E$358:$T$358,0))</f>
        <v>0.24834328889846799</v>
      </c>
      <c r="E8" s="161">
        <f>INDEX(Data!$E$359:$T$362,MATCH(E$1,Data!$C$359:$C$362,0),MATCH($A8,Data!$E$358:$T$358,0))</f>
        <v>0.24834328889846799</v>
      </c>
    </row>
    <row r="9" spans="1:5" x14ac:dyDescent="0.25">
      <c r="A9" s="63" t="s">
        <v>7</v>
      </c>
      <c r="B9" s="148">
        <f>INDEX(Data!$E$359:$T$362,MATCH(B$1,Data!$C$359:$C$362,0),MATCH($A9,Data!$E$358:$T$358,0))</f>
        <v>2.6993191240000001</v>
      </c>
      <c r="C9" s="149">
        <f>INDEX(Data!$E$359:$T$362,MATCH(C$1,Data!$C$359:$C$362,0),MATCH($A9,Data!$E$358:$T$358,0))</f>
        <v>2.1240532398223801</v>
      </c>
      <c r="D9" s="161">
        <f>INDEX(Data!$E$359:$T$362,MATCH(D$1,Data!$C$359:$C$362,0),MATCH($A9,Data!$E$358:$T$358,0))</f>
        <v>4.2373962700367002E-2</v>
      </c>
      <c r="E9" s="161">
        <f>INDEX(Data!$E$359:$T$362,MATCH(E$1,Data!$C$359:$C$362,0),MATCH($A9,Data!$E$358:$T$358,0))</f>
        <v>4.2373962700367002E-2</v>
      </c>
    </row>
    <row r="10" spans="1:5" x14ac:dyDescent="0.25">
      <c r="A10" s="63" t="s">
        <v>2</v>
      </c>
      <c r="B10" s="148">
        <f>INDEX(Data!$E$359:$T$362,MATCH(B$1,Data!$C$359:$C$362,0),MATCH($A10,Data!$E$358:$T$358,0))</f>
        <v>6.983242035</v>
      </c>
      <c r="C10" s="149">
        <f>INDEX(Data!$E$359:$T$362,MATCH(C$1,Data!$C$359:$C$362,0),MATCH($A10,Data!$E$358:$T$358,0))</f>
        <v>19.023353576660099</v>
      </c>
      <c r="D10" s="161">
        <f>INDEX(Data!$E$359:$T$362,MATCH(D$1,Data!$C$359:$C$362,0),MATCH($A10,Data!$E$358:$T$358,0))</f>
        <v>0.16314443945884699</v>
      </c>
      <c r="E10" s="161">
        <f>INDEX(Data!$E$359:$T$362,MATCH(E$1,Data!$C$359:$C$362,0),MATCH($A10,Data!$E$358:$T$358,0))</f>
        <v>0.16314443945884699</v>
      </c>
    </row>
    <row r="11" spans="1:5" x14ac:dyDescent="0.25">
      <c r="A11" s="63" t="s">
        <v>4</v>
      </c>
      <c r="B11" s="148">
        <f>INDEX(Data!$E$359:$T$362,MATCH(B$1,Data!$C$359:$C$362,0),MATCH($A11,Data!$E$358:$T$358,0))</f>
        <v>13.241443629999999</v>
      </c>
      <c r="C11" s="149">
        <f>INDEX(Data!$E$359:$T$362,MATCH(C$1,Data!$C$359:$C$362,0),MATCH($A11,Data!$E$358:$T$358,0))</f>
        <v>13.431129455566399</v>
      </c>
      <c r="D11" s="161">
        <f>INDEX(Data!$E$359:$T$362,MATCH(D$1,Data!$C$359:$C$362,0),MATCH($A11,Data!$E$358:$T$358,0))</f>
        <v>0.159840062260628</v>
      </c>
      <c r="E11" s="161">
        <f>INDEX(Data!$E$359:$T$362,MATCH(E$1,Data!$C$359:$C$362,0),MATCH($A11,Data!$E$358:$T$358,0))</f>
        <v>0.159840062260628</v>
      </c>
    </row>
    <row r="12" spans="1:5" x14ac:dyDescent="0.25">
      <c r="A12" s="63" t="s">
        <v>15</v>
      </c>
      <c r="B12" s="148">
        <f>INDEX(Data!$E$359:$T$362,MATCH(B$1,Data!$C$359:$C$362,0),MATCH($A12,Data!$E$358:$T$358,0))</f>
        <v>11.214407919999999</v>
      </c>
      <c r="C12" s="149">
        <f>INDEX(Data!$E$359:$T$362,MATCH(C$1,Data!$C$359:$C$362,0),MATCH($A12,Data!$E$358:$T$358,0))</f>
        <v>11.3121738433837</v>
      </c>
      <c r="D12" s="161">
        <f>INDEX(Data!$E$359:$T$362,MATCH(D$1,Data!$C$359:$C$362,0),MATCH($A12,Data!$E$358:$T$358,0))</f>
        <v>0.130681127309799</v>
      </c>
      <c r="E12" s="161">
        <f>INDEX(Data!$E$359:$T$362,MATCH(E$1,Data!$C$359:$C$362,0),MATCH($A12,Data!$E$358:$T$358,0))</f>
        <v>0.130681127309799</v>
      </c>
    </row>
    <row r="13" spans="1:5" x14ac:dyDescent="0.25">
      <c r="A13" s="63" t="s">
        <v>5</v>
      </c>
      <c r="B13" s="148">
        <f>INDEX(Data!$E$359:$T$362,MATCH(B$1,Data!$C$359:$C$362,0),MATCH($A13,Data!$E$358:$T$358,0))</f>
        <v>10.96693039</v>
      </c>
      <c r="C13" s="149">
        <f>INDEX(Data!$E$359:$T$362,MATCH(C$1,Data!$C$359:$C$362,0),MATCH($A13,Data!$E$358:$T$358,0))</f>
        <v>15.8428173065185</v>
      </c>
      <c r="D13" s="161">
        <f>INDEX(Data!$E$359:$T$362,MATCH(D$1,Data!$C$359:$C$362,0),MATCH($A13,Data!$E$358:$T$358,0))</f>
        <v>0.25661882758140597</v>
      </c>
      <c r="E13" s="161">
        <f>INDEX(Data!$E$359:$T$362,MATCH(E$1,Data!$C$359:$C$362,0),MATCH($A13,Data!$E$358:$T$358,0))</f>
        <v>0.25661882758140597</v>
      </c>
    </row>
    <row r="14" spans="1:5" x14ac:dyDescent="0.25">
      <c r="A14" s="63" t="s">
        <v>13</v>
      </c>
      <c r="B14" s="148">
        <f>INDEX(Data!$E$359:$T$362,MATCH(B$1,Data!$C$359:$C$362,0),MATCH($A14,Data!$E$358:$T$358,0))</f>
        <v>28.42712212</v>
      </c>
      <c r="C14" s="149">
        <f>INDEX(Data!$E$359:$T$362,MATCH(C$1,Data!$C$359:$C$362,0),MATCH($A14,Data!$E$358:$T$358,0))</f>
        <v>39.559436798095703</v>
      </c>
      <c r="D14" s="161">
        <f>INDEX(Data!$E$359:$T$362,MATCH(D$1,Data!$C$359:$C$362,0),MATCH($A14,Data!$E$358:$T$358,0))</f>
        <v>0.64441561698913497</v>
      </c>
      <c r="E14" s="161">
        <f>INDEX(Data!$E$359:$T$362,MATCH(E$1,Data!$C$359:$C$362,0),MATCH($A14,Data!$E$358:$T$358,0))</f>
        <v>0.64441561698913497</v>
      </c>
    </row>
    <row r="15" spans="1:5" x14ac:dyDescent="0.25">
      <c r="A15" s="63" t="s">
        <v>6</v>
      </c>
      <c r="B15" s="148">
        <f>INDEX(Data!$E$359:$T$362,MATCH(B$1,Data!$C$359:$C$362,0),MATCH($A15,Data!$E$358:$T$358,0))</f>
        <v>4.541021347</v>
      </c>
      <c r="C15" s="149">
        <f>INDEX(Data!$E$359:$T$362,MATCH(C$1,Data!$C$359:$C$362,0),MATCH($A15,Data!$E$358:$T$358,0))</f>
        <v>10.9494638442993</v>
      </c>
      <c r="D15" s="161">
        <f>INDEX(Data!$E$359:$T$362,MATCH(D$1,Data!$C$359:$C$362,0),MATCH($A15,Data!$E$358:$T$358,0))</f>
        <v>0.191742599010468</v>
      </c>
      <c r="E15" s="161">
        <f>INDEX(Data!$E$359:$T$362,MATCH(E$1,Data!$C$359:$C$362,0),MATCH($A15,Data!$E$358:$T$358,0))</f>
        <v>0.191742599010468</v>
      </c>
    </row>
    <row r="16" spans="1:5" x14ac:dyDescent="0.25">
      <c r="A16" s="63" t="s">
        <v>0</v>
      </c>
      <c r="B16" s="148">
        <f>INDEX(Data!$E$359:$T$362,MATCH(B$1,Data!$C$359:$C$362,0),MATCH($A16,Data!$E$358:$T$358,0))</f>
        <v>3.3735768799999999</v>
      </c>
      <c r="C16" s="149">
        <f>INDEX(Data!$E$359:$T$362,MATCH(C$1,Data!$C$359:$C$362,0),MATCH($A16,Data!$E$358:$T$358,0))</f>
        <v>9.8828582763671804</v>
      </c>
      <c r="D16" s="161">
        <f>INDEX(Data!$E$359:$T$362,MATCH(D$1,Data!$C$359:$C$362,0),MATCH($A16,Data!$E$358:$T$358,0))</f>
        <v>0.140186667442322</v>
      </c>
      <c r="E16" s="161">
        <f>INDEX(Data!$E$359:$T$362,MATCH(E$1,Data!$C$359:$C$362,0),MATCH($A16,Data!$E$358:$T$358,0))</f>
        <v>0.140186667442322</v>
      </c>
    </row>
    <row r="17" spans="1:5" x14ac:dyDescent="0.25">
      <c r="A17" s="63" t="s">
        <v>1</v>
      </c>
      <c r="B17" s="148">
        <f>INDEX(Data!$E$359:$T$362,MATCH(B$1,Data!$C$359:$C$362,0),MATCH($A17,Data!$E$358:$T$358,0))</f>
        <v>2.1026155950000001</v>
      </c>
      <c r="C17" s="149">
        <f>INDEX(Data!$E$359:$T$362,MATCH(C$1,Data!$C$359:$C$362,0),MATCH($A17,Data!$E$358:$T$358,0))</f>
        <v>6.8455481529235804</v>
      </c>
      <c r="D17" s="161">
        <f>INDEX(Data!$E$359:$T$362,MATCH(D$1,Data!$C$359:$C$362,0),MATCH($A17,Data!$E$358:$T$358,0))</f>
        <v>0.112248733639717</v>
      </c>
      <c r="E17" s="161">
        <f>INDEX(Data!$E$359:$T$362,MATCH(E$1,Data!$C$359:$C$362,0),MATCH($A17,Data!$E$358:$T$358,0))</f>
        <v>0.112248733639717</v>
      </c>
    </row>
  </sheetData>
  <pageMargins left="0.7" right="0.7" top="0.75" bottom="0.75" header="0.3" footer="0.3"/>
  <pageSetup paperSize="9"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FF99"/>
    <pageSetUpPr fitToPage="1"/>
  </sheetPr>
  <dimension ref="A1:E17"/>
  <sheetViews>
    <sheetView showGridLines="0" view="pageBreakPreview" zoomScaleNormal="100" zoomScaleSheetLayoutView="100" workbookViewId="0"/>
  </sheetViews>
  <sheetFormatPr defaultRowHeight="15" x14ac:dyDescent="0.25"/>
  <cols>
    <col min="1" max="1" width="20.7109375" style="63" bestFit="1" customWidth="1"/>
    <col min="2" max="2" width="18" style="63" bestFit="1" customWidth="1"/>
    <col min="3" max="3" width="21.140625" style="63" bestFit="1" customWidth="1"/>
    <col min="4" max="5" width="18" style="63" bestFit="1" customWidth="1"/>
    <col min="6" max="16384" width="9.140625" style="63"/>
  </cols>
  <sheetData>
    <row r="1" spans="1:5" ht="45" x14ac:dyDescent="0.25">
      <c r="A1" s="63" t="s">
        <v>252</v>
      </c>
      <c r="B1" s="126" t="s">
        <v>310</v>
      </c>
      <c r="C1" s="126" t="s">
        <v>311</v>
      </c>
      <c r="D1" s="126" t="s">
        <v>309</v>
      </c>
      <c r="E1" s="126" t="s">
        <v>312</v>
      </c>
    </row>
    <row r="2" spans="1:5" x14ac:dyDescent="0.25">
      <c r="A2" s="63" t="s">
        <v>14</v>
      </c>
      <c r="B2" s="162">
        <f>INDEX(Data!$E$365:$T$368,MATCH(B$1,Data!$C$365:$C$368,0),MATCH($A2,Data!$E$364:$T$364,0))</f>
        <v>132.80880740000001</v>
      </c>
      <c r="C2" s="162">
        <f>INDEX(Data!$E$365:$T$368,MATCH(C$1,Data!$C$365:$C$368,0),MATCH($A2,Data!$E$364:$T$364,0))</f>
        <v>147.60447692871</v>
      </c>
      <c r="D2" s="149">
        <f>INDEX(Data!$E$365:$T$368,MATCH(D$1,Data!$C$365:$C$368,0),MATCH($A2,Data!$E$364:$T$364,0))</f>
        <v>1.297251105</v>
      </c>
      <c r="E2" s="149">
        <f>INDEX(Data!$E$365:$T$368,MATCH(E$1,Data!$C$365:$C$368,0),MATCH($A2,Data!$E$364:$T$364,0))</f>
        <v>1.3728171586990301</v>
      </c>
    </row>
    <row r="3" spans="1:5" x14ac:dyDescent="0.25">
      <c r="A3" s="63" t="s">
        <v>3</v>
      </c>
      <c r="B3" s="162">
        <f>INDEX(Data!$E$365:$T$368,MATCH(B$1,Data!$C$365:$C$368,0),MATCH($A3,Data!$E$364:$T$364,0))</f>
        <v>74.46330261</v>
      </c>
      <c r="C3" s="162">
        <f>INDEX(Data!$E$365:$T$368,MATCH(C$1,Data!$C$365:$C$368,0),MATCH($A3,Data!$E$364:$T$364,0))</f>
        <v>86.80322265625</v>
      </c>
      <c r="D3" s="149">
        <f>INDEX(Data!$E$365:$T$368,MATCH(D$1,Data!$C$365:$C$368,0),MATCH($A3,Data!$E$364:$T$364,0))</f>
        <v>1.2946937080000001</v>
      </c>
      <c r="E3" s="149">
        <f>INDEX(Data!$E$365:$T$368,MATCH(E$1,Data!$C$365:$C$368,0),MATCH($A3,Data!$E$364:$T$364,0))</f>
        <v>1.36996793746948</v>
      </c>
    </row>
    <row r="4" spans="1:5" x14ac:dyDescent="0.25">
      <c r="A4" s="63" t="s">
        <v>9</v>
      </c>
      <c r="B4" s="162">
        <f>INDEX(Data!$E$365:$T$368,MATCH(B$1,Data!$C$365:$C$368,0),MATCH($A4,Data!$E$364:$T$364,0))</f>
        <v>119.0718231</v>
      </c>
      <c r="C4" s="162">
        <f>INDEX(Data!$E$365:$T$368,MATCH(C$1,Data!$C$365:$C$368,0),MATCH($A4,Data!$E$364:$T$364,0))</f>
        <v>137.19328308105401</v>
      </c>
      <c r="D4" s="149">
        <f>INDEX(Data!$E$365:$T$368,MATCH(D$1,Data!$C$365:$C$368,0),MATCH($A4,Data!$E$364:$T$364,0))</f>
        <v>3.5213700000000001</v>
      </c>
      <c r="E4" s="149">
        <f>INDEX(Data!$E$365:$T$368,MATCH(E$1,Data!$C$365:$C$368,0),MATCH($A4,Data!$E$364:$T$364,0))</f>
        <v>4.0540652275085396</v>
      </c>
    </row>
    <row r="5" spans="1:5" x14ac:dyDescent="0.25">
      <c r="A5" s="63" t="s">
        <v>11</v>
      </c>
      <c r="B5" s="162">
        <f>INDEX(Data!$E$365:$T$368,MATCH(B$1,Data!$C$365:$C$368,0),MATCH($A5,Data!$E$364:$T$364,0))</f>
        <v>242.14936829999999</v>
      </c>
      <c r="C5" s="162">
        <f>INDEX(Data!$E$365:$T$368,MATCH(C$1,Data!$C$365:$C$368,0),MATCH($A5,Data!$E$364:$T$364,0))</f>
        <v>246.59729003906199</v>
      </c>
      <c r="D5" s="149">
        <f>INDEX(Data!$E$365:$T$368,MATCH(D$1,Data!$C$365:$C$368,0),MATCH($A5,Data!$E$364:$T$364,0))</f>
        <v>3.0854590000000002</v>
      </c>
      <c r="E5" s="149">
        <f>INDEX(Data!$E$365:$T$368,MATCH(E$1,Data!$C$365:$C$368,0),MATCH($A5,Data!$E$364:$T$364,0))</f>
        <v>3.14833307266235</v>
      </c>
    </row>
    <row r="6" spans="1:5" x14ac:dyDescent="0.25">
      <c r="A6" s="63" t="s">
        <v>12</v>
      </c>
      <c r="B6" s="162">
        <f>INDEX(Data!$E$365:$T$368,MATCH(B$1,Data!$C$365:$C$368,0),MATCH($A6,Data!$E$364:$T$364,0))</f>
        <v>132.84661869999999</v>
      </c>
      <c r="C6" s="162">
        <f>INDEX(Data!$E$365:$T$368,MATCH(C$1,Data!$C$365:$C$368,0),MATCH($A6,Data!$E$364:$T$364,0))</f>
        <v>139.55039978027301</v>
      </c>
      <c r="D6" s="149">
        <f>INDEX(Data!$E$365:$T$368,MATCH(D$1,Data!$C$365:$C$368,0),MATCH($A6,Data!$E$364:$T$364,0))</f>
        <v>1.387048244</v>
      </c>
      <c r="E6" s="149">
        <f>INDEX(Data!$E$365:$T$368,MATCH(E$1,Data!$C$365:$C$368,0),MATCH($A6,Data!$E$364:$T$364,0))</f>
        <v>1.4100273847579901</v>
      </c>
    </row>
    <row r="7" spans="1:5" x14ac:dyDescent="0.25">
      <c r="A7" s="63" t="s">
        <v>10</v>
      </c>
      <c r="B7" s="162">
        <f>INDEX(Data!$E$365:$T$368,MATCH(B$1,Data!$C$365:$C$368,0),MATCH($A7,Data!$E$364:$T$364,0))</f>
        <v>24.075885769999999</v>
      </c>
      <c r="C7" s="162">
        <f>INDEX(Data!$E$365:$T$368,MATCH(C$1,Data!$C$365:$C$368,0),MATCH($A7,Data!$E$364:$T$364,0))</f>
        <v>29.155624389648398</v>
      </c>
      <c r="D7" s="149">
        <f>INDEX(Data!$E$365:$T$368,MATCH(D$1,Data!$C$365:$C$368,0),MATCH($A7,Data!$E$364:$T$364,0))</f>
        <v>0.59350174700000002</v>
      </c>
      <c r="E7" s="149">
        <f>INDEX(Data!$E$365:$T$368,MATCH(E$1,Data!$C$365:$C$368,0),MATCH($A7,Data!$E$364:$T$364,0))</f>
        <v>0.65082389116287198</v>
      </c>
    </row>
    <row r="8" spans="1:5" x14ac:dyDescent="0.25">
      <c r="A8" s="63" t="s">
        <v>8</v>
      </c>
      <c r="B8" s="162">
        <f>INDEX(Data!$E$365:$T$368,MATCH(B$1,Data!$C$365:$C$368,0),MATCH($A8,Data!$E$364:$T$364,0))</f>
        <v>150.12397770000001</v>
      </c>
      <c r="C8" s="162">
        <f>INDEX(Data!$E$365:$T$368,MATCH(C$1,Data!$C$365:$C$368,0),MATCH($A8,Data!$E$364:$T$364,0))</f>
        <v>170.63633728027301</v>
      </c>
      <c r="D8" s="149">
        <f>INDEX(Data!$E$365:$T$368,MATCH(D$1,Data!$C$365:$C$368,0),MATCH($A8,Data!$E$364:$T$364,0))</f>
        <v>1.922767401</v>
      </c>
      <c r="E8" s="149">
        <f>INDEX(Data!$E$365:$T$368,MATCH(E$1,Data!$C$365:$C$368,0),MATCH($A8,Data!$E$364:$T$364,0))</f>
        <v>2.0400440692901598</v>
      </c>
    </row>
    <row r="9" spans="1:5" x14ac:dyDescent="0.25">
      <c r="A9" s="63" t="s">
        <v>7</v>
      </c>
      <c r="B9" s="162">
        <f>INDEX(Data!$E$365:$T$368,MATCH(B$1,Data!$C$365:$C$368,0),MATCH($A9,Data!$E$364:$T$364,0))</f>
        <v>16.205600740000001</v>
      </c>
      <c r="C9" s="162">
        <f>INDEX(Data!$E$365:$T$368,MATCH(C$1,Data!$C$365:$C$368,0),MATCH($A9,Data!$E$364:$T$364,0))</f>
        <v>15.1275167465209</v>
      </c>
      <c r="D9" s="149">
        <f>INDEX(Data!$E$365:$T$368,MATCH(D$1,Data!$C$365:$C$368,0),MATCH($A9,Data!$E$364:$T$364,0))</f>
        <v>0.17510314299999999</v>
      </c>
      <c r="E9" s="149">
        <f>INDEX(Data!$E$365:$T$368,MATCH(E$1,Data!$C$365:$C$368,0),MATCH($A9,Data!$E$364:$T$364,0))</f>
        <v>0.19629411399364499</v>
      </c>
    </row>
    <row r="10" spans="1:5" x14ac:dyDescent="0.25">
      <c r="A10" s="63" t="s">
        <v>2</v>
      </c>
      <c r="B10" s="162">
        <f>INDEX(Data!$E$365:$T$368,MATCH(B$1,Data!$C$365:$C$368,0),MATCH($A10,Data!$E$364:$T$364,0))</f>
        <v>112.4780502</v>
      </c>
      <c r="C10" s="162">
        <f>INDEX(Data!$E$365:$T$368,MATCH(C$1,Data!$C$365:$C$368,0),MATCH($A10,Data!$E$364:$T$364,0))</f>
        <v>126.02830505371</v>
      </c>
      <c r="D10" s="149">
        <f>INDEX(Data!$E$365:$T$368,MATCH(D$1,Data!$C$365:$C$368,0),MATCH($A10,Data!$E$364:$T$364,0))</f>
        <v>1.229822</v>
      </c>
      <c r="E10" s="149">
        <f>INDEX(Data!$E$365:$T$368,MATCH(E$1,Data!$C$365:$C$368,0),MATCH($A10,Data!$E$364:$T$364,0))</f>
        <v>1.34217929840087</v>
      </c>
    </row>
    <row r="11" spans="1:5" x14ac:dyDescent="0.25">
      <c r="A11" s="63" t="s">
        <v>4</v>
      </c>
      <c r="B11" s="162">
        <f>INDEX(Data!$E$365:$T$368,MATCH(B$1,Data!$C$365:$C$368,0),MATCH($A11,Data!$E$364:$T$364,0))</f>
        <v>224.57734679999999</v>
      </c>
      <c r="C11" s="162">
        <f>INDEX(Data!$E$365:$T$368,MATCH(C$1,Data!$C$365:$C$368,0),MATCH($A11,Data!$E$364:$T$364,0))</f>
        <v>233.60804748535099</v>
      </c>
      <c r="D11" s="149">
        <f>INDEX(Data!$E$365:$T$368,MATCH(D$1,Data!$C$365:$C$368,0),MATCH($A11,Data!$E$364:$T$364,0))</f>
        <v>2.523858309</v>
      </c>
      <c r="E11" s="149">
        <f>INDEX(Data!$E$365:$T$368,MATCH(E$1,Data!$C$365:$C$368,0),MATCH($A11,Data!$E$364:$T$364,0))</f>
        <v>2.30439901351928</v>
      </c>
    </row>
    <row r="12" spans="1:5" x14ac:dyDescent="0.25">
      <c r="A12" s="63" t="s">
        <v>15</v>
      </c>
      <c r="B12" s="162">
        <f>INDEX(Data!$E$365:$T$368,MATCH(B$1,Data!$C$365:$C$368,0),MATCH($A12,Data!$E$364:$T$364,0))</f>
        <v>188.8628387</v>
      </c>
      <c r="C12" s="162">
        <f>INDEX(Data!$E$365:$T$368,MATCH(C$1,Data!$C$365:$C$368,0),MATCH($A12,Data!$E$364:$T$364,0))</f>
        <v>222.31698608398401</v>
      </c>
      <c r="D12" s="149">
        <f>INDEX(Data!$E$365:$T$368,MATCH(D$1,Data!$C$365:$C$368,0),MATCH($A12,Data!$E$364:$T$364,0))</f>
        <v>2.1067628859999998</v>
      </c>
      <c r="E12" s="149">
        <f>INDEX(Data!$E$365:$T$368,MATCH(E$1,Data!$C$365:$C$368,0),MATCH($A12,Data!$E$364:$T$364,0))</f>
        <v>2.1706123352050701</v>
      </c>
    </row>
    <row r="13" spans="1:5" x14ac:dyDescent="0.25">
      <c r="A13" s="63" t="s">
        <v>5</v>
      </c>
      <c r="B13" s="162">
        <f>INDEX(Data!$E$365:$T$368,MATCH(B$1,Data!$C$365:$C$368,0),MATCH($A13,Data!$E$364:$T$364,0))</f>
        <v>208.77473449999999</v>
      </c>
      <c r="C13" s="162">
        <f>INDEX(Data!$E$365:$T$368,MATCH(C$1,Data!$C$365:$C$368,0),MATCH($A13,Data!$E$364:$T$364,0))</f>
        <v>238.81364440917901</v>
      </c>
      <c r="D13" s="149">
        <f>INDEX(Data!$E$365:$T$368,MATCH(D$1,Data!$C$365:$C$368,0),MATCH($A13,Data!$E$364:$T$364,0))</f>
        <v>3.0707409380000001</v>
      </c>
      <c r="E13" s="149">
        <f>INDEX(Data!$E$365:$T$368,MATCH(E$1,Data!$C$365:$C$368,0),MATCH($A13,Data!$E$364:$T$364,0))</f>
        <v>3.2094800472259499</v>
      </c>
    </row>
    <row r="14" spans="1:5" x14ac:dyDescent="0.25">
      <c r="A14" s="63" t="s">
        <v>13</v>
      </c>
      <c r="B14" s="162">
        <f>INDEX(Data!$E$365:$T$368,MATCH(B$1,Data!$C$365:$C$368,0),MATCH($A14,Data!$E$364:$T$364,0))</f>
        <v>405.40911870000002</v>
      </c>
      <c r="C14" s="162">
        <f>INDEX(Data!$E$365:$T$368,MATCH(C$1,Data!$C$365:$C$368,0),MATCH($A14,Data!$E$364:$T$364,0))</f>
        <v>445.99481201171801</v>
      </c>
      <c r="D14" s="149">
        <f>INDEX(Data!$E$365:$T$368,MATCH(D$1,Data!$C$365:$C$368,0),MATCH($A14,Data!$E$364:$T$364,0))</f>
        <v>5.2792720790000001</v>
      </c>
      <c r="E14" s="149">
        <f>INDEX(Data!$E$365:$T$368,MATCH(E$1,Data!$C$365:$C$368,0),MATCH($A14,Data!$E$364:$T$364,0))</f>
        <v>5.5895113945007298</v>
      </c>
    </row>
    <row r="15" spans="1:5" x14ac:dyDescent="0.25">
      <c r="A15" s="63" t="s">
        <v>6</v>
      </c>
      <c r="B15" s="162">
        <f>INDEX(Data!$E$365:$T$368,MATCH(B$1,Data!$C$365:$C$368,0),MATCH($A15,Data!$E$364:$T$364,0))</f>
        <v>99.137138370000002</v>
      </c>
      <c r="C15" s="162">
        <f>INDEX(Data!$E$365:$T$368,MATCH(C$1,Data!$C$365:$C$368,0),MATCH($A15,Data!$E$364:$T$364,0))</f>
        <v>111.425643920898</v>
      </c>
      <c r="D15" s="149">
        <f>INDEX(Data!$E$365:$T$368,MATCH(D$1,Data!$C$365:$C$368,0),MATCH($A15,Data!$E$364:$T$364,0))</f>
        <v>1.941594362</v>
      </c>
      <c r="E15" s="149">
        <f>INDEX(Data!$E$365:$T$368,MATCH(E$1,Data!$C$365:$C$368,0),MATCH($A15,Data!$E$364:$T$364,0))</f>
        <v>2.0548574924468901</v>
      </c>
    </row>
    <row r="16" spans="1:5" x14ac:dyDescent="0.25">
      <c r="A16" s="63" t="s">
        <v>0</v>
      </c>
      <c r="B16" s="162">
        <f>INDEX(Data!$E$365:$T$368,MATCH(B$1,Data!$C$365:$C$368,0),MATCH($A16,Data!$E$364:$T$364,0))</f>
        <v>96.036354059999994</v>
      </c>
      <c r="C16" s="162">
        <f>INDEX(Data!$E$365:$T$368,MATCH(C$1,Data!$C$365:$C$368,0),MATCH($A16,Data!$E$364:$T$364,0))</f>
        <v>106.644889831542</v>
      </c>
      <c r="D16" s="149">
        <f>INDEX(Data!$E$365:$T$368,MATCH(D$1,Data!$C$365:$C$368,0),MATCH($A16,Data!$E$364:$T$364,0))</f>
        <v>1.291412354</v>
      </c>
      <c r="E16" s="149">
        <f>INDEX(Data!$E$365:$T$368,MATCH(E$1,Data!$C$365:$C$368,0),MATCH($A16,Data!$E$364:$T$364,0))</f>
        <v>1.32545101642608</v>
      </c>
    </row>
    <row r="17" spans="1:5" x14ac:dyDescent="0.25">
      <c r="A17" s="63" t="s">
        <v>1</v>
      </c>
      <c r="B17" s="162">
        <f>INDEX(Data!$E$365:$T$368,MATCH(B$1,Data!$C$365:$C$368,0),MATCH($A17,Data!$E$364:$T$364,0))</f>
        <v>35.435817720000003</v>
      </c>
      <c r="C17" s="162">
        <f>INDEX(Data!$E$365:$T$368,MATCH(C$1,Data!$C$365:$C$368,0),MATCH($A17,Data!$E$364:$T$364,0))</f>
        <v>37.117214202880803</v>
      </c>
      <c r="D17" s="149">
        <f>INDEX(Data!$E$365:$T$368,MATCH(D$1,Data!$C$365:$C$368,0),MATCH($A17,Data!$E$364:$T$364,0))</f>
        <v>0.54649007299999997</v>
      </c>
      <c r="E17" s="149">
        <f>INDEX(Data!$E$365:$T$368,MATCH(E$1,Data!$C$365:$C$368,0),MATCH($A17,Data!$E$364:$T$364,0))</f>
        <v>0.53396528959274203</v>
      </c>
    </row>
  </sheetData>
  <pageMargins left="0.7" right="0.7" top="0.75" bottom="0.75" header="0.3" footer="0.3"/>
  <pageSetup paperSize="9"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FF99"/>
    <pageSetUpPr fitToPage="1"/>
  </sheetPr>
  <dimension ref="A1:I17"/>
  <sheetViews>
    <sheetView showGridLines="0" view="pageBreakPreview" zoomScaleNormal="100" zoomScaleSheetLayoutView="100" workbookViewId="0"/>
  </sheetViews>
  <sheetFormatPr defaultRowHeight="15" x14ac:dyDescent="0.25"/>
  <cols>
    <col min="1" max="1" width="20.7109375" style="63" bestFit="1" customWidth="1"/>
    <col min="2" max="2" width="18" style="63" bestFit="1" customWidth="1"/>
    <col min="3" max="3" width="21.140625" style="63" bestFit="1" customWidth="1"/>
    <col min="4" max="9" width="18" style="63" bestFit="1" customWidth="1"/>
    <col min="10" max="16384" width="9.140625" style="63"/>
  </cols>
  <sheetData>
    <row r="1" spans="1:9" ht="30" x14ac:dyDescent="0.25">
      <c r="A1" s="63" t="s">
        <v>252</v>
      </c>
      <c r="B1" s="126" t="s">
        <v>313</v>
      </c>
      <c r="C1" s="126" t="s">
        <v>317</v>
      </c>
      <c r="D1" s="126" t="s">
        <v>314</v>
      </c>
      <c r="E1" s="126" t="s">
        <v>318</v>
      </c>
      <c r="F1" s="126" t="s">
        <v>315</v>
      </c>
      <c r="G1" s="126" t="s">
        <v>319</v>
      </c>
      <c r="H1" s="126" t="s">
        <v>316</v>
      </c>
      <c r="I1" s="126" t="s">
        <v>320</v>
      </c>
    </row>
    <row r="2" spans="1:9" x14ac:dyDescent="0.25">
      <c r="A2" s="63" t="s">
        <v>14</v>
      </c>
      <c r="B2" s="162">
        <f>INDEX(Data!$E$371:$T$378,MATCH(B$1,Data!$C$371:$C$378,0),MATCH($A2,Data!$E$370:$T$370,0))</f>
        <v>154.15489009000001</v>
      </c>
      <c r="C2" s="162">
        <f>INDEX(Data!$E$371:$T$378,MATCH(C$1,Data!$C$371:$C$378,0),MATCH($A2,Data!$E$370:$T$370,0))</f>
        <v>216.436199739426</v>
      </c>
      <c r="D2" s="148">
        <f>INDEX(Data!$E$371:$T$378,MATCH(D$1,Data!$C$371:$C$378,0),MATCH($A2,Data!$E$370:$T$370,0))</f>
        <v>1.5071166009999999</v>
      </c>
      <c r="E2" s="148">
        <f>INDEX(Data!$E$371:$T$378,MATCH(E$1,Data!$C$371:$C$378,0),MATCH($A2,Data!$E$370:$T$370,0))</f>
        <v>1.6536431395847</v>
      </c>
      <c r="F2" s="162">
        <f>INDEX(Data!$E$371:$T$378,MATCH(F$1,Data!$C$371:$C$378,0),MATCH($A2,Data!$E$370:$T$370,0))</f>
        <v>111.46272471</v>
      </c>
      <c r="G2" s="162">
        <f>INDEX(Data!$E$371:$T$378,MATCH(G$1,Data!$C$371:$C$378,0),MATCH($A2,Data!$E$370:$T$370,0))</f>
        <v>78.772754060574101</v>
      </c>
      <c r="H2" s="148">
        <f>INDEX(Data!$E$371:$T$378,MATCH(H$1,Data!$C$371:$C$378,0),MATCH($A2,Data!$E$370:$T$370,0))</f>
        <v>1.087385609</v>
      </c>
      <c r="I2" s="148">
        <f>INDEX(Data!$E$371:$T$378,MATCH(I$1,Data!$C$371:$C$378,0),MATCH($A2,Data!$E$370:$T$370,0))</f>
        <v>1.0919911784153</v>
      </c>
    </row>
    <row r="3" spans="1:9" x14ac:dyDescent="0.25">
      <c r="A3" s="63" t="s">
        <v>3</v>
      </c>
      <c r="B3" s="162">
        <f>INDEX(Data!$E$371:$T$378,MATCH(B$1,Data!$C$371:$C$378,0),MATCH($A3,Data!$E$370:$T$370,0))</f>
        <v>83.365217207000001</v>
      </c>
      <c r="C3" s="162">
        <f>INDEX(Data!$E$371:$T$378,MATCH(C$1,Data!$C$371:$C$378,0),MATCH($A3,Data!$E$370:$T$370,0))</f>
        <v>112.201342710539</v>
      </c>
      <c r="D3" s="148">
        <f>INDEX(Data!$E$371:$T$378,MATCH(D$1,Data!$C$371:$C$378,0),MATCH($A3,Data!$E$370:$T$370,0))</f>
        <v>1.446879789</v>
      </c>
      <c r="E3" s="148">
        <f>INDEX(Data!$E$371:$T$378,MATCH(E$1,Data!$C$371:$C$378,0),MATCH($A3,Data!$E$370:$T$370,0))</f>
        <v>1.5950918138596599</v>
      </c>
      <c r="F3" s="162">
        <f>INDEX(Data!$E$371:$T$378,MATCH(F$1,Data!$C$371:$C$378,0),MATCH($A3,Data!$E$370:$T$370,0))</f>
        <v>65.561388012999998</v>
      </c>
      <c r="G3" s="162">
        <f>INDEX(Data!$E$371:$T$378,MATCH(G$1,Data!$C$371:$C$378,0),MATCH($A3,Data!$E$370:$T$370,0))</f>
        <v>61.405102609460798</v>
      </c>
      <c r="H3" s="148">
        <f>INDEX(Data!$E$371:$T$378,MATCH(H$1,Data!$C$371:$C$378,0),MATCH($A3,Data!$E$370:$T$370,0))</f>
        <v>1.1425076270000001</v>
      </c>
      <c r="I3" s="148">
        <f>INDEX(Data!$E$371:$T$378,MATCH(I$1,Data!$C$371:$C$378,0),MATCH($A3,Data!$E$370:$T$370,0))</f>
        <v>1.14484406014034</v>
      </c>
    </row>
    <row r="4" spans="1:9" x14ac:dyDescent="0.25">
      <c r="A4" s="63" t="s">
        <v>9</v>
      </c>
      <c r="B4" s="162">
        <f>INDEX(Data!$E$371:$T$378,MATCH(B$1,Data!$C$371:$C$378,0),MATCH($A4,Data!$E$370:$T$370,0))</f>
        <v>139.34766766999999</v>
      </c>
      <c r="C4" s="162">
        <f>INDEX(Data!$E$371:$T$378,MATCH(C$1,Data!$C$371:$C$378,0),MATCH($A4,Data!$E$370:$T$370,0))</f>
        <v>173.44350156421601</v>
      </c>
      <c r="D4" s="148">
        <f>INDEX(Data!$E$371:$T$378,MATCH(D$1,Data!$C$371:$C$378,0),MATCH($A4,Data!$E$370:$T$370,0))</f>
        <v>4.2030221880000003</v>
      </c>
      <c r="E4" s="148">
        <f>INDEX(Data!$E$371:$T$378,MATCH(E$1,Data!$C$371:$C$378,0),MATCH($A4,Data!$E$370:$T$370,0))</f>
        <v>5.3838611719986798</v>
      </c>
      <c r="F4" s="162">
        <f>INDEX(Data!$E$371:$T$378,MATCH(F$1,Data!$C$371:$C$378,0),MATCH($A4,Data!$E$370:$T$370,0))</f>
        <v>98.795978529999999</v>
      </c>
      <c r="G4" s="162">
        <f>INDEX(Data!$E$371:$T$378,MATCH(G$1,Data!$C$371:$C$378,0),MATCH($A4,Data!$E$370:$T$370,0))</f>
        <v>100.943064635784</v>
      </c>
      <c r="H4" s="148">
        <f>INDEX(Data!$E$371:$T$378,MATCH(H$1,Data!$C$371:$C$378,0),MATCH($A4,Data!$E$370:$T$370,0))</f>
        <v>2.839717812</v>
      </c>
      <c r="I4" s="148">
        <f>INDEX(Data!$E$371:$T$378,MATCH(I$1,Data!$C$371:$C$378,0),MATCH($A4,Data!$E$370:$T$370,0))</f>
        <v>2.7242692840013198</v>
      </c>
    </row>
    <row r="5" spans="1:9" x14ac:dyDescent="0.25">
      <c r="A5" s="63" t="s">
        <v>11</v>
      </c>
      <c r="B5" s="162">
        <f>INDEX(Data!$E$371:$T$378,MATCH(B$1,Data!$C$371:$C$378,0),MATCH($A5,Data!$E$370:$T$370,0))</f>
        <v>274.07463457</v>
      </c>
      <c r="C5" s="162">
        <f>INDEX(Data!$E$371:$T$378,MATCH(C$1,Data!$C$371:$C$378,0),MATCH($A5,Data!$E$370:$T$370,0))</f>
        <v>287.16447284791099</v>
      </c>
      <c r="D5" s="148">
        <f>INDEX(Data!$E$371:$T$378,MATCH(D$1,Data!$C$371:$C$378,0),MATCH($A5,Data!$E$370:$T$370,0))</f>
        <v>3.5293094580000002</v>
      </c>
      <c r="E5" s="148">
        <f>INDEX(Data!$E$371:$T$378,MATCH(E$1,Data!$C$371:$C$378,0),MATCH($A5,Data!$E$370:$T$370,0))</f>
        <v>3.4747485486741398</v>
      </c>
      <c r="F5" s="162">
        <f>INDEX(Data!$E$371:$T$378,MATCH(F$1,Data!$C$371:$C$378,0),MATCH($A5,Data!$E$370:$T$370,0))</f>
        <v>210.22410202999998</v>
      </c>
      <c r="G5" s="162">
        <f>INDEX(Data!$E$371:$T$378,MATCH(G$1,Data!$C$371:$C$378,0),MATCH($A5,Data!$E$370:$T$370,0))</f>
        <v>206.03010715208899</v>
      </c>
      <c r="H5" s="148">
        <f>INDEX(Data!$E$371:$T$378,MATCH(H$1,Data!$C$371:$C$378,0),MATCH($A5,Data!$E$370:$T$370,0))</f>
        <v>2.6416085420000002</v>
      </c>
      <c r="I5" s="148">
        <f>INDEX(Data!$E$371:$T$378,MATCH(I$1,Data!$C$371:$C$378,0),MATCH($A5,Data!$E$370:$T$370,0))</f>
        <v>2.8219175973258599</v>
      </c>
    </row>
    <row r="6" spans="1:9" x14ac:dyDescent="0.25">
      <c r="A6" s="63" t="s">
        <v>12</v>
      </c>
      <c r="B6" s="162">
        <f>INDEX(Data!$E$371:$T$378,MATCH(B$1,Data!$C$371:$C$378,0),MATCH($A6,Data!$E$370:$T$370,0))</f>
        <v>151.04310612999998</v>
      </c>
      <c r="C6" s="162">
        <f>INDEX(Data!$E$371:$T$378,MATCH(C$1,Data!$C$371:$C$378,0),MATCH($A6,Data!$E$370:$T$370,0))</f>
        <v>169.83153710294599</v>
      </c>
      <c r="D6" s="148">
        <f>INDEX(Data!$E$371:$T$378,MATCH(D$1,Data!$C$371:$C$378,0),MATCH($A6,Data!$E$370:$T$370,0))</f>
        <v>1.611552938</v>
      </c>
      <c r="E6" s="148">
        <f>INDEX(Data!$E$371:$T$378,MATCH(E$1,Data!$C$371:$C$378,0),MATCH($A6,Data!$E$370:$T$370,0))</f>
        <v>1.7118519321985199</v>
      </c>
      <c r="F6" s="162">
        <f>INDEX(Data!$E$371:$T$378,MATCH(F$1,Data!$C$371:$C$378,0),MATCH($A6,Data!$E$370:$T$370,0))</f>
        <v>114.65013126999999</v>
      </c>
      <c r="G6" s="162">
        <f>INDEX(Data!$E$371:$T$378,MATCH(G$1,Data!$C$371:$C$378,0),MATCH($A6,Data!$E$370:$T$370,0))</f>
        <v>109.269262497054</v>
      </c>
      <c r="H6" s="148">
        <f>INDEX(Data!$E$371:$T$378,MATCH(H$1,Data!$C$371:$C$378,0),MATCH($A6,Data!$E$370:$T$370,0))</f>
        <v>1.1625435500000001</v>
      </c>
      <c r="I6" s="148">
        <f>INDEX(Data!$E$371:$T$378,MATCH(I$1,Data!$C$371:$C$378,0),MATCH($A6,Data!$E$370:$T$370,0))</f>
        <v>1.1082028378014801</v>
      </c>
    </row>
    <row r="7" spans="1:9" x14ac:dyDescent="0.25">
      <c r="A7" s="63" t="s">
        <v>10</v>
      </c>
      <c r="B7" s="162">
        <f>INDEX(Data!$E$371:$T$378,MATCH(B$1,Data!$C$371:$C$378,0),MATCH($A7,Data!$E$370:$T$370,0))</f>
        <v>31.126729962999999</v>
      </c>
      <c r="C7" s="162">
        <f>INDEX(Data!$E$371:$T$378,MATCH(C$1,Data!$C$371:$C$378,0),MATCH($A7,Data!$E$370:$T$370,0))</f>
        <v>40.799848655452202</v>
      </c>
      <c r="D7" s="148">
        <f>INDEX(Data!$E$371:$T$378,MATCH(D$1,Data!$C$371:$C$378,0),MATCH($A7,Data!$E$370:$T$370,0))</f>
        <v>0.77168270999999999</v>
      </c>
      <c r="E7" s="148">
        <f>INDEX(Data!$E$371:$T$378,MATCH(E$1,Data!$C$371:$C$378,0),MATCH($A7,Data!$E$370:$T$370,0))</f>
        <v>0.89278727905226596</v>
      </c>
      <c r="F7" s="162">
        <f>INDEX(Data!$E$371:$T$378,MATCH(F$1,Data!$C$371:$C$378,0),MATCH($A7,Data!$E$370:$T$370,0))</f>
        <v>17.025041577</v>
      </c>
      <c r="G7" s="162">
        <f>INDEX(Data!$E$371:$T$378,MATCH(G$1,Data!$C$371:$C$378,0),MATCH($A7,Data!$E$370:$T$370,0))</f>
        <v>17.511400124547801</v>
      </c>
      <c r="H7" s="148">
        <f>INDEX(Data!$E$371:$T$378,MATCH(H$1,Data!$C$371:$C$378,0),MATCH($A7,Data!$E$370:$T$370,0))</f>
        <v>0.41532078400000005</v>
      </c>
      <c r="I7" s="148">
        <f>INDEX(Data!$E$371:$T$378,MATCH(I$1,Data!$C$371:$C$378,0),MATCH($A7,Data!$E$370:$T$370,0))</f>
        <v>0.40886050294773402</v>
      </c>
    </row>
    <row r="8" spans="1:9" x14ac:dyDescent="0.25">
      <c r="A8" s="63" t="s">
        <v>8</v>
      </c>
      <c r="B8" s="162">
        <f>INDEX(Data!$E$371:$T$378,MATCH(B$1,Data!$C$371:$C$378,0),MATCH($A8,Data!$E$370:$T$370,0))</f>
        <v>175.82688526000001</v>
      </c>
      <c r="C8" s="162">
        <f>INDEX(Data!$E$371:$T$378,MATCH(C$1,Data!$C$371:$C$378,0),MATCH($A8,Data!$E$370:$T$370,0))</f>
        <v>216.734691577642</v>
      </c>
      <c r="D8" s="148">
        <f>INDEX(Data!$E$371:$T$378,MATCH(D$1,Data!$C$371:$C$378,0),MATCH($A8,Data!$E$370:$T$370,0))</f>
        <v>2.2149480580000001</v>
      </c>
      <c r="E8" s="148">
        <f>INDEX(Data!$E$371:$T$378,MATCH(E$1,Data!$C$371:$C$378,0),MATCH($A8,Data!$E$370:$T$370,0))</f>
        <v>2.3154247765178102</v>
      </c>
      <c r="F8" s="162">
        <f>INDEX(Data!$E$371:$T$378,MATCH(F$1,Data!$C$371:$C$378,0),MATCH($A8,Data!$E$370:$T$370,0))</f>
        <v>124.42107014000001</v>
      </c>
      <c r="G8" s="162">
        <f>INDEX(Data!$E$371:$T$378,MATCH(G$1,Data!$C$371:$C$378,0),MATCH($A8,Data!$E$370:$T$370,0))</f>
        <v>124.53798302235801</v>
      </c>
      <c r="H8" s="148">
        <f>INDEX(Data!$E$371:$T$378,MATCH(H$1,Data!$C$371:$C$378,0),MATCH($A8,Data!$E$370:$T$370,0))</f>
        <v>1.6305867439999999</v>
      </c>
      <c r="I8" s="148">
        <f>INDEX(Data!$E$371:$T$378,MATCH(I$1,Data!$C$371:$C$378,0),MATCH($A8,Data!$E$370:$T$370,0))</f>
        <v>1.7646633614821901</v>
      </c>
    </row>
    <row r="9" spans="1:9" x14ac:dyDescent="0.25">
      <c r="A9" s="63" t="s">
        <v>7</v>
      </c>
      <c r="B9" s="162">
        <f>INDEX(Data!$E$371:$T$378,MATCH(B$1,Data!$C$371:$C$378,0),MATCH($A9,Data!$E$370:$T$370,0))</f>
        <v>22.230211736000001</v>
      </c>
      <c r="C9" s="162">
        <f>INDEX(Data!$E$371:$T$378,MATCH(C$1,Data!$C$371:$C$378,0),MATCH($A9,Data!$E$370:$T$370,0))</f>
        <v>24.701233840524502</v>
      </c>
      <c r="D9" s="148">
        <f>INDEX(Data!$E$371:$T$378,MATCH(D$1,Data!$C$371:$C$378,0),MATCH($A9,Data!$E$370:$T$370,0))</f>
        <v>0.24111095099999999</v>
      </c>
      <c r="E9" s="148">
        <f>INDEX(Data!$E$371:$T$378,MATCH(E$1,Data!$C$371:$C$378,0),MATCH($A9,Data!$E$370:$T$370,0))</f>
        <v>0.283990334643486</v>
      </c>
      <c r="F9" s="162">
        <f>INDEX(Data!$E$371:$T$378,MATCH(F$1,Data!$C$371:$C$378,0),MATCH($A9,Data!$E$370:$T$370,0))</f>
        <v>10.180989744000001</v>
      </c>
      <c r="G9" s="162">
        <f>INDEX(Data!$E$371:$T$378,MATCH(G$1,Data!$C$371:$C$378,0),MATCH($A9,Data!$E$370:$T$370,0))</f>
        <v>5.5537996594755397</v>
      </c>
      <c r="H9" s="148">
        <f>INDEX(Data!$E$371:$T$378,MATCH(H$1,Data!$C$371:$C$378,0),MATCH($A9,Data!$E$370:$T$370,0))</f>
        <v>0.10909533499999999</v>
      </c>
      <c r="I9" s="148">
        <f>INDEX(Data!$E$371:$T$378,MATCH(I$1,Data!$C$371:$C$378,0),MATCH($A9,Data!$E$370:$T$370,0))</f>
        <v>0.108597893356514</v>
      </c>
    </row>
    <row r="10" spans="1:9" x14ac:dyDescent="0.25">
      <c r="A10" s="63" t="s">
        <v>2</v>
      </c>
      <c r="B10" s="162">
        <f>INDEX(Data!$E$371:$T$378,MATCH(B$1,Data!$C$371:$C$378,0),MATCH($A10,Data!$E$370:$T$370,0))</f>
        <v>129.81849285999999</v>
      </c>
      <c r="C10" s="162">
        <f>INDEX(Data!$E$371:$T$378,MATCH(C$1,Data!$C$371:$C$378,0),MATCH($A10,Data!$E$370:$T$370,0))</f>
        <v>149.516988887662</v>
      </c>
      <c r="D10" s="148">
        <f>INDEX(Data!$E$371:$T$378,MATCH(D$1,Data!$C$371:$C$378,0),MATCH($A10,Data!$E$370:$T$370,0))</f>
        <v>1.421565076</v>
      </c>
      <c r="E10" s="148">
        <f>INDEX(Data!$E$371:$T$378,MATCH(E$1,Data!$C$371:$C$378,0),MATCH($A10,Data!$E$370:$T$370,0))</f>
        <v>1.5173479460041599</v>
      </c>
      <c r="F10" s="162">
        <f>INDEX(Data!$E$371:$T$378,MATCH(F$1,Data!$C$371:$C$378,0),MATCH($A10,Data!$E$370:$T$370,0))</f>
        <v>95.137607540000005</v>
      </c>
      <c r="G10" s="162">
        <f>INDEX(Data!$E$371:$T$378,MATCH(G$1,Data!$C$371:$C$378,0),MATCH($A10,Data!$E$370:$T$370,0))</f>
        <v>102.539621312338</v>
      </c>
      <c r="H10" s="148">
        <f>INDEX(Data!$E$371:$T$378,MATCH(H$1,Data!$C$371:$C$378,0),MATCH($A10,Data!$E$370:$T$370,0))</f>
        <v>1.0380789239999999</v>
      </c>
      <c r="I10" s="148">
        <f>INDEX(Data!$E$371:$T$378,MATCH(I$1,Data!$C$371:$C$378,0),MATCH($A10,Data!$E$370:$T$370,0))</f>
        <v>1.1670106499958399</v>
      </c>
    </row>
    <row r="11" spans="1:9" x14ac:dyDescent="0.25">
      <c r="A11" s="63" t="s">
        <v>4</v>
      </c>
      <c r="B11" s="162">
        <f>INDEX(Data!$E$371:$T$378,MATCH(B$1,Data!$C$371:$C$378,0),MATCH($A11,Data!$E$370:$T$370,0))</f>
        <v>254.91531943999999</v>
      </c>
      <c r="C11" s="162">
        <f>INDEX(Data!$E$371:$T$378,MATCH(C$1,Data!$C$371:$C$378,0),MATCH($A11,Data!$E$370:$T$370,0))</f>
        <v>295.70185936836498</v>
      </c>
      <c r="D11" s="148">
        <f>INDEX(Data!$E$371:$T$378,MATCH(D$1,Data!$C$371:$C$378,0),MATCH($A11,Data!$E$370:$T$370,0))</f>
        <v>2.9273089469999998</v>
      </c>
      <c r="E11" s="148">
        <f>INDEX(Data!$E$371:$T$378,MATCH(E$1,Data!$C$371:$C$378,0),MATCH($A11,Data!$E$370:$T$370,0))</f>
        <v>2.7363693204537101</v>
      </c>
      <c r="F11" s="162">
        <f>INDEX(Data!$E$371:$T$378,MATCH(F$1,Data!$C$371:$C$378,0),MATCH($A11,Data!$E$370:$T$370,0))</f>
        <v>194.23937415999998</v>
      </c>
      <c r="G11" s="162">
        <f>INDEX(Data!$E$371:$T$378,MATCH(G$1,Data!$C$371:$C$378,0),MATCH($A11,Data!$E$370:$T$370,0))</f>
        <v>171.51423563163499</v>
      </c>
      <c r="H11" s="148">
        <f>INDEX(Data!$E$371:$T$378,MATCH(H$1,Data!$C$371:$C$378,0),MATCH($A11,Data!$E$370:$T$370,0))</f>
        <v>2.1204076710000002</v>
      </c>
      <c r="I11" s="148">
        <f>INDEX(Data!$E$371:$T$378,MATCH(I$1,Data!$C$371:$C$378,0),MATCH($A11,Data!$E$370:$T$370,0))</f>
        <v>1.87242870754629</v>
      </c>
    </row>
    <row r="12" spans="1:9" x14ac:dyDescent="0.25">
      <c r="A12" s="63" t="s">
        <v>15</v>
      </c>
      <c r="B12" s="162">
        <f>INDEX(Data!$E$371:$T$378,MATCH(B$1,Data!$C$371:$C$378,0),MATCH($A12,Data!$E$370:$T$370,0))</f>
        <v>210.62904162999999</v>
      </c>
      <c r="C12" s="162">
        <f>INDEX(Data!$E$371:$T$378,MATCH(C$1,Data!$C$371:$C$378,0),MATCH($A12,Data!$E$370:$T$370,0))</f>
        <v>278.44117420565698</v>
      </c>
      <c r="D12" s="148">
        <f>INDEX(Data!$E$371:$T$378,MATCH(D$1,Data!$C$371:$C$378,0),MATCH($A12,Data!$E$370:$T$370,0))</f>
        <v>2.2730811539999998</v>
      </c>
      <c r="E12" s="148">
        <f>INDEX(Data!$E$371:$T$378,MATCH(E$1,Data!$C$371:$C$378,0),MATCH($A12,Data!$E$370:$T$370,0))</f>
        <v>2.6486616521621502</v>
      </c>
      <c r="F12" s="162">
        <f>INDEX(Data!$E$371:$T$378,MATCH(F$1,Data!$C$371:$C$378,0),MATCH($A12,Data!$E$370:$T$370,0))</f>
        <v>167.09663577000001</v>
      </c>
      <c r="G12" s="162">
        <f>INDEX(Data!$E$371:$T$378,MATCH(G$1,Data!$C$371:$C$378,0),MATCH($A12,Data!$E$370:$T$370,0))</f>
        <v>166.19279799434301</v>
      </c>
      <c r="H12" s="148">
        <f>INDEX(Data!$E$371:$T$378,MATCH(H$1,Data!$C$371:$C$378,0),MATCH($A12,Data!$E$370:$T$370,0))</f>
        <v>1.9404446179999999</v>
      </c>
      <c r="I12" s="148">
        <f>INDEX(Data!$E$371:$T$378,MATCH(I$1,Data!$C$371:$C$378,0),MATCH($A12,Data!$E$370:$T$370,0))</f>
        <v>1.6925630178378499</v>
      </c>
    </row>
    <row r="13" spans="1:9" x14ac:dyDescent="0.25">
      <c r="A13" s="63" t="s">
        <v>5</v>
      </c>
      <c r="B13" s="162">
        <f>INDEX(Data!$E$371:$T$378,MATCH(B$1,Data!$C$371:$C$378,0),MATCH($A13,Data!$E$370:$T$370,0))</f>
        <v>234.18153190999999</v>
      </c>
      <c r="C13" s="162">
        <f>INDEX(Data!$E$371:$T$378,MATCH(C$1,Data!$C$371:$C$378,0),MATCH($A13,Data!$E$370:$T$370,0))</f>
        <v>276.29775470004802</v>
      </c>
      <c r="D13" s="148">
        <f>INDEX(Data!$E$371:$T$378,MATCH(D$1,Data!$C$371:$C$378,0),MATCH($A13,Data!$E$370:$T$370,0))</f>
        <v>3.4667298790000003</v>
      </c>
      <c r="E13" s="148">
        <f>INDEX(Data!$E$371:$T$378,MATCH(E$1,Data!$C$371:$C$378,0),MATCH($A13,Data!$E$370:$T$370,0))</f>
        <v>3.9495894681239299</v>
      </c>
      <c r="F13" s="162">
        <f>INDEX(Data!$E$371:$T$378,MATCH(F$1,Data!$C$371:$C$378,0),MATCH($A13,Data!$E$370:$T$370,0))</f>
        <v>183.36793709</v>
      </c>
      <c r="G13" s="162">
        <f>INDEX(Data!$E$371:$T$378,MATCH(G$1,Data!$C$371:$C$378,0),MATCH($A13,Data!$E$370:$T$370,0))</f>
        <v>201.32953409995201</v>
      </c>
      <c r="H13" s="148">
        <f>INDEX(Data!$E$371:$T$378,MATCH(H$1,Data!$C$371:$C$378,0),MATCH($A13,Data!$E$370:$T$370,0))</f>
        <v>2.674751997</v>
      </c>
      <c r="I13" s="148">
        <f>INDEX(Data!$E$371:$T$378,MATCH(I$1,Data!$C$371:$C$378,0),MATCH($A13,Data!$E$370:$T$370,0))</f>
        <v>2.4693706258760701</v>
      </c>
    </row>
    <row r="14" spans="1:9" x14ac:dyDescent="0.25">
      <c r="A14" s="63" t="s">
        <v>13</v>
      </c>
      <c r="B14" s="162">
        <f>INDEX(Data!$E$371:$T$378,MATCH(B$1,Data!$C$371:$C$378,0),MATCH($A14,Data!$E$370:$T$370,0))</f>
        <v>470.76016240000001</v>
      </c>
      <c r="C14" s="162">
        <f>INDEX(Data!$E$371:$T$378,MATCH(C$1,Data!$C$371:$C$378,0),MATCH($A14,Data!$E$370:$T$370,0))</f>
        <v>527.748946477706</v>
      </c>
      <c r="D14" s="148">
        <f>INDEX(Data!$E$371:$T$378,MATCH(D$1,Data!$C$371:$C$378,0),MATCH($A14,Data!$E$370:$T$370,0))</f>
        <v>6.055615961</v>
      </c>
      <c r="E14" s="148">
        <f>INDEX(Data!$E$371:$T$378,MATCH(E$1,Data!$C$371:$C$378,0),MATCH($A14,Data!$E$370:$T$370,0))</f>
        <v>7.2124845902919601</v>
      </c>
      <c r="F14" s="162">
        <f>INDEX(Data!$E$371:$T$378,MATCH(F$1,Data!$C$371:$C$378,0),MATCH($A14,Data!$E$370:$T$370,0))</f>
        <v>340.05807500000003</v>
      </c>
      <c r="G14" s="162">
        <f>INDEX(Data!$E$371:$T$378,MATCH(G$1,Data!$C$371:$C$378,0),MATCH($A14,Data!$E$370:$T$370,0))</f>
        <v>364.24067752229399</v>
      </c>
      <c r="H14" s="148">
        <f>INDEX(Data!$E$371:$T$378,MATCH(H$1,Data!$C$371:$C$378,0),MATCH($A14,Data!$E$370:$T$370,0))</f>
        <v>4.5029281970000001</v>
      </c>
      <c r="I14" s="148">
        <f>INDEX(Data!$E$371:$T$378,MATCH(I$1,Data!$C$371:$C$378,0),MATCH($A14,Data!$E$370:$T$370,0))</f>
        <v>3.96653819970803</v>
      </c>
    </row>
    <row r="15" spans="1:9" x14ac:dyDescent="0.25">
      <c r="A15" s="63" t="s">
        <v>6</v>
      </c>
      <c r="B15" s="162">
        <f>INDEX(Data!$E$371:$T$378,MATCH(B$1,Data!$C$371:$C$378,0),MATCH($A15,Data!$E$370:$T$370,0))</f>
        <v>110.16678048</v>
      </c>
      <c r="C15" s="162">
        <f>INDEX(Data!$E$371:$T$378,MATCH(C$1,Data!$C$371:$C$378,0),MATCH($A15,Data!$E$370:$T$370,0))</f>
        <v>135.30534412645301</v>
      </c>
      <c r="D15" s="148">
        <f>INDEX(Data!$E$371:$T$378,MATCH(D$1,Data!$C$371:$C$378,0),MATCH($A15,Data!$E$370:$T$370,0))</f>
        <v>2.1458914280000001</v>
      </c>
      <c r="E15" s="148">
        <f>INDEX(Data!$E$371:$T$378,MATCH(E$1,Data!$C$371:$C$378,0),MATCH($A15,Data!$E$370:$T$370,0))</f>
        <v>2.6100027082755899</v>
      </c>
      <c r="F15" s="162">
        <f>INDEX(Data!$E$371:$T$378,MATCH(F$1,Data!$C$371:$C$378,0),MATCH($A15,Data!$E$370:$T$370,0))</f>
        <v>88.107496260000005</v>
      </c>
      <c r="G15" s="162">
        <f>INDEX(Data!$E$371:$T$378,MATCH(G$1,Data!$C$371:$C$378,0),MATCH($A15,Data!$E$370:$T$370,0))</f>
        <v>87.545943673546802</v>
      </c>
      <c r="H15" s="148">
        <f>INDEX(Data!$E$371:$T$378,MATCH(H$1,Data!$C$371:$C$378,0),MATCH($A15,Data!$E$370:$T$370,0))</f>
        <v>1.7372972959999999</v>
      </c>
      <c r="I15" s="148">
        <f>INDEX(Data!$E$371:$T$378,MATCH(I$1,Data!$C$371:$C$378,0),MATCH($A15,Data!$E$370:$T$370,0))</f>
        <v>1.4997122757244099</v>
      </c>
    </row>
    <row r="16" spans="1:9" x14ac:dyDescent="0.25">
      <c r="A16" s="63" t="s">
        <v>0</v>
      </c>
      <c r="B16" s="162">
        <f>INDEX(Data!$E$371:$T$378,MATCH(B$1,Data!$C$371:$C$378,0),MATCH($A16,Data!$E$370:$T$370,0))</f>
        <v>104.17280864199999</v>
      </c>
      <c r="C16" s="162">
        <f>INDEX(Data!$E$371:$T$378,MATCH(C$1,Data!$C$371:$C$378,0),MATCH($A16,Data!$E$370:$T$370,0))</f>
        <v>131.774127491824</v>
      </c>
      <c r="D16" s="148">
        <f>INDEX(Data!$E$371:$T$378,MATCH(D$1,Data!$C$371:$C$378,0),MATCH($A16,Data!$E$370:$T$370,0))</f>
        <v>1.395396181</v>
      </c>
      <c r="E16" s="148">
        <f>INDEX(Data!$E$371:$T$378,MATCH(E$1,Data!$C$371:$C$378,0),MATCH($A16,Data!$E$370:$T$370,0))</f>
        <v>1.65647698813963</v>
      </c>
      <c r="F16" s="162">
        <f>INDEX(Data!$E$371:$T$378,MATCH(F$1,Data!$C$371:$C$378,0),MATCH($A16,Data!$E$370:$T$370,0))</f>
        <v>87.899899477999995</v>
      </c>
      <c r="G16" s="162">
        <f>INDEX(Data!$E$371:$T$378,MATCH(G$1,Data!$C$371:$C$378,0),MATCH($A16,Data!$E$370:$T$370,0))</f>
        <v>81.515652108175502</v>
      </c>
      <c r="H16" s="148">
        <f>INDEX(Data!$E$371:$T$378,MATCH(H$1,Data!$C$371:$C$378,0),MATCH($A16,Data!$E$370:$T$370,0))</f>
        <v>1.187428527</v>
      </c>
      <c r="I16" s="148">
        <f>INDEX(Data!$E$371:$T$378,MATCH(I$1,Data!$C$371:$C$378,0),MATCH($A16,Data!$E$370:$T$370,0))</f>
        <v>0.99442504386037101</v>
      </c>
    </row>
    <row r="17" spans="1:9" x14ac:dyDescent="0.25">
      <c r="A17" s="63" t="s">
        <v>1</v>
      </c>
      <c r="B17" s="162">
        <f>INDEX(Data!$E$371:$T$378,MATCH(B$1,Data!$C$371:$C$378,0),MATCH($A17,Data!$E$370:$T$370,0))</f>
        <v>40.630224229000007</v>
      </c>
      <c r="C17" s="162">
        <f>INDEX(Data!$E$371:$T$378,MATCH(C$1,Data!$C$371:$C$378,0),MATCH($A17,Data!$E$370:$T$370,0))</f>
        <v>49.311273188284602</v>
      </c>
      <c r="D17" s="148">
        <f>INDEX(Data!$E$371:$T$378,MATCH(D$1,Data!$C$371:$C$378,0),MATCH($A17,Data!$E$370:$T$370,0))</f>
        <v>0.62480170299999993</v>
      </c>
      <c r="E17" s="148">
        <f>INDEX(Data!$E$371:$T$378,MATCH(E$1,Data!$C$371:$C$378,0),MATCH($A17,Data!$E$370:$T$370,0))</f>
        <v>0.69445574705461499</v>
      </c>
      <c r="F17" s="162">
        <f>INDEX(Data!$E$371:$T$378,MATCH(F$1,Data!$C$371:$C$378,0),MATCH($A17,Data!$E$370:$T$370,0))</f>
        <v>30.241411211000003</v>
      </c>
      <c r="G17" s="162">
        <f>INDEX(Data!$E$371:$T$378,MATCH(G$1,Data!$C$371:$C$378,0),MATCH($A17,Data!$E$370:$T$370,0))</f>
        <v>24.9231552117154</v>
      </c>
      <c r="H17" s="148">
        <f>INDEX(Data!$E$371:$T$378,MATCH(H$1,Data!$C$371:$C$378,0),MATCH($A17,Data!$E$370:$T$370,0))</f>
        <v>0.468178443</v>
      </c>
      <c r="I17" s="148">
        <f>INDEX(Data!$E$371:$T$378,MATCH(I$1,Data!$C$371:$C$378,0),MATCH($A17,Data!$E$370:$T$370,0))</f>
        <v>0.37347483294538503</v>
      </c>
    </row>
  </sheetData>
  <pageMargins left="0.7" right="0.7" top="0.75" bottom="0.75" header="0.3" footer="0.3"/>
  <pageSetup paperSize="9" scale="74"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FFFF99"/>
    <pageSetUpPr fitToPage="1"/>
  </sheetPr>
  <dimension ref="A1:D4"/>
  <sheetViews>
    <sheetView showGridLines="0" view="pageBreakPreview" zoomScaleNormal="100" zoomScaleSheetLayoutView="100" workbookViewId="0"/>
  </sheetViews>
  <sheetFormatPr defaultRowHeight="15" x14ac:dyDescent="0.25"/>
  <cols>
    <col min="1" max="1" width="20.7109375" style="63" bestFit="1" customWidth="1"/>
    <col min="2" max="2" width="18" style="63" bestFit="1" customWidth="1"/>
    <col min="3" max="3" width="21.140625" style="63" bestFit="1" customWidth="1"/>
    <col min="4" max="4" width="18" style="63" bestFit="1" customWidth="1"/>
    <col min="5" max="16384" width="9.140625" style="63"/>
  </cols>
  <sheetData>
    <row r="1" spans="1:4" ht="26.25" thickBot="1" x14ac:dyDescent="0.3">
      <c r="A1" s="48" t="s">
        <v>252</v>
      </c>
      <c r="B1" s="48" t="s">
        <v>449</v>
      </c>
      <c r="C1" s="48" t="s">
        <v>450</v>
      </c>
      <c r="D1" s="48" t="s">
        <v>451</v>
      </c>
    </row>
    <row r="2" spans="1:4" ht="15.75" thickBot="1" x14ac:dyDescent="0.3">
      <c r="A2" s="49" t="s">
        <v>15</v>
      </c>
      <c r="B2" s="168">
        <f>INDEX(Data!$E$381:$T$383,MATCH(B$1,Data!$V$381:$V$383,0),MATCH($A2,Data!$E$380:$T$380,0))/1000</f>
        <v>0.63438699999999992</v>
      </c>
      <c r="C2" s="168">
        <f>INDEX(Data!$E$381:$T$383,MATCH(C$1,Data!$V$381:$V$383,0),MATCH($A2,Data!$E$380:$T$380,0))/1000</f>
        <v>0.13118100000000002</v>
      </c>
      <c r="D2" s="168">
        <f>INDEX(Data!$E$381:$T$383,MATCH(D$1,Data!$V$381:$V$383,0),MATCH($A2,Data!$E$380:$T$380,0))/1000</f>
        <v>0.76556800000000003</v>
      </c>
    </row>
    <row r="3" spans="1:4" ht="15.75" thickBot="1" x14ac:dyDescent="0.3">
      <c r="A3" s="49" t="s">
        <v>0</v>
      </c>
      <c r="B3" s="168">
        <f>INDEX(Data!$E$381:$T$383,MATCH(B$1,Data!$V$381:$V$383,0),MATCH($A3,Data!$E$380:$T$380,0))/1000</f>
        <v>2.4400749999999998</v>
      </c>
      <c r="C3" s="168">
        <f>INDEX(Data!$E$381:$T$383,MATCH(C$1,Data!$V$381:$V$383,0),MATCH($A3,Data!$E$380:$T$380,0))/1000</f>
        <v>0.28570999999999996</v>
      </c>
      <c r="D3" s="168">
        <f>INDEX(Data!$E$381:$T$383,MATCH(D$1,Data!$V$381:$V$383,0),MATCH($A3,Data!$E$380:$T$380,0))/1000</f>
        <v>2.7257849999999997</v>
      </c>
    </row>
    <row r="4" spans="1:4" ht="15.75" thickBot="1" x14ac:dyDescent="0.3">
      <c r="A4" s="169" t="s">
        <v>1</v>
      </c>
      <c r="B4" s="170">
        <f>INDEX(Data!$E$381:$T$383,MATCH(B$1,Data!$V$381:$V$383,0),MATCH($A4,Data!$E$380:$T$380,0))/1000</f>
        <v>0.43478300000000003</v>
      </c>
      <c r="C4" s="170">
        <f>INDEX(Data!$E$381:$T$383,MATCH(C$1,Data!$V$381:$V$383,0),MATCH($A4,Data!$E$380:$T$380,0))/1000</f>
        <v>8.5389999999999997E-3</v>
      </c>
      <c r="D4" s="170">
        <f>INDEX(Data!$E$381:$T$383,MATCH(D$1,Data!$V$381:$V$383,0),MATCH($A4,Data!$E$380:$T$380,0))/1000</f>
        <v>0.44332199999999999</v>
      </c>
    </row>
  </sheetData>
  <pageMargins left="0.7" right="0.7" top="0.75" bottom="0.75" header="0.3" footer="0.3"/>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FFFF99"/>
    <pageSetUpPr fitToPage="1"/>
  </sheetPr>
  <dimension ref="A1:C9"/>
  <sheetViews>
    <sheetView showGridLines="0" view="pageBreakPreview" zoomScaleNormal="100" zoomScaleSheetLayoutView="100" workbookViewId="0"/>
  </sheetViews>
  <sheetFormatPr defaultRowHeight="15" x14ac:dyDescent="0.25"/>
  <cols>
    <col min="1" max="1" width="20.85546875" style="63" customWidth="1"/>
    <col min="2" max="2" width="13.85546875" style="63" customWidth="1"/>
    <col min="3" max="16384" width="9.140625" style="63"/>
  </cols>
  <sheetData>
    <row r="1" spans="1:3" ht="39" thickBot="1" x14ac:dyDescent="0.3">
      <c r="A1" s="48" t="s">
        <v>178</v>
      </c>
      <c r="B1" s="48" t="s">
        <v>257</v>
      </c>
      <c r="C1" s="48" t="s">
        <v>258</v>
      </c>
    </row>
    <row r="2" spans="1:3" ht="15.75" thickBot="1" x14ac:dyDescent="0.3">
      <c r="A2" s="49">
        <v>2013</v>
      </c>
      <c r="B2" s="50">
        <f>Data!$H$386</f>
        <v>8.5910652920961894E-3</v>
      </c>
      <c r="C2" s="50">
        <f>Data!$H$387</f>
        <v>8.5910652920961894E-3</v>
      </c>
    </row>
    <row r="3" spans="1:3" ht="15.75" thickBot="1" x14ac:dyDescent="0.3">
      <c r="A3" s="49">
        <v>2014</v>
      </c>
      <c r="B3" s="50">
        <f>Data!$I$386</f>
        <v>1.5332197614991383E-2</v>
      </c>
      <c r="C3" s="50">
        <f>Data!$I$387</f>
        <v>1.53321976149914E-2</v>
      </c>
    </row>
    <row r="4" spans="1:3" ht="15.75" thickBot="1" x14ac:dyDescent="0.3">
      <c r="A4" s="49">
        <v>2015</v>
      </c>
      <c r="B4" s="50">
        <f>Data!$J$386</f>
        <v>1.4261744966443057E-2</v>
      </c>
      <c r="C4" s="50">
        <f>Data!$J$387</f>
        <v>1.84563758389262E-2</v>
      </c>
    </row>
    <row r="5" spans="1:3" ht="15.75" thickBot="1" x14ac:dyDescent="0.3">
      <c r="A5" s="49">
        <v>2016</v>
      </c>
      <c r="B5" s="50">
        <f>Data!$K$386</f>
        <v>1.7369727047146455E-2</v>
      </c>
      <c r="C5" s="50">
        <f>Data!$K$387</f>
        <v>1.8121911037891202E-2</v>
      </c>
    </row>
    <row r="6" spans="1:3" ht="15.75" thickBot="1" x14ac:dyDescent="0.3">
      <c r="A6" s="49">
        <v>2017</v>
      </c>
      <c r="B6" s="50">
        <f>Data!$L$386</f>
        <v>2.1138211382113914E-2</v>
      </c>
      <c r="C6" s="50">
        <f>Data!$L$387</f>
        <v>2.10355987055015E-2</v>
      </c>
    </row>
    <row r="7" spans="1:3" ht="15.75" thickBot="1" x14ac:dyDescent="0.3">
      <c r="A7" s="49">
        <v>2018</v>
      </c>
      <c r="B7" s="50">
        <f>Data!$M$386</f>
        <v>2.1669341894061001E-2</v>
      </c>
      <c r="C7" s="50">
        <f>Data!$M$387</f>
        <v>2.06903991370011E-2</v>
      </c>
    </row>
    <row r="8" spans="1:3" ht="15.75" thickBot="1" x14ac:dyDescent="0.3">
      <c r="A8" s="49">
        <v>2019</v>
      </c>
      <c r="B8" s="50">
        <f>Data!$N$386</f>
        <v>2.1112894596040599E-2</v>
      </c>
      <c r="C8" s="50">
        <f>Data!$N$387</f>
        <v>2.0345199568500401E-2</v>
      </c>
    </row>
    <row r="9" spans="1:3" ht="15.75" thickBot="1" x14ac:dyDescent="0.3">
      <c r="A9" s="51">
        <v>2020</v>
      </c>
      <c r="B9" s="52">
        <f>Data!$O$386</f>
        <v>2.0556447298020419E-2</v>
      </c>
      <c r="C9" s="52">
        <f>Data!$O$387</f>
        <v>0.02</v>
      </c>
    </row>
  </sheetData>
  <pageMargins left="0.7" right="0.7" top="0.75" bottom="0.75" header="0.3" footer="0.3"/>
  <pageSetup paperSize="9" fitToWidth="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FFFF99"/>
    <pageSetUpPr fitToPage="1"/>
  </sheetPr>
  <dimension ref="A1:C6"/>
  <sheetViews>
    <sheetView showGridLines="0" view="pageBreakPreview" zoomScaleNormal="100" zoomScaleSheetLayoutView="100" workbookViewId="0"/>
  </sheetViews>
  <sheetFormatPr defaultRowHeight="15" x14ac:dyDescent="0.25"/>
  <cols>
    <col min="1" max="1" width="20.85546875" style="63" customWidth="1"/>
    <col min="2" max="2" width="13.85546875" style="63" customWidth="1"/>
    <col min="3" max="16384" width="9.140625" style="63"/>
  </cols>
  <sheetData>
    <row r="1" spans="1:3" ht="39" thickBot="1" x14ac:dyDescent="0.3">
      <c r="A1" s="48" t="s">
        <v>178</v>
      </c>
      <c r="B1" s="48" t="s">
        <v>257</v>
      </c>
      <c r="C1" s="48" t="s">
        <v>258</v>
      </c>
    </row>
    <row r="2" spans="1:3" ht="15.75" thickBot="1" x14ac:dyDescent="0.3">
      <c r="A2" s="49">
        <v>2016</v>
      </c>
      <c r="B2" s="50">
        <f>Data!$K$389</f>
        <v>1.5299617509562324E-2</v>
      </c>
      <c r="C2" s="50">
        <f>Data!$K$390</f>
        <v>1.59371015724608E-2</v>
      </c>
    </row>
    <row r="3" spans="1:3" ht="15.75" thickBot="1" x14ac:dyDescent="0.3">
      <c r="A3" s="49">
        <v>2017</v>
      </c>
      <c r="B3" s="50">
        <f>Data!$L$389</f>
        <v>1.506906655504392E-2</v>
      </c>
      <c r="C3" s="50">
        <f>Data!$L$390</f>
        <v>1.84061911733946E-2</v>
      </c>
    </row>
    <row r="4" spans="1:3" ht="15.75" thickBot="1" x14ac:dyDescent="0.3">
      <c r="A4" s="49">
        <v>2018</v>
      </c>
      <c r="B4" s="50">
        <f>Data!$M$389</f>
        <v>1.7731958762886579E-2</v>
      </c>
      <c r="C4" s="50">
        <f>Data!$M$390</f>
        <v>1.8689669336619402E-2</v>
      </c>
    </row>
    <row r="5" spans="1:3" ht="15.75" thickBot="1" x14ac:dyDescent="0.3">
      <c r="A5" s="49">
        <v>2019</v>
      </c>
      <c r="B5" s="50">
        <f>Data!$N$389</f>
        <v>2.1069692058346856E-2</v>
      </c>
      <c r="C5" s="50">
        <f>Data!$N$390</f>
        <v>2.08636731391585E-2</v>
      </c>
    </row>
    <row r="6" spans="1:3" ht="15.75" thickBot="1" x14ac:dyDescent="0.3">
      <c r="A6" s="51">
        <v>2020</v>
      </c>
      <c r="B6" s="52">
        <f>Data!$O$389</f>
        <v>2.1528794788826966E-2</v>
      </c>
      <c r="C6" s="52">
        <f>Data!$O$390</f>
        <v>2.07758897348569E-2</v>
      </c>
    </row>
  </sheetData>
  <pageMargins left="0.7" right="0.7" top="0.75" bottom="0.75" header="0.3" footer="0.3"/>
  <pageSetup paperSize="9"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FFFF99"/>
    <pageSetUpPr fitToPage="1"/>
  </sheetPr>
  <dimension ref="A1:B4"/>
  <sheetViews>
    <sheetView showGridLines="0" view="pageBreakPreview" zoomScaleNormal="100" zoomScaleSheetLayoutView="100" workbookViewId="0"/>
  </sheetViews>
  <sheetFormatPr defaultRowHeight="15" x14ac:dyDescent="0.25"/>
  <cols>
    <col min="1" max="1" width="34.42578125" style="63" customWidth="1"/>
    <col min="2" max="2" width="13.85546875" style="63" customWidth="1"/>
    <col min="3" max="16384" width="9.140625" style="63"/>
  </cols>
  <sheetData>
    <row r="1" spans="1:2" ht="15.75" thickBot="1" x14ac:dyDescent="0.3">
      <c r="A1" s="48"/>
      <c r="B1" s="48" t="s">
        <v>459</v>
      </c>
    </row>
    <row r="2" spans="1:2" ht="26.25" thickBot="1" x14ac:dyDescent="0.3">
      <c r="A2" s="49" t="s">
        <v>457</v>
      </c>
      <c r="B2" s="165">
        <f>Data!E393</f>
        <v>5147.0914134952727</v>
      </c>
    </row>
    <row r="3" spans="1:2" ht="26.25" thickBot="1" x14ac:dyDescent="0.3">
      <c r="A3" s="49" t="s">
        <v>456</v>
      </c>
      <c r="B3" s="165">
        <f>Data!E394</f>
        <v>5296.8292713356468</v>
      </c>
    </row>
    <row r="4" spans="1:2" ht="26.25" thickBot="1" x14ac:dyDescent="0.3">
      <c r="A4" s="51" t="s">
        <v>458</v>
      </c>
      <c r="B4" s="166">
        <f>Data!E395</f>
        <v>5218.6601152210042</v>
      </c>
    </row>
  </sheetData>
  <pageMargins left="0.7" right="0.7" top="0.75" bottom="0.75" header="0.3" footer="0.3"/>
  <pageSetup paperSize="9"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FF99"/>
    <pageSetUpPr fitToPage="1"/>
  </sheetPr>
  <dimension ref="A1:F18"/>
  <sheetViews>
    <sheetView showGridLines="0" view="pageBreakPreview" zoomScaleNormal="100" zoomScaleSheetLayoutView="100" workbookViewId="0"/>
  </sheetViews>
  <sheetFormatPr defaultRowHeight="15" x14ac:dyDescent="0.25"/>
  <cols>
    <col min="1" max="1" width="20.7109375" bestFit="1" customWidth="1"/>
  </cols>
  <sheetData>
    <row r="1" spans="1:6" x14ac:dyDescent="0.25">
      <c r="A1" s="64" t="s">
        <v>26</v>
      </c>
      <c r="B1" s="65">
        <v>2016</v>
      </c>
      <c r="C1" s="65">
        <v>2017</v>
      </c>
      <c r="D1" s="65">
        <v>2018</v>
      </c>
      <c r="E1" s="65">
        <v>2019</v>
      </c>
      <c r="F1" s="65">
        <v>2020</v>
      </c>
    </row>
    <row r="2" spans="1:6" x14ac:dyDescent="0.25">
      <c r="A2" s="63" t="s">
        <v>14</v>
      </c>
      <c r="B2" s="67">
        <f>INDEX(Data!$251:$256,MATCH(B$1,Data!$V$251:$V$256,0),MATCH($A2,Data!$251:$251,0))/1000</f>
        <v>-0.28214405392240771</v>
      </c>
      <c r="C2" s="67">
        <f>INDEX(Data!$251:$256,MATCH(C$1,Data!$V$251:$V$256,0),MATCH($A2,Data!$251:$251,0))/1000</f>
        <v>-0.28810807457442611</v>
      </c>
      <c r="D2" s="67">
        <f>INDEX(Data!$251:$256,MATCH(D$1,Data!$V$251:$V$256,0),MATCH($A2,Data!$251:$251,0))/1000</f>
        <v>-0.29435118694481888</v>
      </c>
      <c r="E2" s="67">
        <f>INDEX(Data!$251:$256,MATCH(E$1,Data!$V$251:$V$256,0),MATCH($A2,Data!$251:$251,0))/1000</f>
        <v>-0.30056579252900428</v>
      </c>
      <c r="F2" s="67">
        <f>INDEX(Data!$251:$256,MATCH(F$1,Data!$V$251:$V$256,0),MATCH($A2,Data!$251:$251,0))/1000</f>
        <v>-0.30674435740271455</v>
      </c>
    </row>
    <row r="3" spans="1:6" x14ac:dyDescent="0.25">
      <c r="A3" s="63" t="s">
        <v>3</v>
      </c>
      <c r="B3" s="67">
        <f>INDEX(Data!$251:$256,MATCH(B$1,Data!$V$251:$V$256,0),MATCH($A3,Data!$251:$251,0))/1000</f>
        <v>1.989965737134624</v>
      </c>
      <c r="C3" s="67">
        <f>INDEX(Data!$251:$256,MATCH(C$1,Data!$V$251:$V$256,0),MATCH($A3,Data!$251:$251,0))/1000</f>
        <v>2.0320300535293399</v>
      </c>
      <c r="D3" s="67">
        <f>INDEX(Data!$251:$256,MATCH(D$1,Data!$V$251:$V$256,0),MATCH($A3,Data!$251:$251,0))/1000</f>
        <v>2.0760628074982743</v>
      </c>
      <c r="E3" s="67">
        <f>INDEX(Data!$251:$256,MATCH(E$1,Data!$V$251:$V$256,0),MATCH($A3,Data!$251:$251,0))/1000</f>
        <v>2.1198945027277456</v>
      </c>
      <c r="F3" s="67">
        <f>INDEX(Data!$251:$256,MATCH(F$1,Data!$V$251:$V$256,0),MATCH($A3,Data!$251:$251,0))/1000</f>
        <v>2.1634720023504315</v>
      </c>
    </row>
    <row r="4" spans="1:6" x14ac:dyDescent="0.25">
      <c r="A4" s="63" t="s">
        <v>9</v>
      </c>
      <c r="B4" s="67">
        <f>INDEX(Data!$251:$256,MATCH(B$1,Data!$V$251:$V$256,0),MATCH($A4,Data!$251:$251,0))/1000</f>
        <v>0.12257793323953939</v>
      </c>
      <c r="C4" s="67">
        <f>INDEX(Data!$251:$256,MATCH(C$1,Data!$V$251:$V$256,0),MATCH($A4,Data!$251:$251,0))/1000</f>
        <v>0.12516901150313942</v>
      </c>
      <c r="D4" s="67">
        <f>INDEX(Data!$251:$256,MATCH(D$1,Data!$V$251:$V$256,0),MATCH($A4,Data!$251:$251,0))/1000</f>
        <v>0.12788134160794259</v>
      </c>
      <c r="E4" s="67">
        <f>INDEX(Data!$251:$256,MATCH(E$1,Data!$V$251:$V$256,0),MATCH($A4,Data!$251:$251,0))/1000</f>
        <v>0.13058128689411133</v>
      </c>
      <c r="F4" s="67">
        <f>INDEX(Data!$251:$256,MATCH(F$1,Data!$V$251:$V$256,0),MATCH($A4,Data!$251:$251,0))/1000</f>
        <v>0.13326557423625784</v>
      </c>
    </row>
    <row r="5" spans="1:6" x14ac:dyDescent="0.25">
      <c r="A5" s="63" t="s">
        <v>11</v>
      </c>
      <c r="B5" s="67">
        <f>INDEX(Data!$251:$256,MATCH(B$1,Data!$V$251:$V$256,0),MATCH($A5,Data!$251:$251,0))/1000</f>
        <v>-8.0854177630897653E-2</v>
      </c>
      <c r="C5" s="67">
        <f>INDEX(Data!$251:$256,MATCH(C$1,Data!$V$251:$V$256,0),MATCH($A5,Data!$251:$251,0))/1000</f>
        <v>-8.2563290328786593E-2</v>
      </c>
      <c r="D5" s="67">
        <f>INDEX(Data!$251:$256,MATCH(D$1,Data!$V$251:$V$256,0),MATCH($A5,Data!$251:$251,0))/1000</f>
        <v>-8.4352382494819605E-2</v>
      </c>
      <c r="E5" s="67">
        <f>INDEX(Data!$251:$256,MATCH(E$1,Data!$V$251:$V$256,0),MATCH($A5,Data!$251:$251,0))/1000</f>
        <v>-8.6133305455357745E-2</v>
      </c>
      <c r="F5" s="67">
        <f>INDEX(Data!$251:$256,MATCH(F$1,Data!$V$251:$V$256,0),MATCH($A5,Data!$251:$251,0))/1000</f>
        <v>-8.7903900209555103E-2</v>
      </c>
    </row>
    <row r="6" spans="1:6" x14ac:dyDescent="0.25">
      <c r="A6" s="63" t="s">
        <v>12</v>
      </c>
      <c r="B6" s="67">
        <f>INDEX(Data!$251:$256,MATCH(B$1,Data!$V$251:$V$256,0),MATCH($A6,Data!$251:$251,0))/1000</f>
        <v>-7.180700733956541E-2</v>
      </c>
      <c r="C6" s="67">
        <f>INDEX(Data!$251:$256,MATCH(C$1,Data!$V$251:$V$256,0),MATCH($A6,Data!$251:$251,0))/1000</f>
        <v>-7.3324879039426041E-2</v>
      </c>
      <c r="D6" s="67">
        <f>INDEX(Data!$251:$256,MATCH(D$1,Data!$V$251:$V$256,0),MATCH($A6,Data!$251:$251,0))/1000</f>
        <v>-7.4913780912672104E-2</v>
      </c>
      <c r="E6" s="67">
        <f>INDEX(Data!$251:$256,MATCH(E$1,Data!$V$251:$V$256,0),MATCH($A6,Data!$251:$251,0))/1000</f>
        <v>-7.6495427672872096E-2</v>
      </c>
      <c r="F6" s="67">
        <f>INDEX(Data!$251:$256,MATCH(F$1,Data!$V$251:$V$256,0),MATCH($A6,Data!$251:$251,0))/1000</f>
        <v>-7.8067901900369066E-2</v>
      </c>
    </row>
    <row r="7" spans="1:6" x14ac:dyDescent="0.25">
      <c r="A7" s="63" t="s">
        <v>10</v>
      </c>
      <c r="B7" s="67">
        <f>INDEX(Data!$251:$256,MATCH(B$1,Data!$V$251:$V$256,0),MATCH($A7,Data!$251:$251,0))/1000</f>
        <v>-9.7384699641557035E-2</v>
      </c>
      <c r="C7" s="67">
        <f>INDEX(Data!$251:$256,MATCH(C$1,Data!$V$251:$V$256,0),MATCH($A7,Data!$251:$251,0))/1000</f>
        <v>-9.9443238007963952E-2</v>
      </c>
      <c r="D7" s="67">
        <f>INDEX(Data!$251:$256,MATCH(D$1,Data!$V$251:$V$256,0),MATCH($A7,Data!$251:$251,0))/1000</f>
        <v>-0.10159810753141101</v>
      </c>
      <c r="E7" s="67">
        <f>INDEX(Data!$251:$256,MATCH(E$1,Data!$V$251:$V$256,0),MATCH($A7,Data!$251:$251,0))/1000</f>
        <v>-0.1037431376668789</v>
      </c>
      <c r="F7" s="67">
        <f>INDEX(Data!$251:$256,MATCH(F$1,Data!$V$251:$V$256,0),MATCH($A7,Data!$251:$251,0))/1000</f>
        <v>-0.10587572800885936</v>
      </c>
    </row>
    <row r="8" spans="1:6" x14ac:dyDescent="0.25">
      <c r="A8" s="63" t="s">
        <v>8</v>
      </c>
      <c r="B8" s="67">
        <f>INDEX(Data!$251:$256,MATCH(B$1,Data!$V$251:$V$256,0),MATCH($A8,Data!$251:$251,0))/1000</f>
        <v>0.1047782428225905</v>
      </c>
      <c r="C8" s="67">
        <f>INDEX(Data!$251:$256,MATCH(C$1,Data!$V$251:$V$256,0),MATCH($A8,Data!$251:$251,0))/1000</f>
        <v>0.10699306746762087</v>
      </c>
      <c r="D8" s="67">
        <f>INDEX(Data!$251:$256,MATCH(D$1,Data!$V$251:$V$256,0),MATCH($A8,Data!$251:$251,0))/1000</f>
        <v>0.10931153682687109</v>
      </c>
      <c r="E8" s="67">
        <f>INDEX(Data!$251:$256,MATCH(E$1,Data!$V$251:$V$256,0),MATCH($A8,Data!$251:$251,0))/1000</f>
        <v>0.11161941978202804</v>
      </c>
      <c r="F8" s="67">
        <f>INDEX(Data!$251:$256,MATCH(F$1,Data!$V$251:$V$256,0),MATCH($A8,Data!$251:$251,0))/1000</f>
        <v>0.11391391850221291</v>
      </c>
    </row>
    <row r="9" spans="1:6" x14ac:dyDescent="0.25">
      <c r="A9" s="63" t="s">
        <v>7</v>
      </c>
      <c r="B9" s="67">
        <f>INDEX(Data!$251:$256,MATCH(B$1,Data!$V$251:$V$256,0),MATCH($A9,Data!$251:$251,0))/1000</f>
        <v>8.8971711009226781E-2</v>
      </c>
      <c r="C9" s="67">
        <f>INDEX(Data!$251:$256,MATCH(C$1,Data!$V$251:$V$256,0),MATCH($A9,Data!$251:$251,0))/1000</f>
        <v>9.0852413843568167E-2</v>
      </c>
      <c r="D9" s="67">
        <f>INDEX(Data!$251:$256,MATCH(D$1,Data!$V$251:$V$256,0),MATCH($A9,Data!$251:$251,0))/1000</f>
        <v>9.2821125861045156E-2</v>
      </c>
      <c r="E9" s="67">
        <f>INDEX(Data!$251:$256,MATCH(E$1,Data!$V$251:$V$256,0),MATCH($A9,Data!$251:$251,0))/1000</f>
        <v>9.4780848507635226E-2</v>
      </c>
      <c r="F9" s="67">
        <f>INDEX(Data!$251:$256,MATCH(F$1,Data!$V$251:$V$256,0),MATCH($A9,Data!$251:$251,0))/1000</f>
        <v>9.6729206024844097E-2</v>
      </c>
    </row>
    <row r="10" spans="1:6" x14ac:dyDescent="0.25">
      <c r="A10" s="63" t="s">
        <v>2</v>
      </c>
      <c r="B10" s="67">
        <f>INDEX(Data!$251:$256,MATCH(B$1,Data!$V$251:$V$256,0),MATCH($A10,Data!$251:$251,0))/1000</f>
        <v>0.42982145103494734</v>
      </c>
      <c r="C10" s="67">
        <f>INDEX(Data!$251:$256,MATCH(C$1,Data!$V$251:$V$256,0),MATCH($A10,Data!$251:$251,0))/1000</f>
        <v>0.43890710772349101</v>
      </c>
      <c r="D10" s="67">
        <f>INDEX(Data!$251:$256,MATCH(D$1,Data!$V$251:$V$256,0),MATCH($A10,Data!$251:$251,0))/1000</f>
        <v>0.44841793590048462</v>
      </c>
      <c r="E10" s="67">
        <f>INDEX(Data!$251:$256,MATCH(E$1,Data!$V$251:$V$256,0),MATCH($A10,Data!$251:$251,0))/1000</f>
        <v>0.45788533651612573</v>
      </c>
      <c r="F10" s="67">
        <f>INDEX(Data!$251:$256,MATCH(F$1,Data!$V$251:$V$256,0),MATCH($A10,Data!$251:$251,0))/1000</f>
        <v>0.46729783230475586</v>
      </c>
    </row>
    <row r="11" spans="1:6" x14ac:dyDescent="0.25">
      <c r="A11" s="63" t="s">
        <v>4</v>
      </c>
      <c r="B11" s="67">
        <f>INDEX(Data!$251:$256,MATCH(B$1,Data!$V$251:$V$256,0),MATCH($A11,Data!$251:$251,0))/1000</f>
        <v>0.56282458730630092</v>
      </c>
      <c r="C11" s="67">
        <f>INDEX(Data!$251:$256,MATCH(C$1,Data!$V$251:$V$256,0),MATCH($A11,Data!$251:$251,0))/1000</f>
        <v>0.57472169240383242</v>
      </c>
      <c r="D11" s="67">
        <f>INDEX(Data!$251:$256,MATCH(D$1,Data!$V$251:$V$256,0),MATCH($A11,Data!$251:$251,0))/1000</f>
        <v>0.58717553325046457</v>
      </c>
      <c r="E11" s="67">
        <f>INDEX(Data!$251:$256,MATCH(E$1,Data!$V$251:$V$256,0),MATCH($A11,Data!$251:$251,0))/1000</f>
        <v>0.59957250839335563</v>
      </c>
      <c r="F11" s="67">
        <f>INDEX(Data!$251:$256,MATCH(F$1,Data!$V$251:$V$256,0),MATCH($A11,Data!$251:$251,0))/1000</f>
        <v>0.61189758906348546</v>
      </c>
    </row>
    <row r="12" spans="1:6" x14ac:dyDescent="0.25">
      <c r="A12" s="63" t="s">
        <v>15</v>
      </c>
      <c r="B12" s="67">
        <f>INDEX(Data!$251:$256,MATCH(B$1,Data!$V$251:$V$256,0),MATCH($A12,Data!$251:$251,0))/1000</f>
        <v>-8.0195047962667747</v>
      </c>
      <c r="C12" s="67">
        <f>INDEX(Data!$251:$256,MATCH(C$1,Data!$V$251:$V$256,0),MATCH($A12,Data!$251:$251,0))/1000</f>
        <v>-8.1890227838301382</v>
      </c>
      <c r="D12" s="67">
        <f>INDEX(Data!$251:$256,MATCH(D$1,Data!$V$251:$V$256,0),MATCH($A12,Data!$251:$251,0))/1000</f>
        <v>-8.3664735183112082</v>
      </c>
      <c r="E12" s="67">
        <f>INDEX(Data!$251:$256,MATCH(E$1,Data!$V$251:$V$256,0),MATCH($A12,Data!$251:$251,0))/1000</f>
        <v>-8.5431139918438781</v>
      </c>
      <c r="F12" s="67">
        <f>INDEX(Data!$251:$256,MATCH(F$1,Data!$V$251:$V$256,0),MATCH($A12,Data!$251:$251,0))/1000</f>
        <v>-8.7187300643781978</v>
      </c>
    </row>
    <row r="13" spans="1:6" x14ac:dyDescent="0.25">
      <c r="A13" s="63" t="s">
        <v>5</v>
      </c>
      <c r="B13" s="67">
        <f>INDEX(Data!$251:$256,MATCH(B$1,Data!$V$251:$V$256,0),MATCH($A13,Data!$251:$251,0))/1000</f>
        <v>9.3107935917859774E-3</v>
      </c>
      <c r="C13" s="67">
        <f>INDEX(Data!$251:$256,MATCH(C$1,Data!$V$251:$V$256,0),MATCH($A13,Data!$251:$251,0))/1000</f>
        <v>9.5076071148643814E-3</v>
      </c>
      <c r="D13" s="67">
        <f>INDEX(Data!$251:$256,MATCH(D$1,Data!$V$251:$V$256,0),MATCH($A13,Data!$251:$251,0))/1000</f>
        <v>9.7136307040307842E-3</v>
      </c>
      <c r="E13" s="67">
        <f>INDEX(Data!$251:$256,MATCH(E$1,Data!$V$251:$V$256,0),MATCH($A13,Data!$251:$251,0))/1000</f>
        <v>9.9187135652298482E-3</v>
      </c>
      <c r="F13" s="67">
        <f>INDEX(Data!$251:$256,MATCH(F$1,Data!$V$251:$V$256,0),MATCH($A13,Data!$251:$251,0))/1000</f>
        <v>1.0122607077897659E-2</v>
      </c>
    </row>
    <row r="14" spans="1:6" x14ac:dyDescent="0.25">
      <c r="A14" s="63" t="s">
        <v>13</v>
      </c>
      <c r="B14" s="67">
        <f>INDEX(Data!$251:$256,MATCH(B$1,Data!$V$251:$V$256,0),MATCH($A14,Data!$251:$251,0))/1000</f>
        <v>0.36132457402682472</v>
      </c>
      <c r="C14" s="67">
        <f>INDEX(Data!$251:$256,MATCH(C$1,Data!$V$251:$V$256,0),MATCH($A14,Data!$251:$251,0))/1000</f>
        <v>0.36896232925015604</v>
      </c>
      <c r="D14" s="67">
        <f>INDEX(Data!$251:$256,MATCH(D$1,Data!$V$251:$V$256,0),MATCH($A14,Data!$251:$251,0))/1000</f>
        <v>0.37695750010870671</v>
      </c>
      <c r="E14" s="67">
        <f>INDEX(Data!$251:$256,MATCH(E$1,Data!$V$251:$V$256,0),MATCH($A14,Data!$251:$251,0))/1000</f>
        <v>0.38491616407568879</v>
      </c>
      <c r="F14" s="67">
        <f>INDEX(Data!$251:$256,MATCH(F$1,Data!$V$251:$V$256,0),MATCH($A14,Data!$251:$251,0))/1000</f>
        <v>0.39282867291666695</v>
      </c>
    </row>
    <row r="15" spans="1:6" x14ac:dyDescent="0.25">
      <c r="A15" s="63" t="s">
        <v>6</v>
      </c>
      <c r="B15" s="67">
        <f>INDEX(Data!$251:$256,MATCH(B$1,Data!$V$251:$V$256,0),MATCH($A15,Data!$251:$251,0))/1000</f>
        <v>-0.51644679017344353</v>
      </c>
      <c r="C15" s="67">
        <f>INDEX(Data!$251:$256,MATCH(C$1,Data!$V$251:$V$256,0),MATCH($A15,Data!$251:$251,0))/1000</f>
        <v>-0.52736355159174408</v>
      </c>
      <c r="D15" s="67">
        <f>INDEX(Data!$251:$256,MATCH(D$1,Data!$V$251:$V$256,0),MATCH($A15,Data!$251:$251,0))/1000</f>
        <v>-0.53879117269365195</v>
      </c>
      <c r="E15" s="67">
        <f>INDEX(Data!$251:$256,MATCH(E$1,Data!$V$251:$V$256,0),MATCH($A15,Data!$251:$251,0))/1000</f>
        <v>-0.55016661393201016</v>
      </c>
      <c r="F15" s="67">
        <f>INDEX(Data!$251:$256,MATCH(F$1,Data!$V$251:$V$256,0),MATCH($A15,Data!$251:$251,0))/1000</f>
        <v>-0.56147608493643386</v>
      </c>
    </row>
    <row r="16" spans="1:6" x14ac:dyDescent="0.25">
      <c r="A16" s="63" t="s">
        <v>0</v>
      </c>
      <c r="B16" s="67">
        <f>INDEX(Data!$251:$256,MATCH(B$1,Data!$V$251:$V$256,0),MATCH($A16,Data!$251:$251,0))/1000</f>
        <v>-0.79877780767735662</v>
      </c>
      <c r="C16" s="67">
        <f>INDEX(Data!$251:$256,MATCH(C$1,Data!$V$251:$V$256,0),MATCH($A16,Data!$251:$251,0))/1000</f>
        <v>-0.81566254182338249</v>
      </c>
      <c r="D16" s="67">
        <f>INDEX(Data!$251:$256,MATCH(D$1,Data!$V$251:$V$256,0),MATCH($A16,Data!$251:$251,0))/1000</f>
        <v>-0.83333741231233216</v>
      </c>
      <c r="E16" s="67">
        <f>INDEX(Data!$251:$256,MATCH(E$1,Data!$V$251:$V$256,0),MATCH($A16,Data!$251:$251,0))/1000</f>
        <v>-0.8509315772614191</v>
      </c>
      <c r="F16" s="67">
        <f>INDEX(Data!$251:$256,MATCH(F$1,Data!$V$251:$V$256,0),MATCH($A16,Data!$251:$251,0))/1000</f>
        <v>-0.86842370738361574</v>
      </c>
    </row>
    <row r="17" spans="1:6" x14ac:dyDescent="0.25">
      <c r="A17" s="63" t="s">
        <v>1</v>
      </c>
      <c r="B17" s="67">
        <f>INDEX(Data!$251:$256,MATCH(B$1,Data!$V$251:$V$256,0),MATCH($A17,Data!$251:$251,0))/1000</f>
        <v>0.43264268803600897</v>
      </c>
      <c r="C17" s="67">
        <f>INDEX(Data!$251:$256,MATCH(C$1,Data!$V$251:$V$256,0),MATCH($A17,Data!$251:$251,0))/1000</f>
        <v>0.44178798062864016</v>
      </c>
      <c r="D17" s="67">
        <f>INDEX(Data!$251:$256,MATCH(D$1,Data!$V$251:$V$256,0),MATCH($A17,Data!$251:$251,0))/1000</f>
        <v>0.45136123542556889</v>
      </c>
      <c r="E17" s="67">
        <f>INDEX(Data!$251:$256,MATCH(E$1,Data!$V$251:$V$256,0),MATCH($A17,Data!$251:$251,0))/1000</f>
        <v>0.46089077761384761</v>
      </c>
      <c r="F17" s="67">
        <f>INDEX(Data!$251:$256,MATCH(F$1,Data!$V$251:$V$256,0),MATCH($A17,Data!$251:$251,0))/1000</f>
        <v>0.4703650545940104</v>
      </c>
    </row>
    <row r="18" spans="1:6" x14ac:dyDescent="0.25">
      <c r="A18" s="66" t="s">
        <v>78</v>
      </c>
      <c r="B18" s="68">
        <f>SUM(B2:B17)</f>
        <v>-5.7647016144501535</v>
      </c>
      <c r="C18" s="68">
        <f t="shared" ref="C18:E18" si="0">SUM(C2:C17)</f>
        <v>-5.8865570957312148</v>
      </c>
      <c r="D18" s="68">
        <f t="shared" si="0"/>
        <v>-6.0141149140175258</v>
      </c>
      <c r="E18" s="68">
        <f t="shared" si="0"/>
        <v>-6.1410902882856533</v>
      </c>
      <c r="F18" s="68">
        <f>SUM(F2:F17)</f>
        <v>-6.2673292871491837</v>
      </c>
    </row>
  </sheetData>
  <pageMargins left="0.7" right="0.7" top="0.75" bottom="0.75" header="0.3" footer="0.3"/>
  <pageSetup paperSize="9"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FF99"/>
    <pageSetUpPr fitToPage="1"/>
  </sheetPr>
  <dimension ref="A1:F18"/>
  <sheetViews>
    <sheetView showGridLines="0" view="pageBreakPreview" zoomScaleNormal="100" zoomScaleSheetLayoutView="100" workbookViewId="0"/>
  </sheetViews>
  <sheetFormatPr defaultRowHeight="15" x14ac:dyDescent="0.25"/>
  <cols>
    <col min="1" max="1" width="20.28515625" bestFit="1" customWidth="1"/>
    <col min="2" max="6" width="6" bestFit="1" customWidth="1"/>
  </cols>
  <sheetData>
    <row r="1" spans="1:6" x14ac:dyDescent="0.25">
      <c r="A1" s="58" t="s">
        <v>26</v>
      </c>
      <c r="B1" s="59">
        <v>2016</v>
      </c>
      <c r="C1" s="59">
        <v>2017</v>
      </c>
      <c r="D1" s="59">
        <v>2018</v>
      </c>
      <c r="E1" s="59">
        <v>2019</v>
      </c>
      <c r="F1" s="59">
        <v>2020</v>
      </c>
    </row>
    <row r="2" spans="1:6" x14ac:dyDescent="0.25">
      <c r="A2" s="57" t="s">
        <v>14</v>
      </c>
      <c r="B2" s="61">
        <f>INDEX(Data!$244:$249,MATCH(B$1,Data!$V$244:$V$249,0),MATCH($A2,Data!$244:$244,0))/1000</f>
        <v>0.33263207673997108</v>
      </c>
      <c r="C2" s="67">
        <f>INDEX(Data!$244:$249,MATCH(C$1,Data!$V$244:$V$249,0),MATCH($A2,Data!$244:$244,0))/1000</f>
        <v>0.33966332389057213</v>
      </c>
      <c r="D2" s="67">
        <f>INDEX(Data!$244:$249,MATCH(D$1,Data!$V$244:$V$249,0),MATCH($A2,Data!$244:$244,0))/1000</f>
        <v>0.34702360458483006</v>
      </c>
      <c r="E2" s="67">
        <f>INDEX(Data!$244:$249,MATCH(E$1,Data!$V$244:$V$249,0),MATCH($A2,Data!$244:$244,0))/1000</f>
        <v>0.35435027737076769</v>
      </c>
      <c r="F2" s="67">
        <f>INDEX(Data!$244:$249,MATCH(F$1,Data!$V$244:$V$249,0),MATCH($A2,Data!$244:$244,0))/1000</f>
        <v>0.36163446017257883</v>
      </c>
    </row>
    <row r="3" spans="1:6" x14ac:dyDescent="0.25">
      <c r="A3" s="57" t="s">
        <v>3</v>
      </c>
      <c r="B3" s="67">
        <f>INDEX(Data!$244:$249,MATCH(B$1,Data!$V$244:$V$249,0),MATCH($A3,Data!$244:$244,0))/1000</f>
        <v>0.23886869478627787</v>
      </c>
      <c r="C3" s="67">
        <f>INDEX(Data!$244:$249,MATCH(C$1,Data!$V$244:$V$249,0),MATCH($A3,Data!$244:$244,0))/1000</f>
        <v>0.24391795174923986</v>
      </c>
      <c r="D3" s="67">
        <f>INDEX(Data!$244:$249,MATCH(D$1,Data!$V$244:$V$249,0),MATCH($A3,Data!$244:$244,0))/1000</f>
        <v>0.24920349323979318</v>
      </c>
      <c r="E3" s="67">
        <f>INDEX(Data!$244:$249,MATCH(E$1,Data!$V$244:$V$249,0),MATCH($A3,Data!$244:$244,0))/1000</f>
        <v>0.25446490032553004</v>
      </c>
      <c r="F3" s="67">
        <f>INDEX(Data!$244:$249,MATCH(F$1,Data!$V$244:$V$249,0),MATCH($A3,Data!$244:$244,0))/1000</f>
        <v>0.25969579463826786</v>
      </c>
    </row>
    <row r="4" spans="1:6" x14ac:dyDescent="0.25">
      <c r="A4" s="57" t="s">
        <v>9</v>
      </c>
      <c r="B4" s="67">
        <f>INDEX(Data!$244:$249,MATCH(B$1,Data!$V$244:$V$249,0),MATCH($A4,Data!$244:$244,0))/1000</f>
        <v>0</v>
      </c>
      <c r="C4" s="67">
        <f>INDEX(Data!$244:$249,MATCH(C$1,Data!$V$244:$V$249,0),MATCH($A4,Data!$244:$244,0))/1000</f>
        <v>0</v>
      </c>
      <c r="D4" s="67">
        <f>INDEX(Data!$244:$249,MATCH(D$1,Data!$V$244:$V$249,0),MATCH($A4,Data!$244:$244,0))/1000</f>
        <v>0</v>
      </c>
      <c r="E4" s="67">
        <f>INDEX(Data!$244:$249,MATCH(E$1,Data!$V$244:$V$249,0),MATCH($A4,Data!$244:$244,0))/1000</f>
        <v>0</v>
      </c>
      <c r="F4" s="67">
        <f>INDEX(Data!$244:$249,MATCH(F$1,Data!$V$244:$V$249,0),MATCH($A4,Data!$244:$244,0))/1000</f>
        <v>0</v>
      </c>
    </row>
    <row r="5" spans="1:6" x14ac:dyDescent="0.25">
      <c r="A5" s="57" t="s">
        <v>11</v>
      </c>
      <c r="B5" s="67">
        <f>INDEX(Data!$244:$249,MATCH(B$1,Data!$V$244:$V$249,0),MATCH($A5,Data!$244:$244,0))/1000</f>
        <v>0.36586894730493874</v>
      </c>
      <c r="C5" s="67">
        <f>INDEX(Data!$244:$249,MATCH(C$1,Data!$V$244:$V$249,0),MATCH($A5,Data!$244:$244,0))/1000</f>
        <v>0.37360276245122209</v>
      </c>
      <c r="D5" s="67">
        <f>INDEX(Data!$244:$249,MATCH(D$1,Data!$V$244:$V$249,0),MATCH($A5,Data!$244:$244,0))/1000</f>
        <v>0.3816984884433432</v>
      </c>
      <c r="E5" s="67">
        <f>INDEX(Data!$244:$249,MATCH(E$1,Data!$V$244:$V$249,0),MATCH($A5,Data!$244:$244,0))/1000</f>
        <v>0.38975724839731557</v>
      </c>
      <c r="F5" s="67">
        <f>INDEX(Data!$244:$249,MATCH(F$1,Data!$V$244:$V$249,0),MATCH($A5,Data!$244:$244,0))/1000</f>
        <v>0.39776927273301649</v>
      </c>
    </row>
    <row r="6" spans="1:6" x14ac:dyDescent="0.25">
      <c r="A6" s="57" t="s">
        <v>12</v>
      </c>
      <c r="B6" s="67">
        <f>INDEX(Data!$244:$249,MATCH(B$1,Data!$V$244:$V$249,0),MATCH($A6,Data!$244:$244,0))/1000</f>
        <v>1.3869233241288113</v>
      </c>
      <c r="C6" s="67">
        <f>INDEX(Data!$244:$249,MATCH(C$1,Data!$V$244:$V$249,0),MATCH($A6,Data!$244:$244,0))/1000</f>
        <v>1.4162404025250301</v>
      </c>
      <c r="D6" s="67">
        <f>INDEX(Data!$244:$249,MATCH(D$1,Data!$V$244:$V$249,0),MATCH($A6,Data!$244:$244,0))/1000</f>
        <v>1.4469294000115274</v>
      </c>
      <c r="E6" s="67">
        <f>INDEX(Data!$244:$249,MATCH(E$1,Data!$V$244:$V$249,0),MATCH($A6,Data!$244:$244,0))/1000</f>
        <v>1.4774782679218832</v>
      </c>
      <c r="F6" s="67">
        <f>INDEX(Data!$244:$249,MATCH(F$1,Data!$V$244:$V$249,0),MATCH($A6,Data!$244:$244,0))/1000</f>
        <v>1.50784997207039</v>
      </c>
    </row>
    <row r="7" spans="1:6" x14ac:dyDescent="0.25">
      <c r="A7" s="57" t="s">
        <v>10</v>
      </c>
      <c r="B7" s="67">
        <f>INDEX(Data!$244:$249,MATCH(B$1,Data!$V$244:$V$249,0),MATCH($A7,Data!$244:$244,0))/1000</f>
        <v>0.25114869428866671</v>
      </c>
      <c r="C7" s="67">
        <f>INDEX(Data!$244:$249,MATCH(C$1,Data!$V$244:$V$249,0),MATCH($A7,Data!$244:$244,0))/1000</f>
        <v>0.25645752847688247</v>
      </c>
      <c r="D7" s="67">
        <f>INDEX(Data!$244:$249,MATCH(D$1,Data!$V$244:$V$249,0),MATCH($A7,Data!$244:$244,0))/1000</f>
        <v>0.26201479434275393</v>
      </c>
      <c r="E7" s="67">
        <f>INDEX(Data!$244:$249,MATCH(E$1,Data!$V$244:$V$249,0),MATCH($A7,Data!$244:$244,0))/1000</f>
        <v>0.26754668507831575</v>
      </c>
      <c r="F7" s="67">
        <f>INDEX(Data!$244:$249,MATCH(F$1,Data!$V$244:$V$249,0),MATCH($A7,Data!$244:$244,0))/1000</f>
        <v>0.27304649440988821</v>
      </c>
    </row>
    <row r="8" spans="1:6" x14ac:dyDescent="0.25">
      <c r="A8" s="57" t="s">
        <v>8</v>
      </c>
      <c r="B8" s="67">
        <f>INDEX(Data!$244:$249,MATCH(B$1,Data!$V$244:$V$249,0),MATCH($A8,Data!$244:$244,0))/1000</f>
        <v>0.34214477389237147</v>
      </c>
      <c r="C8" s="67">
        <f>INDEX(Data!$244:$249,MATCH(C$1,Data!$V$244:$V$249,0),MATCH($A8,Data!$244:$244,0))/1000</f>
        <v>0.34937710244619397</v>
      </c>
      <c r="D8" s="67">
        <f>INDEX(Data!$244:$249,MATCH(D$1,Data!$V$244:$V$249,0),MATCH($A8,Data!$244:$244,0))/1000</f>
        <v>0.35694787432905689</v>
      </c>
      <c r="E8" s="67">
        <f>INDEX(Data!$244:$249,MATCH(E$1,Data!$V$244:$V$249,0),MATCH($A8,Data!$244:$244,0))/1000</f>
        <v>0.36448407717604703</v>
      </c>
      <c r="F8" s="67">
        <f>INDEX(Data!$244:$249,MATCH(F$1,Data!$V$244:$V$249,0),MATCH($A8,Data!$244:$244,0))/1000</f>
        <v>0.3719765748994841</v>
      </c>
    </row>
    <row r="9" spans="1:6" x14ac:dyDescent="0.25">
      <c r="A9" s="57" t="s">
        <v>7</v>
      </c>
      <c r="B9" s="67">
        <f>INDEX(Data!$244:$249,MATCH(B$1,Data!$V$244:$V$249,0),MATCH($A9,Data!$244:$244,0))/1000</f>
        <v>0</v>
      </c>
      <c r="C9" s="67">
        <f>INDEX(Data!$244:$249,MATCH(C$1,Data!$V$244:$V$249,0),MATCH($A9,Data!$244:$244,0))/1000</f>
        <v>0</v>
      </c>
      <c r="D9" s="67">
        <f>INDEX(Data!$244:$249,MATCH(D$1,Data!$V$244:$V$249,0),MATCH($A9,Data!$244:$244,0))/1000</f>
        <v>0</v>
      </c>
      <c r="E9" s="67">
        <f>INDEX(Data!$244:$249,MATCH(E$1,Data!$V$244:$V$249,0),MATCH($A9,Data!$244:$244,0))/1000</f>
        <v>0</v>
      </c>
      <c r="F9" s="67">
        <f>INDEX(Data!$244:$249,MATCH(F$1,Data!$V$244:$V$249,0),MATCH($A9,Data!$244:$244,0))/1000</f>
        <v>0</v>
      </c>
    </row>
    <row r="10" spans="1:6" x14ac:dyDescent="0.25">
      <c r="A10" s="57" t="s">
        <v>2</v>
      </c>
      <c r="B10" s="67">
        <f>INDEX(Data!$244:$249,MATCH(B$1,Data!$V$244:$V$249,0),MATCH($A10,Data!$244:$244,0))/1000</f>
        <v>0.38295119792664156</v>
      </c>
      <c r="C10" s="67">
        <f>INDEX(Data!$244:$249,MATCH(C$1,Data!$V$244:$V$249,0),MATCH($A10,Data!$244:$244,0))/1000</f>
        <v>0.3910461012974486</v>
      </c>
      <c r="D10" s="67">
        <f>INDEX(Data!$244:$249,MATCH(D$1,Data!$V$244:$V$249,0),MATCH($A10,Data!$244:$244,0))/1000</f>
        <v>0.39951981296280265</v>
      </c>
      <c r="E10" s="67">
        <f>INDEX(Data!$244:$249,MATCH(E$1,Data!$V$244:$V$249,0),MATCH($A10,Data!$244:$244,0))/1000</f>
        <v>0.40795483266291616</v>
      </c>
      <c r="F10" s="67">
        <f>INDEX(Data!$244:$249,MATCH(F$1,Data!$V$244:$V$249,0),MATCH($A10,Data!$244:$244,0))/1000</f>
        <v>0.41634093468052413</v>
      </c>
    </row>
    <row r="11" spans="1:6" x14ac:dyDescent="0.25">
      <c r="A11" s="57" t="s">
        <v>4</v>
      </c>
      <c r="B11" s="67">
        <f>INDEX(Data!$244:$249,MATCH(B$1,Data!$V$244:$V$249,0),MATCH($A11,Data!$244:$244,0))/1000</f>
        <v>6.7130232923595004E-2</v>
      </c>
      <c r="C11" s="67">
        <f>INDEX(Data!$244:$249,MATCH(C$1,Data!$V$244:$V$249,0),MATCH($A11,Data!$244:$244,0))/1000</f>
        <v>6.85492459772645E-2</v>
      </c>
      <c r="D11" s="67">
        <f>INDEX(Data!$244:$249,MATCH(D$1,Data!$V$244:$V$249,0),MATCH($A11,Data!$244:$244,0))/1000</f>
        <v>7.0034663024925919E-2</v>
      </c>
      <c r="E11" s="67">
        <f>INDEX(Data!$244:$249,MATCH(E$1,Data!$V$244:$V$249,0),MATCH($A11,Data!$244:$244,0))/1000</f>
        <v>7.1513297483440416E-2</v>
      </c>
      <c r="F11" s="67">
        <f>INDEX(Data!$244:$249,MATCH(F$1,Data!$V$244:$V$249,0),MATCH($A11,Data!$244:$244,0))/1000</f>
        <v>7.2983356814266417E-2</v>
      </c>
    </row>
    <row r="12" spans="1:6" x14ac:dyDescent="0.25">
      <c r="A12" s="57" t="s">
        <v>15</v>
      </c>
      <c r="B12" s="67">
        <f>INDEX(Data!$244:$249,MATCH(B$1,Data!$V$244:$V$249,0),MATCH($A12,Data!$244:$244,0))/1000</f>
        <v>8.3484784641887355</v>
      </c>
      <c r="C12" s="67">
        <f>INDEX(Data!$244:$249,MATCH(C$1,Data!$V$244:$V$249,0),MATCH($A12,Data!$244:$244,0))/1000</f>
        <v>8.5249503666837843</v>
      </c>
      <c r="D12" s="67">
        <f>INDEX(Data!$244:$249,MATCH(D$1,Data!$V$244:$V$249,0),MATCH($A12,Data!$244:$244,0))/1000</f>
        <v>8.7096804308093549</v>
      </c>
      <c r="E12" s="67">
        <f>INDEX(Data!$244:$249,MATCH(E$1,Data!$V$244:$V$249,0),MATCH($A12,Data!$244:$244,0))/1000</f>
        <v>8.8935669957102306</v>
      </c>
      <c r="F12" s="67">
        <f>INDEX(Data!$244:$249,MATCH(F$1,Data!$V$244:$V$249,0),MATCH($A12,Data!$244:$244,0))/1000</f>
        <v>9.0763871369489628</v>
      </c>
    </row>
    <row r="13" spans="1:6" x14ac:dyDescent="0.25">
      <c r="A13" s="57" t="s">
        <v>5</v>
      </c>
      <c r="B13" s="67">
        <f>INDEX(Data!$244:$249,MATCH(B$1,Data!$V$244:$V$249,0),MATCH($A13,Data!$244:$244,0))/1000</f>
        <v>1.6677302077227497E-2</v>
      </c>
      <c r="C13" s="67">
        <f>INDEX(Data!$244:$249,MATCH(C$1,Data!$V$244:$V$249,0),MATCH($A13,Data!$244:$244,0))/1000</f>
        <v>1.7029830413819301E-2</v>
      </c>
      <c r="D13" s="67">
        <f>INDEX(Data!$244:$249,MATCH(D$1,Data!$V$244:$V$249,0),MATCH($A13,Data!$244:$244,0))/1000</f>
        <v>1.7398855631454227E-2</v>
      </c>
      <c r="E13" s="67">
        <f>INDEX(Data!$244:$249,MATCH(E$1,Data!$V$244:$V$249,0),MATCH($A13,Data!$244:$244,0))/1000</f>
        <v>1.7766195836492849E-2</v>
      </c>
      <c r="F13" s="67">
        <f>INDEX(Data!$244:$249,MATCH(F$1,Data!$V$244:$V$249,0),MATCH($A13,Data!$244:$244,0))/1000</f>
        <v>1.8131405704892026E-2</v>
      </c>
    </row>
    <row r="14" spans="1:6" x14ac:dyDescent="0.25">
      <c r="A14" s="57" t="s">
        <v>13</v>
      </c>
      <c r="B14" s="67">
        <f>INDEX(Data!$244:$249,MATCH(B$1,Data!$V$244:$V$249,0),MATCH($A14,Data!$244:$244,0))/1000</f>
        <v>3.2790224333245056E-2</v>
      </c>
      <c r="C14" s="67">
        <f>INDEX(Data!$244:$249,MATCH(C$1,Data!$V$244:$V$249,0),MATCH($A14,Data!$244:$244,0))/1000</f>
        <v>3.3483351026468128E-2</v>
      </c>
      <c r="D14" s="67">
        <f>INDEX(Data!$244:$249,MATCH(D$1,Data!$V$244:$V$249,0),MATCH($A14,Data!$244:$244,0))/1000</f>
        <v>3.4208913207619526E-2</v>
      </c>
      <c r="E14" s="67">
        <f>INDEX(Data!$244:$249,MATCH(E$1,Data!$V$244:$V$249,0),MATCH($A14,Data!$244:$244,0))/1000</f>
        <v>3.4931162386417094E-2</v>
      </c>
      <c r="F14" s="67">
        <f>INDEX(Data!$244:$249,MATCH(F$1,Data!$V$244:$V$249,0),MATCH($A14,Data!$244:$244,0))/1000</f>
        <v>3.5649222985072074E-2</v>
      </c>
    </row>
    <row r="15" spans="1:6" x14ac:dyDescent="0.25">
      <c r="A15" s="57" t="s">
        <v>6</v>
      </c>
      <c r="B15" s="67">
        <f>INDEX(Data!$244:$249,MATCH(B$1,Data!$V$244:$V$249,0),MATCH($A15,Data!$244:$244,0))/1000</f>
        <v>1.6888260348259942</v>
      </c>
      <c r="C15" s="67">
        <f>INDEX(Data!$244:$249,MATCH(C$1,Data!$V$244:$V$249,0),MATCH($A15,Data!$244:$244,0))/1000</f>
        <v>1.7245247965377632</v>
      </c>
      <c r="D15" s="67">
        <f>INDEX(Data!$244:$249,MATCH(D$1,Data!$V$244:$V$249,0),MATCH($A15,Data!$244:$244,0))/1000</f>
        <v>1.7618941139587259</v>
      </c>
      <c r="E15" s="67">
        <f>INDEX(Data!$244:$249,MATCH(E$1,Data!$V$244:$V$249,0),MATCH($A15,Data!$244:$244,0))/1000</f>
        <v>1.7990927986761209</v>
      </c>
      <c r="F15" s="67">
        <f>INDEX(Data!$244:$249,MATCH(F$1,Data!$V$244:$V$249,0),MATCH($A15,Data!$244:$244,0))/1000</f>
        <v>1.8360757549763549</v>
      </c>
    </row>
    <row r="16" spans="1:6" x14ac:dyDescent="0.25">
      <c r="A16" s="57" t="s">
        <v>0</v>
      </c>
      <c r="B16" s="67">
        <f>INDEX(Data!$244:$249,MATCH(B$1,Data!$V$244:$V$249,0),MATCH($A16,Data!$244:$244,0))/1000</f>
        <v>9.5177102879261017</v>
      </c>
      <c r="C16" s="67">
        <f>INDEX(Data!$244:$249,MATCH(C$1,Data!$V$244:$V$249,0),MATCH($A16,Data!$244:$244,0))/1000</f>
        <v>9.7188976598660055</v>
      </c>
      <c r="D16" s="67">
        <f>INDEX(Data!$244:$249,MATCH(D$1,Data!$V$244:$V$249,0),MATCH($A16,Data!$244:$244,0))/1000</f>
        <v>9.9294997760910295</v>
      </c>
      <c r="E16" s="67">
        <f>INDEX(Data!$244:$249,MATCH(E$1,Data!$V$244:$V$249,0),MATCH($A16,Data!$244:$244,0))/1000</f>
        <v>10.139140258255049</v>
      </c>
      <c r="F16" s="67">
        <f>INDEX(Data!$244:$249,MATCH(F$1,Data!$V$244:$V$249,0),MATCH($A16,Data!$244:$244,0))/1000</f>
        <v>10.347564960621106</v>
      </c>
    </row>
    <row r="17" spans="1:6" x14ac:dyDescent="0.25">
      <c r="A17" s="57" t="s">
        <v>1</v>
      </c>
      <c r="B17" s="67">
        <f>INDEX(Data!$244:$249,MATCH(B$1,Data!$V$244:$V$249,0),MATCH($A17,Data!$244:$244,0))/1000</f>
        <v>9.5915266681911235E-2</v>
      </c>
      <c r="C17" s="67">
        <f>INDEX(Data!$244:$249,MATCH(C$1,Data!$V$244:$V$249,0),MATCH($A17,Data!$244:$244,0))/1000</f>
        <v>9.794274386380529E-2</v>
      </c>
      <c r="D17" s="67">
        <f>INDEX(Data!$244:$249,MATCH(D$1,Data!$V$244:$V$249,0),MATCH($A17,Data!$244:$244,0))/1000</f>
        <v>0.10006509866663253</v>
      </c>
      <c r="E17" s="67">
        <f>INDEX(Data!$244:$249,MATCH(E$1,Data!$V$244:$V$249,0),MATCH($A17,Data!$244:$244,0))/1000</f>
        <v>0.10217776254752356</v>
      </c>
      <c r="F17" s="67">
        <f>INDEX(Data!$244:$249,MATCH(F$1,Data!$V$244:$V$249,0),MATCH($A17,Data!$244:$244,0))/1000</f>
        <v>0.10427817433836137</v>
      </c>
    </row>
    <row r="18" spans="1:6" x14ac:dyDescent="0.25">
      <c r="A18" s="60" t="s">
        <v>78</v>
      </c>
      <c r="B18" s="62">
        <v>21.637465799260831</v>
      </c>
      <c r="C18" s="62">
        <v>22.092622846818102</v>
      </c>
      <c r="D18" s="62">
        <v>22.549728031501999</v>
      </c>
      <c r="E18" s="62">
        <v>23.008506748518311</v>
      </c>
      <c r="F18" s="62">
        <v>23.46867688348868</v>
      </c>
    </row>
  </sheetData>
  <pageMargins left="0.7" right="0.7" top="0.75" bottom="0.75" header="0.3" footer="0.3"/>
  <pageSetup paperSize="9"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99"/>
    <pageSetUpPr fitToPage="1"/>
  </sheetPr>
  <dimension ref="A1:F17"/>
  <sheetViews>
    <sheetView showGridLines="0" view="pageBreakPreview" zoomScaleNormal="100" zoomScaleSheetLayoutView="100" workbookViewId="0"/>
  </sheetViews>
  <sheetFormatPr defaultRowHeight="15" x14ac:dyDescent="0.25"/>
  <cols>
    <col min="1" max="1" width="20.7109375" bestFit="1" customWidth="1"/>
  </cols>
  <sheetData>
    <row r="1" spans="1:6" x14ac:dyDescent="0.25">
      <c r="A1" s="54" t="s">
        <v>26</v>
      </c>
      <c r="B1" s="55">
        <v>2016</v>
      </c>
      <c r="C1" s="55">
        <v>2017</v>
      </c>
      <c r="D1" s="55">
        <v>2018</v>
      </c>
      <c r="E1" s="55">
        <v>2019</v>
      </c>
      <c r="F1" s="55">
        <v>2020</v>
      </c>
    </row>
    <row r="2" spans="1:6" x14ac:dyDescent="0.25">
      <c r="A2" s="53" t="s">
        <v>14</v>
      </c>
      <c r="B2" s="56">
        <f>INDEX(Data!$206:$213,MATCH(B$1,Data!$V$206:$V$213,0),MATCH($A2,Data!$206:$206,0))</f>
        <v>2.6759444082874303E-3</v>
      </c>
      <c r="C2" s="56">
        <f>INDEX(Data!$206:$213,MATCH(C$1,Data!$V$206:$V$213,0),MATCH($A2,Data!$206:$206,0))</f>
        <v>2.5764323694281374E-3</v>
      </c>
      <c r="D2" s="56">
        <f>INDEX(Data!$206:$213,MATCH(D$1,Data!$V$206:$V$213,0),MATCH($A2,Data!$206:$206,0))</f>
        <v>2.5764323694281374E-3</v>
      </c>
      <c r="E2" s="56">
        <f>INDEX(Data!$206:$213,MATCH(E$1,Data!$V$206:$V$213,0),MATCH($A2,Data!$206:$206,0))</f>
        <v>2.5764323694281374E-3</v>
      </c>
      <c r="F2" s="56">
        <f>INDEX(Data!$206:$213,MATCH(F$1,Data!$V$206:$V$213,0),MATCH($A2,Data!$206:$206,0))</f>
        <v>2.5764323694281374E-3</v>
      </c>
    </row>
    <row r="3" spans="1:6" x14ac:dyDescent="0.25">
      <c r="A3" s="53" t="s">
        <v>3</v>
      </c>
      <c r="B3" s="56">
        <f>INDEX(Data!$206:$213,MATCH(B$1,Data!$V$206:$V$213,0),MATCH($A3,Data!$206:$206,0))</f>
        <v>5.5355582484285324E-3</v>
      </c>
      <c r="C3" s="56">
        <f>INDEX(Data!$206:$213,MATCH(C$1,Data!$V$206:$V$213,0),MATCH($A3,Data!$206:$206,0))</f>
        <v>5.6678506813341517E-3</v>
      </c>
      <c r="D3" s="56">
        <f>INDEX(Data!$206:$213,MATCH(D$1,Data!$V$206:$V$213,0),MATCH($A3,Data!$206:$206,0))</f>
        <v>5.6678506813341517E-3</v>
      </c>
      <c r="E3" s="56">
        <f>INDEX(Data!$206:$213,MATCH(E$1,Data!$V$206:$V$213,0),MATCH($A3,Data!$206:$206,0))</f>
        <v>5.6678506813341517E-3</v>
      </c>
      <c r="F3" s="56">
        <f>INDEX(Data!$206:$213,MATCH(F$1,Data!$V$206:$V$213,0),MATCH($A3,Data!$206:$206,0))</f>
        <v>5.6678506813341517E-3</v>
      </c>
    </row>
    <row r="4" spans="1:6" x14ac:dyDescent="0.25">
      <c r="A4" s="53" t="s">
        <v>9</v>
      </c>
      <c r="B4" s="56">
        <f>INDEX(Data!$206:$213,MATCH(B$1,Data!$V$206:$V$213,0),MATCH($A4,Data!$206:$206,0))</f>
        <v>-6.3415516110259026E-3</v>
      </c>
      <c r="C4" s="56">
        <f>INDEX(Data!$206:$213,MATCH(C$1,Data!$V$206:$V$213,0),MATCH($A4,Data!$206:$206,0))</f>
        <v>-6.3415516110259026E-3</v>
      </c>
      <c r="D4" s="56">
        <f>INDEX(Data!$206:$213,MATCH(D$1,Data!$V$206:$V$213,0),MATCH($A4,Data!$206:$206,0))</f>
        <v>-6.3415516110259026E-3</v>
      </c>
      <c r="E4" s="56">
        <f>INDEX(Data!$206:$213,MATCH(E$1,Data!$V$206:$V$213,0),MATCH($A4,Data!$206:$206,0))</f>
        <v>-6.3415516110259026E-3</v>
      </c>
      <c r="F4" s="56">
        <f>INDEX(Data!$206:$213,MATCH(F$1,Data!$V$206:$V$213,0),MATCH($A4,Data!$206:$206,0))</f>
        <v>-6.3415516110259026E-3</v>
      </c>
    </row>
    <row r="5" spans="1:6" x14ac:dyDescent="0.25">
      <c r="A5" s="53" t="s">
        <v>11</v>
      </c>
      <c r="B5" s="56">
        <f>INDEX(Data!$206:$213,MATCH(B$1,Data!$V$206:$V$213,0),MATCH($A5,Data!$206:$206,0))</f>
        <v>-2.6371513044971791E-3</v>
      </c>
      <c r="C5" s="56">
        <f>INDEX(Data!$206:$213,MATCH(C$1,Data!$V$206:$V$213,0),MATCH($A5,Data!$206:$206,0))</f>
        <v>-1.9440497348567471E-3</v>
      </c>
      <c r="D5" s="56">
        <f>INDEX(Data!$206:$213,MATCH(D$1,Data!$V$206:$V$213,0),MATCH($A5,Data!$206:$206,0))</f>
        <v>-1.9440497348567471E-3</v>
      </c>
      <c r="E5" s="56">
        <f>INDEX(Data!$206:$213,MATCH(E$1,Data!$V$206:$V$213,0),MATCH($A5,Data!$206:$206,0))</f>
        <v>-1.9440497348567471E-3</v>
      </c>
      <c r="F5" s="56">
        <f>INDEX(Data!$206:$213,MATCH(F$1,Data!$V$206:$V$213,0),MATCH($A5,Data!$206:$206,0))</f>
        <v>-1.9440497348567471E-3</v>
      </c>
    </row>
    <row r="6" spans="1:6" x14ac:dyDescent="0.25">
      <c r="A6" s="53" t="s">
        <v>12</v>
      </c>
      <c r="B6" s="56">
        <f>INDEX(Data!$206:$213,MATCH(B$1,Data!$V$206:$V$213,0),MATCH($A6,Data!$206:$206,0))</f>
        <v>3.4460417064763921E-3</v>
      </c>
      <c r="C6" s="56">
        <f>INDEX(Data!$206:$213,MATCH(C$1,Data!$V$206:$V$213,0),MATCH($A6,Data!$206:$206,0))</f>
        <v>3.2478791569194761E-3</v>
      </c>
      <c r="D6" s="56">
        <f>INDEX(Data!$206:$213,MATCH(D$1,Data!$V$206:$V$213,0),MATCH($A6,Data!$206:$206,0))</f>
        <v>3.2478791569194761E-3</v>
      </c>
      <c r="E6" s="56">
        <f>INDEX(Data!$206:$213,MATCH(E$1,Data!$V$206:$V$213,0),MATCH($A6,Data!$206:$206,0))</f>
        <v>3.2478791569194761E-3</v>
      </c>
      <c r="F6" s="56">
        <f>INDEX(Data!$206:$213,MATCH(F$1,Data!$V$206:$V$213,0),MATCH($A6,Data!$206:$206,0))</f>
        <v>3.2478791569194761E-3</v>
      </c>
    </row>
    <row r="7" spans="1:6" x14ac:dyDescent="0.25">
      <c r="A7" s="53" t="s">
        <v>10</v>
      </c>
      <c r="B7" s="56">
        <f>INDEX(Data!$206:$213,MATCH(B$1,Data!$V$206:$V$213,0),MATCH($A7,Data!$206:$206,0))</f>
        <v>1.6874571127879477E-3</v>
      </c>
      <c r="C7" s="56">
        <f>INDEX(Data!$206:$213,MATCH(C$1,Data!$V$206:$V$213,0),MATCH($A7,Data!$206:$206,0))</f>
        <v>1.2233987376708321E-3</v>
      </c>
      <c r="D7" s="56">
        <f>INDEX(Data!$206:$213,MATCH(D$1,Data!$V$206:$V$213,0),MATCH($A7,Data!$206:$206,0))</f>
        <v>1.2233987376708321E-3</v>
      </c>
      <c r="E7" s="56">
        <f>INDEX(Data!$206:$213,MATCH(E$1,Data!$V$206:$V$213,0),MATCH($A7,Data!$206:$206,0))</f>
        <v>1.2233987376708321E-3</v>
      </c>
      <c r="F7" s="56">
        <f>INDEX(Data!$206:$213,MATCH(F$1,Data!$V$206:$V$213,0),MATCH($A7,Data!$206:$206,0))</f>
        <v>1.2233987376708321E-3</v>
      </c>
    </row>
    <row r="8" spans="1:6" x14ac:dyDescent="0.25">
      <c r="A8" s="53" t="s">
        <v>8</v>
      </c>
      <c r="B8" s="56">
        <f>INDEX(Data!$206:$213,MATCH(B$1,Data!$V$206:$V$213,0),MATCH($A8,Data!$206:$206,0))</f>
        <v>-2.253440683545856E-4</v>
      </c>
      <c r="C8" s="56">
        <f>INDEX(Data!$206:$213,MATCH(C$1,Data!$V$206:$V$213,0),MATCH($A8,Data!$206:$206,0))</f>
        <v>2.0180151670667022E-4</v>
      </c>
      <c r="D8" s="56">
        <f>INDEX(Data!$206:$213,MATCH(D$1,Data!$V$206:$V$213,0),MATCH($A8,Data!$206:$206,0))</f>
        <v>2.0180151670667022E-4</v>
      </c>
      <c r="E8" s="56">
        <f>INDEX(Data!$206:$213,MATCH(E$1,Data!$V$206:$V$213,0),MATCH($A8,Data!$206:$206,0))</f>
        <v>2.0180151670667022E-4</v>
      </c>
      <c r="F8" s="56">
        <f>INDEX(Data!$206:$213,MATCH(F$1,Data!$V$206:$V$213,0),MATCH($A8,Data!$206:$206,0))</f>
        <v>2.0180151670667022E-4</v>
      </c>
    </row>
    <row r="9" spans="1:6" x14ac:dyDescent="0.25">
      <c r="A9" s="53" t="s">
        <v>7</v>
      </c>
      <c r="B9" s="56">
        <f>INDEX(Data!$206:$213,MATCH(B$1,Data!$V$206:$V$213,0),MATCH($A9,Data!$206:$206,0))</f>
        <v>6.1231501649797095E-3</v>
      </c>
      <c r="C9" s="56">
        <f>INDEX(Data!$206:$213,MATCH(C$1,Data!$V$206:$V$213,0),MATCH($A9,Data!$206:$206,0))</f>
        <v>5.8490772728519921E-3</v>
      </c>
      <c r="D9" s="56">
        <f>INDEX(Data!$206:$213,MATCH(D$1,Data!$V$206:$V$213,0),MATCH($A9,Data!$206:$206,0))</f>
        <v>5.8490772728519921E-3</v>
      </c>
      <c r="E9" s="56">
        <f>INDEX(Data!$206:$213,MATCH(E$1,Data!$V$206:$V$213,0),MATCH($A9,Data!$206:$206,0))</f>
        <v>5.8490772728519921E-3</v>
      </c>
      <c r="F9" s="56">
        <f>INDEX(Data!$206:$213,MATCH(F$1,Data!$V$206:$V$213,0),MATCH($A9,Data!$206:$206,0))</f>
        <v>5.8490772728519921E-3</v>
      </c>
    </row>
    <row r="10" spans="1:6" x14ac:dyDescent="0.25">
      <c r="A10" s="53" t="s">
        <v>2</v>
      </c>
      <c r="B10" s="56">
        <f>INDEX(Data!$206:$213,MATCH(B$1,Data!$V$206:$V$213,0),MATCH($A10,Data!$206:$206,0))</f>
        <v>5.0281106792126572E-3</v>
      </c>
      <c r="C10" s="56">
        <f>INDEX(Data!$206:$213,MATCH(C$1,Data!$V$206:$V$213,0),MATCH($A10,Data!$206:$206,0))</f>
        <v>4.7130433282988127E-3</v>
      </c>
      <c r="D10" s="56">
        <f>INDEX(Data!$206:$213,MATCH(D$1,Data!$V$206:$V$213,0),MATCH($A10,Data!$206:$206,0))</f>
        <v>4.7130433282988127E-3</v>
      </c>
      <c r="E10" s="56">
        <f>INDEX(Data!$206:$213,MATCH(E$1,Data!$V$206:$V$213,0),MATCH($A10,Data!$206:$206,0))</f>
        <v>4.7130433282988127E-3</v>
      </c>
      <c r="F10" s="56">
        <f>INDEX(Data!$206:$213,MATCH(F$1,Data!$V$206:$V$213,0),MATCH($A10,Data!$206:$206,0))</f>
        <v>4.7130433282988127E-3</v>
      </c>
    </row>
    <row r="11" spans="1:6" x14ac:dyDescent="0.25">
      <c r="A11" s="53" t="s">
        <v>4</v>
      </c>
      <c r="B11" s="56">
        <f>INDEX(Data!$206:$213,MATCH(B$1,Data!$V$206:$V$213,0),MATCH($A11,Data!$206:$206,0))</f>
        <v>3.6846920782675359E-3</v>
      </c>
      <c r="C11" s="56">
        <f>INDEX(Data!$206:$213,MATCH(C$1,Data!$V$206:$V$213,0),MATCH($A11,Data!$206:$206,0))</f>
        <v>3.3881692759438484E-3</v>
      </c>
      <c r="D11" s="56">
        <f>INDEX(Data!$206:$213,MATCH(D$1,Data!$V$206:$V$213,0),MATCH($A11,Data!$206:$206,0))</f>
        <v>3.3881692759438484E-3</v>
      </c>
      <c r="E11" s="56">
        <f>INDEX(Data!$206:$213,MATCH(E$1,Data!$V$206:$V$213,0),MATCH($A11,Data!$206:$206,0))</f>
        <v>3.3881692759438484E-3</v>
      </c>
      <c r="F11" s="56">
        <f>INDEX(Data!$206:$213,MATCH(F$1,Data!$V$206:$V$213,0),MATCH($A11,Data!$206:$206,0))</f>
        <v>3.3881692759438484E-3</v>
      </c>
    </row>
    <row r="12" spans="1:6" x14ac:dyDescent="0.25">
      <c r="A12" s="53" t="s">
        <v>15</v>
      </c>
      <c r="B12" s="56">
        <f>INDEX(Data!$206:$213,MATCH(B$1,Data!$V$206:$V$213,0),MATCH($A12,Data!$206:$206,0))</f>
        <v>-5.4301175204408622E-4</v>
      </c>
      <c r="C12" s="56">
        <f>INDEX(Data!$206:$213,MATCH(C$1,Data!$V$206:$V$213,0),MATCH($A12,Data!$206:$206,0))</f>
        <v>5.8612510223557119E-4</v>
      </c>
      <c r="D12" s="56">
        <f>INDEX(Data!$206:$213,MATCH(D$1,Data!$V$206:$V$213,0),MATCH($A12,Data!$206:$206,0))</f>
        <v>5.8612510223557119E-4</v>
      </c>
      <c r="E12" s="56">
        <f>INDEX(Data!$206:$213,MATCH(E$1,Data!$V$206:$V$213,0),MATCH($A12,Data!$206:$206,0))</f>
        <v>5.8612510223557119E-4</v>
      </c>
      <c r="F12" s="56">
        <f>INDEX(Data!$206:$213,MATCH(F$1,Data!$V$206:$V$213,0),MATCH($A12,Data!$206:$206,0))</f>
        <v>5.8612510223557119E-4</v>
      </c>
    </row>
    <row r="13" spans="1:6" x14ac:dyDescent="0.25">
      <c r="A13" s="53" t="s">
        <v>5</v>
      </c>
      <c r="B13" s="56">
        <f>INDEX(Data!$206:$213,MATCH(B$1,Data!$V$206:$V$213,0),MATCH($A13,Data!$206:$206,0))</f>
        <v>-5.7801163313146555E-3</v>
      </c>
      <c r="C13" s="56">
        <f>INDEX(Data!$206:$213,MATCH(C$1,Data!$V$206:$V$213,0),MATCH($A13,Data!$206:$206,0))</f>
        <v>-4.9817611510852037E-3</v>
      </c>
      <c r="D13" s="56">
        <f>INDEX(Data!$206:$213,MATCH(D$1,Data!$V$206:$V$213,0),MATCH($A13,Data!$206:$206,0))</f>
        <v>-4.9817611510852037E-3</v>
      </c>
      <c r="E13" s="56">
        <f>INDEX(Data!$206:$213,MATCH(E$1,Data!$V$206:$V$213,0),MATCH($A13,Data!$206:$206,0))</f>
        <v>-4.9817611510852037E-3</v>
      </c>
      <c r="F13" s="56">
        <f>INDEX(Data!$206:$213,MATCH(F$1,Data!$V$206:$V$213,0),MATCH($A13,Data!$206:$206,0))</f>
        <v>-4.9817611510852037E-3</v>
      </c>
    </row>
    <row r="14" spans="1:6" x14ac:dyDescent="0.25">
      <c r="A14" s="53" t="s">
        <v>13</v>
      </c>
      <c r="B14" s="56">
        <f>INDEX(Data!$206:$213,MATCH(B$1,Data!$V$206:$V$213,0),MATCH($A14,Data!$206:$206,0))</f>
        <v>-3.5900683809597014E-3</v>
      </c>
      <c r="C14" s="56">
        <f>INDEX(Data!$206:$213,MATCH(C$1,Data!$V$206:$V$213,0),MATCH($A14,Data!$206:$206,0))</f>
        <v>-2.4329104998304487E-3</v>
      </c>
      <c r="D14" s="56">
        <f>INDEX(Data!$206:$213,MATCH(D$1,Data!$V$206:$V$213,0),MATCH($A14,Data!$206:$206,0))</f>
        <v>-2.4329104998304487E-3</v>
      </c>
      <c r="E14" s="56">
        <f>INDEX(Data!$206:$213,MATCH(E$1,Data!$V$206:$V$213,0),MATCH($A14,Data!$206:$206,0))</f>
        <v>-2.4329104998304487E-3</v>
      </c>
      <c r="F14" s="56">
        <f>INDEX(Data!$206:$213,MATCH(F$1,Data!$V$206:$V$213,0),MATCH($A14,Data!$206:$206,0))</f>
        <v>-2.4329104998304487E-3</v>
      </c>
    </row>
    <row r="15" spans="1:6" x14ac:dyDescent="0.25">
      <c r="A15" s="53" t="s">
        <v>6</v>
      </c>
      <c r="B15" s="56">
        <f>INDEX(Data!$206:$213,MATCH(B$1,Data!$V$206:$V$213,0),MATCH($A15,Data!$206:$206,0))</f>
        <v>2.7957173458623176E-3</v>
      </c>
      <c r="C15" s="56">
        <f>INDEX(Data!$206:$213,MATCH(C$1,Data!$V$206:$V$213,0),MATCH($A15,Data!$206:$206,0))</f>
        <v>2.9939324141135112E-3</v>
      </c>
      <c r="D15" s="56">
        <f>INDEX(Data!$206:$213,MATCH(D$1,Data!$V$206:$V$213,0),MATCH($A15,Data!$206:$206,0))</f>
        <v>2.9939324141135112E-3</v>
      </c>
      <c r="E15" s="56">
        <f>INDEX(Data!$206:$213,MATCH(E$1,Data!$V$206:$V$213,0),MATCH($A15,Data!$206:$206,0))</f>
        <v>2.9939324141135112E-3</v>
      </c>
      <c r="F15" s="56">
        <f>INDEX(Data!$206:$213,MATCH(F$1,Data!$V$206:$V$213,0),MATCH($A15,Data!$206:$206,0))</f>
        <v>2.9939324141135112E-3</v>
      </c>
    </row>
    <row r="16" spans="1:6" x14ac:dyDescent="0.25">
      <c r="A16" s="53" t="s">
        <v>0</v>
      </c>
      <c r="B16" s="56">
        <f>INDEX(Data!$206:$213,MATCH(B$1,Data!$V$206:$V$213,0),MATCH($A16,Data!$206:$206,0))</f>
        <v>1.0317307390726106E-2</v>
      </c>
      <c r="C16" s="56">
        <f>INDEX(Data!$206:$213,MATCH(C$1,Data!$V$206:$V$213,0),MATCH($A16,Data!$206:$206,0))</f>
        <v>1.0978986210538146E-2</v>
      </c>
      <c r="D16" s="56">
        <f>INDEX(Data!$206:$213,MATCH(D$1,Data!$V$206:$V$213,0),MATCH($A16,Data!$206:$206,0))</f>
        <v>1.0978986210538146E-2</v>
      </c>
      <c r="E16" s="56">
        <f>INDEX(Data!$206:$213,MATCH(E$1,Data!$V$206:$V$213,0),MATCH($A16,Data!$206:$206,0))</f>
        <v>1.0978986210538146E-2</v>
      </c>
      <c r="F16" s="56">
        <f>INDEX(Data!$206:$213,MATCH(F$1,Data!$V$206:$V$213,0),MATCH($A16,Data!$206:$206,0))</f>
        <v>1.0978986210538146E-2</v>
      </c>
    </row>
    <row r="17" spans="1:6" x14ac:dyDescent="0.25">
      <c r="A17" s="53" t="s">
        <v>1</v>
      </c>
      <c r="B17" s="56">
        <f>INDEX(Data!$206:$213,MATCH(B$1,Data!$V$206:$V$213,0),MATCH($A17,Data!$206:$206,0))</f>
        <v>4.4609461137203156E-3</v>
      </c>
      <c r="C17" s="56">
        <f>INDEX(Data!$206:$213,MATCH(C$1,Data!$V$206:$V$213,0),MATCH($A17,Data!$206:$206,0))</f>
        <v>4.4716882519264074E-3</v>
      </c>
      <c r="D17" s="56">
        <f>INDEX(Data!$206:$213,MATCH(D$1,Data!$V$206:$V$213,0),MATCH($A17,Data!$206:$206,0))</f>
        <v>4.4716882519264074E-3</v>
      </c>
      <c r="E17" s="56">
        <f>INDEX(Data!$206:$213,MATCH(E$1,Data!$V$206:$V$213,0),MATCH($A17,Data!$206:$206,0))</f>
        <v>4.4716882519264074E-3</v>
      </c>
      <c r="F17" s="56">
        <f>INDEX(Data!$206:$213,MATCH(F$1,Data!$V$206:$V$213,0),MATCH($A17,Data!$206:$206,0))</f>
        <v>4.4716882519264074E-3</v>
      </c>
    </row>
  </sheetData>
  <pageMargins left="0.7" right="0.7" top="0.75" bottom="0.75" header="0.3" footer="0.3"/>
  <pageSetup paperSize="9"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F53"/>
  <sheetViews>
    <sheetView showGridLines="0" view="pageBreakPreview" zoomScaleNormal="100" zoomScaleSheetLayoutView="100" workbookViewId="0"/>
  </sheetViews>
  <sheetFormatPr defaultRowHeight="15" x14ac:dyDescent="0.25"/>
  <cols>
    <col min="1" max="1" width="17.85546875" style="71" bestFit="1" customWidth="1"/>
    <col min="2" max="2" width="13.140625" style="71" customWidth="1"/>
    <col min="3" max="4" width="12.28515625" style="71" customWidth="1"/>
    <col min="5" max="5" width="127.5703125" style="70" customWidth="1"/>
    <col min="6" max="6" width="15" style="70" bestFit="1" customWidth="1"/>
    <col min="7" max="16384" width="9.140625" style="70"/>
  </cols>
  <sheetData>
    <row r="1" spans="1:6" x14ac:dyDescent="0.25">
      <c r="A1" s="72" t="s">
        <v>28</v>
      </c>
      <c r="B1" s="73" t="s">
        <v>42</v>
      </c>
      <c r="C1" s="73" t="s">
        <v>35</v>
      </c>
      <c r="D1" s="73" t="s">
        <v>44</v>
      </c>
      <c r="E1" s="73" t="s">
        <v>84</v>
      </c>
      <c r="F1" s="74" t="s">
        <v>214</v>
      </c>
    </row>
    <row r="2" spans="1:6" x14ac:dyDescent="0.25">
      <c r="A2" s="102" t="s">
        <v>53</v>
      </c>
      <c r="B2" s="102" t="s">
        <v>182</v>
      </c>
      <c r="C2" s="102" t="s">
        <v>36</v>
      </c>
      <c r="D2" s="102">
        <v>1</v>
      </c>
      <c r="E2" s="102" t="s">
        <v>196</v>
      </c>
    </row>
    <row r="3" spans="1:6" x14ac:dyDescent="0.25">
      <c r="A3" s="102" t="s">
        <v>85</v>
      </c>
      <c r="B3" s="103"/>
      <c r="C3" s="102" t="s">
        <v>37</v>
      </c>
      <c r="D3" s="102">
        <f>D2+1</f>
        <v>2</v>
      </c>
      <c r="E3" s="102" t="s">
        <v>195</v>
      </c>
    </row>
    <row r="4" spans="1:6" x14ac:dyDescent="0.25">
      <c r="A4" s="102" t="s">
        <v>86</v>
      </c>
      <c r="B4" s="102" t="s">
        <v>190</v>
      </c>
      <c r="C4" s="102" t="s">
        <v>36</v>
      </c>
      <c r="D4" s="102">
        <f t="shared" ref="D4:D53" si="0">D3+1</f>
        <v>3</v>
      </c>
      <c r="E4" s="103" t="s">
        <v>197</v>
      </c>
    </row>
    <row r="5" spans="1:6" x14ac:dyDescent="0.25">
      <c r="A5" s="102" t="s">
        <v>172</v>
      </c>
      <c r="B5" s="103"/>
      <c r="C5" s="102" t="s">
        <v>37</v>
      </c>
      <c r="D5" s="102">
        <f t="shared" si="0"/>
        <v>4</v>
      </c>
      <c r="E5" s="103" t="s">
        <v>200</v>
      </c>
    </row>
    <row r="6" spans="1:6" x14ac:dyDescent="0.25">
      <c r="A6" s="103" t="s">
        <v>123</v>
      </c>
      <c r="B6" s="102" t="s">
        <v>182</v>
      </c>
      <c r="C6" s="102" t="s">
        <v>36</v>
      </c>
      <c r="D6" s="102">
        <f t="shared" si="0"/>
        <v>5</v>
      </c>
      <c r="E6" s="103" t="s">
        <v>198</v>
      </c>
    </row>
    <row r="7" spans="1:6" x14ac:dyDescent="0.25">
      <c r="A7" s="103" t="s">
        <v>159</v>
      </c>
      <c r="B7" s="102" t="s">
        <v>190</v>
      </c>
      <c r="C7" s="102" t="s">
        <v>36</v>
      </c>
      <c r="D7" s="102">
        <f t="shared" si="0"/>
        <v>6</v>
      </c>
      <c r="E7" s="102" t="s">
        <v>199</v>
      </c>
    </row>
    <row r="8" spans="1:6" x14ac:dyDescent="0.25">
      <c r="A8" s="102" t="s">
        <v>186</v>
      </c>
      <c r="B8" s="102" t="s">
        <v>182</v>
      </c>
      <c r="C8" s="102" t="s">
        <v>36</v>
      </c>
      <c r="D8" s="102">
        <f t="shared" si="0"/>
        <v>7</v>
      </c>
      <c r="E8" s="102" t="s">
        <v>203</v>
      </c>
    </row>
    <row r="9" spans="1:6" x14ac:dyDescent="0.25">
      <c r="A9" s="102" t="s">
        <v>187</v>
      </c>
      <c r="B9" s="102" t="s">
        <v>182</v>
      </c>
      <c r="C9" s="102" t="s">
        <v>36</v>
      </c>
      <c r="D9" s="102">
        <f t="shared" si="0"/>
        <v>8</v>
      </c>
      <c r="E9" s="102" t="s">
        <v>204</v>
      </c>
    </row>
    <row r="10" spans="1:6" x14ac:dyDescent="0.25">
      <c r="A10" s="102" t="s">
        <v>173</v>
      </c>
      <c r="B10" s="102" t="s">
        <v>189</v>
      </c>
      <c r="C10" s="102" t="s">
        <v>36</v>
      </c>
      <c r="D10" s="102">
        <f t="shared" si="0"/>
        <v>9</v>
      </c>
      <c r="E10" s="108" t="s">
        <v>201</v>
      </c>
    </row>
    <row r="11" spans="1:6" x14ac:dyDescent="0.25">
      <c r="A11" s="102" t="s">
        <v>174</v>
      </c>
      <c r="B11" s="102" t="s">
        <v>43</v>
      </c>
      <c r="C11" s="102" t="s">
        <v>36</v>
      </c>
      <c r="D11" s="102">
        <f t="shared" si="0"/>
        <v>10</v>
      </c>
      <c r="E11" s="108" t="s">
        <v>213</v>
      </c>
    </row>
    <row r="12" spans="1:6" x14ac:dyDescent="0.25">
      <c r="A12" s="102" t="s">
        <v>181</v>
      </c>
      <c r="B12" s="102" t="s">
        <v>188</v>
      </c>
      <c r="C12" s="102" t="s">
        <v>36</v>
      </c>
      <c r="D12" s="102">
        <f t="shared" si="0"/>
        <v>11</v>
      </c>
      <c r="E12" s="108" t="s">
        <v>202</v>
      </c>
    </row>
    <row r="13" spans="1:6" x14ac:dyDescent="0.25">
      <c r="A13" s="102" t="s">
        <v>490</v>
      </c>
      <c r="B13" s="102"/>
      <c r="C13" s="102" t="s">
        <v>37</v>
      </c>
      <c r="D13" s="102">
        <f t="shared" si="0"/>
        <v>12</v>
      </c>
      <c r="E13" s="108" t="s">
        <v>489</v>
      </c>
    </row>
    <row r="14" spans="1:6" x14ac:dyDescent="0.25">
      <c r="A14" s="102" t="s">
        <v>46</v>
      </c>
      <c r="B14" s="102" t="s">
        <v>193</v>
      </c>
      <c r="C14" s="102" t="s">
        <v>36</v>
      </c>
      <c r="D14" s="102">
        <f t="shared" si="0"/>
        <v>13</v>
      </c>
      <c r="E14" s="102" t="s">
        <v>212</v>
      </c>
    </row>
    <row r="15" spans="1:6" x14ac:dyDescent="0.25">
      <c r="A15" s="103" t="s">
        <v>52</v>
      </c>
      <c r="B15" s="102"/>
      <c r="C15" s="102" t="s">
        <v>37</v>
      </c>
      <c r="D15" s="102">
        <f t="shared" si="0"/>
        <v>14</v>
      </c>
      <c r="E15" s="103" t="s">
        <v>205</v>
      </c>
    </row>
    <row r="16" spans="1:6" x14ac:dyDescent="0.25">
      <c r="A16" s="102" t="s">
        <v>45</v>
      </c>
      <c r="B16" s="102" t="s">
        <v>194</v>
      </c>
      <c r="C16" s="102" t="s">
        <v>36</v>
      </c>
      <c r="D16" s="102">
        <f t="shared" si="0"/>
        <v>15</v>
      </c>
      <c r="E16" s="103" t="s">
        <v>207</v>
      </c>
    </row>
    <row r="17" spans="1:5" x14ac:dyDescent="0.25">
      <c r="A17" s="102" t="s">
        <v>51</v>
      </c>
      <c r="B17" s="102"/>
      <c r="C17" s="102" t="s">
        <v>37</v>
      </c>
      <c r="D17" s="102">
        <f t="shared" si="0"/>
        <v>16</v>
      </c>
      <c r="E17" s="103" t="s">
        <v>206</v>
      </c>
    </row>
    <row r="18" spans="1:5" x14ac:dyDescent="0.25">
      <c r="A18" s="102" t="s">
        <v>50</v>
      </c>
      <c r="B18" s="102"/>
      <c r="C18" s="102" t="s">
        <v>37</v>
      </c>
      <c r="D18" s="102">
        <f t="shared" si="0"/>
        <v>17</v>
      </c>
      <c r="E18" s="103" t="s">
        <v>211</v>
      </c>
    </row>
    <row r="19" spans="1:5" x14ac:dyDescent="0.25">
      <c r="A19" s="102" t="s">
        <v>47</v>
      </c>
      <c r="B19" s="102" t="s">
        <v>191</v>
      </c>
      <c r="C19" s="102" t="s">
        <v>36</v>
      </c>
      <c r="D19" s="102">
        <f t="shared" si="0"/>
        <v>18</v>
      </c>
      <c r="E19" s="103" t="s">
        <v>208</v>
      </c>
    </row>
    <row r="20" spans="1:5" x14ac:dyDescent="0.25">
      <c r="A20" s="102" t="s">
        <v>48</v>
      </c>
      <c r="B20" s="102" t="s">
        <v>191</v>
      </c>
      <c r="C20" s="102" t="s">
        <v>36</v>
      </c>
      <c r="D20" s="102">
        <f t="shared" si="0"/>
        <v>19</v>
      </c>
      <c r="E20" s="103" t="s">
        <v>209</v>
      </c>
    </row>
    <row r="21" spans="1:5" x14ac:dyDescent="0.25">
      <c r="A21" s="102" t="s">
        <v>49</v>
      </c>
      <c r="B21" s="102" t="s">
        <v>192</v>
      </c>
      <c r="C21" s="102" t="s">
        <v>36</v>
      </c>
      <c r="D21" s="102">
        <f t="shared" si="0"/>
        <v>20</v>
      </c>
      <c r="E21" s="102" t="s">
        <v>210</v>
      </c>
    </row>
    <row r="22" spans="1:5" x14ac:dyDescent="0.25">
      <c r="A22" s="83" t="s">
        <v>246</v>
      </c>
      <c r="B22" s="107"/>
      <c r="C22" s="83" t="s">
        <v>37</v>
      </c>
      <c r="D22" s="83">
        <f t="shared" si="0"/>
        <v>21</v>
      </c>
      <c r="E22" s="107" t="s">
        <v>337</v>
      </c>
    </row>
    <row r="23" spans="1:5" x14ac:dyDescent="0.25">
      <c r="A23" s="83" t="s">
        <v>251</v>
      </c>
      <c r="B23" s="107" t="s">
        <v>190</v>
      </c>
      <c r="C23" s="83" t="s">
        <v>36</v>
      </c>
      <c r="D23" s="83">
        <f t="shared" si="0"/>
        <v>22</v>
      </c>
      <c r="E23" s="107" t="s">
        <v>444</v>
      </c>
    </row>
    <row r="24" spans="1:5" x14ac:dyDescent="0.25">
      <c r="A24" s="83" t="s">
        <v>247</v>
      </c>
      <c r="B24" s="107"/>
      <c r="C24" s="83" t="s">
        <v>37</v>
      </c>
      <c r="D24" s="83">
        <f t="shared" si="0"/>
        <v>23</v>
      </c>
      <c r="E24" s="107" t="s">
        <v>379</v>
      </c>
    </row>
    <row r="25" spans="1:5" x14ac:dyDescent="0.25">
      <c r="A25" s="83" t="s">
        <v>248</v>
      </c>
      <c r="B25" s="107"/>
      <c r="C25" s="83" t="s">
        <v>37</v>
      </c>
      <c r="D25" s="83">
        <f t="shared" si="0"/>
        <v>24</v>
      </c>
      <c r="E25" s="107" t="s">
        <v>380</v>
      </c>
    </row>
    <row r="26" spans="1:5" x14ac:dyDescent="0.25">
      <c r="A26" s="83" t="s">
        <v>249</v>
      </c>
      <c r="B26" s="107"/>
      <c r="C26" s="83" t="s">
        <v>37</v>
      </c>
      <c r="D26" s="83">
        <f t="shared" si="0"/>
        <v>25</v>
      </c>
      <c r="E26" s="107" t="s">
        <v>338</v>
      </c>
    </row>
    <row r="27" spans="1:5" x14ac:dyDescent="0.25">
      <c r="A27" s="83" t="s">
        <v>250</v>
      </c>
      <c r="B27" s="107"/>
      <c r="C27" s="83" t="s">
        <v>37</v>
      </c>
      <c r="D27" s="83">
        <f t="shared" si="0"/>
        <v>26</v>
      </c>
      <c r="E27" s="107" t="s">
        <v>388</v>
      </c>
    </row>
    <row r="28" spans="1:5" x14ac:dyDescent="0.25">
      <c r="A28" s="83" t="s">
        <v>291</v>
      </c>
      <c r="B28" s="107"/>
      <c r="C28" s="83" t="s">
        <v>37</v>
      </c>
      <c r="D28" s="83">
        <f t="shared" si="0"/>
        <v>27</v>
      </c>
      <c r="E28" s="107" t="s">
        <v>389</v>
      </c>
    </row>
    <row r="29" spans="1:5" x14ac:dyDescent="0.25">
      <c r="A29" s="83" t="s">
        <v>299</v>
      </c>
      <c r="B29" s="107" t="s">
        <v>368</v>
      </c>
      <c r="C29" s="83" t="s">
        <v>36</v>
      </c>
      <c r="D29" s="83">
        <f t="shared" si="0"/>
        <v>28</v>
      </c>
      <c r="E29" s="107" t="s">
        <v>302</v>
      </c>
    </row>
    <row r="30" spans="1:5" x14ac:dyDescent="0.25">
      <c r="A30" s="83" t="s">
        <v>300</v>
      </c>
      <c r="B30" s="107" t="s">
        <v>368</v>
      </c>
      <c r="C30" s="83" t="s">
        <v>36</v>
      </c>
      <c r="D30" s="83">
        <f t="shared" si="0"/>
        <v>29</v>
      </c>
      <c r="E30" s="107" t="s">
        <v>303</v>
      </c>
    </row>
    <row r="31" spans="1:5" x14ac:dyDescent="0.25">
      <c r="A31" s="83" t="s">
        <v>301</v>
      </c>
      <c r="B31" s="107" t="s">
        <v>372</v>
      </c>
      <c r="C31" s="83" t="s">
        <v>36</v>
      </c>
      <c r="D31" s="83">
        <f t="shared" si="0"/>
        <v>30</v>
      </c>
      <c r="E31" s="107" t="s">
        <v>304</v>
      </c>
    </row>
    <row r="32" spans="1:5" x14ac:dyDescent="0.25">
      <c r="A32" s="83" t="s">
        <v>434</v>
      </c>
      <c r="B32" s="107" t="s">
        <v>452</v>
      </c>
      <c r="C32" s="83" t="s">
        <v>36</v>
      </c>
      <c r="D32" s="83">
        <f t="shared" si="0"/>
        <v>31</v>
      </c>
      <c r="E32" s="107" t="s">
        <v>433</v>
      </c>
    </row>
    <row r="33" spans="1:5" x14ac:dyDescent="0.25">
      <c r="A33" s="83" t="s">
        <v>436</v>
      </c>
      <c r="B33" s="107" t="s">
        <v>475</v>
      </c>
      <c r="C33" s="83" t="s">
        <v>36</v>
      </c>
      <c r="D33" s="83">
        <f t="shared" si="0"/>
        <v>32</v>
      </c>
      <c r="E33" s="107" t="s">
        <v>435</v>
      </c>
    </row>
    <row r="34" spans="1:5" x14ac:dyDescent="0.25">
      <c r="A34" s="83" t="s">
        <v>437</v>
      </c>
      <c r="B34" s="107" t="s">
        <v>476</v>
      </c>
      <c r="C34" s="83" t="s">
        <v>36</v>
      </c>
      <c r="D34" s="83">
        <f t="shared" si="0"/>
        <v>33</v>
      </c>
      <c r="E34" s="107" t="s">
        <v>438</v>
      </c>
    </row>
    <row r="35" spans="1:5" x14ac:dyDescent="0.25">
      <c r="A35" s="83" t="s">
        <v>439</v>
      </c>
      <c r="B35" s="107"/>
      <c r="C35" s="83" t="s">
        <v>37</v>
      </c>
      <c r="D35" s="83">
        <f t="shared" si="0"/>
        <v>34</v>
      </c>
      <c r="E35" s="107" t="s">
        <v>404</v>
      </c>
    </row>
    <row r="36" spans="1:5" x14ac:dyDescent="0.25">
      <c r="A36" s="83" t="s">
        <v>440</v>
      </c>
      <c r="B36" s="107"/>
      <c r="C36" s="83" t="s">
        <v>37</v>
      </c>
      <c r="D36" s="83">
        <f t="shared" si="0"/>
        <v>35</v>
      </c>
      <c r="E36" s="107" t="s">
        <v>441</v>
      </c>
    </row>
    <row r="37" spans="1:5" x14ac:dyDescent="0.25">
      <c r="A37" s="83" t="s">
        <v>442</v>
      </c>
      <c r="B37" s="107"/>
      <c r="C37" s="83" t="s">
        <v>36</v>
      </c>
      <c r="D37" s="83">
        <f t="shared" si="0"/>
        <v>36</v>
      </c>
      <c r="E37" s="107" t="s">
        <v>443</v>
      </c>
    </row>
    <row r="38" spans="1:5" x14ac:dyDescent="0.25">
      <c r="A38" s="83" t="s">
        <v>465</v>
      </c>
      <c r="B38" s="107" t="s">
        <v>477</v>
      </c>
      <c r="C38" s="83" t="s">
        <v>36</v>
      </c>
      <c r="D38" s="83">
        <f t="shared" si="0"/>
        <v>37</v>
      </c>
      <c r="E38" s="107" t="s">
        <v>472</v>
      </c>
    </row>
    <row r="39" spans="1:5" x14ac:dyDescent="0.25">
      <c r="A39" s="105" t="s">
        <v>241</v>
      </c>
      <c r="B39" s="105" t="s">
        <v>253</v>
      </c>
      <c r="C39" s="105" t="s">
        <v>36</v>
      </c>
      <c r="D39" s="105">
        <f>D38+1</f>
        <v>38</v>
      </c>
      <c r="E39" s="105" t="s">
        <v>259</v>
      </c>
    </row>
    <row r="40" spans="1:5" x14ac:dyDescent="0.25">
      <c r="A40" s="105" t="s">
        <v>242</v>
      </c>
      <c r="B40" s="105" t="s">
        <v>267</v>
      </c>
      <c r="C40" s="105" t="s">
        <v>36</v>
      </c>
      <c r="D40" s="105">
        <f t="shared" si="0"/>
        <v>39</v>
      </c>
      <c r="E40" s="105" t="s">
        <v>264</v>
      </c>
    </row>
    <row r="41" spans="1:5" x14ac:dyDescent="0.25">
      <c r="A41" s="105" t="s">
        <v>243</v>
      </c>
      <c r="B41" s="105" t="s">
        <v>368</v>
      </c>
      <c r="C41" s="105" t="s">
        <v>36</v>
      </c>
      <c r="D41" s="105">
        <f t="shared" si="0"/>
        <v>40</v>
      </c>
      <c r="E41" s="105" t="s">
        <v>276</v>
      </c>
    </row>
    <row r="42" spans="1:5" x14ac:dyDescent="0.25">
      <c r="A42" s="105" t="s">
        <v>244</v>
      </c>
      <c r="B42" s="105" t="s">
        <v>369</v>
      </c>
      <c r="C42" s="105" t="s">
        <v>36</v>
      </c>
      <c r="D42" s="105">
        <f t="shared" si="0"/>
        <v>41</v>
      </c>
      <c r="E42" s="105" t="s">
        <v>271</v>
      </c>
    </row>
    <row r="43" spans="1:5" x14ac:dyDescent="0.25">
      <c r="A43" s="105" t="s">
        <v>245</v>
      </c>
      <c r="B43" s="105" t="s">
        <v>369</v>
      </c>
      <c r="C43" s="105" t="s">
        <v>36</v>
      </c>
      <c r="D43" s="105">
        <f t="shared" si="0"/>
        <v>42</v>
      </c>
      <c r="E43" s="105" t="s">
        <v>281</v>
      </c>
    </row>
    <row r="44" spans="1:5" x14ac:dyDescent="0.25">
      <c r="A44" s="105" t="s">
        <v>280</v>
      </c>
      <c r="B44" s="105" t="s">
        <v>192</v>
      </c>
      <c r="C44" s="105" t="s">
        <v>36</v>
      </c>
      <c r="D44" s="105">
        <f t="shared" si="0"/>
        <v>43</v>
      </c>
      <c r="E44" s="105" t="s">
        <v>292</v>
      </c>
    </row>
    <row r="45" spans="1:5" x14ac:dyDescent="0.25">
      <c r="A45" s="105" t="s">
        <v>282</v>
      </c>
      <c r="B45" s="105" t="s">
        <v>370</v>
      </c>
      <c r="C45" s="105" t="s">
        <v>36</v>
      </c>
      <c r="D45" s="105">
        <f t="shared" si="0"/>
        <v>44</v>
      </c>
      <c r="E45" s="105" t="s">
        <v>293</v>
      </c>
    </row>
    <row r="46" spans="1:5" x14ac:dyDescent="0.25">
      <c r="A46" s="105" t="s">
        <v>283</v>
      </c>
      <c r="B46" s="105" t="s">
        <v>371</v>
      </c>
      <c r="C46" s="105" t="s">
        <v>36</v>
      </c>
      <c r="D46" s="105">
        <f t="shared" si="0"/>
        <v>45</v>
      </c>
      <c r="E46" s="105" t="s">
        <v>288</v>
      </c>
    </row>
    <row r="47" spans="1:5" x14ac:dyDescent="0.25">
      <c r="A47" s="105" t="s">
        <v>284</v>
      </c>
      <c r="B47" s="105" t="s">
        <v>371</v>
      </c>
      <c r="C47" s="105" t="s">
        <v>36</v>
      </c>
      <c r="D47" s="105">
        <f t="shared" si="0"/>
        <v>46</v>
      </c>
      <c r="E47" s="105" t="s">
        <v>289</v>
      </c>
    </row>
    <row r="48" spans="1:5" x14ac:dyDescent="0.25">
      <c r="A48" s="105" t="s">
        <v>285</v>
      </c>
      <c r="B48" s="105" t="s">
        <v>371</v>
      </c>
      <c r="C48" s="105" t="s">
        <v>36</v>
      </c>
      <c r="D48" s="105">
        <f t="shared" si="0"/>
        <v>47</v>
      </c>
      <c r="E48" s="105" t="s">
        <v>290</v>
      </c>
    </row>
    <row r="49" spans="1:5" ht="14.25" customHeight="1" x14ac:dyDescent="0.25">
      <c r="A49" s="105" t="s">
        <v>286</v>
      </c>
      <c r="B49" s="105" t="s">
        <v>188</v>
      </c>
      <c r="C49" s="105" t="s">
        <v>36</v>
      </c>
      <c r="D49" s="105">
        <f t="shared" si="0"/>
        <v>48</v>
      </c>
      <c r="E49" s="105" t="s">
        <v>294</v>
      </c>
    </row>
    <row r="50" spans="1:5" ht="14.25" customHeight="1" x14ac:dyDescent="0.25">
      <c r="A50" s="105" t="s">
        <v>287</v>
      </c>
      <c r="B50" s="105" t="s">
        <v>188</v>
      </c>
      <c r="C50" s="105" t="s">
        <v>36</v>
      </c>
      <c r="D50" s="105">
        <f t="shared" si="0"/>
        <v>49</v>
      </c>
      <c r="E50" s="105" t="s">
        <v>295</v>
      </c>
    </row>
    <row r="51" spans="1:5" x14ac:dyDescent="0.25">
      <c r="A51" s="152" t="s">
        <v>390</v>
      </c>
      <c r="B51" s="152"/>
      <c r="C51" s="153" t="s">
        <v>37</v>
      </c>
      <c r="D51" s="153">
        <f t="shared" si="0"/>
        <v>50</v>
      </c>
      <c r="E51" s="152" t="s">
        <v>397</v>
      </c>
    </row>
    <row r="52" spans="1:5" x14ac:dyDescent="0.25">
      <c r="A52" s="152" t="s">
        <v>409</v>
      </c>
      <c r="B52" s="152"/>
      <c r="C52" s="153" t="s">
        <v>37</v>
      </c>
      <c r="D52" s="153">
        <f t="shared" si="0"/>
        <v>51</v>
      </c>
      <c r="E52" s="152" t="s">
        <v>417</v>
      </c>
    </row>
    <row r="53" spans="1:5" x14ac:dyDescent="0.25">
      <c r="A53" s="152" t="s">
        <v>423</v>
      </c>
      <c r="B53" s="152" t="s">
        <v>479</v>
      </c>
      <c r="C53" s="153" t="s">
        <v>36</v>
      </c>
      <c r="D53" s="153">
        <f t="shared" si="0"/>
        <v>52</v>
      </c>
      <c r="E53" s="152" t="s">
        <v>411</v>
      </c>
    </row>
  </sheetData>
  <sortState ref="A2:E20">
    <sortCondition ref="D2:D20"/>
  </sortState>
  <hyperlinks>
    <hyperlink ref="F1" location="Instructions!A1" display="&lt;&lt;&lt; Instructions"/>
  </hyperlinks>
  <pageMargins left="0.7" right="0.7" top="0.75" bottom="0.75" header="0.3" footer="0.3"/>
  <pageSetup paperSize="9" scale="44"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FF99"/>
    <pageSetUpPr fitToPage="1"/>
  </sheetPr>
  <dimension ref="A1:B6"/>
  <sheetViews>
    <sheetView showGridLines="0" view="pageBreakPreview" zoomScaleNormal="100" zoomScaleSheetLayoutView="100" workbookViewId="0"/>
  </sheetViews>
  <sheetFormatPr defaultRowHeight="15" x14ac:dyDescent="0.25"/>
  <cols>
    <col min="1" max="1" width="24.5703125" customWidth="1"/>
    <col min="2" max="2" width="13.5703125" customWidth="1"/>
  </cols>
  <sheetData>
    <row r="1" spans="1:2" ht="15.75" thickBot="1" x14ac:dyDescent="0.3">
      <c r="A1" s="48" t="s">
        <v>178</v>
      </c>
      <c r="B1" s="48" t="s">
        <v>179</v>
      </c>
    </row>
    <row r="2" spans="1:2" ht="15.75" thickBot="1" x14ac:dyDescent="0.3">
      <c r="A2" s="49">
        <v>2016</v>
      </c>
      <c r="B2" s="50">
        <f>Data!K204</f>
        <v>1.5299617509562324E-2</v>
      </c>
    </row>
    <row r="3" spans="1:2" ht="15.75" thickBot="1" x14ac:dyDescent="0.3">
      <c r="A3" s="49">
        <v>2017</v>
      </c>
      <c r="B3" s="50">
        <f>Data!L204</f>
        <v>1.506906655504392E-2</v>
      </c>
    </row>
    <row r="4" spans="1:2" ht="15.75" thickBot="1" x14ac:dyDescent="0.3">
      <c r="A4" s="49">
        <v>2018</v>
      </c>
      <c r="B4" s="50">
        <f>Data!M204</f>
        <v>1.7731958762886579E-2</v>
      </c>
    </row>
    <row r="5" spans="1:2" ht="15.75" thickBot="1" x14ac:dyDescent="0.3">
      <c r="A5" s="49">
        <v>2019</v>
      </c>
      <c r="B5" s="50">
        <f>Data!N204</f>
        <v>2.1069692058346856E-2</v>
      </c>
    </row>
    <row r="6" spans="1:2" ht="15.75" thickBot="1" x14ac:dyDescent="0.3">
      <c r="A6" s="51">
        <v>2020</v>
      </c>
      <c r="B6" s="52">
        <f>Data!O204</f>
        <v>2.1528794788826966E-2</v>
      </c>
    </row>
  </sheetData>
  <pageMargins left="0.7" right="0.7" top="0.75" bottom="0.75" header="0.3" footer="0.3"/>
  <pageSetup paperSize="9"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FF99"/>
    <pageSetUpPr fitToPage="1"/>
  </sheetPr>
  <dimension ref="A1:B9"/>
  <sheetViews>
    <sheetView showGridLines="0" view="pageBreakPreview" zoomScaleNormal="100" zoomScaleSheetLayoutView="100" workbookViewId="0"/>
  </sheetViews>
  <sheetFormatPr defaultRowHeight="15" x14ac:dyDescent="0.25"/>
  <cols>
    <col min="1" max="1" width="20.85546875" customWidth="1"/>
    <col min="2" max="2" width="13.85546875" customWidth="1"/>
  </cols>
  <sheetData>
    <row r="1" spans="1:2" ht="15.75" thickBot="1" x14ac:dyDescent="0.3">
      <c r="A1" s="43" t="s">
        <v>178</v>
      </c>
      <c r="B1" s="43" t="s">
        <v>179</v>
      </c>
    </row>
    <row r="2" spans="1:2" ht="15.75" thickBot="1" x14ac:dyDescent="0.3">
      <c r="A2" s="44">
        <v>2013</v>
      </c>
      <c r="B2" s="45">
        <f>Data!H203</f>
        <v>8.5910652920961894E-3</v>
      </c>
    </row>
    <row r="3" spans="1:2" ht="15.75" thickBot="1" x14ac:dyDescent="0.3">
      <c r="A3" s="44">
        <v>2014</v>
      </c>
      <c r="B3" s="45">
        <f>Data!I203</f>
        <v>1.5332197614991383E-2</v>
      </c>
    </row>
    <row r="4" spans="1:2" ht="15.75" thickBot="1" x14ac:dyDescent="0.3">
      <c r="A4" s="44">
        <v>2015</v>
      </c>
      <c r="B4" s="45">
        <f>Data!J203</f>
        <v>1.4261744966443057E-2</v>
      </c>
    </row>
    <row r="5" spans="1:2" ht="15.75" thickBot="1" x14ac:dyDescent="0.3">
      <c r="A5" s="44">
        <v>2016</v>
      </c>
      <c r="B5" s="45">
        <f>Data!K203</f>
        <v>1.7369727047146455E-2</v>
      </c>
    </row>
    <row r="6" spans="1:2" ht="15.75" thickBot="1" x14ac:dyDescent="0.3">
      <c r="A6" s="44">
        <v>2017</v>
      </c>
      <c r="B6" s="45">
        <f>Data!L203</f>
        <v>2.1138211382113914E-2</v>
      </c>
    </row>
    <row r="7" spans="1:2" ht="15.75" thickBot="1" x14ac:dyDescent="0.3">
      <c r="A7" s="44">
        <v>2018</v>
      </c>
      <c r="B7" s="45">
        <f>Data!M203</f>
        <v>2.1669341894061001E-2</v>
      </c>
    </row>
    <row r="8" spans="1:2" ht="15.75" thickBot="1" x14ac:dyDescent="0.3">
      <c r="A8" s="44">
        <v>2019</v>
      </c>
      <c r="B8" s="45">
        <f>Data!N203</f>
        <v>2.1112894596040599E-2</v>
      </c>
    </row>
    <row r="9" spans="1:2" ht="15.75" thickBot="1" x14ac:dyDescent="0.3">
      <c r="A9" s="46">
        <v>2020</v>
      </c>
      <c r="B9" s="47">
        <f>Data!O203</f>
        <v>2.0556447298020419E-2</v>
      </c>
    </row>
  </sheetData>
  <pageMargins left="0.7" right="0.7" top="0.75" bottom="0.75" header="0.3" footer="0.3"/>
  <pageSetup paperSize="9"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FF99"/>
    <pageSetUpPr fitToPage="1"/>
  </sheetPr>
  <dimension ref="A1:E18"/>
  <sheetViews>
    <sheetView showGridLines="0" view="pageBreakPreview" zoomScaleNormal="100" zoomScaleSheetLayoutView="100" workbookViewId="0"/>
  </sheetViews>
  <sheetFormatPr defaultRowHeight="15" x14ac:dyDescent="0.25"/>
  <cols>
    <col min="1" max="1" width="22.28515625" bestFit="1" customWidth="1"/>
    <col min="2" max="5" width="15.5703125" customWidth="1"/>
  </cols>
  <sheetData>
    <row r="1" spans="1:5" ht="30" x14ac:dyDescent="0.25">
      <c r="A1" s="36" t="s">
        <v>26</v>
      </c>
      <c r="B1" s="39" t="s">
        <v>87</v>
      </c>
      <c r="C1" s="39" t="s">
        <v>158</v>
      </c>
      <c r="D1" s="39" t="s">
        <v>89</v>
      </c>
      <c r="E1" s="39" t="s">
        <v>90</v>
      </c>
    </row>
    <row r="2" spans="1:5" x14ac:dyDescent="0.25">
      <c r="A2" s="69" t="str">
        <f>INDEX(Data!$182:$187,1,ROW()+3)</f>
        <v xml:space="preserve">Alpine Energy </v>
      </c>
      <c r="B2" s="40">
        <f>INDEX(Data!$182:$187,MATCH(B$1,Data!$C$182:$C$187,0),ROW()+3)/1000</f>
        <v>42.94406</v>
      </c>
      <c r="C2" s="40">
        <f>INDEX(Data!$182:$187,MATCH(C$1,Data!$C$182:$C$187,0),ROW()+3)/1000</f>
        <v>42.94406</v>
      </c>
      <c r="D2" s="40">
        <f>INDEX(Data!$182:$187,MATCH(D$1,Data!$C$182:$C$187,0),ROW()+3)/1000</f>
        <v>0</v>
      </c>
      <c r="E2" s="38">
        <f>INDEX(Data!$182:$187,MATCH(E$1,Data!$C$182:$C$187,0),ROW()+3)</f>
        <v>0</v>
      </c>
    </row>
    <row r="3" spans="1:5" x14ac:dyDescent="0.25">
      <c r="A3" s="69" t="str">
        <f>INDEX(Data!$182:$187,1,ROW()+3)</f>
        <v xml:space="preserve">Centralines </v>
      </c>
      <c r="B3" s="67">
        <f>INDEX(Data!$182:$187,MATCH(B$1,Data!$C$182:$C$187,0),ROW()+3)/1000</f>
        <v>14.189</v>
      </c>
      <c r="C3" s="67">
        <f>INDEX(Data!$182:$187,MATCH(C$1,Data!$C$182:$C$187,0),ROW()+3)/1000</f>
        <v>14.189</v>
      </c>
      <c r="D3" s="67">
        <f>INDEX(Data!$182:$187,MATCH(D$1,Data!$C$182:$C$187,0),ROW()+3)/1000</f>
        <v>0</v>
      </c>
      <c r="E3" s="38">
        <f>INDEX(Data!$182:$187,MATCH(E$1,Data!$C$182:$C$187,0),ROW()+3)</f>
        <v>0</v>
      </c>
    </row>
    <row r="4" spans="1:5" x14ac:dyDescent="0.25">
      <c r="A4" s="69" t="str">
        <f>INDEX(Data!$182:$187,1,ROW()+3)</f>
        <v>Electricity Ashburton</v>
      </c>
      <c r="B4" s="67">
        <f>INDEX(Data!$182:$187,MATCH(B$1,Data!$C$182:$C$187,0),ROW()+3)/1000</f>
        <v>82.519357375000013</v>
      </c>
      <c r="C4" s="67">
        <f>INDEX(Data!$182:$187,MATCH(C$1,Data!$C$182:$C$187,0),ROW()+3)/1000</f>
        <v>82.519357375000013</v>
      </c>
      <c r="D4" s="67">
        <f>INDEX(Data!$182:$187,MATCH(D$1,Data!$C$182:$C$187,0),ROW()+3)/1000</f>
        <v>0</v>
      </c>
      <c r="E4" s="38">
        <f>INDEX(Data!$182:$187,MATCH(E$1,Data!$C$182:$C$187,0),ROW()+3)</f>
        <v>0</v>
      </c>
    </row>
    <row r="5" spans="1:5" x14ac:dyDescent="0.25">
      <c r="A5" s="69" t="str">
        <f>INDEX(Data!$182:$187,1,ROW()+3)</f>
        <v xml:space="preserve">Nelson Electricity </v>
      </c>
      <c r="B5" s="67">
        <f>INDEX(Data!$182:$187,MATCH(B$1,Data!$C$182:$C$187,0),ROW()+3)/1000</f>
        <v>6.258</v>
      </c>
      <c r="C5" s="67">
        <f>INDEX(Data!$182:$187,MATCH(C$1,Data!$C$182:$C$187,0),ROW()+3)/1000</f>
        <v>6.258</v>
      </c>
      <c r="D5" s="67">
        <f>INDEX(Data!$182:$187,MATCH(D$1,Data!$C$182:$C$187,0),ROW()+3)/1000</f>
        <v>0</v>
      </c>
      <c r="E5" s="38">
        <f>INDEX(Data!$182:$187,MATCH(E$1,Data!$C$182:$C$187,0),ROW()+3)</f>
        <v>0</v>
      </c>
    </row>
    <row r="6" spans="1:5" x14ac:dyDescent="0.25">
      <c r="A6" s="69" t="str">
        <f>INDEX(Data!$182:$187,1,ROW()+3)</f>
        <v xml:space="preserve">Top Energy </v>
      </c>
      <c r="B6" s="67">
        <f>INDEX(Data!$182:$187,MATCH(B$1,Data!$C$182:$C$187,0),ROW()+3)/1000</f>
        <v>75.11891222339932</v>
      </c>
      <c r="C6" s="67">
        <f>INDEX(Data!$182:$187,MATCH(C$1,Data!$C$182:$C$187,0),ROW()+3)/1000</f>
        <v>75.11891222339932</v>
      </c>
      <c r="D6" s="67">
        <f>INDEX(Data!$182:$187,MATCH(D$1,Data!$C$182:$C$187,0),ROW()+3)/1000</f>
        <v>0</v>
      </c>
      <c r="E6" s="38">
        <f>INDEX(Data!$182:$187,MATCH(E$1,Data!$C$182:$C$187,0),ROW()+3)</f>
        <v>0</v>
      </c>
    </row>
    <row r="7" spans="1:5" x14ac:dyDescent="0.25">
      <c r="A7" s="69" t="str">
        <f>INDEX(Data!$182:$187,1,ROW()+3)</f>
        <v xml:space="preserve">Unison </v>
      </c>
      <c r="B7" s="67">
        <f>INDEX(Data!$182:$187,MATCH(B$1,Data!$C$182:$C$187,0),ROW()+3)/1000</f>
        <v>180.03170075994359</v>
      </c>
      <c r="C7" s="67">
        <f>INDEX(Data!$182:$187,MATCH(C$1,Data!$C$182:$C$187,0),ROW()+3)/1000</f>
        <v>179.81531332221502</v>
      </c>
      <c r="D7" s="67">
        <f>INDEX(Data!$182:$187,MATCH(D$1,Data!$C$182:$C$187,0),ROW()+3)/1000</f>
        <v>-0.21638743772858288</v>
      </c>
      <c r="E7" s="38">
        <f>INDEX(Data!$182:$187,MATCH(E$1,Data!$C$182:$C$187,0),ROW()+3)</f>
        <v>-1.2019407516297169E-3</v>
      </c>
    </row>
    <row r="8" spans="1:5" x14ac:dyDescent="0.25">
      <c r="A8" s="69" t="str">
        <f>INDEX(Data!$182:$187,1,ROW()+3)</f>
        <v>Electricity Invercargill</v>
      </c>
      <c r="B8" s="67">
        <f>INDEX(Data!$182:$187,MATCH(B$1,Data!$C$182:$C$187,0),ROW()+3)/1000</f>
        <v>15.925155999999999</v>
      </c>
      <c r="C8" s="67">
        <f>INDEX(Data!$182:$187,MATCH(C$1,Data!$C$182:$C$187,0),ROW()+3)/1000</f>
        <v>15.671657540725905</v>
      </c>
      <c r="D8" s="67">
        <f>INDEX(Data!$182:$187,MATCH(D$1,Data!$C$182:$C$187,0),ROW()+3)/1000</f>
        <v>-0.25349845927409481</v>
      </c>
      <c r="E8" s="38">
        <f>INDEX(Data!$182:$187,MATCH(E$1,Data!$C$182:$C$187,0),ROW()+3)</f>
        <v>-1.5918114665507504E-2</v>
      </c>
    </row>
    <row r="9" spans="1:5" x14ac:dyDescent="0.25">
      <c r="A9" s="69" t="str">
        <f>INDEX(Data!$182:$187,1,ROW()+3)</f>
        <v>Aurora Energy</v>
      </c>
      <c r="B9" s="67">
        <f>INDEX(Data!$182:$187,MATCH(B$1,Data!$C$182:$C$187,0),ROW()+3)/1000</f>
        <v>84.858524210883985</v>
      </c>
      <c r="C9" s="67">
        <f>INDEX(Data!$182:$187,MATCH(C$1,Data!$C$182:$C$187,0),ROW()+3)/1000</f>
        <v>82.689935742873899</v>
      </c>
      <c r="D9" s="67">
        <f>INDEX(Data!$182:$187,MATCH(D$1,Data!$C$182:$C$187,0),ROW()+3)/1000</f>
        <v>-2.1685884680100864</v>
      </c>
      <c r="E9" s="38">
        <f>INDEX(Data!$182:$187,MATCH(E$1,Data!$C$182:$C$187,0),ROW()+3)</f>
        <v>-2.5555340352383153E-2</v>
      </c>
    </row>
    <row r="10" spans="1:5" x14ac:dyDescent="0.25">
      <c r="A10" s="69" t="str">
        <f>INDEX(Data!$182:$187,1,ROW()+3)</f>
        <v xml:space="preserve">Vector </v>
      </c>
      <c r="B10" s="67">
        <f>INDEX(Data!$182:$187,MATCH(B$1,Data!$C$182:$C$187,0),ROW()+3)/1000</f>
        <v>790.0816224496732</v>
      </c>
      <c r="C10" s="67">
        <f>INDEX(Data!$182:$187,MATCH(C$1,Data!$C$182:$C$187,0),ROW()+3)/1000</f>
        <v>731.38015780166234</v>
      </c>
      <c r="D10" s="67">
        <f>INDEX(Data!$182:$187,MATCH(D$1,Data!$C$182:$C$187,0),ROW()+3)/1000</f>
        <v>-58.701464648010905</v>
      </c>
      <c r="E10" s="38">
        <f>INDEX(Data!$182:$187,MATCH(E$1,Data!$C$182:$C$187,0),ROW()+3)</f>
        <v>-7.4297975019346915E-2</v>
      </c>
    </row>
    <row r="11" spans="1:5" x14ac:dyDescent="0.25">
      <c r="A11" s="69" t="str">
        <f>INDEX(Data!$182:$187,1,ROW()+3)</f>
        <v xml:space="preserve">OtagoNet </v>
      </c>
      <c r="B11" s="67">
        <f>INDEX(Data!$182:$187,MATCH(B$1,Data!$C$182:$C$187,0),ROW()+3)/1000</f>
        <v>54.814999999999998</v>
      </c>
      <c r="C11" s="67">
        <f>INDEX(Data!$182:$187,MATCH(C$1,Data!$C$182:$C$187,0),ROW()+3)/1000</f>
        <v>47.798800266999706</v>
      </c>
      <c r="D11" s="67">
        <f>INDEX(Data!$182:$187,MATCH(D$1,Data!$C$182:$C$187,0),ROW()+3)/1000</f>
        <v>-7.0161997330002928</v>
      </c>
      <c r="E11" s="38">
        <f>INDEX(Data!$182:$187,MATCH(E$1,Data!$C$182:$C$187,0),ROW()+3)</f>
        <v>-0.12799780594728255</v>
      </c>
    </row>
    <row r="12" spans="1:5" x14ac:dyDescent="0.25">
      <c r="A12" s="69" t="str">
        <f>INDEX(Data!$182:$187,1,ROW()+3)</f>
        <v>The Lines Company</v>
      </c>
      <c r="B12" s="67">
        <f>INDEX(Data!$182:$187,MATCH(B$1,Data!$C$182:$C$187,0),ROW()+3)/1000</f>
        <v>60.243200370745434</v>
      </c>
      <c r="C12" s="67">
        <f>INDEX(Data!$182:$187,MATCH(C$1,Data!$C$182:$C$187,0),ROW()+3)/1000</f>
        <v>50.952720131942378</v>
      </c>
      <c r="D12" s="67">
        <f>INDEX(Data!$182:$187,MATCH(D$1,Data!$C$182:$C$187,0),ROW()+3)/1000</f>
        <v>-9.2904802388030578</v>
      </c>
      <c r="E12" s="38">
        <f>INDEX(Data!$182:$187,MATCH(E$1,Data!$C$182:$C$187,0),ROW()+3)</f>
        <v>-0.1542162465079559</v>
      </c>
    </row>
    <row r="13" spans="1:5" x14ac:dyDescent="0.25">
      <c r="A13" s="69" t="str">
        <f>INDEX(Data!$182:$187,1,ROW()+3)</f>
        <v xml:space="preserve">Powerco </v>
      </c>
      <c r="B13" s="67">
        <f>INDEX(Data!$182:$187,MATCH(B$1,Data!$C$182:$C$187,0),ROW()+3)/1000</f>
        <v>612.25600166725576</v>
      </c>
      <c r="C13" s="67">
        <f>INDEX(Data!$182:$187,MATCH(C$1,Data!$C$182:$C$187,0),ROW()+3)/1000</f>
        <v>499.42577060734362</v>
      </c>
      <c r="D13" s="67">
        <f>INDEX(Data!$182:$187,MATCH(D$1,Data!$C$182:$C$187,0),ROW()+3)/1000</f>
        <v>-112.83023105991212</v>
      </c>
      <c r="E13" s="38">
        <f>INDEX(Data!$182:$187,MATCH(E$1,Data!$C$182:$C$187,0),ROW()+3)</f>
        <v>-0.18428603517590708</v>
      </c>
    </row>
    <row r="14" spans="1:5" x14ac:dyDescent="0.25">
      <c r="A14" s="69" t="str">
        <f>INDEX(Data!$182:$187,1,ROW()+3)</f>
        <v xml:space="preserve">Wellington Electricity </v>
      </c>
      <c r="B14" s="67">
        <f>INDEX(Data!$182:$187,MATCH(B$1,Data!$C$182:$C$187,0),ROW()+3)/1000</f>
        <v>172.54067286207905</v>
      </c>
      <c r="C14" s="67">
        <f>INDEX(Data!$182:$187,MATCH(C$1,Data!$C$182:$C$187,0),ROW()+3)/1000</f>
        <v>140.13544010829224</v>
      </c>
      <c r="D14" s="67">
        <f>INDEX(Data!$182:$187,MATCH(D$1,Data!$C$182:$C$187,0),ROW()+3)/1000</f>
        <v>-32.405232753786812</v>
      </c>
      <c r="E14" s="38">
        <f>INDEX(Data!$182:$187,MATCH(E$1,Data!$C$182:$C$187,0),ROW()+3)</f>
        <v>-0.18781213853089607</v>
      </c>
    </row>
    <row r="15" spans="1:5" x14ac:dyDescent="0.25">
      <c r="A15" s="69" t="str">
        <f>INDEX(Data!$182:$187,1,ROW()+3)</f>
        <v xml:space="preserve">Horizon Energy </v>
      </c>
      <c r="B15" s="67">
        <f>INDEX(Data!$182:$187,MATCH(B$1,Data!$C$182:$C$187,0),ROW()+3)/1000</f>
        <v>43.985024042134867</v>
      </c>
      <c r="C15" s="67">
        <f>INDEX(Data!$182:$187,MATCH(C$1,Data!$C$182:$C$187,0),ROW()+3)/1000</f>
        <v>32.946177580386312</v>
      </c>
      <c r="D15" s="67">
        <f>INDEX(Data!$182:$187,MATCH(D$1,Data!$C$182:$C$187,0),ROW()+3)/1000</f>
        <v>-11.038846461748552</v>
      </c>
      <c r="E15" s="38">
        <f>INDEX(Data!$182:$187,MATCH(E$1,Data!$C$182:$C$187,0),ROW()+3)</f>
        <v>-0.25096829437160328</v>
      </c>
    </row>
    <row r="16" spans="1:5" x14ac:dyDescent="0.25">
      <c r="A16" s="69" t="str">
        <f>INDEX(Data!$182:$187,1,ROW()+3)</f>
        <v xml:space="preserve">Eastland </v>
      </c>
      <c r="B16" s="67">
        <f>INDEX(Data!$182:$187,MATCH(B$1,Data!$C$182:$C$187,0),ROW()+3)/1000</f>
        <v>38.716255658519131</v>
      </c>
      <c r="C16" s="67">
        <f>INDEX(Data!$182:$187,MATCH(C$1,Data!$C$182:$C$187,0),ROW()+3)/1000</f>
        <v>28.283672136344681</v>
      </c>
      <c r="D16" s="67">
        <f>INDEX(Data!$182:$187,MATCH(D$1,Data!$C$182:$C$187,0),ROW()+3)/1000</f>
        <v>-10.432583522174452</v>
      </c>
      <c r="E16" s="38">
        <f>INDEX(Data!$182:$187,MATCH(E$1,Data!$C$182:$C$187,0),ROW()+3)</f>
        <v>-0.26946261575992214</v>
      </c>
    </row>
    <row r="17" spans="1:5" x14ac:dyDescent="0.25">
      <c r="A17" s="69" t="str">
        <f>INDEX(Data!$182:$187,1,ROW()+3)</f>
        <v xml:space="preserve">Network Tasman </v>
      </c>
      <c r="B17" s="67">
        <f>INDEX(Data!$182:$187,MATCH(B$1,Data!$C$182:$C$187,0),ROW()+3)/1000</f>
        <v>58.462157690223492</v>
      </c>
      <c r="C17" s="67">
        <f>INDEX(Data!$182:$187,MATCH(C$1,Data!$C$182:$C$187,0),ROW()+3)/1000</f>
        <v>33.451639606243113</v>
      </c>
      <c r="D17" s="67">
        <f>INDEX(Data!$182:$187,MATCH(D$1,Data!$C$182:$C$187,0),ROW()+3)/1000</f>
        <v>-25.010518083980379</v>
      </c>
      <c r="E17" s="38">
        <f>INDEX(Data!$182:$187,MATCH(E$1,Data!$C$182:$C$187,0),ROW()+3)</f>
        <v>-0.42780696218064557</v>
      </c>
    </row>
    <row r="18" spans="1:5" x14ac:dyDescent="0.25">
      <c r="A18" s="37" t="s">
        <v>78</v>
      </c>
      <c r="B18" s="41">
        <f>SUM(B2:B17)</f>
        <v>2332.9446453098576</v>
      </c>
      <c r="C18" s="41">
        <f t="shared" ref="C18:D18" si="0">SUM(C2:C17)</f>
        <v>2063.5806144434287</v>
      </c>
      <c r="D18" s="41">
        <f t="shared" si="0"/>
        <v>-269.36403086642935</v>
      </c>
      <c r="E18" s="42">
        <f>D18/B18</f>
        <v>-0.1154609610682181</v>
      </c>
    </row>
  </sheetData>
  <pageMargins left="0.7" right="0.7" top="0.75" bottom="0.75" header="0.3" footer="0.3"/>
  <pageSetup paperSize="9" scale="93"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FF99"/>
    <pageSetUpPr fitToPage="1"/>
  </sheetPr>
  <dimension ref="A1:F18"/>
  <sheetViews>
    <sheetView showGridLines="0" view="pageBreakPreview" zoomScaleNormal="100" zoomScaleSheetLayoutView="100" workbookViewId="0"/>
  </sheetViews>
  <sheetFormatPr defaultRowHeight="15" x14ac:dyDescent="0.25"/>
  <cols>
    <col min="1" max="1" width="20.28515625" bestFit="1" customWidth="1"/>
  </cols>
  <sheetData>
    <row r="1" spans="1:6" x14ac:dyDescent="0.25">
      <c r="A1" s="31" t="s">
        <v>26</v>
      </c>
      <c r="B1" s="32">
        <v>2016</v>
      </c>
      <c r="C1" s="32">
        <v>2017</v>
      </c>
      <c r="D1" s="32">
        <v>2018</v>
      </c>
      <c r="E1" s="32">
        <v>2019</v>
      </c>
      <c r="F1" s="32">
        <v>2020</v>
      </c>
    </row>
    <row r="2" spans="1:6" x14ac:dyDescent="0.25">
      <c r="A2" s="30" t="s">
        <v>14</v>
      </c>
      <c r="B2" s="34">
        <f>INDEX(Data!$1:$1048576,MATCH("Nominal capex series "&amp;B$1,Data!$C:$C,0),MATCH($A2,Data!$111:$111,0))/1000</f>
        <v>9.5644826426300913</v>
      </c>
      <c r="C2" s="34">
        <f>INDEX(Data!$1:$1048576,MATCH("Nominal capex series "&amp;C$1,Data!$C:$C,0),MATCH($A2,Data!$111:$111,0))/1000</f>
        <v>9.4337893241505348</v>
      </c>
      <c r="D2" s="34">
        <f>INDEX(Data!$1:$1048576,MATCH("Nominal capex series "&amp;D$1,Data!$C:$C,0),MATCH($A2,Data!$111:$111,0))/1000</f>
        <v>10.82683723454938</v>
      </c>
      <c r="E2" s="34">
        <f>INDEX(Data!$1:$1048576,MATCH("Nominal capex series "&amp;E$1,Data!$C:$C,0),MATCH($A2,Data!$111:$111,0))/1000</f>
        <v>8.0064357462069022</v>
      </c>
      <c r="F2" s="34">
        <f>INDEX(Data!$1:$1048576,MATCH("Nominal capex series "&amp;F$1,Data!$C:$C,0),MATCH($A2,Data!$111:$111,0))/1000</f>
        <v>8.8957689507102096</v>
      </c>
    </row>
    <row r="3" spans="1:6" x14ac:dyDescent="0.25">
      <c r="A3" s="30" t="s">
        <v>3</v>
      </c>
      <c r="B3" s="34">
        <f>INDEX(Data!$1:$1048576,MATCH("Nominal capex series "&amp;B$1,Data!$C:$C,0),MATCH($A3,Data!$111:$111,0))/1000</f>
        <v>26.256217239210041</v>
      </c>
      <c r="C3" s="34">
        <f>INDEX(Data!$1:$1048576,MATCH("Nominal capex series "&amp;C$1,Data!$C:$C,0),MATCH($A3,Data!$111:$111,0))/1000</f>
        <v>16.97080905572707</v>
      </c>
      <c r="D3" s="34">
        <f>INDEX(Data!$1:$1048576,MATCH("Nominal capex series "&amp;D$1,Data!$C:$C,0),MATCH($A3,Data!$111:$111,0))/1000</f>
        <v>15.873947143832474</v>
      </c>
      <c r="E3" s="34">
        <f>INDEX(Data!$1:$1048576,MATCH("Nominal capex series "&amp;E$1,Data!$C:$C,0),MATCH($A3,Data!$111:$111,0))/1000</f>
        <v>17.293506852560881</v>
      </c>
      <c r="F3" s="34">
        <f>INDEX(Data!$1:$1048576,MATCH("Nominal capex series "&amp;F$1,Data!$C:$C,0),MATCH($A3,Data!$111:$111,0))/1000</f>
        <v>13.134164467439925</v>
      </c>
    </row>
    <row r="4" spans="1:6" x14ac:dyDescent="0.25">
      <c r="A4" s="30" t="s">
        <v>9</v>
      </c>
      <c r="B4" s="34">
        <f>INDEX(Data!$1:$1048576,MATCH("Nominal capex series "&amp;B$1,Data!$C:$C,0),MATCH($A4,Data!$111:$111,0))/1000</f>
        <v>3.3673158494987105</v>
      </c>
      <c r="C4" s="34">
        <f>INDEX(Data!$1:$1048576,MATCH("Nominal capex series "&amp;C$1,Data!$C:$C,0),MATCH($A4,Data!$111:$111,0))/1000</f>
        <v>3.0076051088494173</v>
      </c>
      <c r="D4" s="34">
        <f>INDEX(Data!$1:$1048576,MATCH("Nominal capex series "&amp;D$1,Data!$C:$C,0),MATCH($A4,Data!$111:$111,0))/1000</f>
        <v>3.2244912081306207</v>
      </c>
      <c r="E4" s="34">
        <f>INDEX(Data!$1:$1048576,MATCH("Nominal capex series "&amp;E$1,Data!$C:$C,0),MATCH($A4,Data!$111:$111,0))/1000</f>
        <v>3.0165466916706865</v>
      </c>
      <c r="F4" s="34">
        <f>INDEX(Data!$1:$1048576,MATCH("Nominal capex series "&amp;F$1,Data!$C:$C,0),MATCH($A4,Data!$111:$111,0))/1000</f>
        <v>2.8201403312875888</v>
      </c>
    </row>
    <row r="5" spans="1:6" x14ac:dyDescent="0.25">
      <c r="A5" s="30" t="s">
        <v>11</v>
      </c>
      <c r="B5" s="34">
        <f>INDEX(Data!$1:$1048576,MATCH("Nominal capex series "&amp;B$1,Data!$C:$C,0),MATCH($A5,Data!$111:$111,0))/1000</f>
        <v>9.8929562224722272</v>
      </c>
      <c r="C5" s="34">
        <f>INDEX(Data!$1:$1048576,MATCH("Nominal capex series "&amp;C$1,Data!$C:$C,0),MATCH($A5,Data!$111:$111,0))/1000</f>
        <v>14.592836759507669</v>
      </c>
      <c r="D5" s="34">
        <f>INDEX(Data!$1:$1048576,MATCH("Nominal capex series "&amp;D$1,Data!$C:$C,0),MATCH($A5,Data!$111:$111,0))/1000</f>
        <v>8.2240417107271959</v>
      </c>
      <c r="E5" s="34">
        <f>INDEX(Data!$1:$1048576,MATCH("Nominal capex series "&amp;E$1,Data!$C:$C,0),MATCH($A5,Data!$111:$111,0))/1000</f>
        <v>6.6794002953617264</v>
      </c>
      <c r="F5" s="34">
        <f>INDEX(Data!$1:$1048576,MATCH("Nominal capex series "&amp;F$1,Data!$C:$C,0),MATCH($A5,Data!$111:$111,0))/1000</f>
        <v>7.1387932753800936</v>
      </c>
    </row>
    <row r="6" spans="1:6" x14ac:dyDescent="0.25">
      <c r="A6" s="30" t="s">
        <v>12</v>
      </c>
      <c r="B6" s="34">
        <f>INDEX(Data!$1:$1048576,MATCH("Nominal capex series "&amp;B$1,Data!$C:$C,0),MATCH($A6,Data!$111:$111,0))/1000</f>
        <v>16.033804474825821</v>
      </c>
      <c r="C6" s="34">
        <f>INDEX(Data!$1:$1048576,MATCH("Nominal capex series "&amp;C$1,Data!$C:$C,0),MATCH($A6,Data!$111:$111,0))/1000</f>
        <v>23.358398817639106</v>
      </c>
      <c r="D6" s="34">
        <f>INDEX(Data!$1:$1048576,MATCH("Nominal capex series "&amp;D$1,Data!$C:$C,0),MATCH($A6,Data!$111:$111,0))/1000</f>
        <v>18.899627550089452</v>
      </c>
      <c r="E6" s="34">
        <f>INDEX(Data!$1:$1048576,MATCH("Nominal capex series "&amp;E$1,Data!$C:$C,0),MATCH($A6,Data!$111:$111,0))/1000</f>
        <v>18.319397528585725</v>
      </c>
      <c r="F6" s="34">
        <f>INDEX(Data!$1:$1048576,MATCH("Nominal capex series "&amp;F$1,Data!$C:$C,0),MATCH($A6,Data!$111:$111,0))/1000</f>
        <v>13.076031754981379</v>
      </c>
    </row>
    <row r="7" spans="1:6" x14ac:dyDescent="0.25">
      <c r="A7" s="30" t="s">
        <v>10</v>
      </c>
      <c r="B7" s="34">
        <f>INDEX(Data!$1:$1048576,MATCH("Nominal capex series "&amp;B$1,Data!$C:$C,0),MATCH($A7,Data!$111:$111,0))/1000</f>
        <v>5.4760305679863235</v>
      </c>
      <c r="C7" s="34">
        <f>INDEX(Data!$1:$1048576,MATCH("Nominal capex series "&amp;C$1,Data!$C:$C,0),MATCH($A7,Data!$111:$111,0))/1000</f>
        <v>3.3381917762238693</v>
      </c>
      <c r="D7" s="34">
        <f>INDEX(Data!$1:$1048576,MATCH("Nominal capex series "&amp;D$1,Data!$C:$C,0),MATCH($A7,Data!$111:$111,0))/1000</f>
        <v>2.8970378241914836</v>
      </c>
      <c r="E7" s="34">
        <f>INDEX(Data!$1:$1048576,MATCH("Nominal capex series "&amp;E$1,Data!$C:$C,0),MATCH($A7,Data!$111:$111,0))/1000</f>
        <v>2.1485626663500872</v>
      </c>
      <c r="F7" s="34">
        <f>INDEX(Data!$1:$1048576,MATCH("Nominal capex series "&amp;F$1,Data!$C:$C,0),MATCH($A7,Data!$111:$111,0))/1000</f>
        <v>3.0777231665241866</v>
      </c>
    </row>
    <row r="8" spans="1:6" x14ac:dyDescent="0.25">
      <c r="A8" s="30" t="s">
        <v>8</v>
      </c>
      <c r="B8" s="34">
        <f>INDEX(Data!$1:$1048576,MATCH("Nominal capex series "&amp;B$1,Data!$C:$C,0),MATCH($A8,Data!$111:$111,0))/1000</f>
        <v>8.2314715348245606</v>
      </c>
      <c r="C8" s="34">
        <f>INDEX(Data!$1:$1048576,MATCH("Nominal capex series "&amp;C$1,Data!$C:$C,0),MATCH($A8,Data!$111:$111,0))/1000</f>
        <v>7.4174929846528572</v>
      </c>
      <c r="D8" s="34">
        <f>INDEX(Data!$1:$1048576,MATCH("Nominal capex series "&amp;D$1,Data!$C:$C,0),MATCH($A8,Data!$111:$111,0))/1000</f>
        <v>6.9747253658223274</v>
      </c>
      <c r="E8" s="34">
        <f>INDEX(Data!$1:$1048576,MATCH("Nominal capex series "&amp;E$1,Data!$C:$C,0),MATCH($A8,Data!$111:$111,0))/1000</f>
        <v>6.4993845496635778</v>
      </c>
      <c r="F8" s="34">
        <f>INDEX(Data!$1:$1048576,MATCH("Nominal capex series "&amp;F$1,Data!$C:$C,0),MATCH($A8,Data!$111:$111,0))/1000</f>
        <v>6.6823492010368115</v>
      </c>
    </row>
    <row r="9" spans="1:6" x14ac:dyDescent="0.25">
      <c r="A9" s="30" t="s">
        <v>7</v>
      </c>
      <c r="B9" s="34">
        <f>INDEX(Data!$1:$1048576,MATCH("Nominal capex series "&amp;B$1,Data!$C:$C,0),MATCH($A9,Data!$111:$111,0))/1000</f>
        <v>0.82384004989284032</v>
      </c>
      <c r="C9" s="34">
        <f>INDEX(Data!$1:$1048576,MATCH("Nominal capex series "&amp;C$1,Data!$C:$C,0),MATCH($A9,Data!$111:$111,0))/1000</f>
        <v>1.0188768547342464</v>
      </c>
      <c r="D9" s="34">
        <f>INDEX(Data!$1:$1048576,MATCH("Nominal capex series "&amp;D$1,Data!$C:$C,0),MATCH($A9,Data!$111:$111,0))/1000</f>
        <v>1.4899900132357133</v>
      </c>
      <c r="E9" s="34">
        <f>INDEX(Data!$1:$1048576,MATCH("Nominal capex series "&amp;E$1,Data!$C:$C,0),MATCH($A9,Data!$111:$111,0))/1000</f>
        <v>1.594891489075239</v>
      </c>
      <c r="F9" s="34">
        <f>INDEX(Data!$1:$1048576,MATCH("Nominal capex series "&amp;F$1,Data!$C:$C,0),MATCH($A9,Data!$111:$111,0))/1000</f>
        <v>1.951968358074307</v>
      </c>
    </row>
    <row r="10" spans="1:6" x14ac:dyDescent="0.25">
      <c r="A10" s="30" t="s">
        <v>2</v>
      </c>
      <c r="B10" s="34">
        <f>INDEX(Data!$1:$1048576,MATCH("Nominal capex series "&amp;B$1,Data!$C:$C,0),MATCH($A10,Data!$111:$111,0))/1000</f>
        <v>6.7932203779824869</v>
      </c>
      <c r="C10" s="34">
        <f>INDEX(Data!$1:$1048576,MATCH("Nominal capex series "&amp;C$1,Data!$C:$C,0),MATCH($A10,Data!$111:$111,0))/1000</f>
        <v>8.5249213953890131</v>
      </c>
      <c r="D10" s="34">
        <f>INDEX(Data!$1:$1048576,MATCH("Nominal capex series "&amp;D$1,Data!$C:$C,0),MATCH($A10,Data!$111:$111,0))/1000</f>
        <v>10.739305047332884</v>
      </c>
      <c r="E10" s="34">
        <f>INDEX(Data!$1:$1048576,MATCH("Nominal capex series "&amp;E$1,Data!$C:$C,0),MATCH($A10,Data!$111:$111,0))/1000</f>
        <v>7.3540162295422773</v>
      </c>
      <c r="F10" s="34">
        <f>INDEX(Data!$1:$1048576,MATCH("Nominal capex series "&amp;F$1,Data!$C:$C,0),MATCH($A10,Data!$111:$111,0))/1000</f>
        <v>6.7131043830358674</v>
      </c>
    </row>
    <row r="11" spans="1:6" x14ac:dyDescent="0.25">
      <c r="A11" s="30" t="s">
        <v>4</v>
      </c>
      <c r="B11" s="34">
        <f>INDEX(Data!$1:$1048576,MATCH("Nominal capex series "&amp;B$1,Data!$C:$C,0),MATCH($A11,Data!$111:$111,0))/1000</f>
        <v>11.238732876015069</v>
      </c>
      <c r="C11" s="34">
        <f>INDEX(Data!$1:$1048576,MATCH("Nominal capex series "&amp;C$1,Data!$C:$C,0),MATCH($A11,Data!$111:$111,0))/1000</f>
        <v>9.7280642086293554</v>
      </c>
      <c r="D11" s="34">
        <f>INDEX(Data!$1:$1048576,MATCH("Nominal capex series "&amp;D$1,Data!$C:$C,0),MATCH($A11,Data!$111:$111,0))/1000</f>
        <v>10.573501264175555</v>
      </c>
      <c r="E11" s="34">
        <f>INDEX(Data!$1:$1048576,MATCH("Nominal capex series "&amp;E$1,Data!$C:$C,0),MATCH($A11,Data!$111:$111,0))/1000</f>
        <v>10.734534006977071</v>
      </c>
      <c r="F11" s="34">
        <f>INDEX(Data!$1:$1048576,MATCH("Nominal capex series "&amp;F$1,Data!$C:$C,0),MATCH($A11,Data!$111:$111,0))/1000</f>
        <v>10.546221048595918</v>
      </c>
    </row>
    <row r="12" spans="1:6" x14ac:dyDescent="0.25">
      <c r="A12" s="30" t="s">
        <v>15</v>
      </c>
      <c r="B12" s="34">
        <f>INDEX(Data!$1:$1048576,MATCH("Nominal capex series "&amp;B$1,Data!$C:$C,0),MATCH($A12,Data!$111:$111,0))/1000</f>
        <v>94.624739823183916</v>
      </c>
      <c r="C12" s="34">
        <f>INDEX(Data!$1:$1048576,MATCH("Nominal capex series "&amp;C$1,Data!$C:$C,0),MATCH($A12,Data!$111:$111,0))/1000</f>
        <v>100.3643282534713</v>
      </c>
      <c r="D12" s="34">
        <f>INDEX(Data!$1:$1048576,MATCH("Nominal capex series "&amp;D$1,Data!$C:$C,0),MATCH($A12,Data!$111:$111,0))/1000</f>
        <v>115.02233277383471</v>
      </c>
      <c r="E12" s="34">
        <f>INDEX(Data!$1:$1048576,MATCH("Nominal capex series "&amp;E$1,Data!$C:$C,0),MATCH($A12,Data!$111:$111,0))/1000</f>
        <v>114.44167979740739</v>
      </c>
      <c r="F12" s="34">
        <f>INDEX(Data!$1:$1048576,MATCH("Nominal capex series "&amp;F$1,Data!$C:$C,0),MATCH($A12,Data!$111:$111,0))/1000</f>
        <v>121.83194915367211</v>
      </c>
    </row>
    <row r="13" spans="1:6" x14ac:dyDescent="0.25">
      <c r="A13" s="30" t="s">
        <v>5</v>
      </c>
      <c r="B13" s="34">
        <f>INDEX(Data!$1:$1048576,MATCH("Nominal capex series "&amp;B$1,Data!$C:$C,0),MATCH($A13,Data!$111:$111,0))/1000</f>
        <v>14.358466803494665</v>
      </c>
      <c r="C13" s="34">
        <f>INDEX(Data!$1:$1048576,MATCH("Nominal capex series "&amp;C$1,Data!$C:$C,0),MATCH($A13,Data!$111:$111,0))/1000</f>
        <v>9.9930349952466475</v>
      </c>
      <c r="D13" s="34">
        <f>INDEX(Data!$1:$1048576,MATCH("Nominal capex series "&amp;D$1,Data!$C:$C,0),MATCH($A13,Data!$111:$111,0))/1000</f>
        <v>10.050043536583715</v>
      </c>
      <c r="E13" s="34">
        <f>INDEX(Data!$1:$1048576,MATCH("Nominal capex series "&amp;E$1,Data!$C:$C,0),MATCH($A13,Data!$111:$111,0))/1000</f>
        <v>9.6389452593267571</v>
      </c>
      <c r="F13" s="34">
        <f>INDEX(Data!$1:$1048576,MATCH("Nominal capex series "&amp;F$1,Data!$C:$C,0),MATCH($A13,Data!$111:$111,0))/1000</f>
        <v>11.321921798795309</v>
      </c>
    </row>
    <row r="14" spans="1:6" x14ac:dyDescent="0.25">
      <c r="A14" s="30" t="s">
        <v>13</v>
      </c>
      <c r="B14" s="34">
        <f>INDEX(Data!$1:$1048576,MATCH("Nominal capex series "&amp;B$1,Data!$C:$C,0),MATCH($A14,Data!$111:$111,0))/1000</f>
        <v>17.15159252714265</v>
      </c>
      <c r="C14" s="34">
        <f>INDEX(Data!$1:$1048576,MATCH("Nominal capex series "&amp;C$1,Data!$C:$C,0),MATCH($A14,Data!$111:$111,0))/1000</f>
        <v>20.556275269905463</v>
      </c>
      <c r="D14" s="34">
        <f>INDEX(Data!$1:$1048576,MATCH("Nominal capex series "&amp;D$1,Data!$C:$C,0),MATCH($A14,Data!$111:$111,0))/1000</f>
        <v>17.830150529636324</v>
      </c>
      <c r="E14" s="34">
        <f>INDEX(Data!$1:$1048576,MATCH("Nominal capex series "&amp;E$1,Data!$C:$C,0),MATCH($A14,Data!$111:$111,0))/1000</f>
        <v>16.338210220565177</v>
      </c>
      <c r="F14" s="34">
        <f>INDEX(Data!$1:$1048576,MATCH("Nominal capex series "&amp;F$1,Data!$C:$C,0),MATCH($A14,Data!$111:$111,0))/1000</f>
        <v>18.443545422393804</v>
      </c>
    </row>
    <row r="15" spans="1:6" x14ac:dyDescent="0.25">
      <c r="A15" s="30" t="s">
        <v>6</v>
      </c>
      <c r="B15" s="34">
        <f>INDEX(Data!$1:$1048576,MATCH("Nominal capex series "&amp;B$1,Data!$C:$C,0),MATCH($A15,Data!$111:$111,0))/1000</f>
        <v>47.734635170159244</v>
      </c>
      <c r="C15" s="34">
        <f>INDEX(Data!$1:$1048576,MATCH("Nominal capex series "&amp;C$1,Data!$C:$C,0),MATCH($A15,Data!$111:$111,0))/1000</f>
        <v>38.522498637246983</v>
      </c>
      <c r="D15" s="34">
        <f>INDEX(Data!$1:$1048576,MATCH("Nominal capex series "&amp;D$1,Data!$C:$C,0),MATCH($A15,Data!$111:$111,0))/1000</f>
        <v>37.410937030746503</v>
      </c>
      <c r="E15" s="34">
        <f>INDEX(Data!$1:$1048576,MATCH("Nominal capex series "&amp;E$1,Data!$C:$C,0),MATCH($A15,Data!$111:$111,0))/1000</f>
        <v>37.365445314883445</v>
      </c>
      <c r="F15" s="34">
        <f>INDEX(Data!$1:$1048576,MATCH("Nominal capex series "&amp;F$1,Data!$C:$C,0),MATCH($A15,Data!$111:$111,0))/1000</f>
        <v>34.263298311868994</v>
      </c>
    </row>
    <row r="16" spans="1:6" x14ac:dyDescent="0.25">
      <c r="A16" s="30" t="s">
        <v>0</v>
      </c>
      <c r="B16" s="34">
        <f>INDEX(Data!$1:$1048576,MATCH("Nominal capex series "&amp;B$1,Data!$C:$C,0),MATCH($A16,Data!$111:$111,0))/1000</f>
        <v>150.98016235498801</v>
      </c>
      <c r="C16" s="34">
        <f>INDEX(Data!$1:$1048576,MATCH("Nominal capex series "&amp;C$1,Data!$C:$C,0),MATCH($A16,Data!$111:$111,0))/1000</f>
        <v>156.69288138966692</v>
      </c>
      <c r="D16" s="34">
        <f>INDEX(Data!$1:$1048576,MATCH("Nominal capex series "&amp;D$1,Data!$C:$C,0),MATCH($A16,Data!$111:$111,0))/1000</f>
        <v>160.72893450262669</v>
      </c>
      <c r="E16" s="34">
        <f>INDEX(Data!$1:$1048576,MATCH("Nominal capex series "&amp;E$1,Data!$C:$C,0),MATCH($A16,Data!$111:$111,0))/1000</f>
        <v>166.66449121648546</v>
      </c>
      <c r="F16" s="34">
        <f>INDEX(Data!$1:$1048576,MATCH("Nominal capex series "&amp;F$1,Data!$C:$C,0),MATCH($A16,Data!$111:$111,0))/1000</f>
        <v>162.52705630339622</v>
      </c>
    </row>
    <row r="17" spans="1:6" x14ac:dyDescent="0.25">
      <c r="A17" s="30" t="s">
        <v>1</v>
      </c>
      <c r="B17" s="34">
        <f>INDEX(Data!$1:$1048576,MATCH("Nominal capex series "&amp;B$1,Data!$C:$C,0),MATCH($A17,Data!$111:$111,0))/1000</f>
        <v>27.257411162926203</v>
      </c>
      <c r="C17" s="34">
        <f>INDEX(Data!$1:$1048576,MATCH("Nominal capex series "&amp;C$1,Data!$C:$C,0),MATCH($A17,Data!$111:$111,0))/1000</f>
        <v>28.40834118543987</v>
      </c>
      <c r="D17" s="34">
        <f>INDEX(Data!$1:$1048576,MATCH("Nominal capex series "&amp;D$1,Data!$C:$C,0),MATCH($A17,Data!$111:$111,0))/1000</f>
        <v>34.853112789436842</v>
      </c>
      <c r="E17" s="34">
        <f>INDEX(Data!$1:$1048576,MATCH("Nominal capex series "&amp;E$1,Data!$C:$C,0),MATCH($A17,Data!$111:$111,0))/1000</f>
        <v>31.196833220227067</v>
      </c>
      <c r="F17" s="34">
        <f>INDEX(Data!$1:$1048576,MATCH("Nominal capex series "&amp;F$1,Data!$C:$C,0),MATCH($A17,Data!$111:$111,0))/1000</f>
        <v>31.209071584394188</v>
      </c>
    </row>
    <row r="18" spans="1:6" x14ac:dyDescent="0.25">
      <c r="A18" s="33" t="s">
        <v>78</v>
      </c>
      <c r="B18" s="35">
        <f>SUM(B2:B17)</f>
        <v>449.78507967723283</v>
      </c>
      <c r="C18" s="35">
        <f t="shared" ref="C18:F18" si="0">SUM(C2:C17)</f>
        <v>451.9283460164803</v>
      </c>
      <c r="D18" s="35">
        <f t="shared" si="0"/>
        <v>465.61901552495192</v>
      </c>
      <c r="E18" s="35">
        <f t="shared" si="0"/>
        <v>457.29228108488951</v>
      </c>
      <c r="F18" s="35">
        <f t="shared" si="0"/>
        <v>453.63310751158696</v>
      </c>
    </row>
  </sheetData>
  <pageMargins left="0.7" right="0.7" top="0.75" bottom="0.75" header="0.3" footer="0.3"/>
  <pageSetup paperSize="9"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99"/>
    <pageSetUpPr fitToPage="1"/>
  </sheetPr>
  <dimension ref="A1:F18"/>
  <sheetViews>
    <sheetView showGridLines="0" view="pageBreakPreview" zoomScaleNormal="100" zoomScaleSheetLayoutView="100" workbookViewId="0"/>
  </sheetViews>
  <sheetFormatPr defaultRowHeight="15" x14ac:dyDescent="0.25"/>
  <cols>
    <col min="1" max="1" width="20.28515625" bestFit="1" customWidth="1"/>
    <col min="2" max="6" width="12.7109375" customWidth="1"/>
  </cols>
  <sheetData>
    <row r="1" spans="1:6" x14ac:dyDescent="0.25">
      <c r="A1" s="17" t="s">
        <v>26</v>
      </c>
      <c r="B1" s="18">
        <v>2016</v>
      </c>
      <c r="C1" s="18">
        <v>2017</v>
      </c>
      <c r="D1" s="18">
        <v>2018</v>
      </c>
      <c r="E1" s="18">
        <v>2019</v>
      </c>
      <c r="F1" s="18">
        <v>2020</v>
      </c>
    </row>
    <row r="2" spans="1:6" x14ac:dyDescent="0.25">
      <c r="A2" s="16" t="s">
        <v>14</v>
      </c>
      <c r="B2" s="20">
        <f>INDEX(Data!$56:$63,MATCH("Nominal price total opex "&amp; B$1-1 &amp;"/"&amp;RIGHT(B$1,2),Data!$C$56:$C$63,0),MATCH($A2,Data!$56:$56,0))/1000</f>
        <v>14.72162113360025</v>
      </c>
      <c r="C2" s="67">
        <f>INDEX(Data!$56:$63,MATCH("Nominal price total opex "&amp; C$1-1 &amp;"/"&amp;RIGHT(C$1,2),Data!$C$56:$C$63,0),MATCH($A2,Data!$56:$56,0))/1000</f>
        <v>15.182347638382115</v>
      </c>
      <c r="D2" s="67">
        <f>INDEX(Data!$56:$63,MATCH("Nominal price total opex "&amp; D$1-1 &amp;"/"&amp;RIGHT(D$1,2),Data!$C$56:$C$63,0),MATCH($A2,Data!$56:$56,0))/1000</f>
        <v>15.599291129873338</v>
      </c>
      <c r="E2" s="67">
        <f>INDEX(Data!$56:$63,MATCH("Nominal price total opex "&amp; E$1-1 &amp;"/"&amp;RIGHT(E$1,2),Data!$C$56:$C$63,0),MATCH($A2,Data!$56:$56,0))/1000</f>
        <v>16.026384903925756</v>
      </c>
      <c r="F2" s="67">
        <f>INDEX(Data!$56:$63,MATCH("Nominal price total opex "&amp; F$1-1 &amp;"/"&amp;RIGHT(F$1,2),Data!$C$56:$C$63,0),MATCH($A2,Data!$56:$56,0))/1000</f>
        <v>16.401803784250266</v>
      </c>
    </row>
    <row r="3" spans="1:6" x14ac:dyDescent="0.25">
      <c r="A3" s="16" t="s">
        <v>3</v>
      </c>
      <c r="B3" s="67">
        <f>INDEX(Data!$56:$63,MATCH("Nominal price total opex "&amp; B$1-1 &amp;"/"&amp;RIGHT(B$1,2),Data!$C$56:$C$63,0),MATCH($A3,Data!$56:$56,0))/1000</f>
        <v>22.066860057716447</v>
      </c>
      <c r="C3" s="67">
        <f>INDEX(Data!$56:$63,MATCH("Nominal price total opex "&amp; C$1-1 &amp;"/"&amp;RIGHT(C$1,2),Data!$C$56:$C$63,0),MATCH($A3,Data!$56:$56,0))/1000</f>
        <v>22.846170405320773</v>
      </c>
      <c r="D3" s="67">
        <f>INDEX(Data!$56:$63,MATCH("Nominal price total opex "&amp; D$1-1 &amp;"/"&amp;RIGHT(D$1,2),Data!$C$56:$C$63,0),MATCH($A3,Data!$56:$56,0))/1000</f>
        <v>23.565079796409307</v>
      </c>
      <c r="E3" s="67">
        <f>INDEX(Data!$56:$63,MATCH("Nominal price total opex "&amp; E$1-1 &amp;"/"&amp;RIGHT(E$1,2),Data!$C$56:$C$63,0),MATCH($A3,Data!$56:$56,0))/1000</f>
        <v>24.304639623821298</v>
      </c>
      <c r="F3" s="67">
        <f>INDEX(Data!$56:$63,MATCH("Nominal price total opex "&amp; F$1-1 &amp;"/"&amp;RIGHT(F$1,2),Data!$C$56:$C$63,0),MATCH($A3,Data!$56:$56,0))/1000</f>
        <v>24.970934160742466</v>
      </c>
    </row>
    <row r="4" spans="1:6" x14ac:dyDescent="0.25">
      <c r="A4" s="16" t="s">
        <v>9</v>
      </c>
      <c r="B4" s="67">
        <f>INDEX(Data!$56:$63,MATCH("Nominal price total opex "&amp; B$1-1 &amp;"/"&amp;RIGHT(B$1,2),Data!$C$56:$C$63,0),MATCH($A4,Data!$56:$56,0))/1000</f>
        <v>4.4883441341896031</v>
      </c>
      <c r="C4" s="67">
        <f>INDEX(Data!$56:$63,MATCH("Nominal price total opex "&amp; C$1-1 &amp;"/"&amp;RIGHT(C$1,2),Data!$C$56:$C$63,0),MATCH($A4,Data!$56:$56,0))/1000</f>
        <v>4.6203471024237022</v>
      </c>
      <c r="D4" s="67">
        <f>INDEX(Data!$56:$63,MATCH("Nominal price total opex "&amp; D$1-1 &amp;"/"&amp;RIGHT(D$1,2),Data!$C$56:$C$63,0),MATCH($A4,Data!$56:$56,0))/1000</f>
        <v>4.7385524181137884</v>
      </c>
      <c r="E4" s="67">
        <f>INDEX(Data!$56:$63,MATCH("Nominal price total opex "&amp; E$1-1 &amp;"/"&amp;RIGHT(E$1,2),Data!$C$56:$C$63,0),MATCH($A4,Data!$56:$56,0))/1000</f>
        <v>4.8593876196237726</v>
      </c>
      <c r="F4" s="67">
        <f>INDEX(Data!$56:$63,MATCH("Nominal price total opex "&amp; F$1-1 &amp;"/"&amp;RIGHT(F$1,2),Data!$C$56:$C$63,0),MATCH($A4,Data!$56:$56,0))/1000</f>
        <v>4.9641252217647676</v>
      </c>
    </row>
    <row r="5" spans="1:6" x14ac:dyDescent="0.25">
      <c r="A5" s="16" t="s">
        <v>11</v>
      </c>
      <c r="B5" s="67">
        <f>INDEX(Data!$56:$63,MATCH("Nominal price total opex "&amp; B$1-1 &amp;"/"&amp;RIGHT(B$1,2),Data!$C$56:$C$63,0),MATCH($A5,Data!$56:$56,0))/1000</f>
        <v>8.1007749630744463</v>
      </c>
      <c r="C5" s="67">
        <f>INDEX(Data!$56:$63,MATCH("Nominal price total opex "&amp; C$1-1 &amp;"/"&amp;RIGHT(C$1,2),Data!$C$56:$C$63,0),MATCH($A5,Data!$56:$56,0))/1000</f>
        <v>8.3414174897711924</v>
      </c>
      <c r="D5" s="67">
        <f>INDEX(Data!$56:$63,MATCH("Nominal price total opex "&amp; D$1-1 &amp;"/"&amp;RIGHT(D$1,2),Data!$C$56:$C$63,0),MATCH($A5,Data!$56:$56,0))/1000</f>
        <v>8.5572808783147565</v>
      </c>
      <c r="E5" s="67">
        <f>INDEX(Data!$56:$63,MATCH("Nominal price total opex "&amp; E$1-1 &amp;"/"&amp;RIGHT(E$1,2),Data!$C$56:$C$63,0),MATCH($A5,Data!$56:$56,0))/1000</f>
        <v>8.7780184829240451</v>
      </c>
      <c r="F5" s="67">
        <f>INDEX(Data!$56:$63,MATCH("Nominal price total opex "&amp; F$1-1 &amp;"/"&amp;RIGHT(F$1,2),Data!$C$56:$C$63,0),MATCH($A5,Data!$56:$56,0))/1000</f>
        <v>8.9697953293155059</v>
      </c>
    </row>
    <row r="6" spans="1:6" x14ac:dyDescent="0.25">
      <c r="A6" s="16" t="s">
        <v>12</v>
      </c>
      <c r="B6" s="67">
        <f>INDEX(Data!$56:$63,MATCH("Nominal price total opex "&amp; B$1-1 &amp;"/"&amp;RIGHT(B$1,2),Data!$C$56:$C$63,0),MATCH($A6,Data!$56:$56,0))/1000</f>
        <v>8.5614606002343301</v>
      </c>
      <c r="C6" s="67">
        <f>INDEX(Data!$56:$63,MATCH("Nominal price total opex "&amp; C$1-1 &amp;"/"&amp;RIGHT(C$1,2),Data!$C$56:$C$63,0),MATCH($A6,Data!$56:$56,0))/1000</f>
        <v>8.8567149522426423</v>
      </c>
      <c r="D6" s="67">
        <f>INDEX(Data!$56:$63,MATCH("Nominal price total opex "&amp; D$1-1 &amp;"/"&amp;RIGHT(D$1,2),Data!$C$56:$C$63,0),MATCH($A6,Data!$56:$56,0))/1000</f>
        <v>9.1280955047043868</v>
      </c>
      <c r="E6" s="67">
        <f>INDEX(Data!$56:$63,MATCH("Nominal price total opex "&amp; E$1-1 &amp;"/"&amp;RIGHT(E$1,2),Data!$C$56:$C$63,0),MATCH($A6,Data!$56:$56,0))/1000</f>
        <v>9.4070298588206089</v>
      </c>
      <c r="F6" s="67">
        <f>INDEX(Data!$56:$63,MATCH("Nominal price total opex "&amp; F$1-1 &amp;"/"&amp;RIGHT(F$1,2),Data!$C$56:$C$63,0),MATCH($A6,Data!$56:$56,0))/1000</f>
        <v>9.6571788136897059</v>
      </c>
    </row>
    <row r="7" spans="1:6" x14ac:dyDescent="0.25">
      <c r="A7" s="16" t="s">
        <v>10</v>
      </c>
      <c r="B7" s="67">
        <f>INDEX(Data!$56:$63,MATCH("Nominal price total opex "&amp; B$1-1 &amp;"/"&amp;RIGHT(B$1,2),Data!$C$56:$C$63,0),MATCH($A7,Data!$56:$56,0))/1000</f>
        <v>5.4441635052691266</v>
      </c>
      <c r="C7" s="67">
        <f>INDEX(Data!$56:$63,MATCH("Nominal price total opex "&amp; C$1-1 &amp;"/"&amp;RIGHT(C$1,2),Data!$C$56:$C$63,0),MATCH($A7,Data!$56:$56,0))/1000</f>
        <v>5.6097131950652646</v>
      </c>
      <c r="D7" s="67">
        <f>INDEX(Data!$56:$63,MATCH("Nominal price total opex "&amp; D$1-1 &amp;"/"&amp;RIGHT(D$1,2),Data!$C$56:$C$63,0),MATCH($A7,Data!$56:$56,0))/1000</f>
        <v>5.7588105474126925</v>
      </c>
      <c r="E7" s="67">
        <f>INDEX(Data!$56:$63,MATCH("Nominal price total opex "&amp; E$1-1 &amp;"/"&amp;RIGHT(E$1,2),Data!$C$56:$C$63,0),MATCH($A7,Data!$56:$56,0))/1000</f>
        <v>5.9113911479218553</v>
      </c>
      <c r="F7" s="67">
        <f>INDEX(Data!$56:$63,MATCH("Nominal price total opex "&amp; F$1-1 &amp;"/"&amp;RIGHT(F$1,2),Data!$C$56:$C$63,0),MATCH($A7,Data!$56:$56,0))/1000</f>
        <v>6.0446608452802488</v>
      </c>
    </row>
    <row r="8" spans="1:6" x14ac:dyDescent="0.25">
      <c r="A8" s="16" t="s">
        <v>8</v>
      </c>
      <c r="B8" s="67">
        <f>INDEX(Data!$56:$63,MATCH("Nominal price total opex "&amp; B$1-1 &amp;"/"&amp;RIGHT(B$1,2),Data!$C$56:$C$63,0),MATCH($A8,Data!$56:$56,0))/1000</f>
        <v>7.7806671256952198</v>
      </c>
      <c r="C8" s="67">
        <f>INDEX(Data!$56:$63,MATCH("Nominal price total opex "&amp; C$1-1 &amp;"/"&amp;RIGHT(C$1,2),Data!$C$56:$C$63,0),MATCH($A8,Data!$56:$56,0))/1000</f>
        <v>7.9948970003700133</v>
      </c>
      <c r="D8" s="67">
        <f>INDEX(Data!$56:$63,MATCH("Nominal price total opex "&amp; D$1-1 &amp;"/"&amp;RIGHT(D$1,2),Data!$C$56:$C$63,0),MATCH($A8,Data!$56:$56,0))/1000</f>
        <v>8.1844961429163323</v>
      </c>
      <c r="E8" s="67">
        <f>INDEX(Data!$56:$63,MATCH("Nominal price total opex "&amp; E$1-1 &amp;"/"&amp;RIGHT(E$1,2),Data!$C$56:$C$63,0),MATCH($A8,Data!$56:$56,0))/1000</f>
        <v>8.3779197927889477</v>
      </c>
      <c r="F8" s="67">
        <f>INDEX(Data!$56:$63,MATCH("Nominal price total opex "&amp; F$1-1 &amp;"/"&amp;RIGHT(F$1,2),Data!$C$56:$C$63,0),MATCH($A8,Data!$56:$56,0))/1000</f>
        <v>8.5429170007781909</v>
      </c>
    </row>
    <row r="9" spans="1:6" x14ac:dyDescent="0.25">
      <c r="A9" s="16" t="s">
        <v>7</v>
      </c>
      <c r="B9" s="67">
        <f>INDEX(Data!$56:$63,MATCH("Nominal price total opex "&amp; B$1-1 &amp;"/"&amp;RIGHT(B$1,2),Data!$C$56:$C$63,0),MATCH($A9,Data!$56:$56,0))/1000</f>
        <v>2.4626776588932415</v>
      </c>
      <c r="C9" s="67">
        <f>INDEX(Data!$56:$63,MATCH("Nominal price total opex "&amp; C$1-1 &amp;"/"&amp;RIGHT(C$1,2),Data!$C$56:$C$63,0),MATCH($A9,Data!$56:$56,0))/1000</f>
        <v>2.5501414315248185</v>
      </c>
      <c r="D9" s="67">
        <f>INDEX(Data!$56:$63,MATCH("Nominal price total opex "&amp; D$1-1 &amp;"/"&amp;RIGHT(D$1,2),Data!$C$56:$C$63,0),MATCH($A9,Data!$56:$56,0))/1000</f>
        <v>2.6309073590513652</v>
      </c>
      <c r="E9" s="67">
        <f>INDEX(Data!$56:$63,MATCH("Nominal price total opex "&amp; E$1-1 &amp;"/"&amp;RIGHT(E$1,2),Data!$C$56:$C$63,0),MATCH($A9,Data!$56:$56,0))/1000</f>
        <v>2.7140233226266468</v>
      </c>
      <c r="F9" s="67">
        <f>INDEX(Data!$56:$63,MATCH("Nominal price total opex "&amp; F$1-1 &amp;"/"&amp;RIGHT(F$1,2),Data!$C$56:$C$63,0),MATCH($A9,Data!$56:$56,0))/1000</f>
        <v>2.7890024320843034</v>
      </c>
    </row>
    <row r="10" spans="1:6" x14ac:dyDescent="0.25">
      <c r="A10" s="16" t="s">
        <v>2</v>
      </c>
      <c r="B10" s="67">
        <f>INDEX(Data!$56:$63,MATCH("Nominal price total opex "&amp; B$1-1 &amp;"/"&amp;RIGHT(B$1,2),Data!$C$56:$C$63,0),MATCH($A10,Data!$56:$56,0))/1000</f>
        <v>9.1444129629233508</v>
      </c>
      <c r="C10" s="67">
        <f>INDEX(Data!$56:$63,MATCH("Nominal price total opex "&amp; C$1-1 &amp;"/"&amp;RIGHT(C$1,2),Data!$C$56:$C$63,0),MATCH($A10,Data!$56:$56,0))/1000</f>
        <v>9.4580429053631327</v>
      </c>
      <c r="D10" s="67">
        <f>INDEX(Data!$56:$63,MATCH("Nominal price total opex "&amp; D$1-1 &amp;"/"&amp;RIGHT(D$1,2),Data!$C$56:$C$63,0),MATCH($A10,Data!$56:$56,0))/1000</f>
        <v>9.7460665573421377</v>
      </c>
      <c r="E10" s="67">
        <f>INDEX(Data!$56:$63,MATCH("Nominal price total opex "&amp; E$1-1 &amp;"/"&amp;RIGHT(E$1,2),Data!$C$56:$C$63,0),MATCH($A10,Data!$56:$56,0))/1000</f>
        <v>10.042046922217848</v>
      </c>
      <c r="F10" s="67">
        <f>INDEX(Data!$56:$63,MATCH("Nominal price total opex "&amp; F$1-1 &amp;"/"&amp;RIGHT(F$1,2),Data!$C$56:$C$63,0),MATCH($A10,Data!$56:$56,0))/1000</f>
        <v>10.307194324866268</v>
      </c>
    </row>
    <row r="11" spans="1:6" x14ac:dyDescent="0.25">
      <c r="A11" s="16" t="s">
        <v>4</v>
      </c>
      <c r="B11" s="67">
        <f>INDEX(Data!$56:$63,MATCH("Nominal price total opex "&amp; B$1-1 &amp;"/"&amp;RIGHT(B$1,2),Data!$C$56:$C$63,0),MATCH($A11,Data!$56:$56,0))/1000</f>
        <v>7.4573286161967847</v>
      </c>
      <c r="C11" s="67">
        <f>INDEX(Data!$56:$63,MATCH("Nominal price total opex "&amp; C$1-1 &amp;"/"&amp;RIGHT(C$1,2),Data!$C$56:$C$63,0),MATCH($A11,Data!$56:$56,0))/1000</f>
        <v>7.6953042749975866</v>
      </c>
      <c r="D11" s="67">
        <f>INDEX(Data!$56:$63,MATCH("Nominal price total opex "&amp; D$1-1 &amp;"/"&amp;RIGHT(D$1,2),Data!$C$56:$C$63,0),MATCH($A11,Data!$56:$56,0))/1000</f>
        <v>7.9113901512908127</v>
      </c>
      <c r="E11" s="67">
        <f>INDEX(Data!$56:$63,MATCH("Nominal price total opex "&amp; E$1-1 &amp;"/"&amp;RIGHT(E$1,2),Data!$C$56:$C$63,0),MATCH($A11,Data!$56:$56,0))/1000</f>
        <v>8.13291875200078</v>
      </c>
      <c r="F11" s="67">
        <f>INDEX(Data!$56:$63,MATCH("Nominal price total opex "&amp; F$1-1 &amp;"/"&amp;RIGHT(F$1,2),Data!$C$56:$C$63,0),MATCH($A11,Data!$56:$56,0))/1000</f>
        <v>8.3285088945580501</v>
      </c>
    </row>
    <row r="12" spans="1:6" x14ac:dyDescent="0.25">
      <c r="A12" s="16" t="s">
        <v>15</v>
      </c>
      <c r="B12" s="67">
        <f>INDEX(Data!$56:$63,MATCH("Nominal price total opex "&amp; B$1-1 &amp;"/"&amp;RIGHT(B$1,2),Data!$C$56:$C$63,0),MATCH($A12,Data!$56:$56,0))/1000</f>
        <v>70.948053117525006</v>
      </c>
      <c r="C12" s="67">
        <f>INDEX(Data!$56:$63,MATCH("Nominal price total opex "&amp; C$1-1 &amp;"/"&amp;RIGHT(C$1,2),Data!$C$56:$C$63,0),MATCH($A12,Data!$56:$56,0))/1000</f>
        <v>73.32877140819248</v>
      </c>
      <c r="D12" s="67">
        <f>INDEX(Data!$56:$63,MATCH("Nominal price total opex "&amp; D$1-1 &amp;"/"&amp;RIGHT(D$1,2),Data!$C$56:$C$63,0),MATCH($A12,Data!$56:$56,0))/1000</f>
        <v>75.507662863879759</v>
      </c>
      <c r="E12" s="67">
        <f>INDEX(Data!$56:$63,MATCH("Nominal price total opex "&amp; E$1-1 &amp;"/"&amp;RIGHT(E$1,2),Data!$C$56:$C$63,0),MATCH($A12,Data!$56:$56,0))/1000</f>
        <v>77.745001653806796</v>
      </c>
      <c r="F12" s="67">
        <f>INDEX(Data!$56:$63,MATCH("Nominal price total opex "&amp; F$1-1 &amp;"/"&amp;RIGHT(F$1,2),Data!$C$56:$C$63,0),MATCH($A12,Data!$56:$56,0))/1000</f>
        <v>79.740567081763345</v>
      </c>
    </row>
    <row r="13" spans="1:6" x14ac:dyDescent="0.25">
      <c r="A13" s="16" t="s">
        <v>5</v>
      </c>
      <c r="B13" s="67">
        <f>INDEX(Data!$56:$63,MATCH("Nominal price total opex "&amp; B$1-1 &amp;"/"&amp;RIGHT(B$1,2),Data!$C$56:$C$63,0),MATCH($A13,Data!$56:$56,0))/1000</f>
        <v>10.710817589093905</v>
      </c>
      <c r="C13" s="67">
        <f>INDEX(Data!$56:$63,MATCH("Nominal price total opex "&amp; C$1-1 &amp;"/"&amp;RIGHT(C$1,2),Data!$C$56:$C$63,0),MATCH($A13,Data!$56:$56,0))/1000</f>
        <v>10.977503499463683</v>
      </c>
      <c r="D13" s="67">
        <f>INDEX(Data!$56:$63,MATCH("Nominal price total opex "&amp; D$1-1 &amp;"/"&amp;RIGHT(D$1,2),Data!$C$56:$C$63,0),MATCH($A13,Data!$56:$56,0))/1000</f>
        <v>11.209056542502191</v>
      </c>
      <c r="E13" s="67">
        <f>INDEX(Data!$56:$63,MATCH("Nominal price total opex "&amp; E$1-1 &amp;"/"&amp;RIGHT(E$1,2),Data!$C$56:$C$63,0),MATCH($A13,Data!$56:$56,0))/1000</f>
        <v>11.444614865419746</v>
      </c>
      <c r="F13" s="67">
        <f>INDEX(Data!$56:$63,MATCH("Nominal price total opex "&amp; F$1-1 &amp;"/"&amp;RIGHT(F$1,2),Data!$C$56:$C$63,0),MATCH($A13,Data!$56:$56,0))/1000</f>
        <v>11.64020185106574</v>
      </c>
    </row>
    <row r="14" spans="1:6" x14ac:dyDescent="0.25">
      <c r="A14" s="16" t="s">
        <v>13</v>
      </c>
      <c r="B14" s="67">
        <f>INDEX(Data!$56:$63,MATCH("Nominal price total opex "&amp; B$1-1 &amp;"/"&amp;RIGHT(B$1,2),Data!$C$56:$C$63,0),MATCH($A14,Data!$56:$56,0))/1000</f>
        <v>13.594834435840493</v>
      </c>
      <c r="C14" s="67">
        <f>INDEX(Data!$56:$63,MATCH("Nominal price total opex "&amp; C$1-1 &amp;"/"&amp;RIGHT(C$1,2),Data!$C$56:$C$63,0),MATCH($A14,Data!$56:$56,0))/1000</f>
        <v>14.045848864840515</v>
      </c>
      <c r="D14" s="67">
        <f>INDEX(Data!$56:$63,MATCH("Nominal price total opex "&amp; D$1-1 &amp;"/"&amp;RIGHT(D$1,2),Data!$C$56:$C$63,0),MATCH($A14,Data!$56:$56,0))/1000</f>
        <v>14.457925013720963</v>
      </c>
      <c r="E14" s="67">
        <f>INDEX(Data!$56:$63,MATCH("Nominal price total opex "&amp; E$1-1 &amp;"/"&amp;RIGHT(E$1,2),Data!$C$56:$C$63,0),MATCH($A14,Data!$56:$56,0))/1000</f>
        <v>14.880927153692932</v>
      </c>
      <c r="F14" s="67">
        <f>INDEX(Data!$56:$63,MATCH("Nominal price total opex "&amp; F$1-1 &amp;"/"&amp;RIGHT(F$1,2),Data!$C$56:$C$63,0),MATCH($A14,Data!$56:$56,0))/1000</f>
        <v>15.257403226093203</v>
      </c>
    </row>
    <row r="15" spans="1:6" x14ac:dyDescent="0.25">
      <c r="A15" s="16" t="s">
        <v>6</v>
      </c>
      <c r="B15" s="67">
        <f>INDEX(Data!$56:$63,MATCH("Nominal price total opex "&amp; B$1-1 &amp;"/"&amp;RIGHT(B$1,2),Data!$C$56:$C$63,0),MATCH($A15,Data!$56:$56,0))/1000</f>
        <v>35.854239332737492</v>
      </c>
      <c r="C15" s="67">
        <f>INDEX(Data!$56:$63,MATCH("Nominal price total opex "&amp; C$1-1 &amp;"/"&amp;RIGHT(C$1,2),Data!$C$56:$C$63,0),MATCH($A15,Data!$56:$56,0))/1000</f>
        <v>36.996186172104593</v>
      </c>
      <c r="D15" s="67">
        <f>INDEX(Data!$56:$63,MATCH("Nominal price total opex "&amp; D$1-1 &amp;"/"&amp;RIGHT(D$1,2),Data!$C$56:$C$63,0),MATCH($A15,Data!$56:$56,0))/1000</f>
        <v>38.032604455029457</v>
      </c>
      <c r="E15" s="67">
        <f>INDEX(Data!$56:$63,MATCH("Nominal price total opex "&amp; E$1-1 &amp;"/"&amp;RIGHT(E$1,2),Data!$C$56:$C$63,0),MATCH($A15,Data!$56:$56,0))/1000</f>
        <v>39.0948886909812</v>
      </c>
      <c r="F15" s="67">
        <f>INDEX(Data!$56:$63,MATCH("Nominal price total opex "&amp; F$1-1 &amp;"/"&amp;RIGHT(F$1,2),Data!$C$56:$C$63,0),MATCH($A15,Data!$56:$56,0))/1000</f>
        <v>40.032182050100467</v>
      </c>
    </row>
    <row r="16" spans="1:6" x14ac:dyDescent="0.25">
      <c r="A16" s="16" t="s">
        <v>0</v>
      </c>
      <c r="B16" s="67">
        <f>INDEX(Data!$56:$63,MATCH("Nominal price total opex "&amp; B$1-1 &amp;"/"&amp;RIGHT(B$1,2),Data!$C$56:$C$63,0),MATCH($A16,Data!$56:$56,0))/1000</f>
        <v>108.57689157687447</v>
      </c>
      <c r="C16" s="67">
        <f>INDEX(Data!$56:$63,MATCH("Nominal price total opex "&amp; C$1-1 &amp;"/"&amp;RIGHT(C$1,2),Data!$C$56:$C$63,0),MATCH($A16,Data!$56:$56,0))/1000</f>
        <v>113.03275844648164</v>
      </c>
      <c r="D16" s="67">
        <f>INDEX(Data!$56:$63,MATCH("Nominal price total opex "&amp; D$1-1 &amp;"/"&amp;RIGHT(D$1,2),Data!$C$56:$C$63,0),MATCH($A16,Data!$56:$56,0))/1000</f>
        <v>117.23429622393576</v>
      </c>
      <c r="E16" s="67">
        <f>INDEX(Data!$56:$63,MATCH("Nominal price total opex "&amp; E$1-1 &amp;"/"&amp;RIGHT(E$1,2),Data!$C$56:$C$63,0),MATCH($A16,Data!$56:$56,0))/1000</f>
        <v>121.58236950674365</v>
      </c>
      <c r="F16" s="67">
        <f>INDEX(Data!$56:$63,MATCH("Nominal price total opex "&amp; F$1-1 &amp;"/"&amp;RIGHT(F$1,2),Data!$C$56:$C$63,0),MATCH($A16,Data!$56:$56,0))/1000</f>
        <v>125.60665690250133</v>
      </c>
    </row>
    <row r="17" spans="1:6" x14ac:dyDescent="0.25">
      <c r="A17" s="16" t="s">
        <v>1</v>
      </c>
      <c r="B17" s="67">
        <f>INDEX(Data!$56:$63,MATCH("Nominal price total opex "&amp; B$1-1 &amp;"/"&amp;RIGHT(B$1,2),Data!$C$56:$C$63,0),MATCH($A17,Data!$56:$56,0))/1000</f>
        <v>30.899220603378687</v>
      </c>
      <c r="C17" s="67">
        <f>INDEX(Data!$56:$63,MATCH("Nominal price total opex "&amp; C$1-1 &amp;"/"&amp;RIGHT(C$1,2),Data!$C$56:$C$63,0),MATCH($A17,Data!$56:$56,0))/1000</f>
        <v>31.949915703800574</v>
      </c>
      <c r="D17" s="67">
        <f>INDEX(Data!$56:$63,MATCH("Nominal price total opex "&amp; D$1-1 &amp;"/"&amp;RIGHT(D$1,2),Data!$C$56:$C$63,0),MATCH($A17,Data!$56:$56,0))/1000</f>
        <v>32.913542844321597</v>
      </c>
      <c r="E17" s="67">
        <f>INDEX(Data!$56:$63,MATCH("Nominal price total opex "&amp; E$1-1 &amp;"/"&amp;RIGHT(E$1,2),Data!$C$56:$C$63,0),MATCH($A17,Data!$56:$56,0))/1000</f>
        <v>33.903490229867934</v>
      </c>
      <c r="F17" s="67">
        <f>INDEX(Data!$56:$63,MATCH("Nominal price total opex "&amp; F$1-1 &amp;"/"&amp;RIGHT(F$1,2),Data!$C$56:$C$63,0),MATCH($A17,Data!$56:$56,0))/1000</f>
        <v>34.788813003133313</v>
      </c>
    </row>
    <row r="18" spans="1:6" x14ac:dyDescent="0.25">
      <c r="A18" s="19" t="s">
        <v>78</v>
      </c>
      <c r="B18" s="21">
        <f>SUM(B2:B17)</f>
        <v>360.81236741324284</v>
      </c>
      <c r="C18" s="68">
        <f t="shared" ref="C18:F18" si="0">SUM(C2:C17)</f>
        <v>373.4860804903447</v>
      </c>
      <c r="D18" s="68">
        <f t="shared" si="0"/>
        <v>385.1750584288186</v>
      </c>
      <c r="E18" s="68">
        <f t="shared" si="0"/>
        <v>397.2050525271838</v>
      </c>
      <c r="F18" s="68">
        <f t="shared" si="0"/>
        <v>408.04194492198718</v>
      </c>
    </row>
  </sheetData>
  <pageMargins left="0.7" right="0.7" top="0.75" bottom="0.75" header="0.3" footer="0.3"/>
  <pageSetup paperSize="9" scale="93"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99"/>
    <pageSetUpPr fitToPage="1"/>
  </sheetPr>
  <dimension ref="A1:E18"/>
  <sheetViews>
    <sheetView showGridLines="0" view="pageBreakPreview" zoomScaleNormal="100" zoomScaleSheetLayoutView="100" workbookViewId="0"/>
  </sheetViews>
  <sheetFormatPr defaultRowHeight="15" x14ac:dyDescent="0.25"/>
  <cols>
    <col min="1" max="1" width="21.85546875" style="16" bestFit="1" customWidth="1"/>
    <col min="2" max="2" width="11.7109375" style="16" customWidth="1"/>
    <col min="3" max="3" width="12.28515625" style="16" customWidth="1"/>
    <col min="4" max="5" width="10.85546875" style="16" customWidth="1"/>
    <col min="6" max="16384" width="9.140625" style="16"/>
  </cols>
  <sheetData>
    <row r="1" spans="1:5" ht="30" x14ac:dyDescent="0.25">
      <c r="A1" s="22" t="s">
        <v>26</v>
      </c>
      <c r="B1" s="25" t="s">
        <v>87</v>
      </c>
      <c r="C1" s="25" t="s">
        <v>88</v>
      </c>
      <c r="D1" s="25" t="s">
        <v>89</v>
      </c>
      <c r="E1" s="25" t="s">
        <v>90</v>
      </c>
    </row>
    <row r="2" spans="1:5" x14ac:dyDescent="0.25">
      <c r="A2" s="26" t="str">
        <f>INDEX(Data!$104:$109,1,ROW()+3)</f>
        <v xml:space="preserve">Centralines </v>
      </c>
      <c r="B2" s="28">
        <f>INDEX(Data!$106:$109,1,ROW()+3)/1000</f>
        <v>14.53</v>
      </c>
      <c r="C2" s="28">
        <f>INDEX(Data!$105:$109,1,ROW()+3)/1000</f>
        <v>21.537675262024198</v>
      </c>
      <c r="D2" s="28">
        <f>C2-B2</f>
        <v>7.0076752620241987</v>
      </c>
      <c r="E2" s="24">
        <f>D2/C2</f>
        <v>0.3253682292434002</v>
      </c>
    </row>
    <row r="3" spans="1:5" x14ac:dyDescent="0.25">
      <c r="A3" s="26" t="str">
        <f>INDEX(Data!$104:$109,1,ROW()+3)</f>
        <v>Electricity Invercargill</v>
      </c>
      <c r="B3" s="28">
        <f>INDEX(Data!$106:$109,1,ROW()+3)/1000</f>
        <v>23.184999999999999</v>
      </c>
      <c r="C3" s="28">
        <f>INDEX(Data!$105:$109,1,ROW()+3)/1000</f>
        <v>26.175106872978219</v>
      </c>
      <c r="D3" s="28">
        <f t="shared" ref="D3:D18" si="0">C3-B3</f>
        <v>2.9901068729782203</v>
      </c>
      <c r="E3" s="24">
        <f t="shared" ref="E3:E18" si="1">D3/C3</f>
        <v>0.1142347531755466</v>
      </c>
    </row>
    <row r="4" spans="1:5" x14ac:dyDescent="0.25">
      <c r="A4" s="26" t="str">
        <f>INDEX(Data!$104:$109,1,ROW()+3)</f>
        <v xml:space="preserve">Network Tasman </v>
      </c>
      <c r="B4" s="28">
        <f>INDEX(Data!$106:$109,1,ROW()+3)/1000</f>
        <v>39.648000000000003</v>
      </c>
      <c r="C4" s="28">
        <f>INDEX(Data!$105:$109,1,ROW()+3)/1000</f>
        <v>44.29988934858649</v>
      </c>
      <c r="D4" s="28">
        <f t="shared" si="0"/>
        <v>4.6518893485864865</v>
      </c>
      <c r="E4" s="24">
        <f t="shared" si="1"/>
        <v>0.105009051196082</v>
      </c>
    </row>
    <row r="5" spans="1:5" x14ac:dyDescent="0.25">
      <c r="A5" s="26" t="str">
        <f>INDEX(Data!$104:$109,1,ROW()+3)</f>
        <v xml:space="preserve">OtagoNet </v>
      </c>
      <c r="B5" s="28">
        <f>INDEX(Data!$106:$109,1,ROW()+3)/1000</f>
        <v>34.865000000000002</v>
      </c>
      <c r="C5" s="28">
        <f>INDEX(Data!$105:$109,1,ROW()+3)/1000</f>
        <v>35.959670157977435</v>
      </c>
      <c r="D5" s="28">
        <f t="shared" si="0"/>
        <v>1.0946701579774327</v>
      </c>
      <c r="E5" s="24">
        <f t="shared" si="1"/>
        <v>3.044160731086647E-2</v>
      </c>
    </row>
    <row r="6" spans="1:5" x14ac:dyDescent="0.25">
      <c r="A6" s="26" t="str">
        <f>INDEX(Data!$104:$109,1,ROW()+3)</f>
        <v>Aurora Energy</v>
      </c>
      <c r="B6" s="28">
        <f>INDEX(Data!$106:$109,1,ROW()+3)/1000</f>
        <v>103.878</v>
      </c>
      <c r="C6" s="28">
        <f>INDEX(Data!$105:$109,1,ROW()+3)/1000</f>
        <v>107.11463118510609</v>
      </c>
      <c r="D6" s="28">
        <f t="shared" si="0"/>
        <v>3.2366311851060914</v>
      </c>
      <c r="E6" s="24">
        <f t="shared" si="1"/>
        <v>3.021651803583051E-2</v>
      </c>
    </row>
    <row r="7" spans="1:5" x14ac:dyDescent="0.25">
      <c r="A7" s="26" t="str">
        <f>INDEX(Data!$104:$109,1,ROW()+3)</f>
        <v>The Lines Company</v>
      </c>
      <c r="B7" s="28">
        <f>INDEX(Data!$106:$109,1,ROW()+3)/1000</f>
        <v>50.314999999999998</v>
      </c>
      <c r="C7" s="28">
        <f>INDEX(Data!$105:$109,1,ROW()+3)/1000</f>
        <v>50.947493021765702</v>
      </c>
      <c r="D7" s="28">
        <f t="shared" si="0"/>
        <v>0.6324930217657041</v>
      </c>
      <c r="E7" s="24">
        <f t="shared" si="1"/>
        <v>1.2414605395705958E-2</v>
      </c>
    </row>
    <row r="8" spans="1:5" x14ac:dyDescent="0.25">
      <c r="A8" s="26" t="str">
        <f>INDEX(Data!$104:$109,1,ROW()+3)</f>
        <v xml:space="preserve">Top Energy </v>
      </c>
      <c r="B8" s="28">
        <f>INDEX(Data!$106:$109,1,ROW()+3)/1000</f>
        <v>65.314999999999998</v>
      </c>
      <c r="C8" s="28">
        <f>INDEX(Data!$105:$109,1,ROW()+3)/1000</f>
        <v>65.716464972547968</v>
      </c>
      <c r="D8" s="28">
        <f t="shared" si="0"/>
        <v>0.40146497254796998</v>
      </c>
      <c r="E8" s="24">
        <f t="shared" si="1"/>
        <v>6.1090469902128136E-3</v>
      </c>
    </row>
    <row r="9" spans="1:5" x14ac:dyDescent="0.25">
      <c r="A9" s="26" t="str">
        <f>INDEX(Data!$104:$109,1,ROW()+3)</f>
        <v xml:space="preserve">Nelson Electricity </v>
      </c>
      <c r="B9" s="28">
        <f>INDEX(Data!$106:$109,1,ROW()+3)/1000</f>
        <v>11.962</v>
      </c>
      <c r="C9" s="28">
        <f>INDEX(Data!$105:$109,1,ROW()+3)/1000</f>
        <v>11.958834301137573</v>
      </c>
      <c r="D9" s="28">
        <f t="shared" si="0"/>
        <v>-3.1656988624266802E-3</v>
      </c>
      <c r="E9" s="24">
        <f t="shared" si="1"/>
        <v>-2.6471634130138805E-4</v>
      </c>
    </row>
    <row r="10" spans="1:5" x14ac:dyDescent="0.25">
      <c r="A10" s="26" t="str">
        <f>INDEX(Data!$104:$109,1,ROW()+3)</f>
        <v xml:space="preserve">Unison </v>
      </c>
      <c r="B10" s="28">
        <f>INDEX(Data!$106:$109,1,ROW()+3)/1000</f>
        <v>175.63900000000001</v>
      </c>
      <c r="C10" s="28">
        <f>INDEX(Data!$105:$109,1,ROW()+3)/1000</f>
        <v>172.86889593761654</v>
      </c>
      <c r="D10" s="28">
        <f t="shared" si="0"/>
        <v>-2.7701040623834672</v>
      </c>
      <c r="E10" s="24">
        <f t="shared" si="1"/>
        <v>-1.602430586114878E-2</v>
      </c>
    </row>
    <row r="11" spans="1:5" x14ac:dyDescent="0.25">
      <c r="A11" s="26" t="str">
        <f>INDEX(Data!$104:$109,1,ROW()+3)</f>
        <v xml:space="preserve">Vector </v>
      </c>
      <c r="B11" s="28">
        <f>INDEX(Data!$106:$109,1,ROW()+3)/1000</f>
        <v>553.81100000000004</v>
      </c>
      <c r="C11" s="28">
        <f>INDEX(Data!$105:$109,1,ROW()+3)/1000</f>
        <v>532.95195381966084</v>
      </c>
      <c r="D11" s="28">
        <f t="shared" si="0"/>
        <v>-20.859046180339192</v>
      </c>
      <c r="E11" s="24">
        <f t="shared" si="1"/>
        <v>-3.9138699146973072E-2</v>
      </c>
    </row>
    <row r="12" spans="1:5" x14ac:dyDescent="0.25">
      <c r="A12" s="26" t="str">
        <f>INDEX(Data!$104:$109,1,ROW()+3)</f>
        <v xml:space="preserve">Alpine Energy </v>
      </c>
      <c r="B12" s="28">
        <f>INDEX(Data!$106:$109,1,ROW()+3)/1000</f>
        <v>73.688000000000002</v>
      </c>
      <c r="C12" s="28">
        <f>INDEX(Data!$105:$109,1,ROW()+3)/1000</f>
        <v>70.902813625334971</v>
      </c>
      <c r="D12" s="28">
        <f t="shared" si="0"/>
        <v>-2.7851863746650309</v>
      </c>
      <c r="E12" s="24">
        <f t="shared" si="1"/>
        <v>-3.9281746834230413E-2</v>
      </c>
    </row>
    <row r="13" spans="1:5" x14ac:dyDescent="0.25">
      <c r="A13" s="26" t="str">
        <f>INDEX(Data!$104:$109,1,ROW()+3)</f>
        <v xml:space="preserve">Powerco </v>
      </c>
      <c r="B13" s="28">
        <f>INDEX(Data!$106:$109,1,ROW()+3)/1000</f>
        <v>361.94099999999997</v>
      </c>
      <c r="C13" s="28">
        <f>INDEX(Data!$105:$109,1,ROW()+3)/1000</f>
        <v>343.21009050624212</v>
      </c>
      <c r="D13" s="28">
        <f t="shared" si="0"/>
        <v>-18.730909493757849</v>
      </c>
      <c r="E13" s="24">
        <f t="shared" si="1"/>
        <v>-5.4575637523154877E-2</v>
      </c>
    </row>
    <row r="14" spans="1:5" x14ac:dyDescent="0.25">
      <c r="A14" s="26" t="str">
        <f>INDEX(Data!$104:$109,1,ROW()+3)</f>
        <v xml:space="preserve">Horizon Energy </v>
      </c>
      <c r="B14" s="28">
        <f>INDEX(Data!$106:$109,1,ROW()+3)/1000</f>
        <v>39.523000000000003</v>
      </c>
      <c r="C14" s="28">
        <f>INDEX(Data!$105:$109,1,ROW()+3)/1000</f>
        <v>37.199999975089717</v>
      </c>
      <c r="D14" s="28">
        <f t="shared" si="0"/>
        <v>-2.3230000249102858</v>
      </c>
      <c r="E14" s="24">
        <f t="shared" si="1"/>
        <v>-6.2446237270587075E-2</v>
      </c>
    </row>
    <row r="15" spans="1:5" x14ac:dyDescent="0.25">
      <c r="A15" s="26" t="str">
        <f>INDEX(Data!$104:$109,1,ROW()+3)</f>
        <v>Electricity Ashburton</v>
      </c>
      <c r="B15" s="28">
        <f>INDEX(Data!$106:$109,1,ROW()+3)/1000</f>
        <v>45.56</v>
      </c>
      <c r="C15" s="28">
        <f>INDEX(Data!$105:$109,1,ROW()+3)/1000</f>
        <v>41.491073425612832</v>
      </c>
      <c r="D15" s="28">
        <f t="shared" si="0"/>
        <v>-4.0689265743871701</v>
      </c>
      <c r="E15" s="24">
        <f t="shared" si="1"/>
        <v>-9.8067517623571132E-2</v>
      </c>
    </row>
    <row r="16" spans="1:5" x14ac:dyDescent="0.25">
      <c r="A16" s="26" t="str">
        <f>INDEX(Data!$104:$109,1,ROW()+3)</f>
        <v xml:space="preserve">Wellington Electricity </v>
      </c>
      <c r="B16" s="28">
        <f>INDEX(Data!$106:$109,1,ROW()+3)/1000</f>
        <v>166.63300000000001</v>
      </c>
      <c r="C16" s="28">
        <f>INDEX(Data!$105:$109,1,ROW()+3)/1000</f>
        <v>149.60504147770783</v>
      </c>
      <c r="D16" s="28">
        <f t="shared" si="0"/>
        <v>-17.027958522292181</v>
      </c>
      <c r="E16" s="24">
        <f t="shared" si="1"/>
        <v>-0.11381941647220133</v>
      </c>
    </row>
    <row r="17" spans="1:5" x14ac:dyDescent="0.25">
      <c r="A17" s="26" t="str">
        <f>INDEX(Data!$104:$109,1,ROW()+3)</f>
        <v xml:space="preserve">Eastland </v>
      </c>
      <c r="B17" s="28">
        <f>INDEX(Data!$106:$109,1,ROW()+3)/1000</f>
        <v>53.463000000000001</v>
      </c>
      <c r="C17" s="28">
        <f>INDEX(Data!$105:$109,1,ROW()+3)/1000</f>
        <v>38.894625619087385</v>
      </c>
      <c r="D17" s="28">
        <f t="shared" si="0"/>
        <v>-14.568374380912616</v>
      </c>
      <c r="E17" s="24">
        <f t="shared" si="1"/>
        <v>-0.37456008764777116</v>
      </c>
    </row>
    <row r="18" spans="1:5" x14ac:dyDescent="0.25">
      <c r="A18" s="23" t="s">
        <v>78</v>
      </c>
      <c r="B18" s="29">
        <f>SUM(B2:B17)</f>
        <v>1813.9560000000001</v>
      </c>
      <c r="C18" s="29">
        <f t="shared" ref="C18" si="2">SUM(C2:C17)</f>
        <v>1750.834259508476</v>
      </c>
      <c r="D18" s="29">
        <f t="shared" si="0"/>
        <v>-63.121740491524179</v>
      </c>
      <c r="E18" s="27">
        <f t="shared" si="1"/>
        <v>-3.6052379115110979E-2</v>
      </c>
    </row>
  </sheetData>
  <pageMargins left="0.7" right="0.7" top="0.75" bottom="0.75" header="0.3" footer="0.3"/>
  <pageSetup paperSize="9"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99"/>
    <pageSetUpPr fitToPage="1"/>
  </sheetPr>
  <dimension ref="A1:B6"/>
  <sheetViews>
    <sheetView showGridLines="0" view="pageBreakPreview" zoomScaleNormal="100" zoomScaleSheetLayoutView="100" workbookViewId="0"/>
  </sheetViews>
  <sheetFormatPr defaultRowHeight="15" x14ac:dyDescent="0.25"/>
  <cols>
    <col min="1" max="1" width="39.140625" customWidth="1"/>
    <col min="2" max="2" width="11.28515625" customWidth="1"/>
  </cols>
  <sheetData>
    <row r="1" spans="1:2" ht="27" thickTop="1" thickBot="1" x14ac:dyDescent="0.3">
      <c r="A1" s="2" t="s">
        <v>16</v>
      </c>
      <c r="B1" s="3" t="s">
        <v>17</v>
      </c>
    </row>
    <row r="2" spans="1:2" ht="15.75" thickBot="1" x14ac:dyDescent="0.3">
      <c r="A2" s="4" t="s">
        <v>14</v>
      </c>
      <c r="B2" s="9">
        <f>INDEX(Data!$48:$48,1,MATCH($A2,Data!$47:$47,0))</f>
        <v>11.689018688182117</v>
      </c>
    </row>
    <row r="3" spans="1:2" ht="15.75" thickBot="1" x14ac:dyDescent="0.3">
      <c r="A3" s="4" t="s">
        <v>13</v>
      </c>
      <c r="B3" s="9">
        <f>INDEX(Data!$48:$48,1,MATCH($A3,Data!$47:$47,0))</f>
        <v>7.5430702384373216</v>
      </c>
    </row>
    <row r="4" spans="1:2" ht="15.75" thickBot="1" x14ac:dyDescent="0.3">
      <c r="A4" s="4" t="s">
        <v>9</v>
      </c>
      <c r="B4" s="9">
        <f>INDEX(Data!$48:$48,1,MATCH($A4,Data!$47:$47,0))</f>
        <v>1.9288253041663452</v>
      </c>
    </row>
    <row r="5" spans="1:2" ht="15.75" thickBot="1" x14ac:dyDescent="0.3">
      <c r="A5" s="5" t="s">
        <v>6</v>
      </c>
      <c r="B5" s="10">
        <f>INDEX(Data!$48:$48,1,MATCH($A5,Data!$47:$47,0))</f>
        <v>9.7544521722234148</v>
      </c>
    </row>
    <row r="6" spans="1:2" x14ac:dyDescent="0.25">
      <c r="B6" s="173">
        <f>SUM(B2:B5)</f>
        <v>30.915366403009202</v>
      </c>
    </row>
  </sheetData>
  <pageMargins left="0.7" right="0.7" top="0.75" bottom="0.75" header="0.3" footer="0.3"/>
  <pageSetup paperSize="9"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99"/>
    <pageSetUpPr fitToPage="1"/>
  </sheetPr>
  <dimension ref="A1:B6"/>
  <sheetViews>
    <sheetView showGridLines="0" view="pageBreakPreview" zoomScaleNormal="100" zoomScaleSheetLayoutView="100" workbookViewId="0"/>
  </sheetViews>
  <sheetFormatPr defaultRowHeight="15" x14ac:dyDescent="0.25"/>
  <cols>
    <col min="1" max="2" width="30.85546875" customWidth="1"/>
  </cols>
  <sheetData>
    <row r="1" spans="1:2" ht="16.5" thickTop="1" thickBot="1" x14ac:dyDescent="0.3">
      <c r="A1" s="2" t="s">
        <v>16</v>
      </c>
      <c r="B1" s="3" t="s">
        <v>18</v>
      </c>
    </row>
    <row r="2" spans="1:2" ht="15.75" thickBot="1" x14ac:dyDescent="0.3">
      <c r="A2" s="4" t="s">
        <v>14</v>
      </c>
      <c r="B2" s="9">
        <f>INDEX(Data!$49:$49,1,MATCH($A2,Data!$47:$47,0))</f>
        <v>12.50347439799317</v>
      </c>
    </row>
    <row r="3" spans="1:2" ht="15.75" thickBot="1" x14ac:dyDescent="0.3">
      <c r="A3" s="4" t="s">
        <v>13</v>
      </c>
      <c r="B3" s="9">
        <f>INDEX(Data!$49:$49,1,MATCH($A3,Data!$47:$47,0))</f>
        <v>2.8073352081180003</v>
      </c>
    </row>
    <row r="4" spans="1:2" ht="15.75" thickBot="1" x14ac:dyDescent="0.3">
      <c r="A4" s="4" t="s">
        <v>9</v>
      </c>
      <c r="B4" s="9">
        <f>INDEX(Data!$49:$49,1,MATCH($A4,Data!$47:$47,0))</f>
        <v>1.1189905416304418</v>
      </c>
    </row>
    <row r="5" spans="1:2" ht="15.75" thickBot="1" x14ac:dyDescent="0.3">
      <c r="A5" s="5" t="s">
        <v>6</v>
      </c>
      <c r="B5" s="10">
        <f>INDEX(Data!$49:$49,1,MATCH($A5,Data!$47:$47,0))</f>
        <v>0</v>
      </c>
    </row>
    <row r="6" spans="1:2" x14ac:dyDescent="0.25">
      <c r="B6" s="173">
        <f>SUM(B2:B5)</f>
        <v>16.429800147741613</v>
      </c>
    </row>
  </sheetData>
  <pageMargins left="0.7" right="0.7" top="0.75" bottom="0.75" header="0.3" footer="0.3"/>
  <pageSetup paperSize="9"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FF99"/>
    <pageSetUpPr fitToPage="1"/>
  </sheetPr>
  <dimension ref="A1:F5"/>
  <sheetViews>
    <sheetView showGridLines="0" view="pageBreakPreview" zoomScaleNormal="100" zoomScaleSheetLayoutView="100" workbookViewId="0"/>
  </sheetViews>
  <sheetFormatPr defaultRowHeight="15" x14ac:dyDescent="0.25"/>
  <cols>
    <col min="1" max="1" width="17.28515625" customWidth="1"/>
    <col min="2" max="6" width="6.140625" bestFit="1" customWidth="1"/>
  </cols>
  <sheetData>
    <row r="1" spans="1:6" ht="16.5" thickTop="1" thickBot="1" x14ac:dyDescent="0.3">
      <c r="A1" s="2" t="s">
        <v>16</v>
      </c>
      <c r="B1" s="6">
        <v>2016</v>
      </c>
      <c r="C1" s="6">
        <v>2017</v>
      </c>
      <c r="D1" s="6">
        <v>2018</v>
      </c>
      <c r="E1" s="6">
        <v>2019</v>
      </c>
      <c r="F1" s="6">
        <v>2020</v>
      </c>
    </row>
    <row r="2" spans="1:6" ht="15.75" thickBot="1" x14ac:dyDescent="0.3">
      <c r="A2" s="4" t="s">
        <v>14</v>
      </c>
      <c r="B2" s="9">
        <f>INDEX(Data!$47:$54,B$1-$B$1+4,MATCH($A2,Data!$47:$47,0))</f>
        <v>4.9836535757521094</v>
      </c>
      <c r="C2" s="9">
        <f>INDEX(Data!$47:$54,C$1-$B$1+4,MATCH($A2,Data!$47:$47,0))</f>
        <v>5.2871580785154126</v>
      </c>
      <c r="D2" s="9">
        <f>INDEX(Data!$47:$54,D$1-$B$1+4,MATCH($A2,Data!$47:$47,0))</f>
        <v>5.609146005497001</v>
      </c>
      <c r="E2" s="9">
        <f>INDEX(Data!$47:$54,E$1-$B$1+4,MATCH($A2,Data!$47:$47,0))</f>
        <v>5.9507429972317674</v>
      </c>
      <c r="F2" s="9">
        <f>INDEX(Data!$47:$54,F$1-$B$1+4,MATCH($A2,Data!$47:$47,0))</f>
        <v>6.3131432457631815</v>
      </c>
    </row>
    <row r="3" spans="1:6" ht="15.75" thickBot="1" x14ac:dyDescent="0.3">
      <c r="A3" s="4" t="s">
        <v>13</v>
      </c>
      <c r="B3" s="9">
        <f>INDEX(Data!$47:$54,B$1-$B$1+4,MATCH($A3,Data!$47:$47,0))</f>
        <v>2.1321835219903966</v>
      </c>
      <c r="C3" s="9">
        <f>INDEX(Data!$47:$54,C$1-$B$1+4,MATCH($A3,Data!$47:$47,0))</f>
        <v>2.2620334984796115</v>
      </c>
      <c r="D3" s="9">
        <f>INDEX(Data!$47:$54,D$1-$B$1+4,MATCH($A3,Data!$47:$47,0))</f>
        <v>2.3997913385370193</v>
      </c>
      <c r="E3" s="9">
        <f>INDEX(Data!$47:$54,E$1-$B$1+4,MATCH($A3,Data!$47:$47,0))</f>
        <v>2.5459386310539238</v>
      </c>
      <c r="F3" s="9">
        <f>INDEX(Data!$47:$54,F$1-$B$1+4,MATCH($A3,Data!$47:$47,0))</f>
        <v>2.7009862936851077</v>
      </c>
    </row>
    <row r="4" spans="1:6" ht="15.75" thickBot="1" x14ac:dyDescent="0.3">
      <c r="A4" s="4" t="s">
        <v>9</v>
      </c>
      <c r="B4" s="9">
        <f>INDEX(Data!$47:$54,B$1-$B$1+4,MATCH($A4,Data!$47:$47,0))</f>
        <v>0.62785006423413814</v>
      </c>
      <c r="C4" s="9">
        <f>INDEX(Data!$47:$54,C$1-$B$1+4,MATCH($A4,Data!$47:$47,0))</f>
        <v>0.66608613314599707</v>
      </c>
      <c r="D4" s="9">
        <f>INDEX(Data!$47:$54,D$1-$B$1+4,MATCH($A4,Data!$47:$47,0))</f>
        <v>0.70665077865458825</v>
      </c>
      <c r="E4" s="9">
        <f>INDEX(Data!$47:$54,E$1-$B$1+4,MATCH($A4,Data!$47:$47,0))</f>
        <v>0.74968581107465271</v>
      </c>
      <c r="F4" s="9">
        <f>INDEX(Data!$47:$54,F$1-$B$1+4,MATCH($A4,Data!$47:$47,0))</f>
        <v>0.79534167696909885</v>
      </c>
    </row>
    <row r="5" spans="1:6" ht="15.75" thickBot="1" x14ac:dyDescent="0.3">
      <c r="A5" s="5" t="s">
        <v>6</v>
      </c>
      <c r="B5" s="10">
        <f>INDEX(Data!$47:$54,B$1-$B$1+4,MATCH($A5,Data!$47:$47,0))</f>
        <v>2.0094171474780236</v>
      </c>
      <c r="C5" s="10">
        <f>INDEX(Data!$47:$54,C$1-$B$1+4,MATCH($A5,Data!$47:$47,0))</f>
        <v>2.1317906517594349</v>
      </c>
      <c r="D5" s="10">
        <f>INDEX(Data!$47:$54,D$1-$B$1+4,MATCH($A5,Data!$47:$47,0))</f>
        <v>2.2616167024515845</v>
      </c>
      <c r="E5" s="10">
        <f>INDEX(Data!$47:$54,E$1-$B$1+4,MATCH($A5,Data!$47:$47,0))</f>
        <v>2.3993491596308858</v>
      </c>
      <c r="F5" s="10">
        <f>INDEX(Data!$47:$54,F$1-$B$1+4,MATCH($A5,Data!$47:$47,0))</f>
        <v>2.5454695234524065</v>
      </c>
    </row>
  </sheetData>
  <pageMargins left="0.7" right="0.7" top="0.75" bottom="0.75" header="0.3" footer="0.3"/>
  <pageSetup paperSize="9"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FF99"/>
    <pageSetUpPr fitToPage="1"/>
  </sheetPr>
  <dimension ref="A1:D17"/>
  <sheetViews>
    <sheetView showGridLines="0" view="pageBreakPreview" zoomScaleNormal="100" zoomScaleSheetLayoutView="100" workbookViewId="0"/>
  </sheetViews>
  <sheetFormatPr defaultRowHeight="15" x14ac:dyDescent="0.25"/>
  <cols>
    <col min="1" max="1" width="3" bestFit="1" customWidth="1"/>
    <col min="2" max="2" width="2.85546875" customWidth="1"/>
    <col min="3" max="3" width="20.7109375" bestFit="1" customWidth="1"/>
    <col min="4" max="4" width="44.140625" customWidth="1"/>
    <col min="6" max="6" width="20.7109375" bestFit="1" customWidth="1"/>
    <col min="7" max="7" width="44.140625" customWidth="1"/>
  </cols>
  <sheetData>
    <row r="1" spans="1:4" ht="30" x14ac:dyDescent="0.25">
      <c r="A1" s="7"/>
      <c r="B1" s="7"/>
      <c r="C1" s="7"/>
      <c r="D1" s="8" t="s">
        <v>41</v>
      </c>
    </row>
    <row r="2" spans="1:4" x14ac:dyDescent="0.25">
      <c r="A2" s="7">
        <v>1</v>
      </c>
      <c r="B2" s="7"/>
      <c r="C2" s="7" t="str">
        <f>INDEX(Data!$E$33:$T$33,1,$A2)</f>
        <v xml:space="preserve">Alpine Energy </v>
      </c>
      <c r="D2" s="11">
        <f>INDEX(Data!$E$34:$T$34,1,$A2)</f>
        <v>0.12491651009925375</v>
      </c>
    </row>
    <row r="3" spans="1:4" x14ac:dyDescent="0.25">
      <c r="A3" s="7">
        <v>2</v>
      </c>
      <c r="B3" s="7"/>
      <c r="C3" s="63" t="str">
        <f>INDEX(Data!$E$33:$T$33,1,$A3)</f>
        <v>Aurora Energy</v>
      </c>
      <c r="D3" s="11">
        <f>INDEX(Data!$E$34:$T$34,1,$A3)</f>
        <v>-4.3000448000916847E-2</v>
      </c>
    </row>
    <row r="4" spans="1:4" x14ac:dyDescent="0.25">
      <c r="A4" s="7">
        <v>3</v>
      </c>
      <c r="B4" s="7"/>
      <c r="C4" s="63" t="str">
        <f>INDEX(Data!$E$33:$T$33,1,$A4)</f>
        <v xml:space="preserve">Centralines </v>
      </c>
      <c r="D4" s="11">
        <f>INDEX(Data!$E$34:$T$34,1,$A4)</f>
        <v>8.8495380366847121E-2</v>
      </c>
    </row>
    <row r="5" spans="1:4" x14ac:dyDescent="0.25">
      <c r="A5" s="7">
        <v>4</v>
      </c>
      <c r="B5" s="7"/>
      <c r="C5" s="63" t="str">
        <f>INDEX(Data!$E$33:$T$33,1,$A5)</f>
        <v xml:space="preserve">Eastland </v>
      </c>
      <c r="D5" s="11">
        <f>INDEX(Data!$E$34:$T$34,1,$A5)</f>
        <v>6.6507435667943149E-2</v>
      </c>
    </row>
    <row r="6" spans="1:4" x14ac:dyDescent="0.25">
      <c r="A6" s="7">
        <v>5</v>
      </c>
      <c r="B6" s="7"/>
      <c r="C6" s="63" t="str">
        <f>INDEX(Data!$E$33:$T$33,1,$A6)</f>
        <v>Electricity Ashburton</v>
      </c>
      <c r="D6" s="11">
        <f>INDEX(Data!$E$34:$T$34,1,$A6)</f>
        <v>5.7314693575865494E-2</v>
      </c>
    </row>
    <row r="7" spans="1:4" x14ac:dyDescent="0.25">
      <c r="A7" s="7">
        <v>6</v>
      </c>
      <c r="B7" s="7"/>
      <c r="C7" s="63" t="str">
        <f>INDEX(Data!$E$33:$T$33,1,$A7)</f>
        <v>Electricity Invercargill</v>
      </c>
      <c r="D7" s="11">
        <f>INDEX(Data!$E$34:$T$34,1,$A7)</f>
        <v>-2.7816818481117167E-2</v>
      </c>
    </row>
    <row r="8" spans="1:4" x14ac:dyDescent="0.25">
      <c r="A8" s="7">
        <v>7</v>
      </c>
      <c r="B8" s="7"/>
      <c r="C8" s="63" t="str">
        <f>INDEX(Data!$E$33:$T$33,1,$A8)</f>
        <v xml:space="preserve">Horizon Energy </v>
      </c>
      <c r="D8" s="11">
        <f>INDEX(Data!$E$34:$T$34,1,$A8)</f>
        <v>6.7553340618258462E-2</v>
      </c>
    </row>
    <row r="9" spans="1:4" x14ac:dyDescent="0.25">
      <c r="A9" s="7">
        <v>8</v>
      </c>
      <c r="B9" s="7"/>
      <c r="C9" s="63" t="str">
        <f>INDEX(Data!$E$33:$T$33,1,$A9)</f>
        <v xml:space="preserve">Nelson Electricity </v>
      </c>
      <c r="D9" s="11">
        <f>INDEX(Data!$E$34:$T$34,1,$A9)</f>
        <v>-8.9530666346230525E-2</v>
      </c>
    </row>
    <row r="10" spans="1:4" x14ac:dyDescent="0.25">
      <c r="A10" s="7">
        <v>9</v>
      </c>
      <c r="B10" s="7"/>
      <c r="C10" s="63" t="str">
        <f>INDEX(Data!$E$33:$T$33,1,$A10)</f>
        <v xml:space="preserve">Network Tasman </v>
      </c>
      <c r="D10" s="11">
        <f>INDEX(Data!$E$34:$T$34,1,$A10)</f>
        <v>-0.13974669724387423</v>
      </c>
    </row>
    <row r="11" spans="1:4" x14ac:dyDescent="0.25">
      <c r="A11" s="7">
        <v>10</v>
      </c>
      <c r="B11" s="7"/>
      <c r="C11" s="63" t="str">
        <f>INDEX(Data!$E$33:$T$33,1,$A11)</f>
        <v xml:space="preserve">OtagoNet </v>
      </c>
      <c r="D11" s="11">
        <f>INDEX(Data!$E$34:$T$34,1,$A11)</f>
        <v>-6.9177466650400699E-2</v>
      </c>
    </row>
    <row r="12" spans="1:4" x14ac:dyDescent="0.25">
      <c r="A12" s="7">
        <v>11</v>
      </c>
      <c r="B12" s="7"/>
      <c r="C12" s="63" t="str">
        <f>INDEX(Data!$E$33:$T$33,1,$A12)</f>
        <v xml:space="preserve">Powerco </v>
      </c>
      <c r="D12" s="11">
        <f>INDEX(Data!$E$34:$T$34,1,$A12)</f>
        <v>1.6365641586331137E-3</v>
      </c>
    </row>
    <row r="13" spans="1:4" x14ac:dyDescent="0.25">
      <c r="A13" s="7">
        <v>12</v>
      </c>
      <c r="B13" s="7"/>
      <c r="C13" s="63" t="str">
        <f>INDEX(Data!$E$33:$T$33,1,$A13)</f>
        <v>The Lines Company</v>
      </c>
      <c r="D13" s="11">
        <f>INDEX(Data!$E$34:$T$34,1,$A13)</f>
        <v>-7.2000599932459997E-2</v>
      </c>
    </row>
    <row r="14" spans="1:4" x14ac:dyDescent="0.25">
      <c r="A14" s="7">
        <v>13</v>
      </c>
      <c r="B14" s="7"/>
      <c r="C14" s="63" t="str">
        <f>INDEX(Data!$E$33:$T$33,1,$A14)</f>
        <v xml:space="preserve">Top Energy </v>
      </c>
      <c r="D14" s="11">
        <f>INDEX(Data!$E$34:$T$34,1,$A14)</f>
        <v>8.2893493052421219E-2</v>
      </c>
    </row>
    <row r="15" spans="1:4" x14ac:dyDescent="0.25">
      <c r="A15" s="7">
        <v>14</v>
      </c>
      <c r="B15" s="7"/>
      <c r="C15" s="63" t="str">
        <f>INDEX(Data!$E$33:$T$33,1,$A15)</f>
        <v xml:space="preserve">Unison </v>
      </c>
      <c r="D15" s="11">
        <f>INDEX(Data!$E$34:$T$34,1,$A15)</f>
        <v>-5.6227478572523637E-4</v>
      </c>
    </row>
    <row r="16" spans="1:4" x14ac:dyDescent="0.25">
      <c r="A16" s="7">
        <v>15</v>
      </c>
      <c r="B16" s="7"/>
      <c r="C16" s="63" t="str">
        <f>INDEX(Data!$E$33:$T$33,1,$A16)</f>
        <v xml:space="preserve">Vector </v>
      </c>
      <c r="D16" s="11">
        <f>INDEX(Data!$E$34:$T$34,1,$A16)</f>
        <v>8.0202531371509345E-3</v>
      </c>
    </row>
    <row r="17" spans="1:4" x14ac:dyDescent="0.25">
      <c r="A17" s="7">
        <v>16</v>
      </c>
      <c r="B17" s="7"/>
      <c r="C17" s="63" t="str">
        <f>INDEX(Data!$E$33:$T$33,1,$A17)</f>
        <v xml:space="preserve">Wellington Electricity </v>
      </c>
      <c r="D17" s="11">
        <f>INDEX(Data!$E$34:$T$34,1,$A17)</f>
        <v>-0.13657706228791744</v>
      </c>
    </row>
  </sheetData>
  <pageMargins left="0.7" right="0.7" top="0.75" bottom="0.75" header="0.3" footer="0.3"/>
  <pageSetup paperSize="9"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92D050"/>
    <pageSetUpPr fitToPage="1"/>
  </sheetPr>
  <dimension ref="A1:U21"/>
  <sheetViews>
    <sheetView showGridLines="0" view="pageBreakPreview" zoomScaleNormal="70" zoomScaleSheetLayoutView="100" workbookViewId="0"/>
  </sheetViews>
  <sheetFormatPr defaultRowHeight="15" x14ac:dyDescent="0.25"/>
  <cols>
    <col min="1" max="1" width="30.42578125" style="176" bestFit="1" customWidth="1"/>
    <col min="2" max="2" width="10.140625" style="176" bestFit="1" customWidth="1"/>
    <col min="3" max="3" width="33.28515625" style="176" customWidth="1"/>
    <col min="4" max="4" width="49" style="176" customWidth="1"/>
    <col min="5" max="5" width="23" style="176" bestFit="1" customWidth="1"/>
    <col min="6" max="13" width="14.42578125" style="176" bestFit="1" customWidth="1"/>
    <col min="14" max="20" width="15.5703125" style="176" bestFit="1" customWidth="1"/>
    <col min="21" max="21" width="21.42578125" style="176" bestFit="1" customWidth="1"/>
    <col min="22" max="22" width="2.7109375" style="176" customWidth="1"/>
    <col min="23" max="16384" width="9.140625" style="176"/>
  </cols>
  <sheetData>
    <row r="1" spans="1:21" s="177" customFormat="1" ht="23.25" x14ac:dyDescent="0.25">
      <c r="A1" s="120" t="str">
        <f>INDEX(ObjectsList!$E:$E,MATCH(INPUTS!A2,ObjectsList!$A:$A,0))</f>
        <v>Figure L5: Expected total MAR for period (NPV) for each EDB – based on draft WACC and CPI vs final WACC and CPI</v>
      </c>
      <c r="B1" s="121"/>
      <c r="C1" s="121"/>
      <c r="D1" s="121"/>
      <c r="E1" s="121"/>
      <c r="F1" s="121"/>
      <c r="G1" s="121"/>
      <c r="H1" s="121"/>
      <c r="I1" s="121"/>
      <c r="J1" s="121"/>
      <c r="K1" s="121"/>
      <c r="L1" s="121"/>
      <c r="M1" s="121"/>
      <c r="N1" s="121"/>
      <c r="O1" s="121"/>
      <c r="P1" s="121"/>
      <c r="Q1" s="121"/>
      <c r="R1" s="121"/>
      <c r="S1" s="121"/>
      <c r="T1" s="121"/>
      <c r="U1" s="121"/>
    </row>
    <row r="2" spans="1:21" x14ac:dyDescent="0.25">
      <c r="A2" s="83" t="s">
        <v>250</v>
      </c>
      <c r="B2" s="83"/>
      <c r="C2" s="83"/>
      <c r="D2" s="83"/>
      <c r="E2" s="83" t="s">
        <v>14</v>
      </c>
      <c r="F2" s="83" t="s">
        <v>3</v>
      </c>
      <c r="G2" s="83" t="s">
        <v>9</v>
      </c>
      <c r="H2" s="83" t="s">
        <v>11</v>
      </c>
      <c r="I2" s="83" t="s">
        <v>12</v>
      </c>
      <c r="J2" s="83" t="s">
        <v>10</v>
      </c>
      <c r="K2" s="83" t="s">
        <v>8</v>
      </c>
      <c r="L2" s="83" t="s">
        <v>7</v>
      </c>
      <c r="M2" s="83" t="s">
        <v>2</v>
      </c>
      <c r="N2" s="83" t="s">
        <v>426</v>
      </c>
      <c r="O2" s="83" t="s">
        <v>4</v>
      </c>
      <c r="P2" s="83" t="s">
        <v>15</v>
      </c>
      <c r="Q2" s="83" t="s">
        <v>5</v>
      </c>
      <c r="R2" s="83" t="s">
        <v>13</v>
      </c>
      <c r="S2" s="83" t="s">
        <v>6</v>
      </c>
      <c r="T2" s="83" t="s">
        <v>0</v>
      </c>
      <c r="U2" s="83" t="s">
        <v>1</v>
      </c>
    </row>
    <row r="3" spans="1:21" x14ac:dyDescent="0.25">
      <c r="A3" s="83" t="s">
        <v>250</v>
      </c>
      <c r="B3" s="83" t="s">
        <v>298</v>
      </c>
      <c r="C3" s="83" t="s">
        <v>346</v>
      </c>
      <c r="D3" s="83"/>
      <c r="E3" s="84">
        <v>166460.89009672869</v>
      </c>
      <c r="F3" s="84">
        <v>254779.46795906508</v>
      </c>
      <c r="G3" s="84">
        <v>49860.221511305317</v>
      </c>
      <c r="H3" s="84">
        <v>106909.31962241336</v>
      </c>
      <c r="I3" s="84">
        <v>149344.65427347433</v>
      </c>
      <c r="J3" s="84">
        <v>60382.715222612147</v>
      </c>
      <c r="K3" s="84">
        <v>97765.985095570257</v>
      </c>
      <c r="L3" s="84">
        <v>30720.274832733339</v>
      </c>
      <c r="M3" s="84">
        <v>126284.40193734562</v>
      </c>
      <c r="N3" s="84">
        <v>685258.71131965728</v>
      </c>
      <c r="O3" s="84">
        <v>111353.2685241063</v>
      </c>
      <c r="P3" s="84">
        <v>1118171.4430303087</v>
      </c>
      <c r="Q3" s="84">
        <v>152701.86367785078</v>
      </c>
      <c r="R3" s="84">
        <v>173411.60628837105</v>
      </c>
      <c r="S3" s="84">
        <v>447739.97041368461</v>
      </c>
      <c r="T3" s="84">
        <v>1807618.6958941645</v>
      </c>
      <c r="U3" s="84">
        <v>443324.49295591225</v>
      </c>
    </row>
    <row r="4" spans="1:21" x14ac:dyDescent="0.25">
      <c r="A4" s="83" t="s">
        <v>250</v>
      </c>
      <c r="B4" s="83" t="s">
        <v>298</v>
      </c>
      <c r="C4" s="83" t="s">
        <v>455</v>
      </c>
      <c r="D4" s="83"/>
      <c r="E4" s="124">
        <v>164896.75294354887</v>
      </c>
      <c r="F4" s="124">
        <v>251101.1614752216</v>
      </c>
      <c r="G4" s="124">
        <v>49296.438875717664</v>
      </c>
      <c r="H4" s="124">
        <v>105371.45055951877</v>
      </c>
      <c r="I4" s="124">
        <v>146695.6442202614</v>
      </c>
      <c r="J4" s="124">
        <v>59638.891326268153</v>
      </c>
      <c r="K4" s="124">
        <v>96582.317499033248</v>
      </c>
      <c r="L4" s="124">
        <v>30299.338819476074</v>
      </c>
      <c r="M4" s="124">
        <v>124519.8480917385</v>
      </c>
      <c r="N4" s="124">
        <v>675099.47664936376</v>
      </c>
      <c r="O4" s="124">
        <v>109666.26442661206</v>
      </c>
      <c r="P4" s="124">
        <v>1101895.8228815254</v>
      </c>
      <c r="Q4" s="124">
        <v>150762.74572511626</v>
      </c>
      <c r="R4" s="124">
        <v>170971.13475952359</v>
      </c>
      <c r="S4" s="124">
        <v>441830.67336101463</v>
      </c>
      <c r="T4" s="124">
        <v>1777843.9222276267</v>
      </c>
      <c r="U4" s="124">
        <v>437287.70802880195</v>
      </c>
    </row>
    <row r="5" spans="1:21" s="177" customFormat="1" ht="23.25" x14ac:dyDescent="0.25">
      <c r="A5" s="120" t="str">
        <f>INDEX(ObjectsList!$E:$E,MATCH(INPUTS!A6,ObjectsList!$A:$A,0))</f>
        <v>Table L2: SAIDI and SAIFI boundary values for each EDB – draft vs final</v>
      </c>
      <c r="B5" s="121"/>
      <c r="C5" s="121"/>
      <c r="D5" s="121"/>
      <c r="E5" s="121"/>
      <c r="F5" s="121"/>
      <c r="G5" s="121"/>
      <c r="H5" s="121"/>
      <c r="I5" s="121"/>
      <c r="J5" s="121"/>
      <c r="K5" s="121"/>
      <c r="L5" s="121"/>
      <c r="M5" s="121"/>
      <c r="N5" s="121"/>
      <c r="O5" s="121"/>
      <c r="P5" s="121"/>
      <c r="Q5" s="121"/>
      <c r="R5" s="121"/>
      <c r="S5" s="121"/>
      <c r="T5" s="121"/>
      <c r="U5" s="121"/>
    </row>
    <row r="6" spans="1:21" x14ac:dyDescent="0.25">
      <c r="A6" s="83" t="s">
        <v>299</v>
      </c>
      <c r="B6" s="83"/>
      <c r="C6" s="83"/>
      <c r="D6" s="83"/>
      <c r="E6" s="83" t="s">
        <v>14</v>
      </c>
      <c r="F6" s="83" t="s">
        <v>3</v>
      </c>
      <c r="G6" s="83" t="s">
        <v>9</v>
      </c>
      <c r="H6" s="83" t="s">
        <v>11</v>
      </c>
      <c r="I6" s="83" t="s">
        <v>12</v>
      </c>
      <c r="J6" s="83" t="s">
        <v>10</v>
      </c>
      <c r="K6" s="83" t="s">
        <v>8</v>
      </c>
      <c r="L6" s="83" t="s">
        <v>7</v>
      </c>
      <c r="M6" s="83" t="s">
        <v>2</v>
      </c>
      <c r="N6" s="83"/>
      <c r="O6" s="83" t="s">
        <v>4</v>
      </c>
      <c r="P6" s="83" t="s">
        <v>15</v>
      </c>
      <c r="Q6" s="83" t="s">
        <v>5</v>
      </c>
      <c r="R6" s="83" t="s">
        <v>13</v>
      </c>
      <c r="S6" s="83" t="s">
        <v>6</v>
      </c>
      <c r="T6" s="83" t="s">
        <v>0</v>
      </c>
      <c r="U6" s="83" t="s">
        <v>1</v>
      </c>
    </row>
    <row r="7" spans="1:21" x14ac:dyDescent="0.25">
      <c r="A7" s="83" t="s">
        <v>299</v>
      </c>
      <c r="B7" s="83" t="s">
        <v>298</v>
      </c>
      <c r="C7" s="83" t="s">
        <v>305</v>
      </c>
      <c r="D7" s="83"/>
      <c r="E7" s="88">
        <v>9.1745185849999995</v>
      </c>
      <c r="F7" s="88">
        <v>3.3819670679999998</v>
      </c>
      <c r="G7" s="88">
        <v>8.5172281269999992</v>
      </c>
      <c r="H7" s="88">
        <v>13.06512642</v>
      </c>
      <c r="I7" s="88">
        <v>8.0808248519999992</v>
      </c>
      <c r="J7" s="88">
        <v>3.2443540099999999</v>
      </c>
      <c r="K7" s="88">
        <v>10.77002716</v>
      </c>
      <c r="L7" s="88">
        <v>2.6993191240000001</v>
      </c>
      <c r="M7" s="88">
        <v>6.983242035</v>
      </c>
      <c r="N7" s="88"/>
      <c r="O7" s="88">
        <v>13.241443629999999</v>
      </c>
      <c r="P7" s="88">
        <v>11.214407919999999</v>
      </c>
      <c r="Q7" s="88">
        <v>10.96693039</v>
      </c>
      <c r="R7" s="88">
        <v>28.42712212</v>
      </c>
      <c r="S7" s="88">
        <v>4.541021347</v>
      </c>
      <c r="T7" s="88">
        <v>3.3735768799999999</v>
      </c>
      <c r="U7" s="88">
        <v>2.1026155950000001</v>
      </c>
    </row>
    <row r="8" spans="1:21" x14ac:dyDescent="0.25">
      <c r="A8" s="83" t="s">
        <v>299</v>
      </c>
      <c r="B8" s="83" t="s">
        <v>298</v>
      </c>
      <c r="C8" s="83" t="s">
        <v>308</v>
      </c>
      <c r="D8" s="83"/>
      <c r="E8" s="88">
        <v>7.2187968000000005E-2</v>
      </c>
      <c r="F8" s="88">
        <v>6.0741364999999999E-2</v>
      </c>
      <c r="G8" s="88">
        <v>0.29369753599999998</v>
      </c>
      <c r="H8" s="88">
        <v>0.182984799</v>
      </c>
      <c r="I8" s="88">
        <v>9.8303198999999994E-2</v>
      </c>
      <c r="J8" s="88">
        <v>7.9851657000000006E-2</v>
      </c>
      <c r="K8" s="88">
        <v>0.100038171</v>
      </c>
      <c r="L8" s="88">
        <v>3.2741702999999997E-2</v>
      </c>
      <c r="M8" s="88">
        <v>6.7354389000000001E-2</v>
      </c>
      <c r="N8" s="88"/>
      <c r="O8" s="88">
        <v>0.176474571</v>
      </c>
      <c r="P8" s="88">
        <v>5.9472572000000001E-2</v>
      </c>
      <c r="Q8" s="88">
        <v>0.144456998</v>
      </c>
      <c r="R8" s="88">
        <v>0.331510007</v>
      </c>
      <c r="S8" s="88">
        <v>7.7047906999999999E-2</v>
      </c>
      <c r="T8" s="88">
        <v>3.8927332000000002E-2</v>
      </c>
      <c r="U8" s="88">
        <v>3.1245063999999999E-2</v>
      </c>
    </row>
    <row r="9" spans="1:21" s="177" customFormat="1" ht="23.25" x14ac:dyDescent="0.25">
      <c r="A9" s="120" t="str">
        <f>INDEX(ObjectsList!$E:$E,MATCH(INPUTS!A10,ObjectsList!$A:$A,0))</f>
        <v>Table L3: Quality – SAIDI and SAIFI reliability targets for each EDB – draft vs final</v>
      </c>
      <c r="B9" s="121"/>
      <c r="C9" s="121"/>
      <c r="D9" s="121"/>
      <c r="E9" s="121"/>
      <c r="F9" s="121"/>
      <c r="G9" s="121"/>
      <c r="H9" s="121"/>
      <c r="I9" s="121"/>
      <c r="J9" s="121"/>
      <c r="K9" s="121"/>
      <c r="L9" s="121"/>
      <c r="M9" s="121"/>
      <c r="N9" s="121"/>
      <c r="O9" s="121"/>
      <c r="P9" s="121"/>
      <c r="Q9" s="121"/>
      <c r="R9" s="121"/>
      <c r="S9" s="121"/>
      <c r="T9" s="121"/>
      <c r="U9" s="121"/>
    </row>
    <row r="10" spans="1:21" x14ac:dyDescent="0.25">
      <c r="A10" s="83" t="s">
        <v>300</v>
      </c>
      <c r="B10" s="83"/>
      <c r="C10" s="83"/>
      <c r="D10" s="83"/>
      <c r="E10" s="83" t="s">
        <v>14</v>
      </c>
      <c r="F10" s="83" t="s">
        <v>3</v>
      </c>
      <c r="G10" s="83" t="s">
        <v>9</v>
      </c>
      <c r="H10" s="83" t="s">
        <v>11</v>
      </c>
      <c r="I10" s="83" t="s">
        <v>12</v>
      </c>
      <c r="J10" s="83" t="s">
        <v>10</v>
      </c>
      <c r="K10" s="83" t="s">
        <v>8</v>
      </c>
      <c r="L10" s="83" t="s">
        <v>7</v>
      </c>
      <c r="M10" s="83" t="s">
        <v>2</v>
      </c>
      <c r="N10" s="83"/>
      <c r="O10" s="83" t="s">
        <v>4</v>
      </c>
      <c r="P10" s="83" t="s">
        <v>15</v>
      </c>
      <c r="Q10" s="83" t="s">
        <v>5</v>
      </c>
      <c r="R10" s="83" t="s">
        <v>13</v>
      </c>
      <c r="S10" s="83" t="s">
        <v>6</v>
      </c>
      <c r="T10" s="83" t="s">
        <v>0</v>
      </c>
      <c r="U10" s="83" t="s">
        <v>1</v>
      </c>
    </row>
    <row r="11" spans="1:21" x14ac:dyDescent="0.25">
      <c r="A11" s="83" t="s">
        <v>300</v>
      </c>
      <c r="B11" s="83" t="s">
        <v>298</v>
      </c>
      <c r="C11" s="83" t="s">
        <v>310</v>
      </c>
      <c r="D11" s="83"/>
      <c r="E11" s="88">
        <v>132.80880740000001</v>
      </c>
      <c r="F11" s="88">
        <v>74.46330261</v>
      </c>
      <c r="G11" s="88">
        <v>119.0718231</v>
      </c>
      <c r="H11" s="88">
        <v>242.14936829999999</v>
      </c>
      <c r="I11" s="88">
        <v>132.84661869999999</v>
      </c>
      <c r="J11" s="88">
        <v>24.075885769999999</v>
      </c>
      <c r="K11" s="88">
        <v>150.12397770000001</v>
      </c>
      <c r="L11" s="88">
        <v>16.205600740000001</v>
      </c>
      <c r="M11" s="88">
        <v>112.4780502</v>
      </c>
      <c r="N11" s="88"/>
      <c r="O11" s="88">
        <v>224.57734679999999</v>
      </c>
      <c r="P11" s="88">
        <v>188.8628387</v>
      </c>
      <c r="Q11" s="88">
        <v>208.77473449999999</v>
      </c>
      <c r="R11" s="88">
        <v>405.40911870000002</v>
      </c>
      <c r="S11" s="88">
        <v>99.137138370000002</v>
      </c>
      <c r="T11" s="88">
        <v>96.036354059999994</v>
      </c>
      <c r="U11" s="88">
        <v>35.435817720000003</v>
      </c>
    </row>
    <row r="12" spans="1:21" x14ac:dyDescent="0.25">
      <c r="A12" s="83" t="s">
        <v>300</v>
      </c>
      <c r="B12" s="83" t="s">
        <v>298</v>
      </c>
      <c r="C12" s="83" t="s">
        <v>309</v>
      </c>
      <c r="D12" s="83"/>
      <c r="E12" s="88">
        <v>1.297251105</v>
      </c>
      <c r="F12" s="88">
        <v>1.2946937080000001</v>
      </c>
      <c r="G12" s="88">
        <v>3.5213700000000001</v>
      </c>
      <c r="H12" s="88">
        <v>3.0854590000000002</v>
      </c>
      <c r="I12" s="88">
        <v>1.387048244</v>
      </c>
      <c r="J12" s="88">
        <v>0.59350174700000002</v>
      </c>
      <c r="K12" s="88">
        <v>1.922767401</v>
      </c>
      <c r="L12" s="88">
        <v>0.17510314299999999</v>
      </c>
      <c r="M12" s="88">
        <v>1.229822</v>
      </c>
      <c r="N12" s="88"/>
      <c r="O12" s="88">
        <v>2.523858309</v>
      </c>
      <c r="P12" s="88">
        <v>2.1067628859999998</v>
      </c>
      <c r="Q12" s="88">
        <v>3.0707409380000001</v>
      </c>
      <c r="R12" s="88">
        <v>5.2792720790000001</v>
      </c>
      <c r="S12" s="88">
        <v>1.941594362</v>
      </c>
      <c r="T12" s="88">
        <v>1.291412354</v>
      </c>
      <c r="U12" s="88">
        <v>0.54649007299999997</v>
      </c>
    </row>
    <row r="13" spans="1:21" s="177" customFormat="1" ht="23.25" x14ac:dyDescent="0.25">
      <c r="A13" s="120" t="str">
        <f>INDEX(ObjectsList!$E:$E,MATCH(INPUTS!A14,ObjectsList!$A:$A,0))</f>
        <v>Table L4: SAIDI and SAIFI caps and collars for each EDB – draft vs final</v>
      </c>
      <c r="B13" s="121"/>
      <c r="C13" s="121"/>
      <c r="D13" s="121"/>
      <c r="E13" s="121"/>
      <c r="F13" s="121"/>
      <c r="G13" s="121"/>
      <c r="H13" s="121"/>
      <c r="I13" s="121"/>
      <c r="J13" s="121"/>
      <c r="K13" s="121"/>
      <c r="L13" s="121"/>
      <c r="M13" s="121"/>
      <c r="N13" s="121"/>
      <c r="O13" s="121"/>
      <c r="P13" s="121"/>
      <c r="Q13" s="121"/>
      <c r="R13" s="121"/>
      <c r="S13" s="121"/>
      <c r="T13" s="121"/>
      <c r="U13" s="121"/>
    </row>
    <row r="14" spans="1:21" x14ac:dyDescent="0.25">
      <c r="A14" s="83" t="s">
        <v>301</v>
      </c>
      <c r="B14" s="83"/>
      <c r="C14" s="83"/>
      <c r="D14" s="83"/>
      <c r="E14" s="83" t="s">
        <v>14</v>
      </c>
      <c r="F14" s="83" t="s">
        <v>3</v>
      </c>
      <c r="G14" s="83" t="s">
        <v>9</v>
      </c>
      <c r="H14" s="83" t="s">
        <v>11</v>
      </c>
      <c r="I14" s="83" t="s">
        <v>12</v>
      </c>
      <c r="J14" s="83" t="s">
        <v>10</v>
      </c>
      <c r="K14" s="83" t="s">
        <v>8</v>
      </c>
      <c r="L14" s="83" t="s">
        <v>7</v>
      </c>
      <c r="M14" s="83" t="s">
        <v>2</v>
      </c>
      <c r="N14" s="83"/>
      <c r="O14" s="83" t="s">
        <v>4</v>
      </c>
      <c r="P14" s="83" t="s">
        <v>15</v>
      </c>
      <c r="Q14" s="83" t="s">
        <v>5</v>
      </c>
      <c r="R14" s="83" t="s">
        <v>13</v>
      </c>
      <c r="S14" s="83" t="s">
        <v>6</v>
      </c>
      <c r="T14" s="83" t="s">
        <v>0</v>
      </c>
      <c r="U14" s="83" t="s">
        <v>1</v>
      </c>
    </row>
    <row r="15" spans="1:21" x14ac:dyDescent="0.25">
      <c r="A15" s="83" t="s">
        <v>301</v>
      </c>
      <c r="B15" s="83" t="s">
        <v>298</v>
      </c>
      <c r="C15" s="83" t="s">
        <v>313</v>
      </c>
      <c r="D15" s="83"/>
      <c r="E15" s="88">
        <v>154.15489009000001</v>
      </c>
      <c r="F15" s="88">
        <v>83.365217207000001</v>
      </c>
      <c r="G15" s="88">
        <v>139.34766766999999</v>
      </c>
      <c r="H15" s="88">
        <v>274.07463457</v>
      </c>
      <c r="I15" s="88">
        <v>151.04310612999998</v>
      </c>
      <c r="J15" s="88">
        <v>31.126729962999999</v>
      </c>
      <c r="K15" s="88">
        <v>175.82688526000001</v>
      </c>
      <c r="L15" s="88">
        <v>22.230211736000001</v>
      </c>
      <c r="M15" s="88">
        <v>129.81849285999999</v>
      </c>
      <c r="N15" s="88"/>
      <c r="O15" s="88">
        <v>254.91531943999999</v>
      </c>
      <c r="P15" s="88">
        <v>210.62904162999999</v>
      </c>
      <c r="Q15" s="88">
        <v>234.18153190999999</v>
      </c>
      <c r="R15" s="88">
        <v>470.76016240000001</v>
      </c>
      <c r="S15" s="88">
        <v>110.16678048</v>
      </c>
      <c r="T15" s="88">
        <v>104.17280864199999</v>
      </c>
      <c r="U15" s="88">
        <v>40.630224229000007</v>
      </c>
    </row>
    <row r="16" spans="1:21" x14ac:dyDescent="0.25">
      <c r="A16" s="83" t="s">
        <v>301</v>
      </c>
      <c r="B16" s="83" t="s">
        <v>298</v>
      </c>
      <c r="C16" s="83" t="s">
        <v>314</v>
      </c>
      <c r="D16" s="83"/>
      <c r="E16" s="88">
        <v>1.5071166009999999</v>
      </c>
      <c r="F16" s="88">
        <v>1.446879789</v>
      </c>
      <c r="G16" s="88">
        <v>4.2030221880000003</v>
      </c>
      <c r="H16" s="88">
        <v>3.5293094580000002</v>
      </c>
      <c r="I16" s="88">
        <v>1.611552938</v>
      </c>
      <c r="J16" s="88">
        <v>0.77168270999999999</v>
      </c>
      <c r="K16" s="88">
        <v>2.2149480580000001</v>
      </c>
      <c r="L16" s="88">
        <v>0.24111095099999999</v>
      </c>
      <c r="M16" s="88">
        <v>1.421565076</v>
      </c>
      <c r="N16" s="88"/>
      <c r="O16" s="88">
        <v>2.9273089469999998</v>
      </c>
      <c r="P16" s="88">
        <v>2.2730811539999998</v>
      </c>
      <c r="Q16" s="88">
        <v>3.4667298790000003</v>
      </c>
      <c r="R16" s="88">
        <v>6.055615961</v>
      </c>
      <c r="S16" s="88">
        <v>2.1458914280000001</v>
      </c>
      <c r="T16" s="88">
        <v>1.395396181</v>
      </c>
      <c r="U16" s="88">
        <v>0.62480170299999993</v>
      </c>
    </row>
    <row r="17" spans="1:21" x14ac:dyDescent="0.25">
      <c r="A17" s="83" t="s">
        <v>301</v>
      </c>
      <c r="B17" s="83" t="s">
        <v>298</v>
      </c>
      <c r="C17" s="83" t="s">
        <v>315</v>
      </c>
      <c r="D17" s="83"/>
      <c r="E17" s="88">
        <v>111.46272471</v>
      </c>
      <c r="F17" s="88">
        <v>65.561388012999998</v>
      </c>
      <c r="G17" s="88">
        <v>98.795978529999999</v>
      </c>
      <c r="H17" s="88">
        <v>210.22410202999998</v>
      </c>
      <c r="I17" s="88">
        <v>114.65013126999999</v>
      </c>
      <c r="J17" s="88">
        <v>17.025041577</v>
      </c>
      <c r="K17" s="88">
        <v>124.42107014000001</v>
      </c>
      <c r="L17" s="88">
        <v>10.180989744000001</v>
      </c>
      <c r="M17" s="88">
        <v>95.137607540000005</v>
      </c>
      <c r="N17" s="88"/>
      <c r="O17" s="88">
        <v>194.23937415999998</v>
      </c>
      <c r="P17" s="88">
        <v>167.09663577000001</v>
      </c>
      <c r="Q17" s="88">
        <v>183.36793709</v>
      </c>
      <c r="R17" s="88">
        <v>340.05807500000003</v>
      </c>
      <c r="S17" s="88">
        <v>88.107496260000005</v>
      </c>
      <c r="T17" s="88">
        <v>87.899899477999995</v>
      </c>
      <c r="U17" s="88">
        <v>30.241411211000003</v>
      </c>
    </row>
    <row r="18" spans="1:21" x14ac:dyDescent="0.25">
      <c r="A18" s="83" t="s">
        <v>301</v>
      </c>
      <c r="B18" s="83" t="s">
        <v>298</v>
      </c>
      <c r="C18" s="83" t="s">
        <v>316</v>
      </c>
      <c r="D18" s="83"/>
      <c r="E18" s="88">
        <v>1.087385609</v>
      </c>
      <c r="F18" s="88">
        <v>1.1425076270000001</v>
      </c>
      <c r="G18" s="88">
        <v>2.839717812</v>
      </c>
      <c r="H18" s="88">
        <v>2.6416085420000002</v>
      </c>
      <c r="I18" s="88">
        <v>1.1625435500000001</v>
      </c>
      <c r="J18" s="88">
        <v>0.41532078400000005</v>
      </c>
      <c r="K18" s="88">
        <v>1.6305867439999999</v>
      </c>
      <c r="L18" s="88">
        <v>0.10909533499999999</v>
      </c>
      <c r="M18" s="88">
        <v>1.0380789239999999</v>
      </c>
      <c r="N18" s="88"/>
      <c r="O18" s="88">
        <v>2.1204076710000002</v>
      </c>
      <c r="P18" s="88">
        <v>1.9404446179999999</v>
      </c>
      <c r="Q18" s="88">
        <v>2.674751997</v>
      </c>
      <c r="R18" s="88">
        <v>4.5029281970000001</v>
      </c>
      <c r="S18" s="88">
        <v>1.7372972959999999</v>
      </c>
      <c r="T18" s="88">
        <v>1.187428527</v>
      </c>
      <c r="U18" s="88">
        <v>0.468178443</v>
      </c>
    </row>
    <row r="19" spans="1:21" s="177" customFormat="1" ht="23.25" x14ac:dyDescent="0.25">
      <c r="A19" s="120" t="str">
        <f>INDEX(ObjectsList!$E:$E,MATCH(INPUTS!A20,ObjectsList!$A:$A,0))</f>
        <v>Table 5F.1: Transmission asset wash-up for Eastland Network Limited by assessment period</v>
      </c>
      <c r="B19" s="121"/>
      <c r="C19" s="121"/>
      <c r="D19" s="121"/>
      <c r="E19" s="121"/>
      <c r="F19" s="121"/>
      <c r="G19" s="121"/>
      <c r="H19" s="121"/>
      <c r="I19" s="121"/>
      <c r="J19" s="121"/>
      <c r="K19" s="121"/>
      <c r="L19" s="121"/>
      <c r="M19" s="121"/>
      <c r="N19" s="121"/>
      <c r="O19" s="121"/>
      <c r="P19" s="121"/>
      <c r="Q19" s="121"/>
      <c r="R19" s="121"/>
      <c r="S19" s="121"/>
      <c r="T19" s="121"/>
      <c r="U19" s="121"/>
    </row>
    <row r="20" spans="1:21" x14ac:dyDescent="0.25">
      <c r="A20" s="115" t="s">
        <v>283</v>
      </c>
      <c r="B20" s="115"/>
      <c r="C20" s="115"/>
      <c r="D20" s="115"/>
      <c r="E20" s="115" t="s">
        <v>14</v>
      </c>
      <c r="F20" s="115" t="s">
        <v>3</v>
      </c>
      <c r="G20" s="115" t="s">
        <v>9</v>
      </c>
      <c r="H20" s="115" t="s">
        <v>11</v>
      </c>
      <c r="I20" s="115" t="s">
        <v>12</v>
      </c>
      <c r="J20" s="115" t="s">
        <v>10</v>
      </c>
      <c r="K20" s="115" t="s">
        <v>8</v>
      </c>
      <c r="L20" s="115" t="s">
        <v>7</v>
      </c>
      <c r="M20" s="115" t="s">
        <v>2</v>
      </c>
      <c r="N20" s="115"/>
      <c r="O20" s="115" t="s">
        <v>4</v>
      </c>
      <c r="P20" s="115" t="s">
        <v>15</v>
      </c>
      <c r="Q20" s="115" t="s">
        <v>5</v>
      </c>
      <c r="R20" s="115" t="s">
        <v>13</v>
      </c>
      <c r="S20" s="115" t="s">
        <v>6</v>
      </c>
      <c r="T20" s="115" t="s">
        <v>0</v>
      </c>
      <c r="U20" s="115" t="s">
        <v>1</v>
      </c>
    </row>
    <row r="21" spans="1:21" x14ac:dyDescent="0.25">
      <c r="A21" s="115" t="s">
        <v>322</v>
      </c>
      <c r="B21" s="115"/>
      <c r="C21" s="115" t="s">
        <v>357</v>
      </c>
      <c r="D21" s="115"/>
      <c r="E21" s="112">
        <v>163662.23930899403</v>
      </c>
      <c r="F21" s="112">
        <v>247691.73715834701</v>
      </c>
      <c r="G21" s="112">
        <v>48814.568791585567</v>
      </c>
      <c r="H21" s="112">
        <v>100650.54629865108</v>
      </c>
      <c r="I21" s="112">
        <v>144179.69334145921</v>
      </c>
      <c r="J21" s="112">
        <v>58957.105344924275</v>
      </c>
      <c r="K21" s="112">
        <v>95547.211147822818</v>
      </c>
      <c r="L21" s="112">
        <v>29921.807884993159</v>
      </c>
      <c r="M21" s="112">
        <v>122309.02750185711</v>
      </c>
      <c r="N21" s="112">
        <v>665741.90321204218</v>
      </c>
      <c r="O21" s="112">
        <v>107992.79726784059</v>
      </c>
      <c r="P21" s="112">
        <v>1086927.57486071</v>
      </c>
      <c r="Q21" s="112">
        <v>149068.98089956079</v>
      </c>
      <c r="R21" s="112">
        <v>167754.99545546281</v>
      </c>
      <c r="S21" s="112">
        <v>436524.63136031316</v>
      </c>
      <c r="T21" s="112">
        <v>1749930.1194804532</v>
      </c>
      <c r="U21" s="112">
        <v>432008.25781022909</v>
      </c>
    </row>
  </sheetData>
  <pageMargins left="0.7" right="0.7" top="0.75" bottom="0.75" header="0.3" footer="0.3"/>
  <pageSetup paperSize="9" scale="33" fitToHeight="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FF99"/>
    <pageSetUpPr fitToPage="1"/>
  </sheetPr>
  <dimension ref="A1:G17"/>
  <sheetViews>
    <sheetView showGridLines="0" view="pageBreakPreview" zoomScaleNormal="100" zoomScaleSheetLayoutView="100" workbookViewId="0"/>
  </sheetViews>
  <sheetFormatPr defaultRowHeight="15" x14ac:dyDescent="0.25"/>
  <cols>
    <col min="1" max="1" width="20.28515625" customWidth="1"/>
    <col min="2" max="2" width="9.140625" customWidth="1"/>
    <col min="3" max="6" width="14.28515625" bestFit="1" customWidth="1"/>
    <col min="7" max="7" width="8.28515625" bestFit="1" customWidth="1"/>
  </cols>
  <sheetData>
    <row r="1" spans="1:7" s="14" customFormat="1" x14ac:dyDescent="0.25">
      <c r="A1" s="14" t="s">
        <v>26</v>
      </c>
      <c r="B1" s="14">
        <v>2016</v>
      </c>
      <c r="C1" s="14">
        <v>2017</v>
      </c>
      <c r="D1" s="14">
        <v>2018</v>
      </c>
      <c r="E1" s="14">
        <v>2019</v>
      </c>
      <c r="F1" s="14">
        <v>2020</v>
      </c>
      <c r="G1" s="14" t="s">
        <v>27</v>
      </c>
    </row>
    <row r="2" spans="1:7" x14ac:dyDescent="0.25">
      <c r="A2" t="s">
        <v>14</v>
      </c>
      <c r="B2" s="12">
        <f>INDEX(Data!$12:$12,1,MATCH($A2,Data!$11:$11,0))/1000</f>
        <v>30.458392210827309</v>
      </c>
      <c r="C2" s="28">
        <f>INDEX(Data!$13:$13,1,MATCH($A2,Data!$11:$11,0))/1000</f>
        <v>34.406701376999138</v>
      </c>
      <c r="D2" s="28">
        <f>INDEX(Data!$14:$14,1,MATCH($A2,Data!$11:$11,0))/1000</f>
        <v>38.968789983233123</v>
      </c>
      <c r="E2" s="28">
        <f>INDEX(Data!$15:$15,1,MATCH($A2,Data!$11:$11,0))/1000</f>
        <v>44.280526533704652</v>
      </c>
      <c r="F2" s="28">
        <f>INDEX(Data!$16:$16,1,MATCH($A2,Data!$11:$11,0))/1000</f>
        <v>50.338916043399607</v>
      </c>
      <c r="G2" s="13">
        <f>INDEX(Data!$17:$17,1,MATCH($A2,Data!$11:$11,0))/1000</f>
        <v>163.66223930899403</v>
      </c>
    </row>
    <row r="3" spans="1:7" x14ac:dyDescent="0.25">
      <c r="A3" t="s">
        <v>3</v>
      </c>
      <c r="B3" s="12">
        <f>INDEX(Data!$12:$12,1,MATCH($A3,Data!$11:$11,0))/1000</f>
        <v>56.511666026359613</v>
      </c>
      <c r="C3" s="28">
        <f>INDEX(Data!$13:$13,1,MATCH($A3,Data!$11:$11,0))/1000</f>
        <v>57.688370384905745</v>
      </c>
      <c r="D3" s="28">
        <f>INDEX(Data!$14:$14,1,MATCH($A3,Data!$11:$11,0))/1000</f>
        <v>59.04406506111534</v>
      </c>
      <c r="E3" s="28">
        <f>INDEX(Data!$15:$15,1,MATCH($A3,Data!$11:$11,0))/1000</f>
        <v>60.629809308696039</v>
      </c>
      <c r="F3" s="28">
        <f>INDEX(Data!$16:$16,1,MATCH($A3,Data!$11:$11,0))/1000</f>
        <v>62.286134907628671</v>
      </c>
      <c r="G3" s="13">
        <f>INDEX(Data!$17:$17,1,MATCH($A3,Data!$11:$11,0))/1000</f>
        <v>247.691737158347</v>
      </c>
    </row>
    <row r="4" spans="1:7" x14ac:dyDescent="0.25">
      <c r="A4" t="s">
        <v>9</v>
      </c>
      <c r="B4" s="12">
        <f>INDEX(Data!$12:$12,1,MATCH($A4,Data!$11:$11,0))/1000</f>
        <v>9.9833114857180725</v>
      </c>
      <c r="C4" s="28">
        <f>INDEX(Data!$13:$13,1,MATCH($A4,Data!$11:$11,0))/1000</f>
        <v>10.774351055806099</v>
      </c>
      <c r="D4" s="28">
        <f>INDEX(Data!$14:$14,1,MATCH($A4,Data!$11:$11,0))/1000</f>
        <v>11.658574207666534</v>
      </c>
      <c r="E4" s="28">
        <f>INDEX(Data!$15:$15,1,MATCH($A4,Data!$11:$11,0))/1000</f>
        <v>12.656736360956325</v>
      </c>
      <c r="F4" s="28">
        <f>INDEX(Data!$16:$16,1,MATCH($A4,Data!$11:$11,0))/1000</f>
        <v>13.746535373238741</v>
      </c>
      <c r="G4" s="13">
        <f>INDEX(Data!$17:$17,1,MATCH($A4,Data!$11:$11,0))/1000</f>
        <v>48.814568791585565</v>
      </c>
    </row>
    <row r="5" spans="1:7" x14ac:dyDescent="0.25">
      <c r="A5" t="s">
        <v>11</v>
      </c>
      <c r="B5" s="12">
        <f>INDEX(Data!$12:$12,1,MATCH($A5,Data!$11:$11,0))/1000</f>
        <v>22.731958455348746</v>
      </c>
      <c r="C5" s="28">
        <f>INDEX(Data!$13:$13,1,MATCH($A5,Data!$11:$11,0))/1000</f>
        <v>23.720539355151807</v>
      </c>
      <c r="D5" s="28">
        <f>INDEX(Data!$14:$14,1,MATCH($A5,Data!$11:$11,0))/1000</f>
        <v>24.81704596414739</v>
      </c>
      <c r="E5" s="28">
        <f>INDEX(Data!$15:$15,1,MATCH($A5,Data!$11:$11,0))/1000</f>
        <v>26.04939153112932</v>
      </c>
      <c r="F5" s="28">
        <f>INDEX(Data!$16:$16,1,MATCH($A5,Data!$11:$11,0))/1000</f>
        <v>27.355226135948051</v>
      </c>
      <c r="G5" s="13">
        <f>INDEX(Data!$17:$17,1,MATCH($A5,Data!$11:$11,0))/1000</f>
        <v>103.95268720741873</v>
      </c>
    </row>
    <row r="6" spans="1:7" x14ac:dyDescent="0.25">
      <c r="A6" t="s">
        <v>12</v>
      </c>
      <c r="B6" s="12">
        <f>INDEX(Data!$12:$12,1,MATCH($A6,Data!$11:$11,0))/1000</f>
        <v>33.046583323684573</v>
      </c>
      <c r="C6" s="28">
        <f>INDEX(Data!$13:$13,1,MATCH($A6,Data!$11:$11,0))/1000</f>
        <v>33.653513179031911</v>
      </c>
      <c r="D6" s="28">
        <f>INDEX(Data!$14:$14,1,MATCH($A6,Data!$11:$11,0))/1000</f>
        <v>34.361496579163145</v>
      </c>
      <c r="E6" s="28">
        <f>INDEX(Data!$15:$15,1,MATCH($A6,Data!$11:$11,0))/1000</f>
        <v>35.199436138821724</v>
      </c>
      <c r="F6" s="28">
        <f>INDEX(Data!$16:$16,1,MATCH($A6,Data!$11:$11,0))/1000</f>
        <v>36.074022338600763</v>
      </c>
      <c r="G6" s="13">
        <f>INDEX(Data!$17:$17,1,MATCH($A6,Data!$11:$11,0))/1000</f>
        <v>144.1796933414592</v>
      </c>
    </row>
    <row r="7" spans="1:7" x14ac:dyDescent="0.25">
      <c r="A7" t="s">
        <v>10</v>
      </c>
      <c r="B7" s="12">
        <f>INDEX(Data!$12:$12,1,MATCH($A7,Data!$11:$11,0))/1000</f>
        <v>13.565260381139383</v>
      </c>
      <c r="C7" s="28">
        <f>INDEX(Data!$13:$13,1,MATCH($A7,Data!$11:$11,0))/1000</f>
        <v>13.786521997131508</v>
      </c>
      <c r="D7" s="28">
        <f>INDEX(Data!$14:$14,1,MATCH($A7,Data!$11:$11,0))/1000</f>
        <v>14.048149524827013</v>
      </c>
      <c r="E7" s="28">
        <f>INDEX(Data!$15:$15,1,MATCH($A7,Data!$11:$11,0))/1000</f>
        <v>14.361688311718069</v>
      </c>
      <c r="F7" s="28">
        <f>INDEX(Data!$16:$16,1,MATCH($A7,Data!$11:$11,0))/1000</f>
        <v>14.688826486014069</v>
      </c>
      <c r="G7" s="13">
        <f>INDEX(Data!$17:$17,1,MATCH($A7,Data!$11:$11,0))/1000</f>
        <v>58.957105344924273</v>
      </c>
    </row>
    <row r="8" spans="1:7" x14ac:dyDescent="0.25">
      <c r="A8" t="s">
        <v>8</v>
      </c>
      <c r="B8" s="12">
        <f>INDEX(Data!$12:$12,1,MATCH($A8,Data!$11:$11,0))/1000</f>
        <v>22.026850628408567</v>
      </c>
      <c r="C8" s="28">
        <f>INDEX(Data!$13:$13,1,MATCH($A8,Data!$11:$11,0))/1000</f>
        <v>22.363286741173546</v>
      </c>
      <c r="D8" s="28">
        <f>INDEX(Data!$14:$14,1,MATCH($A8,Data!$11:$11,0))/1000</f>
        <v>22.764424588011444</v>
      </c>
      <c r="E8" s="28">
        <f>INDEX(Data!$15:$15,1,MATCH($A8,Data!$11:$11,0))/1000</f>
        <v>23.248754691336728</v>
      </c>
      <c r="F8" s="28">
        <f>INDEX(Data!$16:$16,1,MATCH($A8,Data!$11:$11,0))/1000</f>
        <v>23.754064999365262</v>
      </c>
      <c r="G8" s="13">
        <f>INDEX(Data!$17:$17,1,MATCH($A8,Data!$11:$11,0))/1000</f>
        <v>95.547211147822821</v>
      </c>
    </row>
    <row r="9" spans="1:7" x14ac:dyDescent="0.25">
      <c r="A9" t="s">
        <v>7</v>
      </c>
      <c r="B9" s="12">
        <f>INDEX(Data!$12:$12,1,MATCH($A9,Data!$11:$11,0))/1000</f>
        <v>6.8244074148528417</v>
      </c>
      <c r="C9" s="28">
        <f>INDEX(Data!$13:$13,1,MATCH($A9,Data!$11:$11,0))/1000</f>
        <v>6.9677628548857538</v>
      </c>
      <c r="D9" s="28">
        <f>INDEX(Data!$14:$14,1,MATCH($A9,Data!$11:$11,0))/1000</f>
        <v>7.1327925875395666</v>
      </c>
      <c r="E9" s="28">
        <f>INDEX(Data!$15:$15,1,MATCH($A9,Data!$11:$11,0))/1000</f>
        <v>7.3256776188166057</v>
      </c>
      <c r="F9" s="28">
        <f>INDEX(Data!$16:$16,1,MATCH($A9,Data!$11:$11,0))/1000</f>
        <v>7.5271615590129404</v>
      </c>
      <c r="G9" s="13">
        <f>INDEX(Data!$17:$17,1,MATCH($A9,Data!$11:$11,0))/1000</f>
        <v>29.921807884993157</v>
      </c>
    </row>
    <row r="10" spans="1:7" x14ac:dyDescent="0.25">
      <c r="A10" t="s">
        <v>2</v>
      </c>
      <c r="B10" s="12">
        <f>INDEX(Data!$12:$12,1,MATCH($A10,Data!$11:$11,0))/1000</f>
        <v>28.09176336032467</v>
      </c>
      <c r="C10" s="28">
        <f>INDEX(Data!$13:$13,1,MATCH($A10,Data!$11:$11,0))/1000</f>
        <v>28.649472819656651</v>
      </c>
      <c r="D10" s="28">
        <f>INDEX(Data!$14:$14,1,MATCH($A10,Data!$11:$11,0))/1000</f>
        <v>29.294904576134886</v>
      </c>
      <c r="E10" s="28">
        <f>INDEX(Data!$15:$15,1,MATCH($A10,Data!$11:$11,0))/1000</f>
        <v>30.053116402498173</v>
      </c>
      <c r="F10" s="28">
        <f>INDEX(Data!$16:$16,1,MATCH($A10,Data!$11:$11,0))/1000</f>
        <v>30.844814791843515</v>
      </c>
      <c r="G10" s="13">
        <f>INDEX(Data!$17:$17,1,MATCH($A10,Data!$11:$11,0))/1000</f>
        <v>122.90368473611525</v>
      </c>
    </row>
    <row r="11" spans="1:7" x14ac:dyDescent="0.25">
      <c r="A11" t="s">
        <v>4</v>
      </c>
      <c r="B11" s="12">
        <f>INDEX(Data!$12:$12,1,MATCH($A11,Data!$11:$11,0))/1000</f>
        <v>24.779535094930381</v>
      </c>
      <c r="C11" s="28">
        <f>INDEX(Data!$13:$13,1,MATCH($A11,Data!$11:$11,0))/1000</f>
        <v>25.238161975490645</v>
      </c>
      <c r="D11" s="28">
        <f>INDEX(Data!$14:$14,1,MATCH($A11,Data!$11:$11,0))/1000</f>
        <v>25.772711468329057</v>
      </c>
      <c r="E11" s="28">
        <f>INDEX(Data!$15:$15,1,MATCH($A11,Data!$11:$11,0))/1000</f>
        <v>26.404896725793851</v>
      </c>
      <c r="F11" s="28">
        <f>INDEX(Data!$16:$16,1,MATCH($A11,Data!$11:$11,0))/1000</f>
        <v>27.064752646335052</v>
      </c>
      <c r="G11" s="13">
        <f>INDEX(Data!$17:$17,1,MATCH($A11,Data!$11:$11,0))/1000</f>
        <v>108.1400049656567</v>
      </c>
    </row>
    <row r="12" spans="1:7" x14ac:dyDescent="0.25">
      <c r="A12" t="s">
        <v>15</v>
      </c>
      <c r="B12" s="12">
        <f>INDEX(Data!$12:$12,1,MATCH($A12,Data!$11:$11,0))/1000</f>
        <v>250.42443962031842</v>
      </c>
      <c r="C12" s="28">
        <f>INDEX(Data!$13:$13,1,MATCH($A12,Data!$11:$11,0))/1000</f>
        <v>254.34709405658791</v>
      </c>
      <c r="D12" s="28">
        <f>INDEX(Data!$14:$14,1,MATCH($A12,Data!$11:$11,0))/1000</f>
        <v>259.00888892288611</v>
      </c>
      <c r="E12" s="28">
        <f>INDEX(Data!$15:$15,1,MATCH($A12,Data!$11:$11,0))/1000</f>
        <v>264.62113668827089</v>
      </c>
      <c r="F12" s="28">
        <f>INDEX(Data!$16:$16,1,MATCH($A12,Data!$11:$11,0))/1000</f>
        <v>270.47655106716917</v>
      </c>
      <c r="G12" s="13">
        <f>INDEX(Data!$17:$17,1,MATCH($A12,Data!$11:$11,0))/1000</f>
        <v>1087.0742974655543</v>
      </c>
    </row>
    <row r="13" spans="1:7" x14ac:dyDescent="0.25">
      <c r="A13" t="s">
        <v>5</v>
      </c>
      <c r="B13" s="12">
        <f>INDEX(Data!$12:$12,1,MATCH($A13,Data!$11:$11,0))/1000</f>
        <v>34.705263224095724</v>
      </c>
      <c r="C13" s="28">
        <f>INDEX(Data!$13:$13,1,MATCH($A13,Data!$11:$11,0))/1000</f>
        <v>35.052740472234099</v>
      </c>
      <c r="D13" s="28">
        <f>INDEX(Data!$14:$14,1,MATCH($A13,Data!$11:$11,0))/1000</f>
        <v>35.496573407772281</v>
      </c>
      <c r="E13" s="28">
        <f>INDEX(Data!$15:$15,1,MATCH($A13,Data!$11:$11,0))/1000</f>
        <v>36.063913959716153</v>
      </c>
      <c r="F13" s="28">
        <f>INDEX(Data!$16:$16,1,MATCH($A13,Data!$11:$11,0))/1000</f>
        <v>36.656796854973756</v>
      </c>
      <c r="G13" s="13">
        <f>INDEX(Data!$17:$17,1,MATCH($A13,Data!$11:$11,0))/1000</f>
        <v>149.06898089956078</v>
      </c>
    </row>
    <row r="14" spans="1:7" x14ac:dyDescent="0.25">
      <c r="A14" t="s">
        <v>13</v>
      </c>
      <c r="B14" s="12">
        <f>INDEX(Data!$12:$12,1,MATCH($A14,Data!$11:$11,0))/1000</f>
        <v>34.231368482363372</v>
      </c>
      <c r="C14" s="28">
        <f>INDEX(Data!$13:$13,1,MATCH($A14,Data!$11:$11,0))/1000</f>
        <v>37.089053065828438</v>
      </c>
      <c r="D14" s="28">
        <f>INDEX(Data!$14:$14,1,MATCH($A14,Data!$11:$11,0))/1000</f>
        <v>40.290721864290127</v>
      </c>
      <c r="E14" s="28">
        <f>INDEX(Data!$15:$15,1,MATCH($A14,Data!$11:$11,0))/1000</f>
        <v>43.912314131093005</v>
      </c>
      <c r="F14" s="28">
        <f>INDEX(Data!$16:$16,1,MATCH($A14,Data!$11:$11,0))/1000</f>
        <v>47.880957678054827</v>
      </c>
      <c r="G14" s="13">
        <f>INDEX(Data!$17:$17,1,MATCH($A14,Data!$11:$11,0))/1000</f>
        <v>168.71438659184406</v>
      </c>
    </row>
    <row r="15" spans="1:7" x14ac:dyDescent="0.25">
      <c r="A15" t="s">
        <v>6</v>
      </c>
      <c r="B15" s="12">
        <f>INDEX(Data!$12:$12,1,MATCH($A15,Data!$11:$11,0))/1000</f>
        <v>100.10151513214251</v>
      </c>
      <c r="C15" s="28">
        <f>INDEX(Data!$13:$13,1,MATCH($A15,Data!$11:$11,0))/1000</f>
        <v>101.91416485339947</v>
      </c>
      <c r="D15" s="28">
        <f>INDEX(Data!$14:$14,1,MATCH($A15,Data!$11:$11,0))/1000</f>
        <v>104.03183719188789</v>
      </c>
      <c r="E15" s="28">
        <f>INDEX(Data!$15:$15,1,MATCH($A15,Data!$11:$11,0))/1000</f>
        <v>106.54178271191986</v>
      </c>
      <c r="F15" s="28">
        <f>INDEX(Data!$16:$16,1,MATCH($A15,Data!$11:$11,0))/1000</f>
        <v>109.16134501628866</v>
      </c>
      <c r="G15" s="13">
        <f>INDEX(Data!$17:$17,1,MATCH($A15,Data!$11:$11,0))/1000</f>
        <v>436.52463136031315</v>
      </c>
    </row>
    <row r="16" spans="1:7" x14ac:dyDescent="0.25">
      <c r="A16" t="s">
        <v>0</v>
      </c>
      <c r="B16" s="12">
        <f>INDEX(Data!$12:$12,1,MATCH($A16,Data!$11:$11,0))/1000</f>
        <v>395.24480611356501</v>
      </c>
      <c r="C16" s="28">
        <f>INDEX(Data!$13:$13,1,MATCH($A16,Data!$11:$11,0))/1000</f>
        <v>405.60555419420507</v>
      </c>
      <c r="D16" s="28">
        <f>INDEX(Data!$14:$14,1,MATCH($A16,Data!$11:$11,0))/1000</f>
        <v>417.32983579718461</v>
      </c>
      <c r="E16" s="28">
        <f>INDEX(Data!$15:$15,1,MATCH($A16,Data!$11:$11,0))/1000</f>
        <v>430.80124378456759</v>
      </c>
      <c r="F16" s="28">
        <f>INDEX(Data!$16:$16,1,MATCH($A16,Data!$11:$11,0))/1000</f>
        <v>444.9074623239095</v>
      </c>
      <c r="G16" s="13">
        <f>INDEX(Data!$17:$17,1,MATCH($A16,Data!$11:$11,0))/1000</f>
        <v>1749.9301194804532</v>
      </c>
    </row>
    <row r="17" spans="1:7" x14ac:dyDescent="0.25">
      <c r="A17" t="s">
        <v>1</v>
      </c>
      <c r="B17" s="12">
        <f>INDEX(Data!$12:$12,1,MATCH($A17,Data!$11:$11,0))/1000</f>
        <v>98.788230294792626</v>
      </c>
      <c r="C17" s="28">
        <f>INDEX(Data!$13:$13,1,MATCH($A17,Data!$11:$11,0))/1000</f>
        <v>100.72528364349263</v>
      </c>
      <c r="D17" s="28">
        <f>INDEX(Data!$14:$14,1,MATCH($A17,Data!$11:$11,0))/1000</f>
        <v>102.9697389751876</v>
      </c>
      <c r="E17" s="28">
        <f>INDEX(Data!$15:$15,1,MATCH($A17,Data!$11:$11,0))/1000</f>
        <v>105.60942974842483</v>
      </c>
      <c r="F17" s="28">
        <f>INDEX(Data!$16:$16,1,MATCH($A17,Data!$11:$11,0))/1000</f>
        <v>108.36549296154729</v>
      </c>
      <c r="G17" s="13">
        <f>INDEX(Data!$17:$17,1,MATCH($A17,Data!$11:$11,0))/1000</f>
        <v>432.00825781022911</v>
      </c>
    </row>
  </sheetData>
  <pageMargins left="0.7" right="0.7" top="0.75" bottom="0.75" header="0.3" footer="0.3"/>
  <pageSetup paperSize="9" scale="84" fitToHeight="0"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92D050"/>
    <pageSetUpPr fitToPage="1"/>
  </sheetPr>
  <dimension ref="A1:V505"/>
  <sheetViews>
    <sheetView showGridLines="0" view="pageBreakPreview" zoomScaleNormal="70" zoomScaleSheetLayoutView="100" workbookViewId="0"/>
  </sheetViews>
  <sheetFormatPr defaultRowHeight="15" x14ac:dyDescent="0.25"/>
  <cols>
    <col min="1" max="1" width="30.42578125" style="176" bestFit="1" customWidth="1"/>
    <col min="2" max="2" width="10.140625" style="176" bestFit="1" customWidth="1"/>
    <col min="3" max="3" width="38.7109375" style="176" customWidth="1"/>
    <col min="4" max="4" width="39.85546875" style="176" customWidth="1"/>
    <col min="5" max="5" width="23" style="176" bestFit="1" customWidth="1"/>
    <col min="6" max="13" width="14.42578125" style="176" bestFit="1" customWidth="1"/>
    <col min="14" max="19" width="15.5703125" style="176" bestFit="1" customWidth="1"/>
    <col min="20" max="20" width="23.140625" style="176" bestFit="1" customWidth="1"/>
    <col min="21" max="21" width="17.42578125" style="178" bestFit="1" customWidth="1"/>
    <col min="22" max="22" width="21.42578125" style="179" customWidth="1"/>
    <col min="23" max="16384" width="9.140625" style="176"/>
  </cols>
  <sheetData>
    <row r="1" spans="1:22" s="180" customFormat="1" x14ac:dyDescent="0.25">
      <c r="A1" s="1" t="s">
        <v>28</v>
      </c>
      <c r="B1" s="1" t="s">
        <v>62</v>
      </c>
      <c r="C1" s="1" t="s">
        <v>63</v>
      </c>
      <c r="D1" s="1" t="s">
        <v>29</v>
      </c>
      <c r="E1" s="15">
        <v>1</v>
      </c>
      <c r="F1" s="15">
        <v>2</v>
      </c>
      <c r="G1" s="15">
        <v>3</v>
      </c>
      <c r="H1" s="15">
        <v>4</v>
      </c>
      <c r="I1" s="15">
        <v>5</v>
      </c>
      <c r="J1" s="15">
        <v>6</v>
      </c>
      <c r="K1" s="15">
        <v>7</v>
      </c>
      <c r="L1" s="15">
        <v>8</v>
      </c>
      <c r="M1" s="15">
        <v>9</v>
      </c>
      <c r="N1" s="15">
        <v>10</v>
      </c>
      <c r="O1" s="15">
        <v>11</v>
      </c>
      <c r="P1" s="15">
        <v>12</v>
      </c>
      <c r="Q1" s="15">
        <v>13</v>
      </c>
      <c r="R1" s="15">
        <v>14</v>
      </c>
      <c r="S1" s="15">
        <v>15</v>
      </c>
      <c r="T1" s="15">
        <v>16</v>
      </c>
      <c r="U1" s="70"/>
      <c r="V1" s="144" t="s">
        <v>431</v>
      </c>
    </row>
    <row r="2" spans="1:22" x14ac:dyDescent="0.25">
      <c r="A2" s="71"/>
      <c r="B2" s="71"/>
      <c r="C2" s="71"/>
      <c r="D2" s="71"/>
      <c r="E2" s="71"/>
      <c r="F2" s="71"/>
      <c r="G2" s="71"/>
      <c r="H2" s="71"/>
      <c r="I2" s="71"/>
      <c r="J2" s="71"/>
      <c r="K2" s="71"/>
      <c r="L2" s="71"/>
      <c r="M2" s="71"/>
      <c r="N2" s="71"/>
      <c r="O2" s="71"/>
      <c r="P2" s="71"/>
      <c r="Q2" s="71"/>
      <c r="R2" s="71"/>
      <c r="S2" s="71"/>
      <c r="T2" s="71"/>
      <c r="U2" s="70"/>
      <c r="V2" s="144"/>
    </row>
    <row r="3" spans="1:22" x14ac:dyDescent="0.25">
      <c r="A3" s="75"/>
      <c r="B3" s="75" t="s">
        <v>31</v>
      </c>
      <c r="C3" s="75"/>
      <c r="D3" s="75" t="s">
        <v>32</v>
      </c>
      <c r="E3" s="75" t="s">
        <v>14</v>
      </c>
      <c r="F3" s="75" t="s">
        <v>3</v>
      </c>
      <c r="G3" s="75" t="s">
        <v>9</v>
      </c>
      <c r="H3" s="75" t="s">
        <v>11</v>
      </c>
      <c r="I3" s="75" t="s">
        <v>12</v>
      </c>
      <c r="J3" s="75" t="s">
        <v>10</v>
      </c>
      <c r="K3" s="75" t="s">
        <v>8</v>
      </c>
      <c r="L3" s="75" t="s">
        <v>7</v>
      </c>
      <c r="M3" s="75" t="s">
        <v>2</v>
      </c>
      <c r="N3" s="75" t="s">
        <v>4</v>
      </c>
      <c r="O3" s="75" t="s">
        <v>15</v>
      </c>
      <c r="P3" s="75" t="s">
        <v>5</v>
      </c>
      <c r="Q3" s="75" t="s">
        <v>13</v>
      </c>
      <c r="R3" s="75" t="s">
        <v>6</v>
      </c>
      <c r="S3" s="75" t="s">
        <v>0</v>
      </c>
      <c r="T3" s="75" t="s">
        <v>1</v>
      </c>
      <c r="U3" s="70"/>
      <c r="V3" s="144"/>
    </row>
    <row r="4" spans="1:22" x14ac:dyDescent="0.25">
      <c r="A4" s="75"/>
      <c r="B4" s="75" t="s">
        <v>31</v>
      </c>
      <c r="C4" s="75" t="s">
        <v>38</v>
      </c>
      <c r="D4" s="75"/>
      <c r="E4" s="97">
        <v>37559.922903207196</v>
      </c>
      <c r="F4" s="99">
        <v>56511.666026359613</v>
      </c>
      <c r="G4" s="99">
        <v>11394.057712433627</v>
      </c>
      <c r="H4" s="99">
        <v>24062.427425579182</v>
      </c>
      <c r="I4" s="99">
        <v>33046.583323684572</v>
      </c>
      <c r="J4" s="99">
        <v>13565.260381139384</v>
      </c>
      <c r="K4" s="99">
        <v>22026.850628408567</v>
      </c>
      <c r="L4" s="99">
        <v>6824.4074148528416</v>
      </c>
      <c r="M4" s="99">
        <v>28091.763360324669</v>
      </c>
      <c r="N4" s="99">
        <v>24779.535094930379</v>
      </c>
      <c r="O4" s="99">
        <v>250424.43962031842</v>
      </c>
      <c r="P4" s="99">
        <v>34705.263224095725</v>
      </c>
      <c r="Q4" s="99">
        <v>39089.389485817817</v>
      </c>
      <c r="R4" s="99">
        <v>100101.51513214251</v>
      </c>
      <c r="S4" s="99">
        <v>395244.80611356499</v>
      </c>
      <c r="T4" s="99">
        <v>98788.230294792622</v>
      </c>
      <c r="U4" s="70"/>
      <c r="V4" s="144"/>
    </row>
    <row r="5" spans="1:22" x14ac:dyDescent="0.25">
      <c r="A5" s="75"/>
      <c r="B5" s="75" t="s">
        <v>31</v>
      </c>
      <c r="C5" s="75" t="s">
        <v>215</v>
      </c>
      <c r="D5" s="75"/>
      <c r="E5" s="99">
        <v>38224.144725028462</v>
      </c>
      <c r="F5" s="99">
        <v>57688.370384905742</v>
      </c>
      <c r="G5" s="99">
        <v>11492.410690842911</v>
      </c>
      <c r="H5" s="99">
        <v>24377.5422811059</v>
      </c>
      <c r="I5" s="99">
        <v>33653.513179031914</v>
      </c>
      <c r="J5" s="99">
        <v>13786.521997131509</v>
      </c>
      <c r="K5" s="99">
        <v>22363.286741173546</v>
      </c>
      <c r="L5" s="99">
        <v>6967.7628548857538</v>
      </c>
      <c r="M5" s="99">
        <v>28649.47281965665</v>
      </c>
      <c r="N5" s="99">
        <v>25238.161975490646</v>
      </c>
      <c r="O5" s="99">
        <v>254347.0940565879</v>
      </c>
      <c r="P5" s="99">
        <v>35052.740472234102</v>
      </c>
      <c r="Q5" s="99">
        <v>39581.896028374467</v>
      </c>
      <c r="R5" s="99">
        <v>101914.16485339947</v>
      </c>
      <c r="S5" s="99">
        <v>405605.55419420509</v>
      </c>
      <c r="T5" s="99">
        <v>100725.28364349263</v>
      </c>
      <c r="U5" s="70"/>
      <c r="V5" s="144"/>
    </row>
    <row r="6" spans="1:22" x14ac:dyDescent="0.25">
      <c r="A6" s="75"/>
      <c r="B6" s="75" t="s">
        <v>31</v>
      </c>
      <c r="C6" s="75" t="s">
        <v>216</v>
      </c>
      <c r="D6" s="75"/>
      <c r="E6" s="99">
        <v>39002.161884213601</v>
      </c>
      <c r="F6" s="99">
        <v>59044.06506111534</v>
      </c>
      <c r="G6" s="99">
        <v>11622.021627657559</v>
      </c>
      <c r="H6" s="99">
        <v>24761.572362967716</v>
      </c>
      <c r="I6" s="99">
        <v>34361.496579163148</v>
      </c>
      <c r="J6" s="99">
        <v>14048.149524827013</v>
      </c>
      <c r="K6" s="99">
        <v>22764.424588011443</v>
      </c>
      <c r="L6" s="99">
        <v>7132.7925875395667</v>
      </c>
      <c r="M6" s="99">
        <v>29294.904576134886</v>
      </c>
      <c r="N6" s="99">
        <v>25772.711468329057</v>
      </c>
      <c r="O6" s="99">
        <v>259008.88892288611</v>
      </c>
      <c r="P6" s="99">
        <v>35496.573407772281</v>
      </c>
      <c r="Q6" s="99">
        <v>40185.753792427226</v>
      </c>
      <c r="R6" s="99">
        <v>104031.83719188788</v>
      </c>
      <c r="S6" s="99">
        <v>417329.83579718461</v>
      </c>
      <c r="T6" s="99">
        <v>102969.73897518759</v>
      </c>
      <c r="U6" s="70"/>
      <c r="V6" s="144"/>
    </row>
    <row r="7" spans="1:22" x14ac:dyDescent="0.25">
      <c r="A7" s="75"/>
      <c r="B7" s="75" t="s">
        <v>31</v>
      </c>
      <c r="C7" s="75" t="s">
        <v>217</v>
      </c>
      <c r="D7" s="75"/>
      <c r="E7" s="99">
        <v>39926.529075265731</v>
      </c>
      <c r="F7" s="99">
        <v>60629.809308696036</v>
      </c>
      <c r="G7" s="99">
        <v>11791.639523402309</v>
      </c>
      <c r="H7" s="99">
        <v>25234.13909223977</v>
      </c>
      <c r="I7" s="99">
        <v>35199.436138821722</v>
      </c>
      <c r="J7" s="99">
        <v>14361.68831171807</v>
      </c>
      <c r="K7" s="99">
        <v>23248.75469133673</v>
      </c>
      <c r="L7" s="99">
        <v>7325.6776188166059</v>
      </c>
      <c r="M7" s="99">
        <v>30053.116402498174</v>
      </c>
      <c r="N7" s="99">
        <v>26404.896725793849</v>
      </c>
      <c r="O7" s="99">
        <v>264621.1366882709</v>
      </c>
      <c r="P7" s="99">
        <v>36063.913959716156</v>
      </c>
      <c r="Q7" s="99">
        <v>40932.62695875475</v>
      </c>
      <c r="R7" s="99">
        <v>106541.78271191986</v>
      </c>
      <c r="S7" s="99">
        <v>430801.24378456757</v>
      </c>
      <c r="T7" s="99">
        <v>105609.42974842482</v>
      </c>
      <c r="U7" s="70"/>
      <c r="V7" s="144"/>
    </row>
    <row r="8" spans="1:22" x14ac:dyDescent="0.25">
      <c r="A8" s="75"/>
      <c r="B8" s="75" t="s">
        <v>31</v>
      </c>
      <c r="C8" s="75" t="s">
        <v>218</v>
      </c>
      <c r="D8" s="75"/>
      <c r="E8" s="99">
        <v>40891.181752369106</v>
      </c>
      <c r="F8" s="99">
        <v>62286.134907628671</v>
      </c>
      <c r="G8" s="99">
        <v>11969.112155364646</v>
      </c>
      <c r="H8" s="99">
        <v>25727.287147388062</v>
      </c>
      <c r="I8" s="99">
        <v>36074.022338600764</v>
      </c>
      <c r="J8" s="99">
        <v>14688.826486014068</v>
      </c>
      <c r="K8" s="99">
        <v>23754.064999365262</v>
      </c>
      <c r="L8" s="99">
        <v>7527.1615590129404</v>
      </c>
      <c r="M8" s="99">
        <v>30844.814791843513</v>
      </c>
      <c r="N8" s="99">
        <v>27064.752646335051</v>
      </c>
      <c r="O8" s="99">
        <v>270476.55106716917</v>
      </c>
      <c r="P8" s="99">
        <v>36656.796854973756</v>
      </c>
      <c r="Q8" s="99">
        <v>41712.127712777568</v>
      </c>
      <c r="R8" s="99">
        <v>109161.34501628866</v>
      </c>
      <c r="S8" s="99">
        <v>444907.46232390951</v>
      </c>
      <c r="T8" s="99">
        <v>108365.49296154729</v>
      </c>
      <c r="U8" s="70"/>
      <c r="V8" s="144"/>
    </row>
    <row r="9" spans="1:22" x14ac:dyDescent="0.25">
      <c r="A9" s="75"/>
      <c r="B9" s="75" t="s">
        <v>31</v>
      </c>
      <c r="C9" s="75" t="s">
        <v>39</v>
      </c>
      <c r="D9" s="75"/>
      <c r="E9" s="99">
        <v>163662.23930899403</v>
      </c>
      <c r="F9" s="99">
        <v>247691.73715834701</v>
      </c>
      <c r="G9" s="99">
        <v>48814.568791585567</v>
      </c>
      <c r="H9" s="99">
        <v>103952.68720741873</v>
      </c>
      <c r="I9" s="99">
        <v>144179.69334145921</v>
      </c>
      <c r="J9" s="99">
        <v>58957.105344924275</v>
      </c>
      <c r="K9" s="99">
        <v>95547.211147822818</v>
      </c>
      <c r="L9" s="99">
        <v>29921.807884993159</v>
      </c>
      <c r="M9" s="99">
        <v>122903.68473611525</v>
      </c>
      <c r="N9" s="99">
        <v>108140.0049656567</v>
      </c>
      <c r="O9" s="99">
        <v>1087074.2974655542</v>
      </c>
      <c r="P9" s="99">
        <v>149068.98089956079</v>
      </c>
      <c r="Q9" s="99">
        <v>168714.38659184406</v>
      </c>
      <c r="R9" s="99">
        <v>436524.63136031316</v>
      </c>
      <c r="S9" s="99">
        <v>1749930.1194804532</v>
      </c>
      <c r="T9" s="99">
        <v>432008.25781022909</v>
      </c>
      <c r="U9" s="70"/>
      <c r="V9" s="144"/>
    </row>
    <row r="10" spans="1:22" s="177" customFormat="1" ht="23.25" x14ac:dyDescent="0.25">
      <c r="A10" s="120" t="s">
        <v>207</v>
      </c>
      <c r="B10" s="121"/>
      <c r="C10" s="121"/>
      <c r="D10" s="121"/>
      <c r="E10" s="121"/>
      <c r="F10" s="121"/>
      <c r="G10" s="121"/>
      <c r="H10" s="121"/>
      <c r="I10" s="121"/>
      <c r="J10" s="121"/>
      <c r="K10" s="121"/>
      <c r="L10" s="121"/>
      <c r="M10" s="121"/>
      <c r="N10" s="121"/>
      <c r="O10" s="121"/>
      <c r="P10" s="121"/>
      <c r="Q10" s="121"/>
      <c r="R10" s="121"/>
      <c r="S10" s="121"/>
      <c r="T10" s="121"/>
      <c r="U10" s="70"/>
      <c r="V10" s="144"/>
    </row>
    <row r="11" spans="1:22" x14ac:dyDescent="0.25">
      <c r="A11" s="75" t="s">
        <v>45</v>
      </c>
      <c r="B11" s="75" t="s">
        <v>31</v>
      </c>
      <c r="C11" s="75"/>
      <c r="D11" s="75" t="s">
        <v>32</v>
      </c>
      <c r="E11" s="75" t="s">
        <v>14</v>
      </c>
      <c r="F11" s="75" t="s">
        <v>3</v>
      </c>
      <c r="G11" s="75" t="s">
        <v>9</v>
      </c>
      <c r="H11" s="75" t="s">
        <v>11</v>
      </c>
      <c r="I11" s="75" t="s">
        <v>12</v>
      </c>
      <c r="J11" s="75" t="s">
        <v>10</v>
      </c>
      <c r="K11" s="75" t="s">
        <v>8</v>
      </c>
      <c r="L11" s="75" t="s">
        <v>7</v>
      </c>
      <c r="M11" s="75" t="s">
        <v>2</v>
      </c>
      <c r="N11" s="75" t="s">
        <v>4</v>
      </c>
      <c r="O11" s="75" t="s">
        <v>15</v>
      </c>
      <c r="P11" s="75" t="s">
        <v>5</v>
      </c>
      <c r="Q11" s="75" t="s">
        <v>13</v>
      </c>
      <c r="R11" s="75" t="s">
        <v>6</v>
      </c>
      <c r="S11" s="75" t="s">
        <v>0</v>
      </c>
      <c r="T11" s="75" t="s">
        <v>1</v>
      </c>
      <c r="U11" s="70"/>
      <c r="V11" s="144"/>
    </row>
    <row r="12" spans="1:22" x14ac:dyDescent="0.25">
      <c r="A12" s="75" t="s">
        <v>45</v>
      </c>
      <c r="B12" s="75" t="s">
        <v>31</v>
      </c>
      <c r="C12" s="75" t="s">
        <v>40</v>
      </c>
      <c r="D12" s="75"/>
      <c r="E12" s="99">
        <v>30458.392210827311</v>
      </c>
      <c r="F12" s="99">
        <v>56511.666026359613</v>
      </c>
      <c r="G12" s="99">
        <v>9983.3114857180717</v>
      </c>
      <c r="H12" s="99">
        <v>22731.958455348748</v>
      </c>
      <c r="I12" s="99">
        <v>33046.583323684572</v>
      </c>
      <c r="J12" s="99">
        <v>13565.260381139384</v>
      </c>
      <c r="K12" s="99">
        <v>22026.850628408567</v>
      </c>
      <c r="L12" s="99">
        <v>6824.4074148528416</v>
      </c>
      <c r="M12" s="99">
        <v>28091.763360324669</v>
      </c>
      <c r="N12" s="99">
        <v>24779.535094930379</v>
      </c>
      <c r="O12" s="99">
        <v>250424.43962031842</v>
      </c>
      <c r="P12" s="99">
        <v>34705.263224095725</v>
      </c>
      <c r="Q12" s="99">
        <v>34231.368482363374</v>
      </c>
      <c r="R12" s="99">
        <v>100101.51513214251</v>
      </c>
      <c r="S12" s="99">
        <v>395244.80611356499</v>
      </c>
      <c r="T12" s="99">
        <v>98788.230294792622</v>
      </c>
      <c r="U12" s="70"/>
      <c r="V12" s="144"/>
    </row>
    <row r="13" spans="1:22" x14ac:dyDescent="0.25">
      <c r="A13" s="75" t="s">
        <v>45</v>
      </c>
      <c r="B13" s="75" t="s">
        <v>31</v>
      </c>
      <c r="C13" s="75" t="s">
        <v>220</v>
      </c>
      <c r="D13" s="75"/>
      <c r="E13" s="99">
        <v>34406.701376999139</v>
      </c>
      <c r="F13" s="99">
        <v>57688.370384905742</v>
      </c>
      <c r="G13" s="99">
        <v>10774.351055806099</v>
      </c>
      <c r="H13" s="99">
        <v>23720.539355151806</v>
      </c>
      <c r="I13" s="99">
        <v>33653.513179031914</v>
      </c>
      <c r="J13" s="99">
        <v>13786.521997131509</v>
      </c>
      <c r="K13" s="99">
        <v>22363.286741173546</v>
      </c>
      <c r="L13" s="99">
        <v>6967.7628548857538</v>
      </c>
      <c r="M13" s="99">
        <v>28649.47281965665</v>
      </c>
      <c r="N13" s="99">
        <v>25238.161975490646</v>
      </c>
      <c r="O13" s="99">
        <v>254347.0940565879</v>
      </c>
      <c r="P13" s="99">
        <v>35052.740472234102</v>
      </c>
      <c r="Q13" s="99">
        <v>37089.053065828441</v>
      </c>
      <c r="R13" s="99">
        <v>101914.16485339947</v>
      </c>
      <c r="S13" s="99">
        <v>405605.55419420509</v>
      </c>
      <c r="T13" s="99">
        <v>100725.28364349263</v>
      </c>
      <c r="U13" s="70"/>
      <c r="V13" s="144"/>
    </row>
    <row r="14" spans="1:22" x14ac:dyDescent="0.25">
      <c r="A14" s="75" t="s">
        <v>45</v>
      </c>
      <c r="B14" s="75" t="s">
        <v>31</v>
      </c>
      <c r="C14" s="75" t="s">
        <v>221</v>
      </c>
      <c r="D14" s="75"/>
      <c r="E14" s="99">
        <v>38968.789983233124</v>
      </c>
      <c r="F14" s="99">
        <v>59044.06506111534</v>
      </c>
      <c r="G14" s="99">
        <v>11658.574207666534</v>
      </c>
      <c r="H14" s="99">
        <v>24817.04596414739</v>
      </c>
      <c r="I14" s="99">
        <v>34361.496579163148</v>
      </c>
      <c r="J14" s="99">
        <v>14048.149524827013</v>
      </c>
      <c r="K14" s="99">
        <v>22764.424588011443</v>
      </c>
      <c r="L14" s="99">
        <v>7132.7925875395667</v>
      </c>
      <c r="M14" s="99">
        <v>29294.904576134886</v>
      </c>
      <c r="N14" s="99">
        <v>25772.711468329057</v>
      </c>
      <c r="O14" s="99">
        <v>259008.88892288611</v>
      </c>
      <c r="P14" s="99">
        <v>35496.573407772281</v>
      </c>
      <c r="Q14" s="99">
        <v>40290.721864290128</v>
      </c>
      <c r="R14" s="99">
        <v>104031.83719188788</v>
      </c>
      <c r="S14" s="99">
        <v>417329.83579718461</v>
      </c>
      <c r="T14" s="99">
        <v>102969.73897518759</v>
      </c>
      <c r="U14" s="70"/>
      <c r="V14" s="144"/>
    </row>
    <row r="15" spans="1:22" x14ac:dyDescent="0.25">
      <c r="A15" s="75" t="s">
        <v>45</v>
      </c>
      <c r="B15" s="75" t="s">
        <v>31</v>
      </c>
      <c r="C15" s="75" t="s">
        <v>222</v>
      </c>
      <c r="D15" s="75"/>
      <c r="E15" s="99">
        <v>44280.526533704651</v>
      </c>
      <c r="F15" s="99">
        <v>60629.809308696036</v>
      </c>
      <c r="G15" s="99">
        <v>12656.736360956325</v>
      </c>
      <c r="H15" s="99">
        <v>26049.39153112932</v>
      </c>
      <c r="I15" s="99">
        <v>35199.436138821722</v>
      </c>
      <c r="J15" s="99">
        <v>14361.68831171807</v>
      </c>
      <c r="K15" s="99">
        <v>23248.75469133673</v>
      </c>
      <c r="L15" s="99">
        <v>7325.6776188166059</v>
      </c>
      <c r="M15" s="99">
        <v>30053.116402498174</v>
      </c>
      <c r="N15" s="99">
        <v>26404.896725793849</v>
      </c>
      <c r="O15" s="99">
        <v>264621.1366882709</v>
      </c>
      <c r="P15" s="99">
        <v>36063.913959716156</v>
      </c>
      <c r="Q15" s="99">
        <v>43912.314131093008</v>
      </c>
      <c r="R15" s="99">
        <v>106541.78271191986</v>
      </c>
      <c r="S15" s="99">
        <v>430801.24378456757</v>
      </c>
      <c r="T15" s="99">
        <v>105609.42974842482</v>
      </c>
      <c r="U15" s="70"/>
      <c r="V15" s="144"/>
    </row>
    <row r="16" spans="1:22" x14ac:dyDescent="0.25">
      <c r="A16" s="75" t="s">
        <v>45</v>
      </c>
      <c r="B16" s="75" t="s">
        <v>31</v>
      </c>
      <c r="C16" s="75" t="s">
        <v>223</v>
      </c>
      <c r="D16" s="75"/>
      <c r="E16" s="99">
        <v>50338.916043399608</v>
      </c>
      <c r="F16" s="99">
        <v>62286.134907628671</v>
      </c>
      <c r="G16" s="99">
        <v>13746.535373238741</v>
      </c>
      <c r="H16" s="99">
        <v>27355.226135948051</v>
      </c>
      <c r="I16" s="99">
        <v>36074.022338600764</v>
      </c>
      <c r="J16" s="99">
        <v>14688.826486014068</v>
      </c>
      <c r="K16" s="99">
        <v>23754.064999365262</v>
      </c>
      <c r="L16" s="99">
        <v>7527.1615590129404</v>
      </c>
      <c r="M16" s="99">
        <v>30844.814791843513</v>
      </c>
      <c r="N16" s="99">
        <v>27064.752646335051</v>
      </c>
      <c r="O16" s="99">
        <v>270476.55106716917</v>
      </c>
      <c r="P16" s="99">
        <v>36656.796854973756</v>
      </c>
      <c r="Q16" s="99">
        <v>47880.95767805483</v>
      </c>
      <c r="R16" s="99">
        <v>109161.34501628866</v>
      </c>
      <c r="S16" s="99">
        <v>444907.46232390951</v>
      </c>
      <c r="T16" s="99">
        <v>108365.49296154729</v>
      </c>
      <c r="U16" s="70"/>
      <c r="V16" s="144"/>
    </row>
    <row r="17" spans="1:22" x14ac:dyDescent="0.25">
      <c r="A17" s="75" t="s">
        <v>45</v>
      </c>
      <c r="B17" s="75" t="s">
        <v>31</v>
      </c>
      <c r="C17" s="75" t="s">
        <v>39</v>
      </c>
      <c r="D17" s="75"/>
      <c r="E17" s="99">
        <v>163662.23930899403</v>
      </c>
      <c r="F17" s="99">
        <v>247691.73715834701</v>
      </c>
      <c r="G17" s="99">
        <v>48814.568791585567</v>
      </c>
      <c r="H17" s="99">
        <v>103952.68720741873</v>
      </c>
      <c r="I17" s="99">
        <v>144179.69334145921</v>
      </c>
      <c r="J17" s="99">
        <v>58957.105344924275</v>
      </c>
      <c r="K17" s="99">
        <v>95547.211147822818</v>
      </c>
      <c r="L17" s="99">
        <v>29921.807884993159</v>
      </c>
      <c r="M17" s="99">
        <v>122903.68473611525</v>
      </c>
      <c r="N17" s="99">
        <v>108140.0049656567</v>
      </c>
      <c r="O17" s="99">
        <v>1087074.2974655542</v>
      </c>
      <c r="P17" s="99">
        <v>149068.98089956079</v>
      </c>
      <c r="Q17" s="99">
        <v>168714.38659184406</v>
      </c>
      <c r="R17" s="99">
        <v>436524.63136031316</v>
      </c>
      <c r="S17" s="99">
        <v>1749930.1194804532</v>
      </c>
      <c r="T17" s="99">
        <v>432008.25781022909</v>
      </c>
      <c r="U17" s="70"/>
      <c r="V17" s="144"/>
    </row>
    <row r="18" spans="1:22" s="177" customFormat="1" ht="23.25" x14ac:dyDescent="0.25">
      <c r="A18" s="120" t="s">
        <v>211</v>
      </c>
      <c r="B18" s="121"/>
      <c r="C18" s="121"/>
      <c r="D18" s="121"/>
      <c r="E18" s="121"/>
      <c r="F18" s="121"/>
      <c r="G18" s="121"/>
      <c r="H18" s="121"/>
      <c r="I18" s="121"/>
      <c r="J18" s="121"/>
      <c r="K18" s="121"/>
      <c r="L18" s="121"/>
      <c r="M18" s="121"/>
      <c r="N18" s="121"/>
      <c r="O18" s="121"/>
      <c r="P18" s="121"/>
      <c r="Q18" s="121"/>
      <c r="R18" s="121"/>
      <c r="S18" s="121"/>
      <c r="T18" s="121"/>
      <c r="U18" s="70"/>
      <c r="V18" s="144"/>
    </row>
    <row r="19" spans="1:22" x14ac:dyDescent="0.25">
      <c r="A19" s="75" t="s">
        <v>50</v>
      </c>
      <c r="B19" s="75" t="s">
        <v>31</v>
      </c>
      <c r="C19" s="75"/>
      <c r="D19" s="75" t="s">
        <v>32</v>
      </c>
      <c r="E19" s="75" t="s">
        <v>14</v>
      </c>
      <c r="F19" s="75" t="s">
        <v>3</v>
      </c>
      <c r="G19" s="75" t="s">
        <v>9</v>
      </c>
      <c r="H19" s="75" t="s">
        <v>11</v>
      </c>
      <c r="I19" s="75" t="s">
        <v>12</v>
      </c>
      <c r="J19" s="75" t="s">
        <v>10</v>
      </c>
      <c r="K19" s="75" t="s">
        <v>8</v>
      </c>
      <c r="L19" s="75" t="s">
        <v>7</v>
      </c>
      <c r="M19" s="75" t="s">
        <v>2</v>
      </c>
      <c r="N19" s="75" t="s">
        <v>4</v>
      </c>
      <c r="O19" s="75" t="s">
        <v>15</v>
      </c>
      <c r="P19" s="75" t="s">
        <v>5</v>
      </c>
      <c r="Q19" s="75" t="s">
        <v>13</v>
      </c>
      <c r="R19" s="75" t="s">
        <v>6</v>
      </c>
      <c r="S19" s="75" t="s">
        <v>0</v>
      </c>
      <c r="T19" s="75" t="s">
        <v>1</v>
      </c>
      <c r="U19" s="70"/>
      <c r="V19" s="144"/>
    </row>
    <row r="20" spans="1:22" x14ac:dyDescent="0.25">
      <c r="A20" s="75" t="s">
        <v>50</v>
      </c>
      <c r="B20" s="75" t="s">
        <v>31</v>
      </c>
      <c r="C20" s="75" t="s">
        <v>427</v>
      </c>
      <c r="D20" s="75"/>
      <c r="E20" s="77">
        <v>0.35014656048655102</v>
      </c>
      <c r="F20" s="77">
        <v>-4.3000448000916847E-2</v>
      </c>
      <c r="G20" s="77">
        <v>0.23331838819607165</v>
      </c>
      <c r="H20" s="77">
        <v>0.12892858835759857</v>
      </c>
      <c r="I20" s="77">
        <v>5.7314693575865494E-2</v>
      </c>
      <c r="J20" s="77">
        <v>-2.7816818481117167E-2</v>
      </c>
      <c r="K20" s="77">
        <v>6.7553340618258462E-2</v>
      </c>
      <c r="L20" s="77">
        <v>-8.9530666346230525E-2</v>
      </c>
      <c r="M20" s="77">
        <v>-0.13974669724387423</v>
      </c>
      <c r="N20" s="77">
        <v>-6.9177466650400699E-2</v>
      </c>
      <c r="O20" s="77">
        <v>1.6365641586331137E-3</v>
      </c>
      <c r="P20" s="77">
        <v>-7.2000599932459997E-2</v>
      </c>
      <c r="Q20" s="77">
        <v>0.22762443394665577</v>
      </c>
      <c r="R20" s="77">
        <v>-5.6227478572523637E-4</v>
      </c>
      <c r="S20" s="77">
        <v>8.0202531371509345E-3</v>
      </c>
      <c r="T20" s="77">
        <v>-0.13657706228791744</v>
      </c>
      <c r="U20" s="70"/>
      <c r="V20" s="144"/>
    </row>
    <row r="21" spans="1:22" x14ac:dyDescent="0.25">
      <c r="A21" s="75" t="s">
        <v>50</v>
      </c>
      <c r="B21" s="75" t="s">
        <v>31</v>
      </c>
      <c r="C21" s="75" t="s">
        <v>82</v>
      </c>
      <c r="D21" s="75"/>
      <c r="E21" s="97">
        <v>1</v>
      </c>
      <c r="F21" s="97">
        <v>11</v>
      </c>
      <c r="G21" s="97">
        <v>2</v>
      </c>
      <c r="H21" s="97">
        <v>4</v>
      </c>
      <c r="I21" s="97">
        <v>6</v>
      </c>
      <c r="J21" s="97">
        <v>10</v>
      </c>
      <c r="K21" s="97">
        <v>5</v>
      </c>
      <c r="L21" s="97">
        <v>14</v>
      </c>
      <c r="M21" s="97">
        <v>16</v>
      </c>
      <c r="N21" s="98">
        <v>12</v>
      </c>
      <c r="O21" s="97">
        <v>8</v>
      </c>
      <c r="P21" s="97">
        <v>13</v>
      </c>
      <c r="Q21" s="97">
        <v>3</v>
      </c>
      <c r="R21" s="97">
        <v>9</v>
      </c>
      <c r="S21" s="97">
        <v>7</v>
      </c>
      <c r="T21" s="97">
        <v>15</v>
      </c>
      <c r="U21" s="70"/>
      <c r="V21" s="144"/>
    </row>
    <row r="22" spans="1:22" x14ac:dyDescent="0.25">
      <c r="A22" s="71"/>
      <c r="B22" s="71"/>
      <c r="C22" s="71"/>
      <c r="D22" s="71"/>
      <c r="E22" s="71"/>
      <c r="F22" s="71"/>
      <c r="G22" s="71"/>
      <c r="H22" s="71"/>
      <c r="I22" s="71"/>
      <c r="J22" s="71"/>
      <c r="K22" s="71"/>
      <c r="L22" s="71"/>
      <c r="M22" s="71"/>
      <c r="N22" s="71"/>
      <c r="O22" s="71"/>
      <c r="P22" s="71"/>
      <c r="Q22" s="71"/>
      <c r="R22" s="71"/>
      <c r="S22" s="71"/>
      <c r="T22" s="71"/>
      <c r="U22" s="70"/>
      <c r="V22" s="144"/>
    </row>
    <row r="23" spans="1:22" x14ac:dyDescent="0.25">
      <c r="A23" s="93" t="s">
        <v>50</v>
      </c>
      <c r="B23" s="93" t="s">
        <v>31</v>
      </c>
      <c r="C23" s="93"/>
      <c r="D23" s="93" t="s">
        <v>34</v>
      </c>
      <c r="E23" s="93" t="s">
        <v>14</v>
      </c>
      <c r="F23" s="93" t="s">
        <v>9</v>
      </c>
      <c r="G23" s="93" t="s">
        <v>13</v>
      </c>
      <c r="H23" s="93" t="s">
        <v>11</v>
      </c>
      <c r="I23" s="93" t="s">
        <v>8</v>
      </c>
      <c r="J23" s="93" t="s">
        <v>12</v>
      </c>
      <c r="K23" s="93" t="s">
        <v>0</v>
      </c>
      <c r="L23" s="93" t="s">
        <v>15</v>
      </c>
      <c r="M23" s="93" t="s">
        <v>6</v>
      </c>
      <c r="N23" s="93" t="s">
        <v>10</v>
      </c>
      <c r="O23" s="93" t="s">
        <v>3</v>
      </c>
      <c r="P23" s="93" t="s">
        <v>4</v>
      </c>
      <c r="Q23" s="93" t="s">
        <v>5</v>
      </c>
      <c r="R23" s="93" t="s">
        <v>7</v>
      </c>
      <c r="S23" s="93" t="s">
        <v>1</v>
      </c>
      <c r="T23" s="93" t="s">
        <v>2</v>
      </c>
      <c r="U23" s="70"/>
      <c r="V23" s="144"/>
    </row>
    <row r="24" spans="1:22" x14ac:dyDescent="0.25">
      <c r="A24" s="93" t="s">
        <v>50</v>
      </c>
      <c r="B24" s="93" t="s">
        <v>31</v>
      </c>
      <c r="C24" s="93" t="s">
        <v>427</v>
      </c>
      <c r="D24" s="93"/>
      <c r="E24" s="94">
        <v>0.35014656048655102</v>
      </c>
      <c r="F24" s="94">
        <v>0.23331838819607165</v>
      </c>
      <c r="G24" s="94">
        <v>0.22762443394665577</v>
      </c>
      <c r="H24" s="94">
        <v>0.12892858835759857</v>
      </c>
      <c r="I24" s="94">
        <v>6.7553340618258462E-2</v>
      </c>
      <c r="J24" s="94">
        <v>5.7314693575865494E-2</v>
      </c>
      <c r="K24" s="94">
        <v>8.0202531371509345E-3</v>
      </c>
      <c r="L24" s="94">
        <v>1.6365641586331137E-3</v>
      </c>
      <c r="M24" s="94">
        <v>-5.6227478572523637E-4</v>
      </c>
      <c r="N24" s="94">
        <v>-2.7816818481117167E-2</v>
      </c>
      <c r="O24" s="94">
        <v>-4.3000448000916847E-2</v>
      </c>
      <c r="P24" s="94">
        <v>-6.9177466650400699E-2</v>
      </c>
      <c r="Q24" s="94">
        <v>-7.2000599932459997E-2</v>
      </c>
      <c r="R24" s="94">
        <v>-8.9530666346230525E-2</v>
      </c>
      <c r="S24" s="94">
        <v>-0.13657706228791744</v>
      </c>
      <c r="T24" s="94">
        <v>-0.13974669724387423</v>
      </c>
      <c r="U24" s="70"/>
      <c r="V24" s="144"/>
    </row>
    <row r="25" spans="1:22" s="177" customFormat="1" ht="23.25" x14ac:dyDescent="0.25">
      <c r="A25" s="120" t="s">
        <v>206</v>
      </c>
      <c r="B25" s="121"/>
      <c r="C25" s="121"/>
      <c r="D25" s="121"/>
      <c r="E25" s="121"/>
      <c r="F25" s="121"/>
      <c r="G25" s="121"/>
      <c r="H25" s="121"/>
      <c r="I25" s="121"/>
      <c r="J25" s="121"/>
      <c r="K25" s="121"/>
      <c r="L25" s="121"/>
      <c r="M25" s="121"/>
      <c r="N25" s="121"/>
      <c r="O25" s="121"/>
      <c r="P25" s="121"/>
      <c r="Q25" s="121"/>
      <c r="R25" s="121"/>
      <c r="S25" s="121"/>
      <c r="T25" s="121"/>
      <c r="U25" s="70"/>
      <c r="V25" s="144"/>
    </row>
    <row r="26" spans="1:22" x14ac:dyDescent="0.25">
      <c r="A26" s="75" t="s">
        <v>51</v>
      </c>
      <c r="B26" s="75" t="s">
        <v>31</v>
      </c>
      <c r="C26" s="75"/>
      <c r="D26" s="75" t="s">
        <v>32</v>
      </c>
      <c r="E26" s="75" t="s">
        <v>14</v>
      </c>
      <c r="F26" s="75" t="s">
        <v>3</v>
      </c>
      <c r="G26" s="75" t="s">
        <v>9</v>
      </c>
      <c r="H26" s="75" t="s">
        <v>11</v>
      </c>
      <c r="I26" s="75" t="s">
        <v>12</v>
      </c>
      <c r="J26" s="75" t="s">
        <v>10</v>
      </c>
      <c r="K26" s="75" t="s">
        <v>8</v>
      </c>
      <c r="L26" s="75" t="s">
        <v>7</v>
      </c>
      <c r="M26" s="75" t="s">
        <v>2</v>
      </c>
      <c r="N26" s="75" t="s">
        <v>4</v>
      </c>
      <c r="O26" s="75" t="s">
        <v>15</v>
      </c>
      <c r="P26" s="75" t="s">
        <v>5</v>
      </c>
      <c r="Q26" s="75" t="s">
        <v>13</v>
      </c>
      <c r="R26" s="75" t="s">
        <v>6</v>
      </c>
      <c r="S26" s="75" t="s">
        <v>0</v>
      </c>
      <c r="T26" s="75" t="s">
        <v>1</v>
      </c>
      <c r="U26" s="70"/>
      <c r="V26" s="144"/>
    </row>
    <row r="27" spans="1:22" x14ac:dyDescent="0.25">
      <c r="A27" s="75" t="s">
        <v>51</v>
      </c>
      <c r="B27" s="75" t="s">
        <v>31</v>
      </c>
      <c r="C27" s="75" t="s">
        <v>428</v>
      </c>
      <c r="D27" s="75"/>
      <c r="E27" s="77">
        <v>0.19123942351044598</v>
      </c>
      <c r="F27" s="77">
        <v>-3.6097695220548176E-2</v>
      </c>
      <c r="G27" s="77">
        <v>0.16968004453654406</v>
      </c>
      <c r="H27" s="77">
        <v>0.13073791310348803</v>
      </c>
      <c r="I27" s="77">
        <v>9.7907679949783111E-2</v>
      </c>
      <c r="J27" s="77">
        <v>2.8642566041204853E-2</v>
      </c>
      <c r="K27" s="77">
        <v>3.4388105070338515E-2</v>
      </c>
      <c r="L27" s="77">
        <v>-2.6716332767120821E-2</v>
      </c>
      <c r="M27" s="77">
        <v>-5.7951836413213886E-2</v>
      </c>
      <c r="N27" s="77">
        <v>-2.8631530695140683E-2</v>
      </c>
      <c r="O27" s="77">
        <v>2.6228544510303431E-2</v>
      </c>
      <c r="P27" s="77">
        <v>-7.2000599932459997E-2</v>
      </c>
      <c r="Q27" s="77">
        <v>0.16455736095844564</v>
      </c>
      <c r="R27" s="77">
        <v>-2.0337921345656484E-2</v>
      </c>
      <c r="S27" s="77">
        <v>-3.2148841018015406E-2</v>
      </c>
      <c r="T27" s="77">
        <v>-7.0277142361832023E-2</v>
      </c>
      <c r="U27" s="70"/>
      <c r="V27" s="144"/>
    </row>
    <row r="28" spans="1:22" x14ac:dyDescent="0.25">
      <c r="A28" s="75" t="s">
        <v>51</v>
      </c>
      <c r="B28" s="75" t="s">
        <v>31</v>
      </c>
      <c r="C28" s="75" t="s">
        <v>82</v>
      </c>
      <c r="D28" s="75"/>
      <c r="E28" s="97">
        <v>1</v>
      </c>
      <c r="F28" s="97">
        <v>13</v>
      </c>
      <c r="G28" s="97">
        <v>2</v>
      </c>
      <c r="H28" s="97">
        <v>4</v>
      </c>
      <c r="I28" s="97">
        <v>5</v>
      </c>
      <c r="J28" s="97">
        <v>7</v>
      </c>
      <c r="K28" s="97">
        <v>6</v>
      </c>
      <c r="L28" s="97">
        <v>10</v>
      </c>
      <c r="M28" s="97">
        <v>14</v>
      </c>
      <c r="N28" s="97">
        <v>11</v>
      </c>
      <c r="O28" s="97">
        <v>8</v>
      </c>
      <c r="P28" s="97">
        <v>16</v>
      </c>
      <c r="Q28" s="97">
        <v>3</v>
      </c>
      <c r="R28" s="97">
        <v>9</v>
      </c>
      <c r="S28" s="97">
        <v>12</v>
      </c>
      <c r="T28" s="97">
        <v>15</v>
      </c>
      <c r="U28" s="70"/>
      <c r="V28" s="144"/>
    </row>
    <row r="29" spans="1:22" x14ac:dyDescent="0.25">
      <c r="A29" s="71"/>
      <c r="B29" s="71"/>
      <c r="C29" s="71"/>
      <c r="D29" s="71"/>
      <c r="E29" s="71"/>
      <c r="F29" s="71"/>
      <c r="G29" s="71"/>
      <c r="H29" s="71"/>
      <c r="I29" s="71"/>
      <c r="J29" s="71"/>
      <c r="K29" s="71"/>
      <c r="L29" s="71"/>
      <c r="M29" s="71"/>
      <c r="N29" s="71"/>
      <c r="O29" s="71"/>
      <c r="P29" s="71"/>
      <c r="Q29" s="71"/>
      <c r="R29" s="71"/>
      <c r="S29" s="71"/>
      <c r="T29" s="71"/>
      <c r="U29" s="70"/>
      <c r="V29" s="144"/>
    </row>
    <row r="30" spans="1:22" x14ac:dyDescent="0.25">
      <c r="A30" s="93" t="s">
        <v>51</v>
      </c>
      <c r="B30" s="93" t="s">
        <v>31</v>
      </c>
      <c r="C30" s="93"/>
      <c r="D30" s="93" t="s">
        <v>34</v>
      </c>
      <c r="E30" s="93" t="s">
        <v>14</v>
      </c>
      <c r="F30" s="93" t="s">
        <v>9</v>
      </c>
      <c r="G30" s="93" t="s">
        <v>13</v>
      </c>
      <c r="H30" s="93" t="s">
        <v>11</v>
      </c>
      <c r="I30" s="93" t="s">
        <v>12</v>
      </c>
      <c r="J30" s="93" t="s">
        <v>8</v>
      </c>
      <c r="K30" s="93" t="s">
        <v>10</v>
      </c>
      <c r="L30" s="93" t="s">
        <v>15</v>
      </c>
      <c r="M30" s="93" t="s">
        <v>6</v>
      </c>
      <c r="N30" s="93" t="s">
        <v>7</v>
      </c>
      <c r="O30" s="93" t="s">
        <v>4</v>
      </c>
      <c r="P30" s="93" t="s">
        <v>0</v>
      </c>
      <c r="Q30" s="93" t="s">
        <v>3</v>
      </c>
      <c r="R30" s="93" t="s">
        <v>2</v>
      </c>
      <c r="S30" s="93" t="s">
        <v>1</v>
      </c>
      <c r="T30" s="93" t="s">
        <v>5</v>
      </c>
      <c r="U30" s="70"/>
      <c r="V30" s="144"/>
    </row>
    <row r="31" spans="1:22" x14ac:dyDescent="0.25">
      <c r="A31" s="93" t="s">
        <v>51</v>
      </c>
      <c r="B31" s="93" t="s">
        <v>31</v>
      </c>
      <c r="C31" s="93" t="s">
        <v>428</v>
      </c>
      <c r="D31" s="93"/>
      <c r="E31" s="94">
        <v>0.19123942351044598</v>
      </c>
      <c r="F31" s="94">
        <v>0.16968004453654406</v>
      </c>
      <c r="G31" s="94">
        <v>0.16455736095844564</v>
      </c>
      <c r="H31" s="94">
        <v>0.13073791310348803</v>
      </c>
      <c r="I31" s="94">
        <v>9.7907679949783111E-2</v>
      </c>
      <c r="J31" s="94">
        <v>3.4388105070338515E-2</v>
      </c>
      <c r="K31" s="94">
        <v>2.8642566041204853E-2</v>
      </c>
      <c r="L31" s="94">
        <v>2.6228544510303431E-2</v>
      </c>
      <c r="M31" s="94">
        <v>-2.0337921345656484E-2</v>
      </c>
      <c r="N31" s="94">
        <v>-2.6716332767120821E-2</v>
      </c>
      <c r="O31" s="94">
        <v>-2.8631530695140683E-2</v>
      </c>
      <c r="P31" s="94">
        <v>-3.2148841018015406E-2</v>
      </c>
      <c r="Q31" s="94">
        <v>-3.6097695220548176E-2</v>
      </c>
      <c r="R31" s="94">
        <v>-5.7951836413213886E-2</v>
      </c>
      <c r="S31" s="94">
        <v>-7.0277142361832023E-2</v>
      </c>
      <c r="T31" s="94">
        <v>-7.2000599932459997E-2</v>
      </c>
      <c r="U31" s="70"/>
      <c r="V31" s="144"/>
    </row>
    <row r="32" spans="1:22" s="177" customFormat="1" ht="23.25" x14ac:dyDescent="0.25">
      <c r="A32" s="120" t="s">
        <v>212</v>
      </c>
      <c r="B32" s="121"/>
      <c r="C32" s="121"/>
      <c r="D32" s="121"/>
      <c r="E32" s="121"/>
      <c r="F32" s="121"/>
      <c r="G32" s="121"/>
      <c r="H32" s="121"/>
      <c r="I32" s="121"/>
      <c r="J32" s="121"/>
      <c r="K32" s="121"/>
      <c r="L32" s="121"/>
      <c r="M32" s="121"/>
      <c r="N32" s="121"/>
      <c r="O32" s="121"/>
      <c r="P32" s="121"/>
      <c r="Q32" s="121"/>
      <c r="R32" s="121"/>
      <c r="S32" s="121"/>
      <c r="T32" s="121"/>
      <c r="U32" s="70"/>
      <c r="V32" s="144"/>
    </row>
    <row r="33" spans="1:22" x14ac:dyDescent="0.25">
      <c r="A33" s="75" t="s">
        <v>46</v>
      </c>
      <c r="B33" s="75" t="s">
        <v>31</v>
      </c>
      <c r="C33" s="75"/>
      <c r="D33" s="75" t="s">
        <v>32</v>
      </c>
      <c r="E33" s="75" t="s">
        <v>14</v>
      </c>
      <c r="F33" s="75" t="s">
        <v>3</v>
      </c>
      <c r="G33" s="75" t="s">
        <v>9</v>
      </c>
      <c r="H33" s="75" t="s">
        <v>11</v>
      </c>
      <c r="I33" s="75" t="s">
        <v>12</v>
      </c>
      <c r="J33" s="75" t="s">
        <v>10</v>
      </c>
      <c r="K33" s="75" t="s">
        <v>8</v>
      </c>
      <c r="L33" s="75" t="s">
        <v>7</v>
      </c>
      <c r="M33" s="75" t="s">
        <v>2</v>
      </c>
      <c r="N33" s="75" t="s">
        <v>4</v>
      </c>
      <c r="O33" s="75" t="s">
        <v>15</v>
      </c>
      <c r="P33" s="75" t="s">
        <v>5</v>
      </c>
      <c r="Q33" s="75" t="s">
        <v>13</v>
      </c>
      <c r="R33" s="75" t="s">
        <v>6</v>
      </c>
      <c r="S33" s="75" t="s">
        <v>0</v>
      </c>
      <c r="T33" s="75" t="s">
        <v>1</v>
      </c>
      <c r="U33" s="70"/>
      <c r="V33" s="144"/>
    </row>
    <row r="34" spans="1:22" x14ac:dyDescent="0.25">
      <c r="A34" s="75" t="s">
        <v>46</v>
      </c>
      <c r="B34" s="75" t="s">
        <v>31</v>
      </c>
      <c r="C34" s="75" t="s">
        <v>429</v>
      </c>
      <c r="D34" s="75"/>
      <c r="E34" s="77">
        <v>0.12491651009925375</v>
      </c>
      <c r="F34" s="77">
        <v>-4.3000448000916847E-2</v>
      </c>
      <c r="G34" s="77">
        <v>8.8495380366847121E-2</v>
      </c>
      <c r="H34" s="77">
        <v>6.6507435667943149E-2</v>
      </c>
      <c r="I34" s="77">
        <v>5.7314693575865494E-2</v>
      </c>
      <c r="J34" s="77">
        <v>-2.7816818481117167E-2</v>
      </c>
      <c r="K34" s="77">
        <v>6.7553340618258462E-2</v>
      </c>
      <c r="L34" s="77">
        <v>-8.9530666346230525E-2</v>
      </c>
      <c r="M34" s="77">
        <v>-0.13974669724387423</v>
      </c>
      <c r="N34" s="77">
        <v>-6.9177466650400699E-2</v>
      </c>
      <c r="O34" s="77">
        <v>1.6365641586331137E-3</v>
      </c>
      <c r="P34" s="77">
        <v>-7.2000599932459997E-2</v>
      </c>
      <c r="Q34" s="77">
        <v>8.2893493052421219E-2</v>
      </c>
      <c r="R34" s="77">
        <v>-5.6227478572523637E-4</v>
      </c>
      <c r="S34" s="77">
        <v>8.0202531371509345E-3</v>
      </c>
      <c r="T34" s="77">
        <v>-0.13657706228791744</v>
      </c>
      <c r="U34" s="70"/>
      <c r="V34" s="144"/>
    </row>
    <row r="35" spans="1:22" x14ac:dyDescent="0.25">
      <c r="A35" s="75" t="s">
        <v>46</v>
      </c>
      <c r="B35" s="75" t="s">
        <v>31</v>
      </c>
      <c r="C35" s="75" t="s">
        <v>82</v>
      </c>
      <c r="D35" s="75"/>
      <c r="E35" s="97">
        <v>1</v>
      </c>
      <c r="F35" s="97">
        <v>11</v>
      </c>
      <c r="G35" s="97">
        <v>2</v>
      </c>
      <c r="H35" s="97">
        <v>5</v>
      </c>
      <c r="I35" s="97">
        <v>6</v>
      </c>
      <c r="J35" s="97">
        <v>10</v>
      </c>
      <c r="K35" s="97">
        <v>4</v>
      </c>
      <c r="L35" s="97">
        <v>14</v>
      </c>
      <c r="M35" s="97">
        <v>16</v>
      </c>
      <c r="N35" s="97">
        <v>12</v>
      </c>
      <c r="O35" s="97">
        <v>8</v>
      </c>
      <c r="P35" s="97">
        <v>13</v>
      </c>
      <c r="Q35" s="97">
        <v>3</v>
      </c>
      <c r="R35" s="97">
        <v>9</v>
      </c>
      <c r="S35" s="97">
        <v>7</v>
      </c>
      <c r="T35" s="97">
        <v>15</v>
      </c>
      <c r="U35" s="70"/>
      <c r="V35" s="144"/>
    </row>
    <row r="36" spans="1:22" x14ac:dyDescent="0.25">
      <c r="A36" s="71"/>
      <c r="B36" s="71"/>
      <c r="C36" s="71"/>
      <c r="D36" s="71"/>
      <c r="E36" s="71"/>
      <c r="F36" s="71"/>
      <c r="G36" s="71"/>
      <c r="H36" s="71"/>
      <c r="I36" s="71"/>
      <c r="J36" s="71"/>
      <c r="K36" s="71"/>
      <c r="L36" s="71"/>
      <c r="M36" s="71"/>
      <c r="N36" s="71"/>
      <c r="O36" s="71"/>
      <c r="P36" s="71"/>
      <c r="Q36" s="71"/>
      <c r="R36" s="71"/>
      <c r="S36" s="71"/>
      <c r="T36" s="71"/>
      <c r="U36" s="70"/>
      <c r="V36" s="144"/>
    </row>
    <row r="37" spans="1:22" x14ac:dyDescent="0.25">
      <c r="A37" s="93" t="s">
        <v>46</v>
      </c>
      <c r="B37" s="93" t="s">
        <v>31</v>
      </c>
      <c r="C37" s="93"/>
      <c r="D37" s="93" t="s">
        <v>34</v>
      </c>
      <c r="E37" s="93" t="s">
        <v>14</v>
      </c>
      <c r="F37" s="93" t="s">
        <v>3</v>
      </c>
      <c r="G37" s="93" t="s">
        <v>9</v>
      </c>
      <c r="H37" s="93" t="s">
        <v>11</v>
      </c>
      <c r="I37" s="93" t="s">
        <v>12</v>
      </c>
      <c r="J37" s="93" t="s">
        <v>10</v>
      </c>
      <c r="K37" s="93" t="s">
        <v>8</v>
      </c>
      <c r="L37" s="93" t="s">
        <v>7</v>
      </c>
      <c r="M37" s="93" t="s">
        <v>2</v>
      </c>
      <c r="N37" s="93" t="s">
        <v>426</v>
      </c>
      <c r="O37" s="93" t="s">
        <v>4</v>
      </c>
      <c r="P37" s="93" t="s">
        <v>15</v>
      </c>
      <c r="Q37" s="93" t="s">
        <v>5</v>
      </c>
      <c r="R37" s="93" t="s">
        <v>13</v>
      </c>
      <c r="S37" s="93" t="s">
        <v>6</v>
      </c>
      <c r="T37" s="93" t="s">
        <v>0</v>
      </c>
      <c r="U37" s="70"/>
      <c r="V37" s="144"/>
    </row>
    <row r="38" spans="1:22" x14ac:dyDescent="0.25">
      <c r="A38" s="93" t="s">
        <v>46</v>
      </c>
      <c r="B38" s="93" t="s">
        <v>31</v>
      </c>
      <c r="C38" s="93" t="s">
        <v>432</v>
      </c>
      <c r="D38" s="93"/>
      <c r="E38" s="94">
        <v>0.12491651009925375</v>
      </c>
      <c r="F38" s="94">
        <v>8.8495380366847121E-2</v>
      </c>
      <c r="G38" s="94">
        <v>8.2893493052421219E-2</v>
      </c>
      <c r="H38" s="94">
        <v>6.7553340618258462E-2</v>
      </c>
      <c r="I38" s="94">
        <v>6.6507435667943149E-2</v>
      </c>
      <c r="J38" s="94">
        <v>5.7314693575865494E-2</v>
      </c>
      <c r="K38" s="94">
        <v>8.0202531371509345E-3</v>
      </c>
      <c r="L38" s="94">
        <v>1.6365641586331137E-3</v>
      </c>
      <c r="M38" s="94">
        <v>-5.6227478572523637E-4</v>
      </c>
      <c r="N38" s="94">
        <v>-2.7816818481117167E-2</v>
      </c>
      <c r="O38" s="94">
        <v>-4.3000448000916847E-2</v>
      </c>
      <c r="P38" s="94">
        <v>-6.9177466650400699E-2</v>
      </c>
      <c r="Q38" s="94">
        <v>-7.2000599932459997E-2</v>
      </c>
      <c r="R38" s="94">
        <v>-8.9530666346230525E-2</v>
      </c>
      <c r="S38" s="94">
        <v>-0.13657706228791744</v>
      </c>
      <c r="T38" s="94">
        <v>-0.13974669724387423</v>
      </c>
      <c r="U38" s="70"/>
      <c r="V38" s="144"/>
    </row>
    <row r="39" spans="1:22" s="177" customFormat="1" ht="23.25" x14ac:dyDescent="0.25">
      <c r="A39" s="120" t="s">
        <v>205</v>
      </c>
      <c r="B39" s="121"/>
      <c r="C39" s="121"/>
      <c r="D39" s="121"/>
      <c r="E39" s="121"/>
      <c r="F39" s="121"/>
      <c r="G39" s="121"/>
      <c r="H39" s="121"/>
      <c r="I39" s="121"/>
      <c r="J39" s="121"/>
      <c r="K39" s="121"/>
      <c r="L39" s="121"/>
      <c r="M39" s="121"/>
      <c r="N39" s="121"/>
      <c r="O39" s="121"/>
      <c r="P39" s="121"/>
      <c r="Q39" s="121"/>
      <c r="R39" s="121"/>
      <c r="S39" s="121"/>
      <c r="T39" s="121"/>
      <c r="U39" s="70"/>
      <c r="V39" s="144"/>
    </row>
    <row r="40" spans="1:22" s="178" customFormat="1" x14ac:dyDescent="0.25">
      <c r="A40" s="78" t="s">
        <v>52</v>
      </c>
      <c r="B40" s="75" t="s">
        <v>31</v>
      </c>
      <c r="C40" s="75"/>
      <c r="D40" s="75" t="s">
        <v>32</v>
      </c>
      <c r="E40" s="79" t="s">
        <v>14</v>
      </c>
      <c r="F40" s="79" t="s">
        <v>3</v>
      </c>
      <c r="G40" s="79" t="s">
        <v>9</v>
      </c>
      <c r="H40" s="79" t="s">
        <v>11</v>
      </c>
      <c r="I40" s="79" t="s">
        <v>12</v>
      </c>
      <c r="J40" s="79" t="s">
        <v>10</v>
      </c>
      <c r="K40" s="79" t="s">
        <v>8</v>
      </c>
      <c r="L40" s="79" t="s">
        <v>7</v>
      </c>
      <c r="M40" s="79" t="s">
        <v>2</v>
      </c>
      <c r="N40" s="79" t="s">
        <v>4</v>
      </c>
      <c r="O40" s="79" t="s">
        <v>15</v>
      </c>
      <c r="P40" s="79" t="s">
        <v>5</v>
      </c>
      <c r="Q40" s="79" t="s">
        <v>13</v>
      </c>
      <c r="R40" s="79" t="s">
        <v>6</v>
      </c>
      <c r="S40" s="79" t="s">
        <v>0</v>
      </c>
      <c r="T40" s="79" t="s">
        <v>1</v>
      </c>
      <c r="U40" s="70"/>
      <c r="V40" s="144"/>
    </row>
    <row r="41" spans="1:22" s="178" customFormat="1" x14ac:dyDescent="0.25">
      <c r="A41" s="78" t="s">
        <v>52</v>
      </c>
      <c r="B41" s="75" t="s">
        <v>31</v>
      </c>
      <c r="C41" s="75" t="s">
        <v>219</v>
      </c>
      <c r="D41" s="75" t="s">
        <v>33</v>
      </c>
      <c r="E41" s="80">
        <v>-26.633647491516573</v>
      </c>
      <c r="F41" s="80">
        <v>7.9166660437327812</v>
      </c>
      <c r="G41" s="80">
        <v>-6.8197263018520751</v>
      </c>
      <c r="H41" s="80">
        <v>-11.784415368727306</v>
      </c>
      <c r="I41" s="80">
        <v>-13.29765993139676</v>
      </c>
      <c r="J41" s="80">
        <v>-1.7353824992320805</v>
      </c>
      <c r="K41" s="80">
        <v>-3.1562309798538482</v>
      </c>
      <c r="L41" s="80">
        <v>0.63876910925706765</v>
      </c>
      <c r="M41" s="80">
        <v>6.9185261989394782</v>
      </c>
      <c r="N41" s="80">
        <v>2.7863463154146011</v>
      </c>
      <c r="O41" s="80">
        <v>-27.222629465232604</v>
      </c>
      <c r="P41" s="80">
        <v>12.482753576377522</v>
      </c>
      <c r="Q41" s="80">
        <v>-23.498307134515869</v>
      </c>
      <c r="R41" s="80">
        <v>7.8510844929649615</v>
      </c>
      <c r="S41" s="80">
        <v>40.72388561092643</v>
      </c>
      <c r="T41" s="80">
        <v>30.705261270221321</v>
      </c>
      <c r="U41" s="70"/>
      <c r="V41" s="145"/>
    </row>
    <row r="42" spans="1:22" x14ac:dyDescent="0.25">
      <c r="A42" s="75" t="s">
        <v>52</v>
      </c>
      <c r="B42" s="75" t="s">
        <v>31</v>
      </c>
      <c r="C42" s="75" t="s">
        <v>82</v>
      </c>
      <c r="D42" s="75"/>
      <c r="E42" s="97">
        <v>15</v>
      </c>
      <c r="F42" s="97">
        <v>4</v>
      </c>
      <c r="G42" s="97">
        <v>11</v>
      </c>
      <c r="H42" s="97">
        <v>12</v>
      </c>
      <c r="I42" s="97">
        <v>13</v>
      </c>
      <c r="J42" s="97">
        <v>9</v>
      </c>
      <c r="K42" s="97">
        <v>10</v>
      </c>
      <c r="L42" s="97">
        <v>8</v>
      </c>
      <c r="M42" s="97">
        <v>6</v>
      </c>
      <c r="N42" s="97">
        <v>7</v>
      </c>
      <c r="O42" s="97">
        <v>16</v>
      </c>
      <c r="P42" s="97">
        <v>3</v>
      </c>
      <c r="Q42" s="97">
        <v>14</v>
      </c>
      <c r="R42" s="97">
        <v>5</v>
      </c>
      <c r="S42" s="97">
        <v>1</v>
      </c>
      <c r="T42" s="97">
        <v>2</v>
      </c>
      <c r="U42" s="70"/>
      <c r="V42" s="144"/>
    </row>
    <row r="43" spans="1:22" s="177" customFormat="1" ht="23.25" x14ac:dyDescent="0.25">
      <c r="A43" s="120" t="s">
        <v>205</v>
      </c>
      <c r="B43" s="121"/>
      <c r="C43" s="121"/>
      <c r="D43" s="121"/>
      <c r="E43" s="121"/>
      <c r="F43" s="121"/>
      <c r="G43" s="121"/>
      <c r="H43" s="121"/>
      <c r="I43" s="121"/>
      <c r="J43" s="121"/>
      <c r="K43" s="121"/>
      <c r="L43" s="121"/>
      <c r="M43" s="121"/>
      <c r="N43" s="121"/>
      <c r="O43" s="121"/>
      <c r="P43" s="121"/>
      <c r="Q43" s="121"/>
      <c r="R43" s="121"/>
      <c r="S43" s="121"/>
      <c r="T43" s="121"/>
      <c r="U43" s="70"/>
      <c r="V43" s="144"/>
    </row>
    <row r="44" spans="1:22" x14ac:dyDescent="0.25">
      <c r="A44" s="95" t="s">
        <v>52</v>
      </c>
      <c r="B44" s="93" t="s">
        <v>31</v>
      </c>
      <c r="C44" s="93"/>
      <c r="D44" s="93" t="s">
        <v>34</v>
      </c>
      <c r="E44" s="93" t="s">
        <v>0</v>
      </c>
      <c r="F44" s="93" t="s">
        <v>1</v>
      </c>
      <c r="G44" s="93" t="s">
        <v>5</v>
      </c>
      <c r="H44" s="93" t="s">
        <v>3</v>
      </c>
      <c r="I44" s="93" t="s">
        <v>6</v>
      </c>
      <c r="J44" s="93" t="s">
        <v>2</v>
      </c>
      <c r="K44" s="93" t="s">
        <v>4</v>
      </c>
      <c r="L44" s="93" t="s">
        <v>7</v>
      </c>
      <c r="M44" s="93" t="s">
        <v>10</v>
      </c>
      <c r="N44" s="93" t="s">
        <v>8</v>
      </c>
      <c r="O44" s="93" t="s">
        <v>9</v>
      </c>
      <c r="P44" s="93" t="s">
        <v>11</v>
      </c>
      <c r="Q44" s="93" t="s">
        <v>12</v>
      </c>
      <c r="R44" s="93" t="s">
        <v>13</v>
      </c>
      <c r="S44" s="93" t="s">
        <v>14</v>
      </c>
      <c r="T44" s="93" t="s">
        <v>15</v>
      </c>
      <c r="U44" s="70"/>
      <c r="V44" s="144"/>
    </row>
    <row r="45" spans="1:22" x14ac:dyDescent="0.25">
      <c r="A45" s="95" t="s">
        <v>52</v>
      </c>
      <c r="B45" s="93" t="s">
        <v>31</v>
      </c>
      <c r="C45" s="93" t="s">
        <v>219</v>
      </c>
      <c r="D45" s="93" t="s">
        <v>33</v>
      </c>
      <c r="E45" s="96">
        <v>40.72388561092643</v>
      </c>
      <c r="F45" s="96">
        <v>30.705261270221321</v>
      </c>
      <c r="G45" s="96">
        <v>12.482753576377522</v>
      </c>
      <c r="H45" s="96">
        <v>7.9166660437327812</v>
      </c>
      <c r="I45" s="96">
        <v>7.8510844929649615</v>
      </c>
      <c r="J45" s="96">
        <v>6.9185261989394782</v>
      </c>
      <c r="K45" s="96">
        <v>2.7863463154146011</v>
      </c>
      <c r="L45" s="96">
        <v>0.63876910925706765</v>
      </c>
      <c r="M45" s="96">
        <v>-1.7353824992320805</v>
      </c>
      <c r="N45" s="96">
        <v>-3.1562309798538482</v>
      </c>
      <c r="O45" s="96">
        <v>-6.8197263018520751</v>
      </c>
      <c r="P45" s="96">
        <v>-11.784415368727306</v>
      </c>
      <c r="Q45" s="96">
        <v>-13.29765993139676</v>
      </c>
      <c r="R45" s="96">
        <v>-23.498307134515869</v>
      </c>
      <c r="S45" s="96">
        <v>-26.633647491516573</v>
      </c>
      <c r="T45" s="96">
        <v>-27.222629465232604</v>
      </c>
      <c r="U45" s="70"/>
      <c r="V45" s="144"/>
    </row>
    <row r="46" spans="1:22" s="177" customFormat="1" ht="23.25" x14ac:dyDescent="0.25">
      <c r="A46" s="120" t="s">
        <v>210</v>
      </c>
      <c r="B46" s="121"/>
      <c r="C46" s="121"/>
      <c r="D46" s="121"/>
      <c r="E46" s="121"/>
      <c r="F46" s="121"/>
      <c r="G46" s="121"/>
      <c r="H46" s="121"/>
      <c r="I46" s="121"/>
      <c r="J46" s="121"/>
      <c r="K46" s="121"/>
      <c r="L46" s="121"/>
      <c r="M46" s="121"/>
      <c r="N46" s="121"/>
      <c r="O46" s="121"/>
      <c r="P46" s="121"/>
      <c r="Q46" s="121"/>
      <c r="R46" s="121"/>
      <c r="S46" s="121"/>
      <c r="T46" s="121"/>
      <c r="U46" s="70"/>
      <c r="V46" s="144"/>
    </row>
    <row r="47" spans="1:22" x14ac:dyDescent="0.25">
      <c r="A47" s="75" t="s">
        <v>49</v>
      </c>
      <c r="B47" s="78" t="s">
        <v>30</v>
      </c>
      <c r="C47" s="75"/>
      <c r="D47" s="75" t="s">
        <v>32</v>
      </c>
      <c r="E47" s="75" t="s">
        <v>14</v>
      </c>
      <c r="F47" s="75" t="s">
        <v>3</v>
      </c>
      <c r="G47" s="75" t="s">
        <v>9</v>
      </c>
      <c r="H47" s="75" t="s">
        <v>11</v>
      </c>
      <c r="I47" s="75" t="s">
        <v>12</v>
      </c>
      <c r="J47" s="75" t="s">
        <v>10</v>
      </c>
      <c r="K47" s="75" t="s">
        <v>8</v>
      </c>
      <c r="L47" s="75" t="s">
        <v>7</v>
      </c>
      <c r="M47" s="75" t="s">
        <v>2</v>
      </c>
      <c r="N47" s="75" t="s">
        <v>4</v>
      </c>
      <c r="O47" s="75" t="s">
        <v>15</v>
      </c>
      <c r="P47" s="75" t="s">
        <v>5</v>
      </c>
      <c r="Q47" s="75" t="s">
        <v>13</v>
      </c>
      <c r="R47" s="75" t="s">
        <v>6</v>
      </c>
      <c r="S47" s="75" t="s">
        <v>0</v>
      </c>
      <c r="T47" s="75" t="s">
        <v>1</v>
      </c>
      <c r="U47" s="70"/>
      <c r="V47" s="144"/>
    </row>
    <row r="48" spans="1:22" x14ac:dyDescent="0.25">
      <c r="A48" s="75" t="s">
        <v>225</v>
      </c>
      <c r="B48" s="78" t="s">
        <v>30</v>
      </c>
      <c r="C48" s="75" t="s">
        <v>19</v>
      </c>
      <c r="D48" s="75" t="s">
        <v>33</v>
      </c>
      <c r="E48" s="80">
        <v>11.689018688182117</v>
      </c>
      <c r="F48" s="80">
        <v>0</v>
      </c>
      <c r="G48" s="80">
        <v>1.9288253041663452</v>
      </c>
      <c r="H48" s="80">
        <v>0</v>
      </c>
      <c r="I48" s="80">
        <v>0</v>
      </c>
      <c r="J48" s="80">
        <v>0</v>
      </c>
      <c r="K48" s="80">
        <v>0</v>
      </c>
      <c r="L48" s="80">
        <v>0</v>
      </c>
      <c r="M48" s="80">
        <v>0</v>
      </c>
      <c r="N48" s="80">
        <v>0</v>
      </c>
      <c r="O48" s="80">
        <v>0</v>
      </c>
      <c r="P48" s="80">
        <v>0</v>
      </c>
      <c r="Q48" s="80">
        <v>7.5430702384373216</v>
      </c>
      <c r="R48" s="80">
        <v>9.7544521722234148</v>
      </c>
      <c r="S48" s="80">
        <v>0</v>
      </c>
      <c r="T48" s="80">
        <v>0</v>
      </c>
      <c r="U48" s="70"/>
      <c r="V48" s="144"/>
    </row>
    <row r="49" spans="1:22" x14ac:dyDescent="0.25">
      <c r="A49" s="75" t="s">
        <v>224</v>
      </c>
      <c r="B49" s="78" t="s">
        <v>30</v>
      </c>
      <c r="C49" s="75" t="s">
        <v>20</v>
      </c>
      <c r="D49" s="75" t="s">
        <v>33</v>
      </c>
      <c r="E49" s="80">
        <v>12.50347439799317</v>
      </c>
      <c r="F49" s="80">
        <v>0</v>
      </c>
      <c r="G49" s="80">
        <v>1.1189905416304418</v>
      </c>
      <c r="H49" s="80">
        <v>0</v>
      </c>
      <c r="I49" s="80">
        <v>0</v>
      </c>
      <c r="J49" s="80">
        <v>0</v>
      </c>
      <c r="K49" s="80">
        <v>0</v>
      </c>
      <c r="L49" s="80">
        <v>0</v>
      </c>
      <c r="M49" s="80">
        <v>0</v>
      </c>
      <c r="N49" s="80">
        <v>0</v>
      </c>
      <c r="O49" s="80">
        <v>0</v>
      </c>
      <c r="P49" s="80">
        <v>0</v>
      </c>
      <c r="Q49" s="80">
        <v>2.8073352081180003</v>
      </c>
      <c r="R49" s="80">
        <v>0</v>
      </c>
      <c r="S49" s="80">
        <v>0</v>
      </c>
      <c r="T49" s="80">
        <v>0</v>
      </c>
      <c r="U49" s="70"/>
      <c r="V49" s="144"/>
    </row>
    <row r="50" spans="1:22" x14ac:dyDescent="0.25">
      <c r="A50" s="75" t="s">
        <v>49</v>
      </c>
      <c r="B50" s="78" t="s">
        <v>30</v>
      </c>
      <c r="C50" s="75" t="s">
        <v>21</v>
      </c>
      <c r="D50" s="75" t="s">
        <v>33</v>
      </c>
      <c r="E50" s="80">
        <v>4.9836535757521094</v>
      </c>
      <c r="F50" s="80">
        <v>0</v>
      </c>
      <c r="G50" s="80">
        <v>0.62785006423413814</v>
      </c>
      <c r="H50" s="80">
        <v>0</v>
      </c>
      <c r="I50" s="80">
        <v>0</v>
      </c>
      <c r="J50" s="80">
        <v>0</v>
      </c>
      <c r="K50" s="80">
        <v>0</v>
      </c>
      <c r="L50" s="80">
        <v>0</v>
      </c>
      <c r="M50" s="80">
        <v>0</v>
      </c>
      <c r="N50" s="80">
        <v>0</v>
      </c>
      <c r="O50" s="80">
        <v>0</v>
      </c>
      <c r="P50" s="80">
        <v>0</v>
      </c>
      <c r="Q50" s="80">
        <v>2.1321835219903966</v>
      </c>
      <c r="R50" s="80">
        <v>2.0094171474780236</v>
      </c>
      <c r="S50" s="80">
        <v>0</v>
      </c>
      <c r="T50" s="80">
        <v>0</v>
      </c>
      <c r="U50" s="70"/>
      <c r="V50" s="144"/>
    </row>
    <row r="51" spans="1:22" x14ac:dyDescent="0.25">
      <c r="A51" s="75" t="s">
        <v>49</v>
      </c>
      <c r="B51" s="78" t="s">
        <v>30</v>
      </c>
      <c r="C51" s="75" t="s">
        <v>22</v>
      </c>
      <c r="D51" s="75" t="s">
        <v>33</v>
      </c>
      <c r="E51" s="80">
        <v>5.2871580785154126</v>
      </c>
      <c r="F51" s="80">
        <v>0</v>
      </c>
      <c r="G51" s="80">
        <v>0.66608613314599707</v>
      </c>
      <c r="H51" s="80">
        <v>0</v>
      </c>
      <c r="I51" s="80">
        <v>0</v>
      </c>
      <c r="J51" s="80">
        <v>0</v>
      </c>
      <c r="K51" s="80">
        <v>0</v>
      </c>
      <c r="L51" s="80">
        <v>0</v>
      </c>
      <c r="M51" s="80">
        <v>0</v>
      </c>
      <c r="N51" s="80">
        <v>0</v>
      </c>
      <c r="O51" s="80">
        <v>0</v>
      </c>
      <c r="P51" s="80">
        <v>0</v>
      </c>
      <c r="Q51" s="80">
        <v>2.2620334984796115</v>
      </c>
      <c r="R51" s="80">
        <v>2.1317906517594349</v>
      </c>
      <c r="S51" s="80">
        <v>0</v>
      </c>
      <c r="T51" s="80">
        <v>0</v>
      </c>
      <c r="U51" s="70"/>
      <c r="V51" s="144"/>
    </row>
    <row r="52" spans="1:22" x14ac:dyDescent="0.25">
      <c r="A52" s="75" t="s">
        <v>49</v>
      </c>
      <c r="B52" s="78" t="s">
        <v>30</v>
      </c>
      <c r="C52" s="75" t="s">
        <v>23</v>
      </c>
      <c r="D52" s="75" t="s">
        <v>33</v>
      </c>
      <c r="E52" s="80">
        <v>5.609146005497001</v>
      </c>
      <c r="F52" s="80">
        <v>0</v>
      </c>
      <c r="G52" s="80">
        <v>0.70665077865458825</v>
      </c>
      <c r="H52" s="80">
        <v>0</v>
      </c>
      <c r="I52" s="80">
        <v>0</v>
      </c>
      <c r="J52" s="80">
        <v>0</v>
      </c>
      <c r="K52" s="80">
        <v>0</v>
      </c>
      <c r="L52" s="80">
        <v>0</v>
      </c>
      <c r="M52" s="80">
        <v>0</v>
      </c>
      <c r="N52" s="80">
        <v>0</v>
      </c>
      <c r="O52" s="80">
        <v>0</v>
      </c>
      <c r="P52" s="80">
        <v>0</v>
      </c>
      <c r="Q52" s="80">
        <v>2.3997913385370193</v>
      </c>
      <c r="R52" s="80">
        <v>2.2616167024515845</v>
      </c>
      <c r="S52" s="80">
        <v>0</v>
      </c>
      <c r="T52" s="80">
        <v>0</v>
      </c>
      <c r="U52" s="70"/>
      <c r="V52" s="144"/>
    </row>
    <row r="53" spans="1:22" x14ac:dyDescent="0.25">
      <c r="A53" s="75" t="s">
        <v>49</v>
      </c>
      <c r="B53" s="78" t="s">
        <v>30</v>
      </c>
      <c r="C53" s="75" t="s">
        <v>24</v>
      </c>
      <c r="D53" s="75" t="s">
        <v>33</v>
      </c>
      <c r="E53" s="80">
        <v>5.9507429972317674</v>
      </c>
      <c r="F53" s="80">
        <v>0</v>
      </c>
      <c r="G53" s="80">
        <v>0.74968581107465271</v>
      </c>
      <c r="H53" s="80">
        <v>0</v>
      </c>
      <c r="I53" s="80">
        <v>0</v>
      </c>
      <c r="J53" s="80">
        <v>0</v>
      </c>
      <c r="K53" s="80">
        <v>0</v>
      </c>
      <c r="L53" s="80">
        <v>0</v>
      </c>
      <c r="M53" s="80">
        <v>0</v>
      </c>
      <c r="N53" s="80">
        <v>0</v>
      </c>
      <c r="O53" s="80">
        <v>0</v>
      </c>
      <c r="P53" s="80">
        <v>0</v>
      </c>
      <c r="Q53" s="80">
        <v>2.5459386310539238</v>
      </c>
      <c r="R53" s="80">
        <v>2.3993491596308858</v>
      </c>
      <c r="S53" s="80">
        <v>0</v>
      </c>
      <c r="T53" s="80">
        <v>0</v>
      </c>
      <c r="U53" s="70"/>
      <c r="V53" s="144"/>
    </row>
    <row r="54" spans="1:22" x14ac:dyDescent="0.25">
      <c r="A54" s="75" t="s">
        <v>49</v>
      </c>
      <c r="B54" s="78" t="s">
        <v>30</v>
      </c>
      <c r="C54" s="75" t="s">
        <v>25</v>
      </c>
      <c r="D54" s="75" t="s">
        <v>33</v>
      </c>
      <c r="E54" s="80">
        <v>6.3131432457631815</v>
      </c>
      <c r="F54" s="80">
        <v>0</v>
      </c>
      <c r="G54" s="80">
        <v>0.79534167696909885</v>
      </c>
      <c r="H54" s="80">
        <v>0</v>
      </c>
      <c r="I54" s="80">
        <v>0</v>
      </c>
      <c r="J54" s="80">
        <v>0</v>
      </c>
      <c r="K54" s="80">
        <v>0</v>
      </c>
      <c r="L54" s="80">
        <v>0</v>
      </c>
      <c r="M54" s="80">
        <v>0</v>
      </c>
      <c r="N54" s="80">
        <v>0</v>
      </c>
      <c r="O54" s="80">
        <v>0</v>
      </c>
      <c r="P54" s="80">
        <v>0</v>
      </c>
      <c r="Q54" s="80">
        <v>2.7009862936851077</v>
      </c>
      <c r="R54" s="80">
        <v>2.5454695234524065</v>
      </c>
      <c r="S54" s="80">
        <v>0</v>
      </c>
      <c r="T54" s="80">
        <v>0</v>
      </c>
      <c r="U54" s="70"/>
      <c r="V54" s="144"/>
    </row>
    <row r="55" spans="1:22" s="177" customFormat="1" ht="23.25" x14ac:dyDescent="0.25">
      <c r="A55" s="120" t="s">
        <v>196</v>
      </c>
      <c r="B55" s="121"/>
      <c r="C55" s="121"/>
      <c r="D55" s="121"/>
      <c r="E55" s="121"/>
      <c r="F55" s="121"/>
      <c r="G55" s="121"/>
      <c r="H55" s="121"/>
      <c r="I55" s="121"/>
      <c r="J55" s="121"/>
      <c r="K55" s="121"/>
      <c r="L55" s="121"/>
      <c r="M55" s="121"/>
      <c r="N55" s="121"/>
      <c r="O55" s="121"/>
      <c r="P55" s="121"/>
      <c r="Q55" s="121"/>
      <c r="R55" s="121"/>
      <c r="S55" s="121"/>
      <c r="T55" s="121"/>
      <c r="U55" s="70"/>
      <c r="V55" s="144"/>
    </row>
    <row r="56" spans="1:22" x14ac:dyDescent="0.25">
      <c r="A56" s="75" t="s">
        <v>53</v>
      </c>
      <c r="B56" s="75" t="s">
        <v>255</v>
      </c>
      <c r="C56" s="75"/>
      <c r="D56" s="75" t="s">
        <v>32</v>
      </c>
      <c r="E56" s="75" t="s">
        <v>14</v>
      </c>
      <c r="F56" s="75" t="s">
        <v>3</v>
      </c>
      <c r="G56" s="75" t="s">
        <v>9</v>
      </c>
      <c r="H56" s="75" t="s">
        <v>11</v>
      </c>
      <c r="I56" s="75" t="s">
        <v>12</v>
      </c>
      <c r="J56" s="75" t="s">
        <v>10</v>
      </c>
      <c r="K56" s="75" t="s">
        <v>8</v>
      </c>
      <c r="L56" s="75" t="s">
        <v>7</v>
      </c>
      <c r="M56" s="75" t="s">
        <v>2</v>
      </c>
      <c r="N56" s="75" t="s">
        <v>4</v>
      </c>
      <c r="O56" s="75" t="s">
        <v>15</v>
      </c>
      <c r="P56" s="75" t="s">
        <v>5</v>
      </c>
      <c r="Q56" s="75" t="s">
        <v>13</v>
      </c>
      <c r="R56" s="75" t="s">
        <v>6</v>
      </c>
      <c r="S56" s="75" t="s">
        <v>0</v>
      </c>
      <c r="T56" s="75" t="s">
        <v>1</v>
      </c>
      <c r="U56" s="70"/>
      <c r="V56" s="144"/>
    </row>
    <row r="57" spans="1:22" x14ac:dyDescent="0.25">
      <c r="A57" s="75" t="s">
        <v>53</v>
      </c>
      <c r="B57" s="75" t="s">
        <v>255</v>
      </c>
      <c r="C57" s="75" t="s">
        <v>55</v>
      </c>
      <c r="D57" s="75"/>
      <c r="E57" s="76">
        <v>15271.56043</v>
      </c>
      <c r="F57" s="76">
        <v>22317</v>
      </c>
      <c r="G57" s="76">
        <v>4333</v>
      </c>
      <c r="H57" s="76">
        <v>7809.8741499999996</v>
      </c>
      <c r="I57" s="76">
        <v>8214</v>
      </c>
      <c r="J57" s="76">
        <v>4814.067</v>
      </c>
      <c r="K57" s="76">
        <v>7731</v>
      </c>
      <c r="L57" s="76">
        <v>2232</v>
      </c>
      <c r="M57" s="76">
        <v>8543</v>
      </c>
      <c r="N57" s="76">
        <v>7679.5959999999995</v>
      </c>
      <c r="O57" s="76">
        <v>67817.648873944156</v>
      </c>
      <c r="P57" s="76">
        <v>10693</v>
      </c>
      <c r="Q57" s="76">
        <v>12617.3259424278</v>
      </c>
      <c r="R57" s="76">
        <v>34853.785604490084</v>
      </c>
      <c r="S57" s="76">
        <v>106706</v>
      </c>
      <c r="T57" s="76">
        <v>29611.046130000002</v>
      </c>
      <c r="U57" s="70"/>
      <c r="V57" s="144"/>
    </row>
    <row r="58" spans="1:22" x14ac:dyDescent="0.25">
      <c r="A58" s="75" t="s">
        <v>53</v>
      </c>
      <c r="B58" s="75" t="s">
        <v>255</v>
      </c>
      <c r="C58" s="75" t="s">
        <v>56</v>
      </c>
      <c r="D58" s="75"/>
      <c r="E58" s="76">
        <v>14209.93160452411</v>
      </c>
      <c r="F58" s="76">
        <v>21223.498792315375</v>
      </c>
      <c r="G58" s="76">
        <v>4340.9046401687829</v>
      </c>
      <c r="H58" s="76">
        <v>7839.3329027602285</v>
      </c>
      <c r="I58" s="76">
        <v>8234.319145468151</v>
      </c>
      <c r="J58" s="76">
        <v>5257.4002812657418</v>
      </c>
      <c r="K58" s="76">
        <v>7543.4474035912608</v>
      </c>
      <c r="L58" s="76">
        <v>2366.7712523380897</v>
      </c>
      <c r="M58" s="76">
        <v>8798.7128505805613</v>
      </c>
      <c r="N58" s="76">
        <v>7191.930763919222</v>
      </c>
      <c r="O58" s="76">
        <v>68411.041649322928</v>
      </c>
      <c r="P58" s="76">
        <v>10417.890660751798</v>
      </c>
      <c r="Q58" s="76">
        <v>13112.335496795615</v>
      </c>
      <c r="R58" s="76">
        <v>34603.452053471177</v>
      </c>
      <c r="S58" s="76">
        <v>103926.51146065461</v>
      </c>
      <c r="T58" s="76">
        <v>29751.795765258117</v>
      </c>
      <c r="U58" s="70"/>
      <c r="V58" s="144"/>
    </row>
    <row r="59" spans="1:22" x14ac:dyDescent="0.25">
      <c r="A59" s="75" t="s">
        <v>53</v>
      </c>
      <c r="B59" s="75" t="s">
        <v>255</v>
      </c>
      <c r="C59" s="75" t="s">
        <v>57</v>
      </c>
      <c r="D59" s="75"/>
      <c r="E59" s="76">
        <v>14721.621133600251</v>
      </c>
      <c r="F59" s="76">
        <v>22066.860057716447</v>
      </c>
      <c r="G59" s="76">
        <v>4488.3441341896032</v>
      </c>
      <c r="H59" s="76">
        <v>8100.7749630744456</v>
      </c>
      <c r="I59" s="76">
        <v>8561.4606002343298</v>
      </c>
      <c r="J59" s="76">
        <v>5444.1635052691263</v>
      </c>
      <c r="K59" s="76">
        <v>7780.6671256952195</v>
      </c>
      <c r="L59" s="76">
        <v>2462.6776588932416</v>
      </c>
      <c r="M59" s="76">
        <v>9144.4129629233503</v>
      </c>
      <c r="N59" s="76">
        <v>7457.3286161967844</v>
      </c>
      <c r="O59" s="76">
        <v>70948.053117525007</v>
      </c>
      <c r="P59" s="76">
        <v>10710.817589093906</v>
      </c>
      <c r="Q59" s="76">
        <v>13594.834435840494</v>
      </c>
      <c r="R59" s="76">
        <v>35854.239332737496</v>
      </c>
      <c r="S59" s="76">
        <v>108576.89157687448</v>
      </c>
      <c r="T59" s="76">
        <v>30899.220603378686</v>
      </c>
      <c r="U59" s="70"/>
      <c r="V59" s="144"/>
    </row>
    <row r="60" spans="1:22" x14ac:dyDescent="0.25">
      <c r="A60" s="75" t="s">
        <v>53</v>
      </c>
      <c r="B60" s="75" t="s">
        <v>255</v>
      </c>
      <c r="C60" s="75" t="s">
        <v>58</v>
      </c>
      <c r="D60" s="75"/>
      <c r="E60" s="76">
        <v>15182.347638382114</v>
      </c>
      <c r="F60" s="76">
        <v>22846.170405320772</v>
      </c>
      <c r="G60" s="76">
        <v>4620.3471024237024</v>
      </c>
      <c r="H60" s="76">
        <v>8341.4174897711928</v>
      </c>
      <c r="I60" s="76">
        <v>8856.7149522426425</v>
      </c>
      <c r="J60" s="76">
        <v>5609.7131950652647</v>
      </c>
      <c r="K60" s="76">
        <v>7994.8970003700133</v>
      </c>
      <c r="L60" s="76">
        <v>2550.1414315248185</v>
      </c>
      <c r="M60" s="76">
        <v>9458.0429053631324</v>
      </c>
      <c r="N60" s="76">
        <v>7695.3042749975866</v>
      </c>
      <c r="O60" s="76">
        <v>73328.771408192479</v>
      </c>
      <c r="P60" s="76">
        <v>10977.503499463683</v>
      </c>
      <c r="Q60" s="76">
        <v>14045.848864840515</v>
      </c>
      <c r="R60" s="76">
        <v>36996.186172104593</v>
      </c>
      <c r="S60" s="76">
        <v>113032.75844648163</v>
      </c>
      <c r="T60" s="76">
        <v>31949.915703800572</v>
      </c>
      <c r="U60" s="70"/>
      <c r="V60" s="144"/>
    </row>
    <row r="61" spans="1:22" x14ac:dyDescent="0.25">
      <c r="A61" s="75" t="s">
        <v>53</v>
      </c>
      <c r="B61" s="75" t="s">
        <v>255</v>
      </c>
      <c r="C61" s="75" t="s">
        <v>59</v>
      </c>
      <c r="D61" s="75"/>
      <c r="E61" s="76">
        <v>15599.291129873338</v>
      </c>
      <c r="F61" s="76">
        <v>23565.079796409307</v>
      </c>
      <c r="G61" s="76">
        <v>4738.552418113788</v>
      </c>
      <c r="H61" s="76">
        <v>8557.2808783147557</v>
      </c>
      <c r="I61" s="76">
        <v>9128.0955047043863</v>
      </c>
      <c r="J61" s="76">
        <v>5758.8105474126924</v>
      </c>
      <c r="K61" s="76">
        <v>8184.4961429163322</v>
      </c>
      <c r="L61" s="76">
        <v>2630.9073590513653</v>
      </c>
      <c r="M61" s="76">
        <v>9746.0665573421375</v>
      </c>
      <c r="N61" s="76">
        <v>7911.3901512908124</v>
      </c>
      <c r="O61" s="76">
        <v>75507.662863879756</v>
      </c>
      <c r="P61" s="76">
        <v>11209.05654250219</v>
      </c>
      <c r="Q61" s="76">
        <v>14457.925013720964</v>
      </c>
      <c r="R61" s="76">
        <v>38032.604455029454</v>
      </c>
      <c r="S61" s="76">
        <v>117234.29622393576</v>
      </c>
      <c r="T61" s="76">
        <v>32913.542844321601</v>
      </c>
      <c r="U61" s="70"/>
      <c r="V61" s="144"/>
    </row>
    <row r="62" spans="1:22" x14ac:dyDescent="0.25">
      <c r="A62" s="75" t="s">
        <v>53</v>
      </c>
      <c r="B62" s="75" t="s">
        <v>255</v>
      </c>
      <c r="C62" s="75" t="s">
        <v>60</v>
      </c>
      <c r="D62" s="75"/>
      <c r="E62" s="76">
        <v>16026.384903925755</v>
      </c>
      <c r="F62" s="76">
        <v>24304.639623821298</v>
      </c>
      <c r="G62" s="76">
        <v>4859.3876196237725</v>
      </c>
      <c r="H62" s="76">
        <v>8778.0184829240443</v>
      </c>
      <c r="I62" s="76">
        <v>9407.0298588206097</v>
      </c>
      <c r="J62" s="76">
        <v>5911.391147921855</v>
      </c>
      <c r="K62" s="76">
        <v>8377.9197927889472</v>
      </c>
      <c r="L62" s="76">
        <v>2714.0233226266469</v>
      </c>
      <c r="M62" s="76">
        <v>10042.046922217847</v>
      </c>
      <c r="N62" s="76">
        <v>8132.9187520007799</v>
      </c>
      <c r="O62" s="76">
        <v>77745.001653806801</v>
      </c>
      <c r="P62" s="76">
        <v>11444.614865419746</v>
      </c>
      <c r="Q62" s="76">
        <v>14880.927153692932</v>
      </c>
      <c r="R62" s="76">
        <v>39094.888690981199</v>
      </c>
      <c r="S62" s="76">
        <v>121582.36950674365</v>
      </c>
      <c r="T62" s="76">
        <v>33903.490229867937</v>
      </c>
      <c r="U62" s="70"/>
      <c r="V62" s="144"/>
    </row>
    <row r="63" spans="1:22" x14ac:dyDescent="0.25">
      <c r="A63" s="75" t="s">
        <v>53</v>
      </c>
      <c r="B63" s="75" t="s">
        <v>255</v>
      </c>
      <c r="C63" s="75" t="s">
        <v>61</v>
      </c>
      <c r="D63" s="75"/>
      <c r="E63" s="76">
        <v>16401.803784250267</v>
      </c>
      <c r="F63" s="76">
        <v>24970.934160742465</v>
      </c>
      <c r="G63" s="76">
        <v>4964.125221764768</v>
      </c>
      <c r="H63" s="76">
        <v>8969.795329315506</v>
      </c>
      <c r="I63" s="76">
        <v>9657.1788136897067</v>
      </c>
      <c r="J63" s="76">
        <v>6044.6608452802484</v>
      </c>
      <c r="K63" s="76">
        <v>8542.9170007781904</v>
      </c>
      <c r="L63" s="76">
        <v>2789.0024320843036</v>
      </c>
      <c r="M63" s="76">
        <v>10307.194324866268</v>
      </c>
      <c r="N63" s="76">
        <v>8328.5088945580501</v>
      </c>
      <c r="O63" s="76">
        <v>79740.567081763351</v>
      </c>
      <c r="P63" s="76">
        <v>11640.20185106574</v>
      </c>
      <c r="Q63" s="76">
        <v>15257.403226093204</v>
      </c>
      <c r="R63" s="76">
        <v>40032.182050100469</v>
      </c>
      <c r="S63" s="76">
        <v>125606.65690250133</v>
      </c>
      <c r="T63" s="76">
        <v>34788.813003133313</v>
      </c>
      <c r="U63" s="70"/>
      <c r="V63" s="144"/>
    </row>
    <row r="64" spans="1:22" s="177" customFormat="1" ht="23.25" x14ac:dyDescent="0.25">
      <c r="A64" s="120" t="s">
        <v>195</v>
      </c>
      <c r="B64" s="121"/>
      <c r="C64" s="121"/>
      <c r="D64" s="121"/>
      <c r="E64" s="172"/>
      <c r="F64" s="121"/>
      <c r="G64" s="121"/>
      <c r="H64" s="121"/>
      <c r="I64" s="121"/>
      <c r="J64" s="121"/>
      <c r="K64" s="121"/>
      <c r="L64" s="121"/>
      <c r="M64" s="121"/>
      <c r="N64" s="121"/>
      <c r="O64" s="121"/>
      <c r="P64" s="121"/>
      <c r="Q64" s="121"/>
      <c r="R64" s="121"/>
      <c r="S64" s="121"/>
      <c r="T64" s="121"/>
      <c r="U64" s="70"/>
      <c r="V64" s="144"/>
    </row>
    <row r="65" spans="1:22" x14ac:dyDescent="0.25">
      <c r="A65" s="83" t="s">
        <v>85</v>
      </c>
      <c r="B65" s="83" t="s">
        <v>64</v>
      </c>
      <c r="C65" s="83"/>
      <c r="D65" s="83" t="s">
        <v>32</v>
      </c>
      <c r="E65" s="83" t="s">
        <v>67</v>
      </c>
      <c r="F65" s="83" t="s">
        <v>68</v>
      </c>
      <c r="G65" s="83" t="s">
        <v>69</v>
      </c>
      <c r="H65" s="83" t="s">
        <v>70</v>
      </c>
      <c r="I65" s="83" t="s">
        <v>71</v>
      </c>
      <c r="J65" s="83" t="s">
        <v>72</v>
      </c>
      <c r="K65" s="83" t="s">
        <v>73</v>
      </c>
      <c r="L65" s="83" t="s">
        <v>74</v>
      </c>
      <c r="M65" s="83" t="s">
        <v>75</v>
      </c>
      <c r="N65" s="83" t="s">
        <v>76</v>
      </c>
      <c r="O65" s="83" t="s">
        <v>77</v>
      </c>
      <c r="P65" s="71"/>
      <c r="Q65" s="71"/>
      <c r="R65" s="71"/>
      <c r="S65" s="71"/>
      <c r="T65" s="71"/>
      <c r="U65" s="70"/>
      <c r="V65" s="144"/>
    </row>
    <row r="66" spans="1:22" x14ac:dyDescent="0.25">
      <c r="A66" s="83" t="s">
        <v>85</v>
      </c>
      <c r="B66" s="83" t="s">
        <v>64</v>
      </c>
      <c r="C66" s="83" t="s">
        <v>66</v>
      </c>
      <c r="D66" s="83" t="s">
        <v>65</v>
      </c>
      <c r="E66" s="154">
        <v>1.0025158160026602</v>
      </c>
      <c r="F66" s="154">
        <v>1.0255865493355745</v>
      </c>
      <c r="G66" s="154">
        <v>1.027703586521757</v>
      </c>
      <c r="H66" s="154">
        <v>1.012942432823883</v>
      </c>
      <c r="I66" s="154">
        <v>1.0189815407221043</v>
      </c>
      <c r="J66" s="154">
        <v>1.0154084248140538</v>
      </c>
      <c r="K66" s="154">
        <v>1.0313602248013545</v>
      </c>
      <c r="L66" s="154">
        <v>1.0268167168262128</v>
      </c>
      <c r="M66" s="154">
        <v>1.0229998296530507</v>
      </c>
      <c r="N66" s="154">
        <v>1.0229168408230318</v>
      </c>
      <c r="O66" s="154">
        <v>1.0189800000000002</v>
      </c>
      <c r="P66" s="71"/>
      <c r="Q66" s="71"/>
      <c r="R66" s="71"/>
      <c r="S66" s="71"/>
      <c r="T66" s="71"/>
      <c r="U66" s="70"/>
      <c r="V66" s="144"/>
    </row>
    <row r="67" spans="1:22" x14ac:dyDescent="0.25">
      <c r="A67" s="117"/>
      <c r="B67" s="71"/>
      <c r="C67" s="71"/>
      <c r="D67" s="71"/>
      <c r="E67" s="81"/>
      <c r="F67" s="81"/>
      <c r="G67" s="81"/>
      <c r="H67" s="81"/>
      <c r="I67" s="81"/>
      <c r="J67" s="81"/>
      <c r="K67" s="81"/>
      <c r="L67" s="81"/>
      <c r="M67" s="81"/>
      <c r="N67" s="81"/>
      <c r="O67" s="81"/>
      <c r="P67" s="71"/>
      <c r="Q67" s="71"/>
      <c r="R67" s="71"/>
      <c r="S67" s="71"/>
      <c r="T67" s="71"/>
      <c r="U67" s="70"/>
      <c r="V67" s="144"/>
    </row>
    <row r="68" spans="1:22" x14ac:dyDescent="0.25">
      <c r="A68" s="83" t="s">
        <v>85</v>
      </c>
      <c r="B68" s="83"/>
      <c r="C68" s="83"/>
      <c r="D68" s="83" t="s">
        <v>32</v>
      </c>
      <c r="E68" s="83" t="s">
        <v>14</v>
      </c>
      <c r="F68" s="83" t="s">
        <v>3</v>
      </c>
      <c r="G68" s="83" t="s">
        <v>9</v>
      </c>
      <c r="H68" s="83" t="s">
        <v>11</v>
      </c>
      <c r="I68" s="83" t="s">
        <v>12</v>
      </c>
      <c r="J68" s="83" t="s">
        <v>10</v>
      </c>
      <c r="K68" s="83" t="s">
        <v>8</v>
      </c>
      <c r="L68" s="83" t="s">
        <v>7</v>
      </c>
      <c r="M68" s="83" t="s">
        <v>2</v>
      </c>
      <c r="N68" s="83" t="s">
        <v>4</v>
      </c>
      <c r="O68" s="83" t="s">
        <v>15</v>
      </c>
      <c r="P68" s="83" t="s">
        <v>5</v>
      </c>
      <c r="Q68" s="83" t="s">
        <v>13</v>
      </c>
      <c r="R68" s="83" t="s">
        <v>6</v>
      </c>
      <c r="S68" s="83" t="s">
        <v>0</v>
      </c>
      <c r="T68" s="83" t="s">
        <v>1</v>
      </c>
      <c r="U68" s="70"/>
      <c r="V68" s="144"/>
    </row>
    <row r="69" spans="1:22" x14ac:dyDescent="0.25">
      <c r="A69" s="83" t="s">
        <v>85</v>
      </c>
      <c r="B69" s="83" t="s">
        <v>54</v>
      </c>
      <c r="C69" s="83" t="s">
        <v>79</v>
      </c>
      <c r="D69" s="83"/>
      <c r="E69" s="85">
        <v>0.17731762993795797</v>
      </c>
      <c r="F69" s="85">
        <v>0.20440277966184395</v>
      </c>
      <c r="G69" s="85">
        <v>0.16412272969049013</v>
      </c>
      <c r="H69" s="85">
        <v>0.16407581929515924</v>
      </c>
      <c r="I69" s="85">
        <v>0.20052996720498406</v>
      </c>
      <c r="J69" s="85">
        <v>0.17217213780112517</v>
      </c>
      <c r="K69" s="85">
        <v>0.15004052423771364</v>
      </c>
      <c r="L69" s="85">
        <v>0.20718125945944377</v>
      </c>
      <c r="M69" s="85">
        <v>0.19863887004108127</v>
      </c>
      <c r="N69" s="85">
        <v>0.18219263407381248</v>
      </c>
      <c r="O69" s="85">
        <v>0.19013923305729863</v>
      </c>
      <c r="P69" s="85">
        <v>0.13097359145117848</v>
      </c>
      <c r="Q69" s="85">
        <v>0.18774498166430464</v>
      </c>
      <c r="R69" s="85">
        <v>0.18016099805077879</v>
      </c>
      <c r="S69" s="85">
        <v>0.24316035003737047</v>
      </c>
      <c r="T69" s="85">
        <v>0.19561418594107138</v>
      </c>
      <c r="U69" s="70"/>
      <c r="V69" s="144"/>
    </row>
    <row r="70" spans="1:22" x14ac:dyDescent="0.25">
      <c r="A70" s="83" t="s">
        <v>85</v>
      </c>
      <c r="B70" s="83" t="s">
        <v>54</v>
      </c>
      <c r="C70" s="83" t="s">
        <v>80</v>
      </c>
      <c r="D70" s="83"/>
      <c r="E70" s="85">
        <v>0.16840104870293149</v>
      </c>
      <c r="F70" s="85">
        <v>0.16840104870293149</v>
      </c>
      <c r="G70" s="85">
        <v>0.16840104870293149</v>
      </c>
      <c r="H70" s="85">
        <v>0.16840104870293149</v>
      </c>
      <c r="I70" s="85">
        <v>0.16840104870293149</v>
      </c>
      <c r="J70" s="85">
        <v>0.16840104870293149</v>
      </c>
      <c r="K70" s="85">
        <v>0.16840104870293149</v>
      </c>
      <c r="L70" s="85">
        <v>0.16840104870293149</v>
      </c>
      <c r="M70" s="85">
        <v>0.16840104870293149</v>
      </c>
      <c r="N70" s="85">
        <v>0.16840104870293149</v>
      </c>
      <c r="O70" s="85">
        <v>0.16840104870293149</v>
      </c>
      <c r="P70" s="85">
        <v>0.16840104870293149</v>
      </c>
      <c r="Q70" s="85">
        <v>0.16840104870293149</v>
      </c>
      <c r="R70" s="85">
        <v>0.16840104870293149</v>
      </c>
      <c r="S70" s="85">
        <v>0.16840104870293149</v>
      </c>
      <c r="T70" s="85">
        <v>0.16840104870293149</v>
      </c>
      <c r="U70" s="70"/>
      <c r="V70" s="144"/>
    </row>
    <row r="71" spans="1:22" x14ac:dyDescent="0.25">
      <c r="A71" s="83" t="s">
        <v>85</v>
      </c>
      <c r="B71" s="83" t="s">
        <v>54</v>
      </c>
      <c r="C71" s="83" t="s">
        <v>81</v>
      </c>
      <c r="D71" s="83"/>
      <c r="E71" s="85">
        <v>8.9165812350264773E-3</v>
      </c>
      <c r="F71" s="85">
        <v>3.6001730958912459E-2</v>
      </c>
      <c r="G71" s="85">
        <v>-4.2783190124413562E-3</v>
      </c>
      <c r="H71" s="85">
        <v>-4.3252294077722464E-3</v>
      </c>
      <c r="I71" s="85">
        <v>3.2128918502052572E-2</v>
      </c>
      <c r="J71" s="85">
        <v>3.7710890981936807E-3</v>
      </c>
      <c r="K71" s="85">
        <v>-1.8360524465217853E-2</v>
      </c>
      <c r="L71" s="85">
        <v>3.8780210756512279E-2</v>
      </c>
      <c r="M71" s="85">
        <v>3.0237821338149784E-2</v>
      </c>
      <c r="N71" s="85">
        <v>1.3791585370880988E-2</v>
      </c>
      <c r="O71" s="85">
        <v>2.173818435436714E-2</v>
      </c>
      <c r="P71" s="85">
        <v>-3.7427457251753005E-2</v>
      </c>
      <c r="Q71" s="85">
        <v>1.9343932961373156E-2</v>
      </c>
      <c r="R71" s="85">
        <v>1.1759949347847298E-2</v>
      </c>
      <c r="S71" s="85">
        <v>7.4759301334438977E-2</v>
      </c>
      <c r="T71" s="85">
        <v>2.7213137238139895E-2</v>
      </c>
      <c r="U71" s="70"/>
      <c r="V71" s="144"/>
    </row>
    <row r="72" spans="1:22" x14ac:dyDescent="0.25">
      <c r="A72" s="83" t="s">
        <v>85</v>
      </c>
      <c r="B72" s="83" t="s">
        <v>54</v>
      </c>
      <c r="C72" s="83" t="s">
        <v>82</v>
      </c>
      <c r="D72" s="83"/>
      <c r="E72" s="84">
        <v>11</v>
      </c>
      <c r="F72" s="84">
        <v>3</v>
      </c>
      <c r="G72" s="84">
        <v>13</v>
      </c>
      <c r="H72" s="84">
        <v>14</v>
      </c>
      <c r="I72" s="84">
        <v>4</v>
      </c>
      <c r="J72" s="84">
        <v>12</v>
      </c>
      <c r="K72" s="84">
        <v>15</v>
      </c>
      <c r="L72" s="84">
        <v>2</v>
      </c>
      <c r="M72" s="84">
        <v>5</v>
      </c>
      <c r="N72" s="84">
        <v>9</v>
      </c>
      <c r="O72" s="84">
        <v>7</v>
      </c>
      <c r="P72" s="84">
        <v>16</v>
      </c>
      <c r="Q72" s="84">
        <v>8</v>
      </c>
      <c r="R72" s="84">
        <v>10</v>
      </c>
      <c r="S72" s="84">
        <v>1</v>
      </c>
      <c r="T72" s="84">
        <v>6</v>
      </c>
      <c r="U72" s="70"/>
      <c r="V72" s="144"/>
    </row>
    <row r="73" spans="1:22" x14ac:dyDescent="0.25">
      <c r="A73" s="71"/>
      <c r="B73" s="71"/>
      <c r="C73" s="71"/>
      <c r="D73" s="71"/>
      <c r="E73" s="71"/>
      <c r="F73" s="71"/>
      <c r="G73" s="71"/>
      <c r="H73" s="71"/>
      <c r="I73" s="71"/>
      <c r="J73" s="71"/>
      <c r="K73" s="71"/>
      <c r="L73" s="71"/>
      <c r="M73" s="71"/>
      <c r="N73" s="71"/>
      <c r="O73" s="71"/>
      <c r="P73" s="71"/>
      <c r="Q73" s="71"/>
      <c r="R73" s="71"/>
      <c r="S73" s="71"/>
      <c r="T73" s="71"/>
      <c r="U73" s="70"/>
      <c r="V73" s="144"/>
    </row>
    <row r="74" spans="1:22" x14ac:dyDescent="0.25">
      <c r="A74" s="93" t="s">
        <v>85</v>
      </c>
      <c r="B74" s="93"/>
      <c r="C74" s="93"/>
      <c r="D74" s="93" t="s">
        <v>83</v>
      </c>
      <c r="E74" s="93" t="s">
        <v>0</v>
      </c>
      <c r="F74" s="93" t="s">
        <v>7</v>
      </c>
      <c r="G74" s="93" t="s">
        <v>3</v>
      </c>
      <c r="H74" s="93" t="s">
        <v>12</v>
      </c>
      <c r="I74" s="93" t="s">
        <v>2</v>
      </c>
      <c r="J74" s="93" t="s">
        <v>1</v>
      </c>
      <c r="K74" s="93" t="s">
        <v>15</v>
      </c>
      <c r="L74" s="93" t="s">
        <v>13</v>
      </c>
      <c r="M74" s="93" t="s">
        <v>4</v>
      </c>
      <c r="N74" s="93" t="s">
        <v>6</v>
      </c>
      <c r="O74" s="93" t="s">
        <v>14</v>
      </c>
      <c r="P74" s="93" t="s">
        <v>10</v>
      </c>
      <c r="Q74" s="93" t="s">
        <v>9</v>
      </c>
      <c r="R74" s="93" t="s">
        <v>11</v>
      </c>
      <c r="S74" s="93" t="s">
        <v>8</v>
      </c>
      <c r="T74" s="93" t="s">
        <v>5</v>
      </c>
      <c r="U74" s="70"/>
      <c r="V74" s="144"/>
    </row>
    <row r="75" spans="1:22" x14ac:dyDescent="0.25">
      <c r="A75" s="93" t="s">
        <v>85</v>
      </c>
      <c r="B75" s="93" t="s">
        <v>54</v>
      </c>
      <c r="C75" s="93" t="s">
        <v>79</v>
      </c>
      <c r="D75" s="93"/>
      <c r="E75" s="101">
        <v>0.24316035003737047</v>
      </c>
      <c r="F75" s="101">
        <v>0.20718125945944377</v>
      </c>
      <c r="G75" s="101">
        <v>0.20440277966184395</v>
      </c>
      <c r="H75" s="101">
        <v>0.20052996720498406</v>
      </c>
      <c r="I75" s="101">
        <v>0.19863887004108127</v>
      </c>
      <c r="J75" s="101">
        <v>0.19561418594107138</v>
      </c>
      <c r="K75" s="101">
        <v>0.19013923305729863</v>
      </c>
      <c r="L75" s="101">
        <v>0.18774498166430464</v>
      </c>
      <c r="M75" s="101">
        <v>0.18219263407381248</v>
      </c>
      <c r="N75" s="101">
        <v>0.18016099805077879</v>
      </c>
      <c r="O75" s="101">
        <v>0.17731762993795797</v>
      </c>
      <c r="P75" s="101">
        <v>0.17217213780112517</v>
      </c>
      <c r="Q75" s="101">
        <v>0.16412272969049013</v>
      </c>
      <c r="R75" s="101">
        <v>0.16407581929515924</v>
      </c>
      <c r="S75" s="101">
        <v>0.15004052423771364</v>
      </c>
      <c r="T75" s="101">
        <v>0.13097359145117848</v>
      </c>
      <c r="U75" s="70"/>
      <c r="V75" s="144"/>
    </row>
    <row r="76" spans="1:22" x14ac:dyDescent="0.25">
      <c r="A76" s="93" t="s">
        <v>85</v>
      </c>
      <c r="B76" s="93" t="s">
        <v>54</v>
      </c>
      <c r="C76" s="93" t="s">
        <v>80</v>
      </c>
      <c r="D76" s="93"/>
      <c r="E76" s="101">
        <v>0.16840104870293149</v>
      </c>
      <c r="F76" s="101">
        <v>0.16840104870293149</v>
      </c>
      <c r="G76" s="101">
        <v>0.16840104870293149</v>
      </c>
      <c r="H76" s="101">
        <v>0.16840104870293149</v>
      </c>
      <c r="I76" s="101">
        <v>0.16840104870293149</v>
      </c>
      <c r="J76" s="101">
        <v>0.16840104870293149</v>
      </c>
      <c r="K76" s="101">
        <v>0.16840104870293149</v>
      </c>
      <c r="L76" s="101">
        <v>0.16840104870293149</v>
      </c>
      <c r="M76" s="101">
        <v>0.16840104870293149</v>
      </c>
      <c r="N76" s="101">
        <v>0.16840104870293149</v>
      </c>
      <c r="O76" s="101">
        <v>0.16840104870293149</v>
      </c>
      <c r="P76" s="101">
        <v>0.16840104870293149</v>
      </c>
      <c r="Q76" s="101">
        <v>0.16840104870293149</v>
      </c>
      <c r="R76" s="101">
        <v>0.16840104870293149</v>
      </c>
      <c r="S76" s="101">
        <v>0.16840104870293149</v>
      </c>
      <c r="T76" s="101">
        <v>0.16840104870293149</v>
      </c>
      <c r="U76" s="70"/>
      <c r="V76" s="144"/>
    </row>
    <row r="77" spans="1:22" x14ac:dyDescent="0.25">
      <c r="A77" s="93" t="s">
        <v>85</v>
      </c>
      <c r="B77" s="93" t="s">
        <v>54</v>
      </c>
      <c r="C77" s="93" t="s">
        <v>81</v>
      </c>
      <c r="D77" s="93"/>
      <c r="E77" s="101">
        <v>7.4759301334438977E-2</v>
      </c>
      <c r="F77" s="101">
        <v>3.8780210756512279E-2</v>
      </c>
      <c r="G77" s="101">
        <v>3.6001730958912459E-2</v>
      </c>
      <c r="H77" s="101">
        <v>3.2128918502052572E-2</v>
      </c>
      <c r="I77" s="101">
        <v>3.0237821338149784E-2</v>
      </c>
      <c r="J77" s="101">
        <v>2.7213137238139895E-2</v>
      </c>
      <c r="K77" s="101">
        <v>2.173818435436714E-2</v>
      </c>
      <c r="L77" s="101">
        <v>1.9343932961373156E-2</v>
      </c>
      <c r="M77" s="101">
        <v>1.3791585370880988E-2</v>
      </c>
      <c r="N77" s="101">
        <v>1.1759949347847298E-2</v>
      </c>
      <c r="O77" s="101">
        <v>8.9165812350264773E-3</v>
      </c>
      <c r="P77" s="101">
        <v>3.7710890981936807E-3</v>
      </c>
      <c r="Q77" s="101">
        <v>-4.2783190124413562E-3</v>
      </c>
      <c r="R77" s="101">
        <v>-4.3252294077722464E-3</v>
      </c>
      <c r="S77" s="101">
        <v>-1.8360524465217853E-2</v>
      </c>
      <c r="T77" s="101">
        <v>-3.7427457251753005E-2</v>
      </c>
      <c r="U77" s="70"/>
      <c r="V77" s="144"/>
    </row>
    <row r="78" spans="1:22" x14ac:dyDescent="0.25">
      <c r="A78" s="93" t="s">
        <v>85</v>
      </c>
      <c r="B78" s="93" t="s">
        <v>54</v>
      </c>
      <c r="C78" s="93" t="s">
        <v>82</v>
      </c>
      <c r="D78" s="93"/>
      <c r="E78" s="93">
        <v>1</v>
      </c>
      <c r="F78" s="93">
        <v>2</v>
      </c>
      <c r="G78" s="93">
        <v>3</v>
      </c>
      <c r="H78" s="93">
        <v>4</v>
      </c>
      <c r="I78" s="93">
        <v>5</v>
      </c>
      <c r="J78" s="93">
        <v>6</v>
      </c>
      <c r="K78" s="93">
        <v>7</v>
      </c>
      <c r="L78" s="93">
        <v>8</v>
      </c>
      <c r="M78" s="93">
        <v>9</v>
      </c>
      <c r="N78" s="93">
        <v>10</v>
      </c>
      <c r="O78" s="93">
        <v>11</v>
      </c>
      <c r="P78" s="93">
        <v>12</v>
      </c>
      <c r="Q78" s="93">
        <v>13</v>
      </c>
      <c r="R78" s="93">
        <v>14</v>
      </c>
      <c r="S78" s="93">
        <v>15</v>
      </c>
      <c r="T78" s="93">
        <v>16</v>
      </c>
      <c r="U78" s="70"/>
      <c r="V78" s="144"/>
    </row>
    <row r="79" spans="1:22" s="177" customFormat="1" ht="23.25" x14ac:dyDescent="0.25">
      <c r="A79" s="120" t="s">
        <v>197</v>
      </c>
      <c r="B79" s="121"/>
      <c r="C79" s="121"/>
      <c r="D79" s="121"/>
      <c r="E79" s="121"/>
      <c r="F79" s="121"/>
      <c r="G79" s="121"/>
      <c r="H79" s="121"/>
      <c r="I79" s="121"/>
      <c r="J79" s="121"/>
      <c r="K79" s="121"/>
      <c r="L79" s="121"/>
      <c r="M79" s="121"/>
      <c r="N79" s="121"/>
      <c r="O79" s="121"/>
      <c r="P79" s="121"/>
      <c r="Q79" s="121"/>
      <c r="R79" s="121"/>
      <c r="S79" s="121"/>
      <c r="T79" s="121"/>
      <c r="U79" s="70"/>
      <c r="V79" s="144"/>
    </row>
    <row r="80" spans="1:22" x14ac:dyDescent="0.25">
      <c r="A80" s="83" t="s">
        <v>86</v>
      </c>
      <c r="B80" s="83" t="s">
        <v>54</v>
      </c>
      <c r="C80" s="83"/>
      <c r="D80" s="83" t="s">
        <v>32</v>
      </c>
      <c r="E80" s="83" t="s">
        <v>14</v>
      </c>
      <c r="F80" s="83" t="s">
        <v>3</v>
      </c>
      <c r="G80" s="83" t="s">
        <v>9</v>
      </c>
      <c r="H80" s="83" t="s">
        <v>11</v>
      </c>
      <c r="I80" s="83" t="s">
        <v>12</v>
      </c>
      <c r="J80" s="83" t="s">
        <v>10</v>
      </c>
      <c r="K80" s="83" t="s">
        <v>8</v>
      </c>
      <c r="L80" s="83" t="s">
        <v>7</v>
      </c>
      <c r="M80" s="83" t="s">
        <v>2</v>
      </c>
      <c r="N80" s="83" t="s">
        <v>4</v>
      </c>
      <c r="O80" s="83" t="s">
        <v>15</v>
      </c>
      <c r="P80" s="83" t="s">
        <v>5</v>
      </c>
      <c r="Q80" s="83" t="s">
        <v>13</v>
      </c>
      <c r="R80" s="83" t="s">
        <v>6</v>
      </c>
      <c r="S80" s="83" t="s">
        <v>0</v>
      </c>
      <c r="T80" s="83" t="s">
        <v>1</v>
      </c>
      <c r="U80" s="70"/>
      <c r="V80" s="144"/>
    </row>
    <row r="81" spans="1:22" x14ac:dyDescent="0.25">
      <c r="A81" s="83" t="s">
        <v>86</v>
      </c>
      <c r="B81" s="83" t="s">
        <v>54</v>
      </c>
      <c r="C81" s="83" t="s">
        <v>101</v>
      </c>
      <c r="D81" s="83"/>
      <c r="E81" s="84">
        <v>15271.56043</v>
      </c>
      <c r="F81" s="84">
        <v>22317</v>
      </c>
      <c r="G81" s="84">
        <v>4333</v>
      </c>
      <c r="H81" s="84">
        <v>7809.8741499999996</v>
      </c>
      <c r="I81" s="84">
        <v>8214</v>
      </c>
      <c r="J81" s="84">
        <v>4814.067</v>
      </c>
      <c r="K81" s="84">
        <v>7731</v>
      </c>
      <c r="L81" s="84">
        <v>2232</v>
      </c>
      <c r="M81" s="84">
        <v>8543</v>
      </c>
      <c r="N81" s="84">
        <v>7679.5959999999995</v>
      </c>
      <c r="O81" s="84">
        <v>67817.648873944156</v>
      </c>
      <c r="P81" s="84">
        <v>10693</v>
      </c>
      <c r="Q81" s="84">
        <v>12617.3259424278</v>
      </c>
      <c r="R81" s="84">
        <v>34853.785604490084</v>
      </c>
      <c r="S81" s="84">
        <v>106706</v>
      </c>
      <c r="T81" s="84">
        <v>29611.046130000002</v>
      </c>
      <c r="U81" s="70"/>
      <c r="V81" s="144"/>
    </row>
    <row r="82" spans="1:22" x14ac:dyDescent="0.25">
      <c r="A82" s="83" t="s">
        <v>86</v>
      </c>
      <c r="B82" s="83" t="s">
        <v>54</v>
      </c>
      <c r="C82" s="83" t="s">
        <v>102</v>
      </c>
      <c r="D82" s="83"/>
      <c r="E82" s="84">
        <v>13994.301462612246</v>
      </c>
      <c r="F82" s="84">
        <v>20901.440517594601</v>
      </c>
      <c r="G82" s="84">
        <v>4275.0331138563379</v>
      </c>
      <c r="H82" s="84">
        <v>7720.3740989206417</v>
      </c>
      <c r="I82" s="84">
        <v>8109.3665802271207</v>
      </c>
      <c r="J82" s="84">
        <v>5177.6212928590785</v>
      </c>
      <c r="K82" s="84">
        <v>7428.9785462166619</v>
      </c>
      <c r="L82" s="84">
        <v>2330.8564263404683</v>
      </c>
      <c r="M82" s="84">
        <v>8665.1958321025559</v>
      </c>
      <c r="N82" s="84">
        <v>7082.796033759756</v>
      </c>
      <c r="O82" s="84">
        <v>67372.930908910537</v>
      </c>
      <c r="P82" s="84">
        <v>10259.803253710023</v>
      </c>
      <c r="Q82" s="84">
        <v>12913.360945569075</v>
      </c>
      <c r="R82" s="84">
        <v>34078.358232853854</v>
      </c>
      <c r="S82" s="84">
        <v>102349.46738765349</v>
      </c>
      <c r="T82" s="84">
        <v>29300.323927001496</v>
      </c>
      <c r="U82" s="70"/>
      <c r="V82" s="144"/>
    </row>
    <row r="83" spans="1:22" x14ac:dyDescent="0.25">
      <c r="A83" s="83" t="s">
        <v>86</v>
      </c>
      <c r="B83" s="83" t="s">
        <v>54</v>
      </c>
      <c r="C83" s="83" t="s">
        <v>103</v>
      </c>
      <c r="D83" s="83"/>
      <c r="E83" s="84">
        <v>14057.383594035302</v>
      </c>
      <c r="F83" s="84">
        <v>21071.206338765114</v>
      </c>
      <c r="G83" s="84">
        <v>4285.8306584413131</v>
      </c>
      <c r="H83" s="84">
        <v>7735.2691005603765</v>
      </c>
      <c r="I83" s="84">
        <v>8175.1686645451009</v>
      </c>
      <c r="J83" s="84">
        <v>5198.5235897386501</v>
      </c>
      <c r="K83" s="84">
        <v>7429.6044851854813</v>
      </c>
      <c r="L83" s="84">
        <v>2351.5619784909454</v>
      </c>
      <c r="M83" s="84">
        <v>8731.8182960632766</v>
      </c>
      <c r="N83" s="84">
        <v>7120.8549651771809</v>
      </c>
      <c r="O83" s="84">
        <v>67746.886628316279</v>
      </c>
      <c r="P83" s="84">
        <v>10227.546958940908</v>
      </c>
      <c r="Q83" s="84">
        <v>12981.437358541361</v>
      </c>
      <c r="R83" s="84">
        <v>34236.500939579564</v>
      </c>
      <c r="S83" s="84">
        <v>103677.91702372377</v>
      </c>
      <c r="T83" s="84">
        <v>29505.051980113523</v>
      </c>
      <c r="U83" s="70"/>
      <c r="V83" s="144"/>
    </row>
    <row r="84" spans="1:22" x14ac:dyDescent="0.25">
      <c r="A84" s="83" t="s">
        <v>86</v>
      </c>
      <c r="B84" s="83" t="s">
        <v>54</v>
      </c>
      <c r="C84" s="83" t="s">
        <v>104</v>
      </c>
      <c r="D84" s="83"/>
      <c r="E84" s="84">
        <v>14118.704871216196</v>
      </c>
      <c r="F84" s="84">
        <v>21245.61662484832</v>
      </c>
      <c r="G84" s="84">
        <v>4296.6554774957494</v>
      </c>
      <c r="H84" s="84">
        <v>7757.0356410459917</v>
      </c>
      <c r="I84" s="84">
        <v>8236.2324666494605</v>
      </c>
      <c r="J84" s="84">
        <v>5216.7087001133741</v>
      </c>
      <c r="K84" s="84">
        <v>7434.7916351640397</v>
      </c>
      <c r="L84" s="84">
        <v>2371.4839831843351</v>
      </c>
      <c r="M84" s="84">
        <v>8795.4326709352208</v>
      </c>
      <c r="N84" s="84">
        <v>7156.1877346445171</v>
      </c>
      <c r="O84" s="84">
        <v>68191.514694592508</v>
      </c>
      <c r="P84" s="84">
        <v>10208.44310927574</v>
      </c>
      <c r="Q84" s="84">
        <v>13061.82676828251</v>
      </c>
      <c r="R84" s="84">
        <v>34404.312584965715</v>
      </c>
      <c r="S84" s="84">
        <v>105113.92541498978</v>
      </c>
      <c r="T84" s="84">
        <v>29711.5730206179</v>
      </c>
      <c r="U84" s="70"/>
      <c r="V84" s="144"/>
    </row>
    <row r="85" spans="1:22" x14ac:dyDescent="0.25">
      <c r="A85" s="83" t="s">
        <v>86</v>
      </c>
      <c r="B85" s="83" t="s">
        <v>54</v>
      </c>
      <c r="C85" s="83" t="s">
        <v>105</v>
      </c>
      <c r="D85" s="83"/>
      <c r="E85" s="84">
        <v>14180.293851437924</v>
      </c>
      <c r="F85" s="84">
        <v>21421.470588861321</v>
      </c>
      <c r="G85" s="84">
        <v>4307.507639921896</v>
      </c>
      <c r="H85" s="84">
        <v>7778.8635658843123</v>
      </c>
      <c r="I85" s="84">
        <v>8297.7537557983105</v>
      </c>
      <c r="J85" s="84">
        <v>5234.9574809002961</v>
      </c>
      <c r="K85" s="84">
        <v>7439.9893794056152</v>
      </c>
      <c r="L85" s="84">
        <v>2391.5855622320055</v>
      </c>
      <c r="M85" s="84">
        <v>8859.5107641859649</v>
      </c>
      <c r="N85" s="84">
        <v>7191.7266101813293</v>
      </c>
      <c r="O85" s="84">
        <v>68639.070745634308</v>
      </c>
      <c r="P85" s="84">
        <v>10189.419137493491</v>
      </c>
      <c r="Q85" s="84">
        <v>13142.752671882638</v>
      </c>
      <c r="R85" s="84">
        <v>34572.949669168964</v>
      </c>
      <c r="S85" s="84">
        <v>106570.02014266702</v>
      </c>
      <c r="T85" s="84">
        <v>29919.54604466453</v>
      </c>
      <c r="U85" s="70"/>
      <c r="V85" s="144"/>
    </row>
    <row r="86" spans="1:22" x14ac:dyDescent="0.25">
      <c r="A86" s="83" t="s">
        <v>86</v>
      </c>
      <c r="B86" s="83" t="s">
        <v>54</v>
      </c>
      <c r="C86" s="83" t="s">
        <v>106</v>
      </c>
      <c r="D86" s="83"/>
      <c r="E86" s="84">
        <v>14242.15170426602</v>
      </c>
      <c r="F86" s="84">
        <v>21598.780181248883</v>
      </c>
      <c r="G86" s="84">
        <v>4318.387214796081</v>
      </c>
      <c r="H86" s="84">
        <v>7800.7530485575353</v>
      </c>
      <c r="I86" s="84">
        <v>8359.735969093379</v>
      </c>
      <c r="J86" s="84">
        <v>5253.2701552260387</v>
      </c>
      <c r="K86" s="84">
        <v>7445.1977392509207</v>
      </c>
      <c r="L86" s="84">
        <v>2411.8684358002915</v>
      </c>
      <c r="M86" s="84">
        <v>8924.0559580314712</v>
      </c>
      <c r="N86" s="84">
        <v>7227.4729053893925</v>
      </c>
      <c r="O86" s="84">
        <v>69089.57412664537</v>
      </c>
      <c r="P86" s="84">
        <v>10170.474632134865</v>
      </c>
      <c r="Q86" s="84">
        <v>13224.218892378605</v>
      </c>
      <c r="R86" s="84">
        <v>34742.416267686043</v>
      </c>
      <c r="S86" s="84">
        <v>108046.48468507742</v>
      </c>
      <c r="T86" s="84">
        <v>30128.981305047837</v>
      </c>
      <c r="U86" s="70"/>
      <c r="V86" s="144"/>
    </row>
    <row r="87" spans="1:22" x14ac:dyDescent="0.25">
      <c r="A87" s="83" t="s">
        <v>86</v>
      </c>
      <c r="B87" s="83" t="s">
        <v>54</v>
      </c>
      <c r="C87" s="83" t="s">
        <v>107</v>
      </c>
      <c r="D87" s="83"/>
      <c r="E87" s="84">
        <v>14304.279604379517</v>
      </c>
      <c r="F87" s="84">
        <v>21777.557451382447</v>
      </c>
      <c r="G87" s="84">
        <v>4329.2942713691609</v>
      </c>
      <c r="H87" s="84">
        <v>7822.7042630391625</v>
      </c>
      <c r="I87" s="84">
        <v>8422.1825695265761</v>
      </c>
      <c r="J87" s="84">
        <v>5271.6469469998619</v>
      </c>
      <c r="K87" s="84">
        <v>7450.4167360836591</v>
      </c>
      <c r="L87" s="84">
        <v>2432.3343414299948</v>
      </c>
      <c r="M87" s="84">
        <v>8989.0716593705583</v>
      </c>
      <c r="N87" s="84">
        <v>7263.4279425850182</v>
      </c>
      <c r="O87" s="84">
        <v>69543.044311053673</v>
      </c>
      <c r="P87" s="84">
        <v>10151.609183920702</v>
      </c>
      <c r="Q87" s="84">
        <v>13306.229281462858</v>
      </c>
      <c r="R87" s="84">
        <v>34912.716476216221</v>
      </c>
      <c r="S87" s="84">
        <v>109543.60655320287</v>
      </c>
      <c r="T87" s="84">
        <v>30339.889127264032</v>
      </c>
      <c r="U87" s="70"/>
      <c r="V87" s="144"/>
    </row>
    <row r="88" spans="1:22" x14ac:dyDescent="0.25">
      <c r="A88" s="71"/>
      <c r="B88" s="71"/>
      <c r="C88" s="71"/>
      <c r="D88" s="71"/>
      <c r="E88" s="71"/>
      <c r="F88" s="71"/>
      <c r="G88" s="71"/>
      <c r="H88" s="71"/>
      <c r="I88" s="71"/>
      <c r="J88" s="71"/>
      <c r="K88" s="71"/>
      <c r="L88" s="71"/>
      <c r="M88" s="71"/>
      <c r="N88" s="71"/>
      <c r="O88" s="71"/>
      <c r="P88" s="71"/>
      <c r="Q88" s="71"/>
      <c r="R88" s="71"/>
      <c r="S88" s="71"/>
      <c r="T88" s="71"/>
      <c r="U88" s="70"/>
      <c r="V88" s="144"/>
    </row>
    <row r="89" spans="1:22" x14ac:dyDescent="0.25">
      <c r="A89" s="104" t="s">
        <v>86</v>
      </c>
      <c r="B89" s="104" t="s">
        <v>114</v>
      </c>
      <c r="C89" s="104"/>
      <c r="D89" s="104"/>
      <c r="E89" s="104" t="s">
        <v>99</v>
      </c>
      <c r="F89" s="104" t="s">
        <v>3</v>
      </c>
      <c r="G89" s="104" t="s">
        <v>91</v>
      </c>
      <c r="H89" s="104" t="s">
        <v>100</v>
      </c>
      <c r="I89" s="104" t="s">
        <v>12</v>
      </c>
      <c r="J89" s="104" t="s">
        <v>10</v>
      </c>
      <c r="K89" s="104" t="s">
        <v>8</v>
      </c>
      <c r="L89" s="104" t="s">
        <v>97</v>
      </c>
      <c r="M89" s="104" t="s">
        <v>92</v>
      </c>
      <c r="N89" s="104" t="s">
        <v>4</v>
      </c>
      <c r="O89" s="104" t="s">
        <v>95</v>
      </c>
      <c r="P89" s="104" t="s">
        <v>5</v>
      </c>
      <c r="Q89" s="104" t="s">
        <v>93</v>
      </c>
      <c r="R89" s="104" t="s">
        <v>96</v>
      </c>
      <c r="S89" s="104" t="s">
        <v>94</v>
      </c>
      <c r="T89" s="104" t="s">
        <v>98</v>
      </c>
      <c r="U89" s="70"/>
      <c r="V89" s="144"/>
    </row>
    <row r="90" spans="1:22" x14ac:dyDescent="0.25">
      <c r="A90" s="104" t="s">
        <v>86</v>
      </c>
      <c r="B90" s="104" t="s">
        <v>114</v>
      </c>
      <c r="C90" s="104" t="s">
        <v>108</v>
      </c>
      <c r="D90" s="104"/>
      <c r="E90" s="125">
        <v>14665</v>
      </c>
      <c r="F90" s="125">
        <v>22696</v>
      </c>
      <c r="G90" s="125">
        <v>3088</v>
      </c>
      <c r="H90" s="125">
        <v>8038</v>
      </c>
      <c r="I90" s="125">
        <v>8948</v>
      </c>
      <c r="J90" s="125">
        <v>4928</v>
      </c>
      <c r="K90" s="125">
        <v>7917</v>
      </c>
      <c r="L90" s="125">
        <v>2399</v>
      </c>
      <c r="M90" s="125">
        <v>7318</v>
      </c>
      <c r="N90" s="125">
        <v>7750</v>
      </c>
      <c r="O90" s="125">
        <v>65980</v>
      </c>
      <c r="P90" s="125">
        <v>10273</v>
      </c>
      <c r="Q90" s="125">
        <v>13562</v>
      </c>
      <c r="R90" s="125">
        <v>36129</v>
      </c>
      <c r="S90" s="125">
        <v>115019</v>
      </c>
      <c r="T90" s="125">
        <v>32230</v>
      </c>
      <c r="U90" s="70"/>
      <c r="V90" s="144"/>
    </row>
    <row r="91" spans="1:22" x14ac:dyDescent="0.25">
      <c r="A91" s="104" t="s">
        <v>86</v>
      </c>
      <c r="B91" s="104" t="s">
        <v>114</v>
      </c>
      <c r="C91" s="104" t="s">
        <v>109</v>
      </c>
      <c r="D91" s="104"/>
      <c r="E91" s="125">
        <v>14982</v>
      </c>
      <c r="F91" s="125">
        <v>21414</v>
      </c>
      <c r="G91" s="125">
        <v>2845</v>
      </c>
      <c r="H91" s="125">
        <v>10749</v>
      </c>
      <c r="I91" s="125">
        <v>9085</v>
      </c>
      <c r="J91" s="125">
        <v>4638</v>
      </c>
      <c r="K91" s="125">
        <v>7925</v>
      </c>
      <c r="L91" s="125">
        <v>2347</v>
      </c>
      <c r="M91" s="125">
        <v>7738</v>
      </c>
      <c r="N91" s="125">
        <v>7133</v>
      </c>
      <c r="O91" s="125">
        <v>66501</v>
      </c>
      <c r="P91" s="125">
        <v>10273</v>
      </c>
      <c r="Q91" s="125">
        <v>12943</v>
      </c>
      <c r="R91" s="125">
        <v>35807</v>
      </c>
      <c r="S91" s="125">
        <v>113390</v>
      </c>
      <c r="T91" s="125">
        <v>33097</v>
      </c>
      <c r="U91" s="70"/>
      <c r="V91" s="144"/>
    </row>
    <row r="92" spans="1:22" x14ac:dyDescent="0.25">
      <c r="A92" s="104" t="s">
        <v>86</v>
      </c>
      <c r="B92" s="104" t="s">
        <v>114</v>
      </c>
      <c r="C92" s="104" t="s">
        <v>110</v>
      </c>
      <c r="D92" s="104"/>
      <c r="E92" s="125">
        <v>14948</v>
      </c>
      <c r="F92" s="125">
        <v>20996</v>
      </c>
      <c r="G92" s="125">
        <v>2875</v>
      </c>
      <c r="H92" s="125">
        <v>10447</v>
      </c>
      <c r="I92" s="125">
        <v>9173</v>
      </c>
      <c r="J92" s="125">
        <v>4649</v>
      </c>
      <c r="K92" s="125">
        <v>7855</v>
      </c>
      <c r="L92" s="125">
        <v>2368</v>
      </c>
      <c r="M92" s="125">
        <v>7833</v>
      </c>
      <c r="N92" s="125">
        <v>6933</v>
      </c>
      <c r="O92" s="125">
        <v>65627</v>
      </c>
      <c r="P92" s="125">
        <v>10273</v>
      </c>
      <c r="Q92" s="125">
        <v>12619</v>
      </c>
      <c r="R92" s="125">
        <v>35786</v>
      </c>
      <c r="S92" s="125">
        <v>110895</v>
      </c>
      <c r="T92" s="125">
        <v>33270</v>
      </c>
      <c r="U92" s="70"/>
      <c r="V92" s="144"/>
    </row>
    <row r="93" spans="1:22" x14ac:dyDescent="0.25">
      <c r="A93" s="104" t="s">
        <v>86</v>
      </c>
      <c r="B93" s="104" t="s">
        <v>114</v>
      </c>
      <c r="C93" s="104" t="s">
        <v>111</v>
      </c>
      <c r="D93" s="104"/>
      <c r="E93" s="125">
        <v>14732</v>
      </c>
      <c r="F93" s="125">
        <v>21124</v>
      </c>
      <c r="G93" s="125">
        <v>2907</v>
      </c>
      <c r="H93" s="125">
        <v>10753</v>
      </c>
      <c r="I93" s="125">
        <v>9161</v>
      </c>
      <c r="J93" s="125">
        <v>4645</v>
      </c>
      <c r="K93" s="125">
        <v>7925</v>
      </c>
      <c r="L93" s="125">
        <v>2390</v>
      </c>
      <c r="M93" s="125">
        <v>7928</v>
      </c>
      <c r="N93" s="125">
        <v>6933</v>
      </c>
      <c r="O93" s="125">
        <v>75265</v>
      </c>
      <c r="P93" s="125">
        <v>9923</v>
      </c>
      <c r="Q93" s="125">
        <v>12973</v>
      </c>
      <c r="R93" s="125">
        <v>35425</v>
      </c>
      <c r="S93" s="125">
        <v>109935</v>
      </c>
      <c r="T93" s="125">
        <v>33331</v>
      </c>
      <c r="U93" s="70"/>
      <c r="V93" s="144"/>
    </row>
    <row r="94" spans="1:22" x14ac:dyDescent="0.25">
      <c r="A94" s="104" t="s">
        <v>86</v>
      </c>
      <c r="B94" s="104" t="s">
        <v>114</v>
      </c>
      <c r="C94" s="104" t="s">
        <v>112</v>
      </c>
      <c r="D94" s="104"/>
      <c r="E94" s="125">
        <v>14579</v>
      </c>
      <c r="F94" s="125">
        <v>20534</v>
      </c>
      <c r="G94" s="125">
        <v>2936</v>
      </c>
      <c r="H94" s="125">
        <v>10775</v>
      </c>
      <c r="I94" s="125">
        <v>9135</v>
      </c>
      <c r="J94" s="125">
        <v>4638</v>
      </c>
      <c r="K94" s="125">
        <v>7958</v>
      </c>
      <c r="L94" s="125">
        <v>2412</v>
      </c>
      <c r="M94" s="125">
        <v>8025</v>
      </c>
      <c r="N94" s="125">
        <v>6933</v>
      </c>
      <c r="O94" s="125">
        <v>76997</v>
      </c>
      <c r="P94" s="125">
        <v>9923</v>
      </c>
      <c r="Q94" s="125">
        <v>13248</v>
      </c>
      <c r="R94" s="125">
        <v>34336</v>
      </c>
      <c r="S94" s="125">
        <v>109819</v>
      </c>
      <c r="T94" s="125">
        <v>33313</v>
      </c>
      <c r="U94" s="70"/>
      <c r="V94" s="144"/>
    </row>
    <row r="95" spans="1:22" x14ac:dyDescent="0.25">
      <c r="A95" s="104" t="s">
        <v>86</v>
      </c>
      <c r="B95" s="104" t="s">
        <v>114</v>
      </c>
      <c r="C95" s="104" t="s">
        <v>113</v>
      </c>
      <c r="D95" s="104"/>
      <c r="E95" s="125">
        <v>14447</v>
      </c>
      <c r="F95" s="125">
        <v>19810</v>
      </c>
      <c r="G95" s="125">
        <v>2967</v>
      </c>
      <c r="H95" s="125">
        <v>10739</v>
      </c>
      <c r="I95" s="125">
        <v>9006</v>
      </c>
      <c r="J95" s="125">
        <v>4615</v>
      </c>
      <c r="K95" s="125">
        <v>7860</v>
      </c>
      <c r="L95" s="125">
        <v>2445</v>
      </c>
      <c r="M95" s="125">
        <v>8124</v>
      </c>
      <c r="N95" s="125">
        <v>6933</v>
      </c>
      <c r="O95" s="125">
        <v>77551</v>
      </c>
      <c r="P95" s="125">
        <v>9923</v>
      </c>
      <c r="Q95" s="125">
        <v>13532</v>
      </c>
      <c r="R95" s="125">
        <v>34285</v>
      </c>
      <c r="S95" s="125">
        <v>109772</v>
      </c>
      <c r="T95" s="125">
        <v>33622</v>
      </c>
      <c r="U95" s="70"/>
      <c r="V95" s="144"/>
    </row>
    <row r="96" spans="1:22" x14ac:dyDescent="0.25">
      <c r="A96" s="71"/>
      <c r="B96" s="71"/>
      <c r="C96" s="71"/>
      <c r="D96" s="71"/>
      <c r="E96" s="71"/>
      <c r="F96" s="71"/>
      <c r="G96" s="71"/>
      <c r="H96" s="71"/>
      <c r="I96" s="71"/>
      <c r="J96" s="71"/>
      <c r="K96" s="71"/>
      <c r="L96" s="71"/>
      <c r="M96" s="71"/>
      <c r="N96" s="71"/>
      <c r="O96" s="71"/>
      <c r="P96" s="71"/>
      <c r="Q96" s="71"/>
      <c r="R96" s="71"/>
      <c r="S96" s="71"/>
      <c r="T96" s="71"/>
      <c r="U96" s="70"/>
      <c r="V96" s="144"/>
    </row>
    <row r="97" spans="1:22" x14ac:dyDescent="0.25">
      <c r="A97" s="83" t="s">
        <v>86</v>
      </c>
      <c r="B97" s="83" t="s">
        <v>54</v>
      </c>
      <c r="C97" s="83"/>
      <c r="D97" s="83" t="s">
        <v>32</v>
      </c>
      <c r="E97" s="83" t="s">
        <v>14</v>
      </c>
      <c r="F97" s="83" t="s">
        <v>3</v>
      </c>
      <c r="G97" s="83" t="s">
        <v>9</v>
      </c>
      <c r="H97" s="83" t="s">
        <v>11</v>
      </c>
      <c r="I97" s="83" t="s">
        <v>12</v>
      </c>
      <c r="J97" s="83" t="s">
        <v>10</v>
      </c>
      <c r="K97" s="83" t="s">
        <v>8</v>
      </c>
      <c r="L97" s="83" t="s">
        <v>7</v>
      </c>
      <c r="M97" s="83" t="s">
        <v>2</v>
      </c>
      <c r="N97" s="83" t="s">
        <v>4</v>
      </c>
      <c r="O97" s="83" t="s">
        <v>15</v>
      </c>
      <c r="P97" s="83" t="s">
        <v>5</v>
      </c>
      <c r="Q97" s="83" t="s">
        <v>13</v>
      </c>
      <c r="R97" s="83" t="s">
        <v>6</v>
      </c>
      <c r="S97" s="83" t="s">
        <v>0</v>
      </c>
      <c r="T97" s="83" t="s">
        <v>1</v>
      </c>
      <c r="U97" s="70"/>
      <c r="V97" s="144"/>
    </row>
    <row r="98" spans="1:22" x14ac:dyDescent="0.25">
      <c r="A98" s="83" t="s">
        <v>86</v>
      </c>
      <c r="B98" s="83" t="s">
        <v>54</v>
      </c>
      <c r="C98" s="83" t="s">
        <v>88</v>
      </c>
      <c r="D98" s="83"/>
      <c r="E98" s="87">
        <v>70902.813625334966</v>
      </c>
      <c r="F98" s="87">
        <v>107114.63118510609</v>
      </c>
      <c r="G98" s="87">
        <v>21537.675262024197</v>
      </c>
      <c r="H98" s="87">
        <v>38894.625619087383</v>
      </c>
      <c r="I98" s="87">
        <v>41491.073425612834</v>
      </c>
      <c r="J98" s="87">
        <v>26175.10687297822</v>
      </c>
      <c r="K98" s="87">
        <v>37199.999975089719</v>
      </c>
      <c r="L98" s="87">
        <v>11958.834301137573</v>
      </c>
      <c r="M98" s="87">
        <v>44299.88934858649</v>
      </c>
      <c r="N98" s="87">
        <v>35959.670157977438</v>
      </c>
      <c r="O98" s="87">
        <v>343210.09050624212</v>
      </c>
      <c r="P98" s="87">
        <v>50947.493021765702</v>
      </c>
      <c r="Q98" s="87">
        <v>65716.464972547969</v>
      </c>
      <c r="R98" s="87">
        <v>172868.89593761653</v>
      </c>
      <c r="S98" s="87">
        <v>532951.95381966082</v>
      </c>
      <c r="T98" s="87">
        <v>149605.04147770783</v>
      </c>
      <c r="U98" s="70"/>
      <c r="V98" s="144"/>
    </row>
    <row r="99" spans="1:22" x14ac:dyDescent="0.25">
      <c r="A99" s="83" t="s">
        <v>86</v>
      </c>
      <c r="B99" s="83" t="s">
        <v>54</v>
      </c>
      <c r="C99" s="83" t="s">
        <v>87</v>
      </c>
      <c r="D99" s="83"/>
      <c r="E99" s="87">
        <v>73688</v>
      </c>
      <c r="F99" s="87">
        <v>103878</v>
      </c>
      <c r="G99" s="87">
        <v>14530</v>
      </c>
      <c r="H99" s="87">
        <v>53463</v>
      </c>
      <c r="I99" s="87">
        <v>45560</v>
      </c>
      <c r="J99" s="87">
        <v>23185</v>
      </c>
      <c r="K99" s="87">
        <v>39523</v>
      </c>
      <c r="L99" s="87">
        <v>11962</v>
      </c>
      <c r="M99" s="87">
        <v>39648</v>
      </c>
      <c r="N99" s="87">
        <v>34865</v>
      </c>
      <c r="O99" s="87">
        <v>361941</v>
      </c>
      <c r="P99" s="87">
        <v>50315</v>
      </c>
      <c r="Q99" s="87">
        <v>65315</v>
      </c>
      <c r="R99" s="87">
        <v>175639</v>
      </c>
      <c r="S99" s="87">
        <v>553811</v>
      </c>
      <c r="T99" s="87">
        <v>166633</v>
      </c>
      <c r="U99" s="70"/>
      <c r="V99" s="144"/>
    </row>
    <row r="100" spans="1:22" x14ac:dyDescent="0.25">
      <c r="A100" s="83" t="s">
        <v>86</v>
      </c>
      <c r="B100" s="83" t="s">
        <v>54</v>
      </c>
      <c r="C100" s="83" t="s">
        <v>89</v>
      </c>
      <c r="D100" s="83"/>
      <c r="E100" s="87">
        <v>-2785.1863746650342</v>
      </c>
      <c r="F100" s="87">
        <v>3236.6311851060891</v>
      </c>
      <c r="G100" s="87">
        <v>7007.6752620241969</v>
      </c>
      <c r="H100" s="87">
        <v>-14568.374380912617</v>
      </c>
      <c r="I100" s="87">
        <v>-4068.9265743871656</v>
      </c>
      <c r="J100" s="87">
        <v>2990.1068729782201</v>
      </c>
      <c r="K100" s="87">
        <v>-2323.0000249102814</v>
      </c>
      <c r="L100" s="87">
        <v>-3.1656988624272344</v>
      </c>
      <c r="M100" s="87">
        <v>4651.8893485864901</v>
      </c>
      <c r="N100" s="87">
        <v>1094.6701579774381</v>
      </c>
      <c r="O100" s="87">
        <v>-18730.909493757877</v>
      </c>
      <c r="P100" s="87">
        <v>632.493021765702</v>
      </c>
      <c r="Q100" s="87">
        <v>401.4649725479685</v>
      </c>
      <c r="R100" s="87">
        <v>-2770.1040623834706</v>
      </c>
      <c r="S100" s="87">
        <v>-20859.046180339181</v>
      </c>
      <c r="T100" s="87">
        <v>-17027.958522292174</v>
      </c>
      <c r="U100" s="70"/>
      <c r="V100" s="144"/>
    </row>
    <row r="101" spans="1:22" x14ac:dyDescent="0.25">
      <c r="A101" s="83" t="s">
        <v>86</v>
      </c>
      <c r="B101" s="83" t="s">
        <v>54</v>
      </c>
      <c r="C101" s="83" t="s">
        <v>90</v>
      </c>
      <c r="D101" s="83"/>
      <c r="E101" s="85">
        <v>-3.7797014095443414E-2</v>
      </c>
      <c r="F101" s="85">
        <v>3.1158004438919588E-2</v>
      </c>
      <c r="G101" s="85">
        <v>0.48229010750338586</v>
      </c>
      <c r="H101" s="85">
        <v>-0.27249451734681213</v>
      </c>
      <c r="I101" s="85">
        <v>-8.9309187321930758E-2</v>
      </c>
      <c r="J101" s="85">
        <v>0.12896730096951564</v>
      </c>
      <c r="K101" s="85">
        <v>-5.877590326924275E-2</v>
      </c>
      <c r="L101" s="85">
        <v>-2.6464628510510234E-4</v>
      </c>
      <c r="M101" s="85">
        <v>0.11732973538605958</v>
      </c>
      <c r="N101" s="85">
        <v>3.1397394463715415E-2</v>
      </c>
      <c r="O101" s="85">
        <v>-5.1751278506048992E-2</v>
      </c>
      <c r="P101" s="85">
        <v>1.2570665244275107E-2</v>
      </c>
      <c r="Q101" s="85">
        <v>6.1465968391329479E-3</v>
      </c>
      <c r="R101" s="85">
        <v>-1.5771577282855578E-2</v>
      </c>
      <c r="S101" s="85">
        <v>-3.7664557367656441E-2</v>
      </c>
      <c r="T101" s="85">
        <v>-0.10218839318917726</v>
      </c>
      <c r="U101" s="70"/>
      <c r="V101" s="144"/>
    </row>
    <row r="102" spans="1:22" x14ac:dyDescent="0.25">
      <c r="A102" s="83" t="s">
        <v>86</v>
      </c>
      <c r="B102" s="83" t="s">
        <v>54</v>
      </c>
      <c r="C102" s="83" t="s">
        <v>82</v>
      </c>
      <c r="D102" s="83"/>
      <c r="E102" s="84">
        <v>11</v>
      </c>
      <c r="F102" s="84">
        <v>5</v>
      </c>
      <c r="G102" s="84">
        <v>1</v>
      </c>
      <c r="H102" s="84">
        <v>16</v>
      </c>
      <c r="I102" s="84">
        <v>14</v>
      </c>
      <c r="J102" s="84">
        <v>2</v>
      </c>
      <c r="K102" s="84">
        <v>13</v>
      </c>
      <c r="L102" s="84">
        <v>8</v>
      </c>
      <c r="M102" s="84">
        <v>3</v>
      </c>
      <c r="N102" s="84">
        <v>4</v>
      </c>
      <c r="O102" s="84">
        <v>12</v>
      </c>
      <c r="P102" s="84">
        <v>6</v>
      </c>
      <c r="Q102" s="84">
        <v>7</v>
      </c>
      <c r="R102" s="84">
        <v>9</v>
      </c>
      <c r="S102" s="84">
        <v>10</v>
      </c>
      <c r="T102" s="84">
        <v>15</v>
      </c>
      <c r="U102" s="70"/>
      <c r="V102" s="144"/>
    </row>
    <row r="103" spans="1:22" x14ac:dyDescent="0.25">
      <c r="A103" s="117"/>
      <c r="B103" s="71"/>
      <c r="C103" s="71"/>
      <c r="D103" s="71"/>
      <c r="E103" s="71"/>
      <c r="F103" s="71"/>
      <c r="G103" s="71"/>
      <c r="H103" s="71"/>
      <c r="I103" s="71"/>
      <c r="J103" s="71"/>
      <c r="K103" s="71"/>
      <c r="L103" s="71"/>
      <c r="M103" s="71"/>
      <c r="N103" s="71"/>
      <c r="O103" s="71"/>
      <c r="P103" s="71"/>
      <c r="Q103" s="71"/>
      <c r="R103" s="71"/>
      <c r="S103" s="71"/>
      <c r="T103" s="71"/>
      <c r="U103" s="70"/>
      <c r="V103" s="144"/>
    </row>
    <row r="104" spans="1:22" x14ac:dyDescent="0.25">
      <c r="A104" s="93" t="s">
        <v>86</v>
      </c>
      <c r="B104" s="93" t="s">
        <v>54</v>
      </c>
      <c r="C104" s="93"/>
      <c r="D104" s="93" t="s">
        <v>83</v>
      </c>
      <c r="E104" s="93" t="s">
        <v>9</v>
      </c>
      <c r="F104" s="93" t="s">
        <v>10</v>
      </c>
      <c r="G104" s="93" t="s">
        <v>2</v>
      </c>
      <c r="H104" s="93" t="s">
        <v>4</v>
      </c>
      <c r="I104" s="93" t="s">
        <v>3</v>
      </c>
      <c r="J104" s="93" t="s">
        <v>5</v>
      </c>
      <c r="K104" s="93" t="s">
        <v>13</v>
      </c>
      <c r="L104" s="93" t="s">
        <v>7</v>
      </c>
      <c r="M104" s="93" t="s">
        <v>6</v>
      </c>
      <c r="N104" s="93" t="s">
        <v>0</v>
      </c>
      <c r="O104" s="93" t="s">
        <v>14</v>
      </c>
      <c r="P104" s="93" t="s">
        <v>15</v>
      </c>
      <c r="Q104" s="93" t="s">
        <v>8</v>
      </c>
      <c r="R104" s="93" t="s">
        <v>12</v>
      </c>
      <c r="S104" s="93" t="s">
        <v>1</v>
      </c>
      <c r="T104" s="93" t="s">
        <v>11</v>
      </c>
      <c r="U104" s="70"/>
      <c r="V104" s="144"/>
    </row>
    <row r="105" spans="1:22" x14ac:dyDescent="0.25">
      <c r="A105" s="93" t="s">
        <v>86</v>
      </c>
      <c r="B105" s="93" t="s">
        <v>54</v>
      </c>
      <c r="C105" s="93" t="s">
        <v>88</v>
      </c>
      <c r="D105" s="93"/>
      <c r="E105" s="100">
        <v>21537.675262024197</v>
      </c>
      <c r="F105" s="100">
        <v>26175.10687297822</v>
      </c>
      <c r="G105" s="100">
        <v>44299.88934858649</v>
      </c>
      <c r="H105" s="100">
        <v>35959.670157977438</v>
      </c>
      <c r="I105" s="100">
        <v>107114.63118510609</v>
      </c>
      <c r="J105" s="100">
        <v>50947.493021765702</v>
      </c>
      <c r="K105" s="100">
        <v>65716.464972547969</v>
      </c>
      <c r="L105" s="100">
        <v>11958.834301137573</v>
      </c>
      <c r="M105" s="100">
        <v>172868.89593761653</v>
      </c>
      <c r="N105" s="100">
        <v>532951.95381966082</v>
      </c>
      <c r="O105" s="100">
        <v>70902.813625334966</v>
      </c>
      <c r="P105" s="100">
        <v>343210.09050624212</v>
      </c>
      <c r="Q105" s="100">
        <v>37199.999975089719</v>
      </c>
      <c r="R105" s="100">
        <v>41491.073425612834</v>
      </c>
      <c r="S105" s="100">
        <v>149605.04147770783</v>
      </c>
      <c r="T105" s="100">
        <v>38894.625619087383</v>
      </c>
      <c r="U105" s="70"/>
      <c r="V105" s="144"/>
    </row>
    <row r="106" spans="1:22" x14ac:dyDescent="0.25">
      <c r="A106" s="93" t="s">
        <v>86</v>
      </c>
      <c r="B106" s="93" t="s">
        <v>54</v>
      </c>
      <c r="C106" s="93" t="s">
        <v>87</v>
      </c>
      <c r="D106" s="93"/>
      <c r="E106" s="100">
        <v>14530</v>
      </c>
      <c r="F106" s="100">
        <v>23185</v>
      </c>
      <c r="G106" s="100">
        <v>39648</v>
      </c>
      <c r="H106" s="100">
        <v>34865</v>
      </c>
      <c r="I106" s="100">
        <v>103878</v>
      </c>
      <c r="J106" s="100">
        <v>50315</v>
      </c>
      <c r="K106" s="100">
        <v>65315</v>
      </c>
      <c r="L106" s="100">
        <v>11962</v>
      </c>
      <c r="M106" s="100">
        <v>175639</v>
      </c>
      <c r="N106" s="100">
        <v>553811</v>
      </c>
      <c r="O106" s="100">
        <v>73688</v>
      </c>
      <c r="P106" s="100">
        <v>361941</v>
      </c>
      <c r="Q106" s="100">
        <v>39523</v>
      </c>
      <c r="R106" s="100">
        <v>45560</v>
      </c>
      <c r="S106" s="100">
        <v>166633</v>
      </c>
      <c r="T106" s="100">
        <v>53463</v>
      </c>
      <c r="U106" s="70"/>
      <c r="V106" s="144"/>
    </row>
    <row r="107" spans="1:22" x14ac:dyDescent="0.25">
      <c r="A107" s="93" t="s">
        <v>86</v>
      </c>
      <c r="B107" s="93" t="s">
        <v>54</v>
      </c>
      <c r="C107" s="93" t="s">
        <v>89</v>
      </c>
      <c r="D107" s="93"/>
      <c r="E107" s="100">
        <v>7007.6752620241969</v>
      </c>
      <c r="F107" s="100">
        <v>2990.1068729782201</v>
      </c>
      <c r="G107" s="100">
        <v>4651.8893485864901</v>
      </c>
      <c r="H107" s="100">
        <v>1094.6701579774381</v>
      </c>
      <c r="I107" s="100">
        <v>3236.6311851060891</v>
      </c>
      <c r="J107" s="100">
        <v>632.493021765702</v>
      </c>
      <c r="K107" s="100">
        <v>401.4649725479685</v>
      </c>
      <c r="L107" s="100">
        <v>-3.1656988624272344</v>
      </c>
      <c r="M107" s="100">
        <v>-2770.1040623834706</v>
      </c>
      <c r="N107" s="100">
        <v>-20859.046180339181</v>
      </c>
      <c r="O107" s="100">
        <v>-2785.1863746650342</v>
      </c>
      <c r="P107" s="100">
        <v>-18730.909493757877</v>
      </c>
      <c r="Q107" s="100">
        <v>-2323.0000249102814</v>
      </c>
      <c r="R107" s="100">
        <v>-4068.9265743871656</v>
      </c>
      <c r="S107" s="100">
        <v>-17027.958522292174</v>
      </c>
      <c r="T107" s="100">
        <v>-14568.374380912617</v>
      </c>
      <c r="U107" s="70"/>
      <c r="V107" s="144"/>
    </row>
    <row r="108" spans="1:22" x14ac:dyDescent="0.25">
      <c r="A108" s="93" t="s">
        <v>86</v>
      </c>
      <c r="B108" s="93" t="s">
        <v>54</v>
      </c>
      <c r="C108" s="93" t="s">
        <v>90</v>
      </c>
      <c r="D108" s="93"/>
      <c r="E108" s="101">
        <v>0.48229010750338586</v>
      </c>
      <c r="F108" s="101">
        <v>0.12896730096951564</v>
      </c>
      <c r="G108" s="101">
        <v>0.11732973538605958</v>
      </c>
      <c r="H108" s="101">
        <v>3.1397394463715415E-2</v>
      </c>
      <c r="I108" s="101">
        <v>3.1158004438919588E-2</v>
      </c>
      <c r="J108" s="101">
        <v>1.2570665244275107E-2</v>
      </c>
      <c r="K108" s="101">
        <v>6.1465968391329479E-3</v>
      </c>
      <c r="L108" s="101">
        <v>-2.6464628510510234E-4</v>
      </c>
      <c r="M108" s="101">
        <v>-1.5771577282855578E-2</v>
      </c>
      <c r="N108" s="101">
        <v>-3.7664557367656441E-2</v>
      </c>
      <c r="O108" s="101">
        <v>-3.7797014095443414E-2</v>
      </c>
      <c r="P108" s="101">
        <v>-5.1751278506048992E-2</v>
      </c>
      <c r="Q108" s="101">
        <v>-5.877590326924275E-2</v>
      </c>
      <c r="R108" s="101">
        <v>-8.9309187321930758E-2</v>
      </c>
      <c r="S108" s="101">
        <v>-0.10218839318917726</v>
      </c>
      <c r="T108" s="101">
        <v>-0.27249451734681213</v>
      </c>
      <c r="U108" s="70"/>
      <c r="V108" s="144"/>
    </row>
    <row r="109" spans="1:22" x14ac:dyDescent="0.25">
      <c r="A109" s="93" t="s">
        <v>86</v>
      </c>
      <c r="B109" s="93" t="s">
        <v>54</v>
      </c>
      <c r="C109" s="93" t="s">
        <v>82</v>
      </c>
      <c r="D109" s="93"/>
      <c r="E109" s="93">
        <v>1</v>
      </c>
      <c r="F109" s="93">
        <v>2</v>
      </c>
      <c r="G109" s="93">
        <v>3</v>
      </c>
      <c r="H109" s="93">
        <v>4</v>
      </c>
      <c r="I109" s="93">
        <v>5</v>
      </c>
      <c r="J109" s="93">
        <v>6</v>
      </c>
      <c r="K109" s="93">
        <v>7</v>
      </c>
      <c r="L109" s="93">
        <v>8</v>
      </c>
      <c r="M109" s="93">
        <v>9</v>
      </c>
      <c r="N109" s="93">
        <v>10</v>
      </c>
      <c r="O109" s="93">
        <v>11</v>
      </c>
      <c r="P109" s="93">
        <v>12</v>
      </c>
      <c r="Q109" s="93">
        <v>13</v>
      </c>
      <c r="R109" s="93">
        <v>14</v>
      </c>
      <c r="S109" s="93">
        <v>15</v>
      </c>
      <c r="T109" s="93">
        <v>16</v>
      </c>
      <c r="U109" s="70"/>
      <c r="V109" s="144"/>
    </row>
    <row r="110" spans="1:22" s="177" customFormat="1" ht="23.25" x14ac:dyDescent="0.25">
      <c r="A110" s="120" t="s">
        <v>198</v>
      </c>
      <c r="B110" s="121"/>
      <c r="C110" s="121"/>
      <c r="D110" s="121"/>
      <c r="E110" s="121"/>
      <c r="F110" s="121"/>
      <c r="G110" s="121"/>
      <c r="H110" s="121"/>
      <c r="I110" s="121"/>
      <c r="J110" s="121"/>
      <c r="K110" s="121"/>
      <c r="L110" s="121"/>
      <c r="M110" s="121"/>
      <c r="N110" s="121"/>
      <c r="O110" s="121"/>
      <c r="P110" s="121"/>
      <c r="Q110" s="121"/>
      <c r="R110" s="121"/>
      <c r="S110" s="121"/>
      <c r="T110" s="121"/>
      <c r="U110" s="70"/>
      <c r="V110" s="144"/>
    </row>
    <row r="111" spans="1:22" x14ac:dyDescent="0.25">
      <c r="A111" s="83" t="s">
        <v>123</v>
      </c>
      <c r="B111" s="83" t="s">
        <v>122</v>
      </c>
      <c r="C111" s="83"/>
      <c r="D111" s="83" t="s">
        <v>32</v>
      </c>
      <c r="E111" s="83" t="s">
        <v>14</v>
      </c>
      <c r="F111" s="83" t="s">
        <v>3</v>
      </c>
      <c r="G111" s="83" t="s">
        <v>9</v>
      </c>
      <c r="H111" s="83" t="s">
        <v>11</v>
      </c>
      <c r="I111" s="83" t="s">
        <v>12</v>
      </c>
      <c r="J111" s="83" t="s">
        <v>10</v>
      </c>
      <c r="K111" s="83" t="s">
        <v>8</v>
      </c>
      <c r="L111" s="83" t="s">
        <v>7</v>
      </c>
      <c r="M111" s="83" t="s">
        <v>2</v>
      </c>
      <c r="N111" s="83" t="s">
        <v>4</v>
      </c>
      <c r="O111" s="83" t="s">
        <v>15</v>
      </c>
      <c r="P111" s="83" t="s">
        <v>5</v>
      </c>
      <c r="Q111" s="83" t="s">
        <v>13</v>
      </c>
      <c r="R111" s="83" t="s">
        <v>6</v>
      </c>
      <c r="S111" s="83" t="s">
        <v>0</v>
      </c>
      <c r="T111" s="83" t="s">
        <v>1</v>
      </c>
      <c r="U111" s="70"/>
      <c r="V111" s="144"/>
    </row>
    <row r="112" spans="1:22" x14ac:dyDescent="0.25">
      <c r="A112" s="83" t="s">
        <v>123</v>
      </c>
      <c r="B112" s="83" t="s">
        <v>122</v>
      </c>
      <c r="C112" s="83" t="s">
        <v>115</v>
      </c>
      <c r="D112" s="83"/>
      <c r="E112" s="84">
        <v>14228.648620499998</v>
      </c>
      <c r="F112" s="84">
        <v>11832</v>
      </c>
      <c r="G112" s="84">
        <v>2286</v>
      </c>
      <c r="H112" s="84">
        <v>4819.8193810000012</v>
      </c>
      <c r="I112" s="84">
        <v>16115</v>
      </c>
      <c r="J112" s="84">
        <v>4450.0689999999995</v>
      </c>
      <c r="K112" s="84">
        <v>9083.3370349358302</v>
      </c>
      <c r="L112" s="84">
        <v>12561.332849999997</v>
      </c>
      <c r="M112" s="84">
        <v>5601.5941400000002</v>
      </c>
      <c r="N112" s="84">
        <v>9490.8759999999984</v>
      </c>
      <c r="O112" s="84">
        <v>98687.179644265911</v>
      </c>
      <c r="P112" s="84">
        <v>9425</v>
      </c>
      <c r="Q112" s="84">
        <v>18906.102559999999</v>
      </c>
      <c r="R112" s="84">
        <v>39348.766588761282</v>
      </c>
      <c r="S112" s="84">
        <v>149212</v>
      </c>
      <c r="T112" s="84">
        <v>31580.532907743382</v>
      </c>
      <c r="U112" s="70"/>
      <c r="V112" s="144"/>
    </row>
    <row r="113" spans="1:22" x14ac:dyDescent="0.25">
      <c r="A113" s="83" t="s">
        <v>123</v>
      </c>
      <c r="B113" s="83" t="s">
        <v>122</v>
      </c>
      <c r="C113" s="83" t="s">
        <v>116</v>
      </c>
      <c r="D113" s="83"/>
      <c r="E113" s="84">
        <v>12882.837513377981</v>
      </c>
      <c r="F113" s="84">
        <v>23934.647116838121</v>
      </c>
      <c r="G113" s="84">
        <v>3044.0879238804982</v>
      </c>
      <c r="H113" s="84">
        <v>20464.636260745116</v>
      </c>
      <c r="I113" s="84">
        <v>15357.721253044867</v>
      </c>
      <c r="J113" s="84">
        <v>11508.127013673731</v>
      </c>
      <c r="K113" s="84">
        <v>9534.455725060172</v>
      </c>
      <c r="L113" s="84">
        <v>826.7746914854996</v>
      </c>
      <c r="M113" s="84">
        <v>16593.805993455342</v>
      </c>
      <c r="N113" s="84">
        <v>10257.963399868444</v>
      </c>
      <c r="O113" s="84">
        <v>109227.64536499629</v>
      </c>
      <c r="P113" s="84">
        <v>13561.716937873152</v>
      </c>
      <c r="Q113" s="84">
        <v>25141.12741905767</v>
      </c>
      <c r="R113" s="84">
        <v>48984.096057736693</v>
      </c>
      <c r="S113" s="84">
        <v>162927.35745659409</v>
      </c>
      <c r="T113" s="84">
        <v>33380.775054962309</v>
      </c>
      <c r="U113" s="70"/>
      <c r="V113" s="144"/>
    </row>
    <row r="114" spans="1:22" x14ac:dyDescent="0.25">
      <c r="A114" s="83" t="s">
        <v>123</v>
      </c>
      <c r="B114" s="83" t="s">
        <v>122</v>
      </c>
      <c r="C114" s="83" t="s">
        <v>117</v>
      </c>
      <c r="D114" s="83"/>
      <c r="E114" s="84">
        <v>9564.4826426300915</v>
      </c>
      <c r="F114" s="84">
        <v>26256.21723921004</v>
      </c>
      <c r="G114" s="84">
        <v>3367.3158494987106</v>
      </c>
      <c r="H114" s="84">
        <v>9892.9562224722267</v>
      </c>
      <c r="I114" s="84">
        <v>16033.80447482582</v>
      </c>
      <c r="J114" s="84">
        <v>5476.0305679863231</v>
      </c>
      <c r="K114" s="84">
        <v>8231.4715348245609</v>
      </c>
      <c r="L114" s="84">
        <v>823.84004989284028</v>
      </c>
      <c r="M114" s="84">
        <v>6793.2203779824868</v>
      </c>
      <c r="N114" s="84">
        <v>11238.732876015069</v>
      </c>
      <c r="O114" s="84">
        <v>94624.739823183918</v>
      </c>
      <c r="P114" s="84">
        <v>14358.466803494664</v>
      </c>
      <c r="Q114" s="84">
        <v>17151.592527142649</v>
      </c>
      <c r="R114" s="84">
        <v>47734.635170159243</v>
      </c>
      <c r="S114" s="84">
        <v>150980.16235498802</v>
      </c>
      <c r="T114" s="84">
        <v>27257.411162926204</v>
      </c>
      <c r="U114" s="70"/>
      <c r="V114" s="144"/>
    </row>
    <row r="115" spans="1:22" x14ac:dyDescent="0.25">
      <c r="A115" s="83" t="s">
        <v>123</v>
      </c>
      <c r="B115" s="83" t="s">
        <v>122</v>
      </c>
      <c r="C115" s="83" t="s">
        <v>118</v>
      </c>
      <c r="D115" s="83"/>
      <c r="E115" s="84">
        <v>9433.7893241505353</v>
      </c>
      <c r="F115" s="84">
        <v>16970.80905572707</v>
      </c>
      <c r="G115" s="84">
        <v>3007.6051088494173</v>
      </c>
      <c r="H115" s="84">
        <v>14592.836759507669</v>
      </c>
      <c r="I115" s="84">
        <v>23358.398817639107</v>
      </c>
      <c r="J115" s="84">
        <v>3338.1917762238695</v>
      </c>
      <c r="K115" s="84">
        <v>7417.4929846528576</v>
      </c>
      <c r="L115" s="84">
        <v>1018.8768547342463</v>
      </c>
      <c r="M115" s="84">
        <v>8524.9213953890139</v>
      </c>
      <c r="N115" s="84">
        <v>9728.0642086293556</v>
      </c>
      <c r="O115" s="84">
        <v>100364.32825347129</v>
      </c>
      <c r="P115" s="84">
        <v>9993.0349952466477</v>
      </c>
      <c r="Q115" s="84">
        <v>20556.275269905462</v>
      </c>
      <c r="R115" s="84">
        <v>38522.498637246979</v>
      </c>
      <c r="S115" s="84">
        <v>156692.88138966693</v>
      </c>
      <c r="T115" s="84">
        <v>28408.341185439869</v>
      </c>
      <c r="U115" s="70"/>
      <c r="V115" s="144"/>
    </row>
    <row r="116" spans="1:22" x14ac:dyDescent="0.25">
      <c r="A116" s="83" t="s">
        <v>123</v>
      </c>
      <c r="B116" s="83" t="s">
        <v>122</v>
      </c>
      <c r="C116" s="83" t="s">
        <v>119</v>
      </c>
      <c r="D116" s="83"/>
      <c r="E116" s="84">
        <v>10826.837234549381</v>
      </c>
      <c r="F116" s="84">
        <v>15873.947143832474</v>
      </c>
      <c r="G116" s="84">
        <v>3224.4912081306206</v>
      </c>
      <c r="H116" s="84">
        <v>8224.0417107271951</v>
      </c>
      <c r="I116" s="84">
        <v>18899.627550089452</v>
      </c>
      <c r="J116" s="84">
        <v>2897.0378241914837</v>
      </c>
      <c r="K116" s="84">
        <v>6974.7253658223271</v>
      </c>
      <c r="L116" s="84">
        <v>1489.9900132357134</v>
      </c>
      <c r="M116" s="84">
        <v>10739.305047332884</v>
      </c>
      <c r="N116" s="84">
        <v>10573.501264175555</v>
      </c>
      <c r="O116" s="84">
        <v>115022.3327738347</v>
      </c>
      <c r="P116" s="84">
        <v>10050.043536583715</v>
      </c>
      <c r="Q116" s="84">
        <v>17830.150529636325</v>
      </c>
      <c r="R116" s="84">
        <v>37410.9370307465</v>
      </c>
      <c r="S116" s="84">
        <v>160728.93450262668</v>
      </c>
      <c r="T116" s="84">
        <v>34853.11278943684</v>
      </c>
      <c r="U116" s="70"/>
      <c r="V116" s="144"/>
    </row>
    <row r="117" spans="1:22" x14ac:dyDescent="0.25">
      <c r="A117" s="83" t="s">
        <v>123</v>
      </c>
      <c r="B117" s="83" t="s">
        <v>122</v>
      </c>
      <c r="C117" s="83" t="s">
        <v>120</v>
      </c>
      <c r="D117" s="83"/>
      <c r="E117" s="84">
        <v>8006.4357462069029</v>
      </c>
      <c r="F117" s="84">
        <v>17293.50685256088</v>
      </c>
      <c r="G117" s="84">
        <v>3016.5466916706864</v>
      </c>
      <c r="H117" s="84">
        <v>6679.4002953617264</v>
      </c>
      <c r="I117" s="84">
        <v>18319.397528585723</v>
      </c>
      <c r="J117" s="84">
        <v>2148.5626663500871</v>
      </c>
      <c r="K117" s="84">
        <v>6499.3845496635777</v>
      </c>
      <c r="L117" s="84">
        <v>1594.891489075239</v>
      </c>
      <c r="M117" s="84">
        <v>7354.016229542277</v>
      </c>
      <c r="N117" s="84">
        <v>10734.534006977072</v>
      </c>
      <c r="O117" s="84">
        <v>114441.67979740739</v>
      </c>
      <c r="P117" s="84">
        <v>9638.9452593267579</v>
      </c>
      <c r="Q117" s="84">
        <v>16338.210220565175</v>
      </c>
      <c r="R117" s="84">
        <v>37365.445314883444</v>
      </c>
      <c r="S117" s="84">
        <v>166664.49121648545</v>
      </c>
      <c r="T117" s="84">
        <v>31196.833220227065</v>
      </c>
      <c r="U117" s="70"/>
      <c r="V117" s="144"/>
    </row>
    <row r="118" spans="1:22" x14ac:dyDescent="0.25">
      <c r="A118" s="83" t="s">
        <v>123</v>
      </c>
      <c r="B118" s="83" t="s">
        <v>122</v>
      </c>
      <c r="C118" s="83" t="s">
        <v>121</v>
      </c>
      <c r="D118" s="83"/>
      <c r="E118" s="84">
        <v>8895.7689507102095</v>
      </c>
      <c r="F118" s="84">
        <v>13134.164467439925</v>
      </c>
      <c r="G118" s="84">
        <v>2820.1403312875887</v>
      </c>
      <c r="H118" s="84">
        <v>7138.7932753800933</v>
      </c>
      <c r="I118" s="84">
        <v>13076.031754981379</v>
      </c>
      <c r="J118" s="84">
        <v>3077.7231665241866</v>
      </c>
      <c r="K118" s="84">
        <v>6682.3492010368118</v>
      </c>
      <c r="L118" s="84">
        <v>1951.9683580743069</v>
      </c>
      <c r="M118" s="84">
        <v>6713.1043830358676</v>
      </c>
      <c r="N118" s="84">
        <v>10546.221048595917</v>
      </c>
      <c r="O118" s="84">
        <v>121831.94915367212</v>
      </c>
      <c r="P118" s="84">
        <v>11321.921798795309</v>
      </c>
      <c r="Q118" s="84">
        <v>18443.545422393803</v>
      </c>
      <c r="R118" s="84">
        <v>34263.298311868995</v>
      </c>
      <c r="S118" s="84">
        <v>162527.05630339621</v>
      </c>
      <c r="T118" s="84">
        <v>31209.071584394187</v>
      </c>
      <c r="U118" s="70"/>
      <c r="V118" s="144"/>
    </row>
    <row r="119" spans="1:22" s="177" customFormat="1" ht="23.25" x14ac:dyDescent="0.25">
      <c r="A119" s="120" t="s">
        <v>199</v>
      </c>
      <c r="B119" s="121"/>
      <c r="C119" s="121"/>
      <c r="D119" s="121"/>
      <c r="E119" s="121"/>
      <c r="F119" s="121"/>
      <c r="G119" s="121"/>
      <c r="H119" s="121"/>
      <c r="I119" s="121"/>
      <c r="J119" s="121"/>
      <c r="K119" s="121"/>
      <c r="L119" s="121"/>
      <c r="M119" s="121"/>
      <c r="N119" s="121"/>
      <c r="O119" s="121"/>
      <c r="P119" s="121"/>
      <c r="Q119" s="121"/>
      <c r="R119" s="121"/>
      <c r="S119" s="121"/>
      <c r="T119" s="121"/>
      <c r="U119" s="70"/>
      <c r="V119" s="144"/>
    </row>
    <row r="120" spans="1:22" x14ac:dyDescent="0.25">
      <c r="A120" s="83" t="s">
        <v>159</v>
      </c>
      <c r="B120" s="83" t="s">
        <v>122</v>
      </c>
      <c r="C120" s="83"/>
      <c r="D120" s="83" t="s">
        <v>32</v>
      </c>
      <c r="E120" s="83" t="s">
        <v>14</v>
      </c>
      <c r="F120" s="83" t="s">
        <v>3</v>
      </c>
      <c r="G120" s="83" t="s">
        <v>9</v>
      </c>
      <c r="H120" s="83" t="s">
        <v>11</v>
      </c>
      <c r="I120" s="83" t="s">
        <v>12</v>
      </c>
      <c r="J120" s="83" t="s">
        <v>10</v>
      </c>
      <c r="K120" s="83" t="s">
        <v>8</v>
      </c>
      <c r="L120" s="83" t="s">
        <v>7</v>
      </c>
      <c r="M120" s="83" t="s">
        <v>2</v>
      </c>
      <c r="N120" s="83" t="s">
        <v>4</v>
      </c>
      <c r="O120" s="83" t="s">
        <v>15</v>
      </c>
      <c r="P120" s="83" t="s">
        <v>5</v>
      </c>
      <c r="Q120" s="83" t="s">
        <v>13</v>
      </c>
      <c r="R120" s="83" t="s">
        <v>6</v>
      </c>
      <c r="S120" s="83" t="s">
        <v>0</v>
      </c>
      <c r="T120" s="83" t="s">
        <v>1</v>
      </c>
      <c r="U120" s="70"/>
      <c r="V120" s="144"/>
    </row>
    <row r="121" spans="1:22" x14ac:dyDescent="0.25">
      <c r="A121" s="83" t="s">
        <v>159</v>
      </c>
      <c r="B121" s="83" t="s">
        <v>122</v>
      </c>
      <c r="C121" s="83" t="s">
        <v>160</v>
      </c>
      <c r="D121" s="83"/>
      <c r="E121" s="84">
        <v>10528.925050478188</v>
      </c>
      <c r="F121" s="84">
        <v>14026.670987418984</v>
      </c>
      <c r="G121" s="84">
        <v>5226.0575081382085</v>
      </c>
      <c r="H121" s="84">
        <v>4475.7817224236605</v>
      </c>
      <c r="I121" s="84">
        <v>18945.982203734533</v>
      </c>
      <c r="J121" s="84">
        <v>2290.1627006715876</v>
      </c>
      <c r="K121" s="84">
        <v>2586.9676493701418</v>
      </c>
      <c r="L121" s="84">
        <v>1323.5644112952166</v>
      </c>
      <c r="M121" s="84">
        <v>4374.9748223911138</v>
      </c>
      <c r="N121" s="84">
        <v>6666.9916492565762</v>
      </c>
      <c r="O121" s="84">
        <v>70912.426042357954</v>
      </c>
      <c r="P121" s="84">
        <v>7674.4052766901586</v>
      </c>
      <c r="Q121" s="84">
        <v>8219.0495844297402</v>
      </c>
      <c r="R121" s="84">
        <v>32296.180818229164</v>
      </c>
      <c r="S121" s="84">
        <v>100107.29024719477</v>
      </c>
      <c r="T121" s="84">
        <v>13917.131016397479</v>
      </c>
      <c r="U121" s="70"/>
      <c r="V121" s="144"/>
    </row>
    <row r="122" spans="1:22" x14ac:dyDescent="0.25">
      <c r="A122" s="83" t="s">
        <v>159</v>
      </c>
      <c r="B122" s="83" t="s">
        <v>122</v>
      </c>
      <c r="C122" s="83" t="s">
        <v>161</v>
      </c>
      <c r="D122" s="83"/>
      <c r="E122" s="84">
        <v>13478.748516007276</v>
      </c>
      <c r="F122" s="84">
        <v>17781.943839541545</v>
      </c>
      <c r="G122" s="84">
        <v>4727.8158918084901</v>
      </c>
      <c r="H122" s="84">
        <v>4266.3697043190441</v>
      </c>
      <c r="I122" s="84">
        <v>12015.623919656073</v>
      </c>
      <c r="J122" s="84">
        <v>3117.2928390905436</v>
      </c>
      <c r="K122" s="84">
        <v>4234.6145578395262</v>
      </c>
      <c r="L122" s="84">
        <v>1931.7512622632789</v>
      </c>
      <c r="M122" s="84">
        <v>5495.3452440709198</v>
      </c>
      <c r="N122" s="84">
        <v>9003.200264649573</v>
      </c>
      <c r="O122" s="84">
        <v>70424.089128856838</v>
      </c>
      <c r="P122" s="84">
        <v>7074.6999122047791</v>
      </c>
      <c r="Q122" s="84">
        <v>13508.382327759253</v>
      </c>
      <c r="R122" s="84">
        <v>20820.807485143985</v>
      </c>
      <c r="S122" s="84">
        <v>113890.26681772123</v>
      </c>
      <c r="T122" s="84">
        <v>23542.785288969499</v>
      </c>
      <c r="U122" s="70"/>
      <c r="V122" s="144"/>
    </row>
    <row r="123" spans="1:22" x14ac:dyDescent="0.25">
      <c r="A123" s="83" t="s">
        <v>159</v>
      </c>
      <c r="B123" s="83" t="s">
        <v>122</v>
      </c>
      <c r="C123" s="83" t="s">
        <v>162</v>
      </c>
      <c r="D123" s="83"/>
      <c r="E123" s="84">
        <v>3146.3710643056402</v>
      </c>
      <c r="F123" s="84">
        <v>10479.281428028864</v>
      </c>
      <c r="G123" s="84">
        <v>2461.3970493347924</v>
      </c>
      <c r="H123" s="84">
        <v>4526.3745607064357</v>
      </c>
      <c r="I123" s="84">
        <v>13715.06511645002</v>
      </c>
      <c r="J123" s="84">
        <v>3568.5893803245908</v>
      </c>
      <c r="K123" s="84">
        <v>3769.8654097676445</v>
      </c>
      <c r="L123" s="84">
        <v>1188.3521567245157</v>
      </c>
      <c r="M123" s="84">
        <v>3912.4416977817318</v>
      </c>
      <c r="N123" s="84">
        <v>8954.5263819156717</v>
      </c>
      <c r="O123" s="84">
        <v>73858.61379970827</v>
      </c>
      <c r="P123" s="84">
        <v>7987.1482170014851</v>
      </c>
      <c r="Q123" s="84">
        <v>18276.839072119234</v>
      </c>
      <c r="R123" s="84">
        <v>24042.246632797847</v>
      </c>
      <c r="S123" s="84">
        <v>95059.462197326648</v>
      </c>
      <c r="T123" s="84">
        <v>18959.782469333277</v>
      </c>
      <c r="U123" s="70"/>
      <c r="V123" s="144"/>
    </row>
    <row r="124" spans="1:22" x14ac:dyDescent="0.25">
      <c r="A124" s="83" t="s">
        <v>159</v>
      </c>
      <c r="B124" s="83" t="s">
        <v>122</v>
      </c>
      <c r="C124" s="83" t="s">
        <v>163</v>
      </c>
      <c r="D124" s="83"/>
      <c r="E124" s="84">
        <v>28163.499886783131</v>
      </c>
      <c r="F124" s="84">
        <v>14788.383530738858</v>
      </c>
      <c r="G124" s="84">
        <v>2878.8674562887759</v>
      </c>
      <c r="H124" s="84">
        <v>4506.7634951714308</v>
      </c>
      <c r="I124" s="84">
        <v>14668.852791878171</v>
      </c>
      <c r="J124" s="84">
        <v>3736.1743305132541</v>
      </c>
      <c r="K124" s="84">
        <v>5496.441700011279</v>
      </c>
      <c r="L124" s="84">
        <v>4762.9960518894522</v>
      </c>
      <c r="M124" s="84">
        <v>6911.5104342921595</v>
      </c>
      <c r="N124" s="84">
        <v>8731.2352600112772</v>
      </c>
      <c r="O124" s="84">
        <v>78154.737923090783</v>
      </c>
      <c r="P124" s="84">
        <v>8154.2653028977111</v>
      </c>
      <c r="Q124" s="84">
        <v>22065.439032568531</v>
      </c>
      <c r="R124" s="84">
        <v>18178.058508742244</v>
      </c>
      <c r="S124" s="84">
        <v>118258.44557247602</v>
      </c>
      <c r="T124" s="84">
        <v>23196.738994285879</v>
      </c>
      <c r="U124" s="70"/>
      <c r="V124" s="144"/>
    </row>
    <row r="125" spans="1:22" x14ac:dyDescent="0.25">
      <c r="A125" s="83" t="s">
        <v>159</v>
      </c>
      <c r="B125" s="83" t="s">
        <v>122</v>
      </c>
      <c r="C125" s="83" t="s">
        <v>164</v>
      </c>
      <c r="D125" s="83"/>
      <c r="E125" s="84">
        <v>12960.382080499998</v>
      </c>
      <c r="F125" s="84">
        <v>11832</v>
      </c>
      <c r="G125" s="84">
        <v>1686</v>
      </c>
      <c r="H125" s="84">
        <v>4752.7706310000012</v>
      </c>
      <c r="I125" s="84">
        <v>14505</v>
      </c>
      <c r="J125" s="84">
        <v>4450.0689999999995</v>
      </c>
      <c r="K125" s="84">
        <v>8365.5919999999969</v>
      </c>
      <c r="L125" s="84">
        <v>12487.659289999998</v>
      </c>
      <c r="M125" s="84">
        <v>5394.5941400000002</v>
      </c>
      <c r="N125" s="84">
        <v>6476.3799999999992</v>
      </c>
      <c r="O125" s="84">
        <v>92700.497280000011</v>
      </c>
      <c r="P125" s="84">
        <v>8685</v>
      </c>
      <c r="Q125" s="84">
        <v>18306.53314</v>
      </c>
      <c r="R125" s="84">
        <v>27553.416818761278</v>
      </c>
      <c r="S125" s="84">
        <v>138988</v>
      </c>
      <c r="T125" s="84">
        <v>30436.62900774338</v>
      </c>
      <c r="U125" s="70"/>
      <c r="V125" s="144"/>
    </row>
    <row r="126" spans="1:22" x14ac:dyDescent="0.25">
      <c r="A126" s="83" t="s">
        <v>159</v>
      </c>
      <c r="B126" s="83" t="s">
        <v>122</v>
      </c>
      <c r="C126" s="83" t="s">
        <v>135</v>
      </c>
      <c r="D126" s="83"/>
      <c r="E126" s="84">
        <v>11670</v>
      </c>
      <c r="F126" s="84">
        <v>23430.745166274512</v>
      </c>
      <c r="G126" s="84">
        <v>2435</v>
      </c>
      <c r="H126" s="84">
        <v>5669.7172932078502</v>
      </c>
      <c r="I126" s="84">
        <v>13182.468650000001</v>
      </c>
      <c r="J126" s="84">
        <v>10588.843615</v>
      </c>
      <c r="K126" s="84">
        <v>7687.7245083446232</v>
      </c>
      <c r="L126" s="84">
        <v>809.3684026991034</v>
      </c>
      <c r="M126" s="84">
        <v>7558.1192242197167</v>
      </c>
      <c r="N126" s="84">
        <v>9742</v>
      </c>
      <c r="O126" s="84">
        <v>100006.40641372922</v>
      </c>
      <c r="P126" s="84">
        <v>10243.798810756993</v>
      </c>
      <c r="Q126" s="84">
        <v>21547.418645078498</v>
      </c>
      <c r="R126" s="84">
        <v>39801.335962505771</v>
      </c>
      <c r="S126" s="84">
        <v>148010.20814953389</v>
      </c>
      <c r="T126" s="84">
        <v>30961.193254092337</v>
      </c>
      <c r="U126" s="70"/>
      <c r="V126" s="144"/>
    </row>
    <row r="127" spans="1:22" x14ac:dyDescent="0.25">
      <c r="A127" s="83" t="s">
        <v>159</v>
      </c>
      <c r="B127" s="83" t="s">
        <v>122</v>
      </c>
      <c r="C127" s="83" t="s">
        <v>136</v>
      </c>
      <c r="D127" s="83"/>
      <c r="E127" s="84">
        <v>8425</v>
      </c>
      <c r="F127" s="84">
        <v>25838.016287522722</v>
      </c>
      <c r="G127" s="84">
        <v>2661</v>
      </c>
      <c r="H127" s="84">
        <v>6877.101249707599</v>
      </c>
      <c r="I127" s="84">
        <v>14795.2</v>
      </c>
      <c r="J127" s="84">
        <v>5074.9971999999989</v>
      </c>
      <c r="K127" s="84">
        <v>9281.4826933293316</v>
      </c>
      <c r="L127" s="84">
        <v>790</v>
      </c>
      <c r="M127" s="84">
        <v>8889.8244246112426</v>
      </c>
      <c r="N127" s="84">
        <v>12187</v>
      </c>
      <c r="O127" s="84">
        <v>93564.276035622635</v>
      </c>
      <c r="P127" s="84">
        <v>13842.771531008768</v>
      </c>
      <c r="Q127" s="84">
        <v>15681.073795702403</v>
      </c>
      <c r="R127" s="84">
        <v>34212.450482968838</v>
      </c>
      <c r="S127" s="84">
        <v>143638.58841988965</v>
      </c>
      <c r="T127" s="84">
        <v>31054.783170463972</v>
      </c>
      <c r="U127" s="70"/>
      <c r="V127" s="144"/>
    </row>
    <row r="128" spans="1:22" x14ac:dyDescent="0.25">
      <c r="A128" s="83" t="s">
        <v>159</v>
      </c>
      <c r="B128" s="83" t="s">
        <v>122</v>
      </c>
      <c r="C128" s="83" t="s">
        <v>137</v>
      </c>
      <c r="D128" s="83"/>
      <c r="E128" s="84">
        <v>8155</v>
      </c>
      <c r="F128" s="84">
        <v>16341.110352056861</v>
      </c>
      <c r="G128" s="84">
        <v>2554</v>
      </c>
      <c r="H128" s="84">
        <v>8335.1922795527207</v>
      </c>
      <c r="I128" s="84">
        <v>21286.906999999999</v>
      </c>
      <c r="J128" s="84">
        <v>2381.5372000000002</v>
      </c>
      <c r="K128" s="84">
        <v>8712.2780894442967</v>
      </c>
      <c r="L128" s="84">
        <v>880</v>
      </c>
      <c r="M128" s="84">
        <v>13010.730601696132</v>
      </c>
      <c r="N128" s="84">
        <v>10307</v>
      </c>
      <c r="O128" s="84">
        <v>96167.012411106014</v>
      </c>
      <c r="P128" s="84">
        <v>9787.168962713813</v>
      </c>
      <c r="Q128" s="84">
        <v>17671.810897884676</v>
      </c>
      <c r="R128" s="84">
        <v>27567.360600941553</v>
      </c>
      <c r="S128" s="84">
        <v>148875.55311476253</v>
      </c>
      <c r="T128" s="84">
        <v>31545.763479560163</v>
      </c>
      <c r="U128" s="70"/>
      <c r="V128" s="144"/>
    </row>
    <row r="129" spans="1:22" x14ac:dyDescent="0.25">
      <c r="A129" s="83" t="s">
        <v>159</v>
      </c>
      <c r="B129" s="83" t="s">
        <v>122</v>
      </c>
      <c r="C129" s="83" t="s">
        <v>138</v>
      </c>
      <c r="D129" s="83"/>
      <c r="E129" s="84">
        <v>9547</v>
      </c>
      <c r="F129" s="84">
        <v>14923.718340597268</v>
      </c>
      <c r="G129" s="84">
        <v>2386</v>
      </c>
      <c r="H129" s="84">
        <v>8080.5719962102467</v>
      </c>
      <c r="I129" s="84">
        <v>16684.204375000001</v>
      </c>
      <c r="J129" s="84">
        <v>1903.3671999999999</v>
      </c>
      <c r="K129" s="84">
        <v>7809.3561161846956</v>
      </c>
      <c r="L129" s="84">
        <v>1365</v>
      </c>
      <c r="M129" s="84">
        <v>18116.836460809678</v>
      </c>
      <c r="N129" s="84">
        <v>10707</v>
      </c>
      <c r="O129" s="84">
        <v>125106.1382157085</v>
      </c>
      <c r="P129" s="84">
        <v>10631.517153987992</v>
      </c>
      <c r="Q129" s="84">
        <v>14955.775514211902</v>
      </c>
      <c r="R129" s="84">
        <v>26192.091037015947</v>
      </c>
      <c r="S129" s="84">
        <v>146360.4601548675</v>
      </c>
      <c r="T129" s="84">
        <v>33985.053995032074</v>
      </c>
      <c r="U129" s="70"/>
      <c r="V129" s="144"/>
    </row>
    <row r="130" spans="1:22" x14ac:dyDescent="0.25">
      <c r="A130" s="83" t="s">
        <v>159</v>
      </c>
      <c r="B130" s="83" t="s">
        <v>122</v>
      </c>
      <c r="C130" s="83" t="s">
        <v>139</v>
      </c>
      <c r="D130" s="83"/>
      <c r="E130" s="84">
        <v>6567</v>
      </c>
      <c r="F130" s="84">
        <v>15878.83818858449</v>
      </c>
      <c r="G130" s="84">
        <v>2431</v>
      </c>
      <c r="H130" s="84">
        <v>7295.1631901507471</v>
      </c>
      <c r="I130" s="84">
        <v>15780.946</v>
      </c>
      <c r="J130" s="84">
        <v>1746.2872</v>
      </c>
      <c r="K130" s="84">
        <v>7267.9170483291045</v>
      </c>
      <c r="L130" s="84">
        <v>1427</v>
      </c>
      <c r="M130" s="84">
        <v>9072.1570746749585</v>
      </c>
      <c r="N130" s="84">
        <v>10957</v>
      </c>
      <c r="O130" s="84">
        <v>125871.1086995293</v>
      </c>
      <c r="P130" s="84">
        <v>9947.5409971545378</v>
      </c>
      <c r="Q130" s="84">
        <v>12854.454878753886</v>
      </c>
      <c r="R130" s="84">
        <v>26346.006972999403</v>
      </c>
      <c r="S130" s="84">
        <v>153126.5020932116</v>
      </c>
      <c r="T130" s="84">
        <v>34193.419441710801</v>
      </c>
      <c r="U130" s="70"/>
      <c r="V130" s="144"/>
    </row>
    <row r="131" spans="1:22" x14ac:dyDescent="0.25">
      <c r="A131" s="83" t="s">
        <v>159</v>
      </c>
      <c r="B131" s="83" t="s">
        <v>122</v>
      </c>
      <c r="C131" s="83" t="s">
        <v>140</v>
      </c>
      <c r="D131" s="83"/>
      <c r="E131" s="84">
        <v>7442</v>
      </c>
      <c r="F131" s="84">
        <v>11876.84104212264</v>
      </c>
      <c r="G131" s="84">
        <v>2485</v>
      </c>
      <c r="H131" s="84">
        <v>6878.2269428978234</v>
      </c>
      <c r="I131" s="84">
        <v>10942.1</v>
      </c>
      <c r="J131" s="84">
        <v>2527.0672</v>
      </c>
      <c r="K131" s="84">
        <v>7311.9900948474406</v>
      </c>
      <c r="L131" s="84">
        <v>1702</v>
      </c>
      <c r="M131" s="84">
        <v>7227.6091284314834</v>
      </c>
      <c r="N131" s="84">
        <v>10657</v>
      </c>
      <c r="O131" s="84">
        <v>135382.1327067622</v>
      </c>
      <c r="P131" s="84">
        <v>11534.701725880321</v>
      </c>
      <c r="Q131" s="84">
        <v>12505.797136846451</v>
      </c>
      <c r="R131" s="84">
        <v>26138.791666017878</v>
      </c>
      <c r="S131" s="84">
        <v>146264.51866694193</v>
      </c>
      <c r="T131" s="84">
        <v>33689.892799095207</v>
      </c>
      <c r="U131" s="70"/>
      <c r="V131" s="144"/>
    </row>
    <row r="132" spans="1:22" x14ac:dyDescent="0.25">
      <c r="A132" s="71"/>
      <c r="B132" s="71"/>
      <c r="C132" s="71"/>
      <c r="D132" s="71"/>
      <c r="E132" s="71"/>
      <c r="F132" s="71"/>
      <c r="G132" s="71"/>
      <c r="H132" s="71"/>
      <c r="I132" s="71"/>
      <c r="J132" s="71"/>
      <c r="K132" s="71"/>
      <c r="L132" s="71"/>
      <c r="M132" s="71"/>
      <c r="N132" s="71"/>
      <c r="O132" s="71"/>
      <c r="P132" s="71"/>
      <c r="Q132" s="71"/>
      <c r="R132" s="71"/>
      <c r="S132" s="71"/>
      <c r="T132" s="71"/>
      <c r="U132" s="70"/>
      <c r="V132" s="144"/>
    </row>
    <row r="133" spans="1:22" x14ac:dyDescent="0.25">
      <c r="A133" s="83" t="s">
        <v>159</v>
      </c>
      <c r="B133" s="83" t="s">
        <v>122</v>
      </c>
      <c r="C133" s="83"/>
      <c r="D133" s="83" t="s">
        <v>32</v>
      </c>
      <c r="E133" s="83" t="s">
        <v>14</v>
      </c>
      <c r="F133" s="83" t="s">
        <v>3</v>
      </c>
      <c r="G133" s="83" t="s">
        <v>9</v>
      </c>
      <c r="H133" s="83" t="s">
        <v>11</v>
      </c>
      <c r="I133" s="83" t="s">
        <v>12</v>
      </c>
      <c r="J133" s="83" t="s">
        <v>10</v>
      </c>
      <c r="K133" s="83" t="s">
        <v>8</v>
      </c>
      <c r="L133" s="83" t="s">
        <v>7</v>
      </c>
      <c r="M133" s="83" t="s">
        <v>2</v>
      </c>
      <c r="N133" s="83" t="s">
        <v>4</v>
      </c>
      <c r="O133" s="83" t="s">
        <v>15</v>
      </c>
      <c r="P133" s="83" t="s">
        <v>5</v>
      </c>
      <c r="Q133" s="83" t="s">
        <v>13</v>
      </c>
      <c r="R133" s="83" t="s">
        <v>6</v>
      </c>
      <c r="S133" s="83" t="s">
        <v>0</v>
      </c>
      <c r="T133" s="83" t="s">
        <v>1</v>
      </c>
      <c r="U133" s="70"/>
      <c r="V133" s="144"/>
    </row>
    <row r="134" spans="1:22" x14ac:dyDescent="0.25">
      <c r="A134" s="83" t="s">
        <v>159</v>
      </c>
      <c r="B134" s="83" t="s">
        <v>122</v>
      </c>
      <c r="C134" s="83" t="s">
        <v>165</v>
      </c>
      <c r="D134" s="83"/>
      <c r="E134" s="84">
        <v>228.65242645661783</v>
      </c>
      <c r="F134" s="88">
        <v>0</v>
      </c>
      <c r="G134" s="84">
        <v>80.69132861360211</v>
      </c>
      <c r="H134" s="84">
        <v>321.6540381558288</v>
      </c>
      <c r="I134" s="84">
        <v>674.10243217854338</v>
      </c>
      <c r="J134" s="84">
        <v>303.06649871842421</v>
      </c>
      <c r="K134" s="84">
        <v>98.425118201341022</v>
      </c>
      <c r="L134" s="84">
        <v>99.748813256822942</v>
      </c>
      <c r="M134" s="84">
        <v>228.34504036145938</v>
      </c>
      <c r="N134" s="84">
        <v>0</v>
      </c>
      <c r="O134" s="84">
        <v>2396.6239004556201</v>
      </c>
      <c r="P134" s="84">
        <v>318.73450639451698</v>
      </c>
      <c r="Q134" s="84">
        <v>-46.667579092341363</v>
      </c>
      <c r="R134" s="84">
        <v>2604.6720764486827</v>
      </c>
      <c r="S134" s="84">
        <v>1759.3921775097504</v>
      </c>
      <c r="T134" s="84">
        <v>15727.414327642682</v>
      </c>
      <c r="U134" s="70"/>
      <c r="V134" s="144"/>
    </row>
    <row r="135" spans="1:22" x14ac:dyDescent="0.25">
      <c r="A135" s="83" t="s">
        <v>159</v>
      </c>
      <c r="B135" s="83" t="s">
        <v>122</v>
      </c>
      <c r="C135" s="83" t="s">
        <v>166</v>
      </c>
      <c r="D135" s="83"/>
      <c r="E135" s="84">
        <v>263.48185648555921</v>
      </c>
      <c r="F135" s="84">
        <v>0</v>
      </c>
      <c r="G135" s="84">
        <v>437.24310823735613</v>
      </c>
      <c r="H135" s="84">
        <v>474.24691459213</v>
      </c>
      <c r="I135" s="84">
        <v>3552.4540173066785</v>
      </c>
      <c r="J135" s="84">
        <v>463.62136377478549</v>
      </c>
      <c r="K135" s="84">
        <v>76.184648189128964</v>
      </c>
      <c r="L135" s="84">
        <v>19.514738882852825</v>
      </c>
      <c r="M135" s="84">
        <v>287.87767856518337</v>
      </c>
      <c r="N135" s="84">
        <v>375.27295483466776</v>
      </c>
      <c r="O135" s="84">
        <v>3388.7272236923795</v>
      </c>
      <c r="P135" s="84">
        <v>300.53950349213164</v>
      </c>
      <c r="Q135" s="84">
        <v>161.80219946137709</v>
      </c>
      <c r="R135" s="84">
        <v>8222.9472733201928</v>
      </c>
      <c r="S135" s="84">
        <v>17984.506821247247</v>
      </c>
      <c r="T135" s="84">
        <v>1057.0946204201</v>
      </c>
      <c r="U135" s="70"/>
      <c r="V135" s="144"/>
    </row>
    <row r="136" spans="1:22" x14ac:dyDescent="0.25">
      <c r="A136" s="83" t="s">
        <v>159</v>
      </c>
      <c r="B136" s="83" t="s">
        <v>122</v>
      </c>
      <c r="C136" s="83" t="s">
        <v>167</v>
      </c>
      <c r="D136" s="83"/>
      <c r="E136" s="84">
        <v>33.633493233288668</v>
      </c>
      <c r="F136" s="84">
        <v>0</v>
      </c>
      <c r="G136" s="84">
        <v>169.51903728123344</v>
      </c>
      <c r="H136" s="84">
        <v>390.96839409796883</v>
      </c>
      <c r="I136" s="84">
        <v>511.05565833159767</v>
      </c>
      <c r="J136" s="84">
        <v>102.31047535334264</v>
      </c>
      <c r="K136" s="84">
        <v>1107.2361016489899</v>
      </c>
      <c r="L136" s="84">
        <v>5.1143992952333797</v>
      </c>
      <c r="M136" s="84">
        <v>372.58374847728817</v>
      </c>
      <c r="N136" s="84">
        <v>17.629333997733966</v>
      </c>
      <c r="O136" s="84">
        <v>6849.7490638757308</v>
      </c>
      <c r="P136" s="84">
        <v>271.2905304778958</v>
      </c>
      <c r="Q136" s="84">
        <v>752.02989863655716</v>
      </c>
      <c r="R136" s="84">
        <v>2447.5928470578101</v>
      </c>
      <c r="S136" s="84">
        <v>10298.140537196696</v>
      </c>
      <c r="T136" s="84">
        <v>806.10644950262747</v>
      </c>
      <c r="U136" s="70"/>
      <c r="V136" s="144"/>
    </row>
    <row r="137" spans="1:22" x14ac:dyDescent="0.25">
      <c r="A137" s="83" t="s">
        <v>159</v>
      </c>
      <c r="B137" s="83" t="s">
        <v>122</v>
      </c>
      <c r="C137" s="83" t="s">
        <v>168</v>
      </c>
      <c r="D137" s="83"/>
      <c r="E137" s="84">
        <v>452.79864636209811</v>
      </c>
      <c r="F137" s="84">
        <v>0</v>
      </c>
      <c r="G137" s="84">
        <v>220.18789820642976</v>
      </c>
      <c r="H137" s="84">
        <v>1.3627112013536375</v>
      </c>
      <c r="I137" s="84">
        <v>10241.150592216582</v>
      </c>
      <c r="J137" s="84">
        <v>134.93500958826846</v>
      </c>
      <c r="K137" s="84">
        <v>601.94156579808225</v>
      </c>
      <c r="L137" s="84">
        <v>64.830231246474895</v>
      </c>
      <c r="M137" s="84">
        <v>177.27016356457978</v>
      </c>
      <c r="N137" s="84">
        <v>0</v>
      </c>
      <c r="O137" s="84">
        <v>6318.112274713515</v>
      </c>
      <c r="P137" s="84">
        <v>195.67219338182227</v>
      </c>
      <c r="Q137" s="84">
        <v>3299.2219248505353</v>
      </c>
      <c r="R137" s="84">
        <v>4885.5859672870838</v>
      </c>
      <c r="S137" s="84">
        <v>10289.773265651436</v>
      </c>
      <c r="T137" s="84">
        <v>503.42647833051319</v>
      </c>
      <c r="U137" s="70"/>
      <c r="V137" s="144"/>
    </row>
    <row r="138" spans="1:22" x14ac:dyDescent="0.25">
      <c r="A138" s="83" t="s">
        <v>159</v>
      </c>
      <c r="B138" s="83" t="s">
        <v>122</v>
      </c>
      <c r="C138" s="83" t="s">
        <v>169</v>
      </c>
      <c r="D138" s="83"/>
      <c r="E138" s="84">
        <v>1268.2665400000001</v>
      </c>
      <c r="F138" s="84">
        <v>0</v>
      </c>
      <c r="G138" s="84">
        <v>600</v>
      </c>
      <c r="H138" s="84">
        <v>67.048749999999998</v>
      </c>
      <c r="I138" s="84">
        <v>1610</v>
      </c>
      <c r="J138" s="84">
        <v>0</v>
      </c>
      <c r="K138" s="84">
        <v>717.74503493583416</v>
      </c>
      <c r="L138" s="84">
        <v>73.673560000000009</v>
      </c>
      <c r="M138" s="84">
        <v>207</v>
      </c>
      <c r="N138" s="84">
        <v>87.495999999999995</v>
      </c>
      <c r="O138" s="84">
        <v>5986.6823642658946</v>
      </c>
      <c r="P138" s="84">
        <v>740</v>
      </c>
      <c r="Q138" s="84">
        <v>531.72909000000004</v>
      </c>
      <c r="R138" s="84">
        <v>11795.349770000001</v>
      </c>
      <c r="S138" s="84">
        <v>10224</v>
      </c>
      <c r="T138" s="84">
        <v>1143.9039</v>
      </c>
      <c r="U138" s="70"/>
      <c r="V138" s="144"/>
    </row>
    <row r="139" spans="1:22" x14ac:dyDescent="0.25">
      <c r="A139" s="83" t="s">
        <v>159</v>
      </c>
      <c r="B139" s="83" t="s">
        <v>122</v>
      </c>
      <c r="C139" s="83" t="s">
        <v>141</v>
      </c>
      <c r="D139" s="83"/>
      <c r="E139" s="84">
        <v>941.61200000000008</v>
      </c>
      <c r="F139" s="84">
        <v>0</v>
      </c>
      <c r="G139" s="84">
        <v>545</v>
      </c>
      <c r="H139" s="84">
        <v>468</v>
      </c>
      <c r="I139" s="84">
        <v>1851.9227599999999</v>
      </c>
      <c r="J139" s="84">
        <v>677</v>
      </c>
      <c r="K139" s="84">
        <v>1646</v>
      </c>
      <c r="L139" s="84">
        <v>0</v>
      </c>
      <c r="M139" s="84">
        <v>446</v>
      </c>
      <c r="N139" s="84">
        <v>0</v>
      </c>
      <c r="O139" s="84">
        <v>6921.6427514062098</v>
      </c>
      <c r="P139" s="84">
        <v>3032.4</v>
      </c>
      <c r="Q139" s="84">
        <v>276</v>
      </c>
      <c r="R139" s="84">
        <v>8151.485999999999</v>
      </c>
      <c r="S139" s="84">
        <v>11487</v>
      </c>
      <c r="T139" s="84">
        <v>1716.8082199849121</v>
      </c>
      <c r="U139" s="70"/>
      <c r="V139" s="144"/>
    </row>
    <row r="140" spans="1:22" x14ac:dyDescent="0.25">
      <c r="A140" s="83" t="s">
        <v>159</v>
      </c>
      <c r="B140" s="83" t="s">
        <v>122</v>
      </c>
      <c r="C140" s="83" t="s">
        <v>142</v>
      </c>
      <c r="D140" s="83"/>
      <c r="E140" s="84">
        <v>746.61199999999997</v>
      </c>
      <c r="F140" s="84">
        <v>0</v>
      </c>
      <c r="G140" s="84">
        <v>568</v>
      </c>
      <c r="H140" s="84">
        <v>1210</v>
      </c>
      <c r="I140" s="84">
        <v>580</v>
      </c>
      <c r="J140" s="84">
        <v>198</v>
      </c>
      <c r="K140" s="84">
        <v>1149</v>
      </c>
      <c r="L140" s="84">
        <v>0</v>
      </c>
      <c r="M140" s="84">
        <v>429</v>
      </c>
      <c r="N140" s="84">
        <v>0</v>
      </c>
      <c r="O140" s="84">
        <v>9166.6514683110308</v>
      </c>
      <c r="P140" s="84">
        <v>2567.3000000000002</v>
      </c>
      <c r="Q140" s="84">
        <v>250</v>
      </c>
      <c r="R140" s="84">
        <v>11625</v>
      </c>
      <c r="S140" s="84">
        <v>12561</v>
      </c>
      <c r="T140" s="84">
        <v>1201.7120640886139</v>
      </c>
      <c r="U140" s="70"/>
      <c r="V140" s="144"/>
    </row>
    <row r="141" spans="1:22" x14ac:dyDescent="0.25">
      <c r="A141" s="83" t="s">
        <v>159</v>
      </c>
      <c r="B141" s="83" t="s">
        <v>122</v>
      </c>
      <c r="C141" s="83" t="s">
        <v>143</v>
      </c>
      <c r="D141" s="83"/>
      <c r="E141" s="84">
        <v>696.61199999999997</v>
      </c>
      <c r="F141" s="84">
        <v>0</v>
      </c>
      <c r="G141" s="84">
        <v>268</v>
      </c>
      <c r="H141" s="84">
        <v>10</v>
      </c>
      <c r="I141" s="84">
        <v>630</v>
      </c>
      <c r="J141" s="84">
        <v>844</v>
      </c>
      <c r="K141" s="84">
        <v>629</v>
      </c>
      <c r="L141" s="84">
        <v>76</v>
      </c>
      <c r="M141" s="84">
        <v>429</v>
      </c>
      <c r="N141" s="84">
        <v>0</v>
      </c>
      <c r="O141" s="84">
        <v>10662.892049259341</v>
      </c>
      <c r="P141" s="84">
        <v>1349.3</v>
      </c>
      <c r="Q141" s="84">
        <v>300</v>
      </c>
      <c r="R141" s="84">
        <v>8625</v>
      </c>
      <c r="S141" s="84">
        <v>9985</v>
      </c>
      <c r="T141" s="84">
        <v>1324.8911905571699</v>
      </c>
      <c r="U141" s="70"/>
      <c r="V141" s="144"/>
    </row>
    <row r="142" spans="1:22" x14ac:dyDescent="0.25">
      <c r="A142" s="83" t="s">
        <v>159</v>
      </c>
      <c r="B142" s="83" t="s">
        <v>122</v>
      </c>
      <c r="C142" s="83" t="s">
        <v>144</v>
      </c>
      <c r="D142" s="83"/>
      <c r="E142" s="84">
        <v>371.61200000000002</v>
      </c>
      <c r="F142" s="84">
        <v>0</v>
      </c>
      <c r="G142" s="84">
        <v>568</v>
      </c>
      <c r="H142" s="84">
        <v>10</v>
      </c>
      <c r="I142" s="84">
        <v>630</v>
      </c>
      <c r="J142" s="84">
        <v>844</v>
      </c>
      <c r="K142" s="84">
        <v>715</v>
      </c>
      <c r="L142" s="84">
        <v>0</v>
      </c>
      <c r="M142" s="84">
        <v>429</v>
      </c>
      <c r="N142" s="84">
        <v>0</v>
      </c>
      <c r="O142" s="84">
        <v>7661.495170434755</v>
      </c>
      <c r="P142" s="84">
        <v>194.3</v>
      </c>
      <c r="Q142" s="84">
        <v>300</v>
      </c>
      <c r="R142" s="84">
        <v>8125</v>
      </c>
      <c r="S142" s="84">
        <v>12523</v>
      </c>
      <c r="T142" s="84">
        <v>4640.4131902336212</v>
      </c>
      <c r="U142" s="70"/>
      <c r="V142" s="144"/>
    </row>
    <row r="143" spans="1:22" x14ac:dyDescent="0.25">
      <c r="A143" s="83" t="s">
        <v>159</v>
      </c>
      <c r="B143" s="83" t="s">
        <v>122</v>
      </c>
      <c r="C143" s="83" t="s">
        <v>145</v>
      </c>
      <c r="D143" s="83"/>
      <c r="E143" s="84">
        <v>596.61199999999997</v>
      </c>
      <c r="F143" s="84">
        <v>0</v>
      </c>
      <c r="G143" s="84">
        <v>268</v>
      </c>
      <c r="H143" s="84">
        <v>10</v>
      </c>
      <c r="I143" s="84">
        <v>610</v>
      </c>
      <c r="J143" s="84">
        <v>198</v>
      </c>
      <c r="K143" s="84">
        <v>534</v>
      </c>
      <c r="L143" s="84">
        <v>0</v>
      </c>
      <c r="M143" s="84">
        <v>429</v>
      </c>
      <c r="N143" s="84">
        <v>0</v>
      </c>
      <c r="O143" s="84">
        <v>4291.1273584373084</v>
      </c>
      <c r="P143" s="84">
        <v>194.3</v>
      </c>
      <c r="Q143" s="84">
        <v>300</v>
      </c>
      <c r="R143" s="84">
        <v>7125</v>
      </c>
      <c r="S143" s="84">
        <v>8169</v>
      </c>
      <c r="T143" s="84">
        <v>456.49009412313433</v>
      </c>
      <c r="U143" s="70"/>
      <c r="V143" s="144"/>
    </row>
    <row r="144" spans="1:22" x14ac:dyDescent="0.25">
      <c r="A144" s="83" t="s">
        <v>159</v>
      </c>
      <c r="B144" s="83" t="s">
        <v>122</v>
      </c>
      <c r="C144" s="83" t="s">
        <v>146</v>
      </c>
      <c r="D144" s="83"/>
      <c r="E144" s="84">
        <v>396.61200000000002</v>
      </c>
      <c r="F144" s="84">
        <v>0</v>
      </c>
      <c r="G144" s="84">
        <v>0</v>
      </c>
      <c r="H144" s="84">
        <v>10</v>
      </c>
      <c r="I144" s="84">
        <v>580</v>
      </c>
      <c r="J144" s="84">
        <v>207.9</v>
      </c>
      <c r="K144" s="84">
        <v>575</v>
      </c>
      <c r="L144" s="84">
        <v>18</v>
      </c>
      <c r="M144" s="84">
        <v>429</v>
      </c>
      <c r="N144" s="84">
        <v>0</v>
      </c>
      <c r="O144" s="84">
        <v>4383.1675520846229</v>
      </c>
      <c r="P144" s="84">
        <v>194.3</v>
      </c>
      <c r="Q144" s="84">
        <v>300</v>
      </c>
      <c r="R144" s="84">
        <v>4075</v>
      </c>
      <c r="S144" s="84">
        <v>8578</v>
      </c>
      <c r="T144" s="84">
        <v>448.25343721432108</v>
      </c>
      <c r="U144" s="70"/>
      <c r="V144" s="144"/>
    </row>
    <row r="145" spans="1:22" x14ac:dyDescent="0.25">
      <c r="A145" s="71"/>
      <c r="B145" s="71"/>
      <c r="C145" s="71"/>
      <c r="D145" s="71"/>
      <c r="E145" s="71"/>
      <c r="F145" s="71"/>
      <c r="G145" s="71"/>
      <c r="H145" s="71"/>
      <c r="I145" s="71"/>
      <c r="J145" s="71"/>
      <c r="K145" s="71"/>
      <c r="L145" s="71"/>
      <c r="M145" s="71"/>
      <c r="N145" s="71"/>
      <c r="O145" s="71"/>
      <c r="P145" s="71"/>
      <c r="Q145" s="71"/>
      <c r="R145" s="71"/>
      <c r="S145" s="71"/>
      <c r="T145" s="71"/>
      <c r="U145" s="70"/>
      <c r="V145" s="144"/>
    </row>
    <row r="146" spans="1:22" x14ac:dyDescent="0.25">
      <c r="A146" s="83" t="s">
        <v>159</v>
      </c>
      <c r="B146" s="83" t="s">
        <v>157</v>
      </c>
      <c r="C146" s="83"/>
      <c r="D146" s="83" t="s">
        <v>32</v>
      </c>
      <c r="E146" s="83" t="s">
        <v>14</v>
      </c>
      <c r="F146" s="83" t="s">
        <v>3</v>
      </c>
      <c r="G146" s="83" t="s">
        <v>9</v>
      </c>
      <c r="H146" s="83" t="s">
        <v>11</v>
      </c>
      <c r="I146" s="83" t="s">
        <v>12</v>
      </c>
      <c r="J146" s="83" t="s">
        <v>10</v>
      </c>
      <c r="K146" s="83" t="s">
        <v>8</v>
      </c>
      <c r="L146" s="83" t="s">
        <v>7</v>
      </c>
      <c r="M146" s="83" t="s">
        <v>2</v>
      </c>
      <c r="N146" s="83" t="s">
        <v>4</v>
      </c>
      <c r="O146" s="83" t="s">
        <v>15</v>
      </c>
      <c r="P146" s="83" t="s">
        <v>5</v>
      </c>
      <c r="Q146" s="83" t="s">
        <v>13</v>
      </c>
      <c r="R146" s="83" t="s">
        <v>6</v>
      </c>
      <c r="S146" s="83" t="s">
        <v>0</v>
      </c>
      <c r="T146" s="83" t="s">
        <v>1</v>
      </c>
      <c r="U146" s="70"/>
      <c r="V146" s="144"/>
    </row>
    <row r="147" spans="1:22" x14ac:dyDescent="0.25">
      <c r="A147" s="83" t="s">
        <v>159</v>
      </c>
      <c r="B147" s="83" t="s">
        <v>157</v>
      </c>
      <c r="C147" s="83" t="s">
        <v>124</v>
      </c>
      <c r="D147" s="83"/>
      <c r="E147" s="86">
        <v>12611.612000000001</v>
      </c>
      <c r="F147" s="86">
        <v>23430.745166274512</v>
      </c>
      <c r="G147" s="86">
        <v>2980</v>
      </c>
      <c r="H147" s="86">
        <v>6137.7172932078502</v>
      </c>
      <c r="I147" s="86">
        <v>15034.39141</v>
      </c>
      <c r="J147" s="86">
        <v>11265.843615</v>
      </c>
      <c r="K147" s="86">
        <v>9333.7245083446232</v>
      </c>
      <c r="L147" s="86">
        <v>809.3684026991034</v>
      </c>
      <c r="M147" s="86">
        <v>8004.1192242197167</v>
      </c>
      <c r="N147" s="86">
        <v>9742</v>
      </c>
      <c r="O147" s="86">
        <v>106928.04916513542</v>
      </c>
      <c r="P147" s="86">
        <v>13276.198810756992</v>
      </c>
      <c r="Q147" s="86">
        <v>21823.418645078498</v>
      </c>
      <c r="R147" s="86">
        <v>47952.821962505768</v>
      </c>
      <c r="S147" s="86">
        <v>159497.20814953389</v>
      </c>
      <c r="T147" s="86">
        <v>32678.001474077249</v>
      </c>
      <c r="U147" s="70"/>
      <c r="V147" s="144"/>
    </row>
    <row r="148" spans="1:22" x14ac:dyDescent="0.25">
      <c r="A148" s="83" t="s">
        <v>159</v>
      </c>
      <c r="B148" s="83" t="s">
        <v>157</v>
      </c>
      <c r="C148" s="83" t="s">
        <v>125</v>
      </c>
      <c r="D148" s="83"/>
      <c r="E148" s="86">
        <v>9171.6119999999992</v>
      </c>
      <c r="F148" s="86">
        <v>25838.016287522722</v>
      </c>
      <c r="G148" s="86">
        <v>3229</v>
      </c>
      <c r="H148" s="86">
        <v>8087.101249707599</v>
      </c>
      <c r="I148" s="86">
        <v>15375.2</v>
      </c>
      <c r="J148" s="86">
        <v>5272.9971999999989</v>
      </c>
      <c r="K148" s="86">
        <v>10430.482693329332</v>
      </c>
      <c r="L148" s="86">
        <v>790</v>
      </c>
      <c r="M148" s="86">
        <v>9318.8244246112426</v>
      </c>
      <c r="N148" s="86">
        <v>12187</v>
      </c>
      <c r="O148" s="86">
        <v>102730.92750393366</v>
      </c>
      <c r="P148" s="86">
        <v>16410.071531008769</v>
      </c>
      <c r="Q148" s="86">
        <v>15931.073795702403</v>
      </c>
      <c r="R148" s="86">
        <v>45837.450482968838</v>
      </c>
      <c r="S148" s="86">
        <v>156199.58841988965</v>
      </c>
      <c r="T148" s="86">
        <v>32256.495234552585</v>
      </c>
      <c r="U148" s="70"/>
      <c r="V148" s="144"/>
    </row>
    <row r="149" spans="1:22" x14ac:dyDescent="0.25">
      <c r="A149" s="83" t="s">
        <v>159</v>
      </c>
      <c r="B149" s="83" t="s">
        <v>157</v>
      </c>
      <c r="C149" s="83" t="s">
        <v>126</v>
      </c>
      <c r="D149" s="83"/>
      <c r="E149" s="86">
        <v>8851.6119999999992</v>
      </c>
      <c r="F149" s="86">
        <v>16341.110352056861</v>
      </c>
      <c r="G149" s="86">
        <v>2822</v>
      </c>
      <c r="H149" s="86">
        <v>8345.1922795527207</v>
      </c>
      <c r="I149" s="86">
        <v>21916.906999999999</v>
      </c>
      <c r="J149" s="86">
        <v>3225.5372000000002</v>
      </c>
      <c r="K149" s="86">
        <v>9341.2780894442967</v>
      </c>
      <c r="L149" s="86">
        <v>956</v>
      </c>
      <c r="M149" s="86">
        <v>13439.730601696132</v>
      </c>
      <c r="N149" s="86">
        <v>10307</v>
      </c>
      <c r="O149" s="86">
        <v>106829.90446036536</v>
      </c>
      <c r="P149" s="86">
        <v>11136.468962713812</v>
      </c>
      <c r="Q149" s="86">
        <v>17971.810897884676</v>
      </c>
      <c r="R149" s="86">
        <v>36192.360600941553</v>
      </c>
      <c r="S149" s="86">
        <v>158860.55311476253</v>
      </c>
      <c r="T149" s="86">
        <v>32870.654670117336</v>
      </c>
      <c r="U149" s="70"/>
      <c r="V149" s="144"/>
    </row>
    <row r="150" spans="1:22" x14ac:dyDescent="0.25">
      <c r="A150" s="83" t="s">
        <v>159</v>
      </c>
      <c r="B150" s="83" t="s">
        <v>157</v>
      </c>
      <c r="C150" s="83" t="s">
        <v>127</v>
      </c>
      <c r="D150" s="83"/>
      <c r="E150" s="86">
        <v>9918.6119999999992</v>
      </c>
      <c r="F150" s="86">
        <v>14923.718340597268</v>
      </c>
      <c r="G150" s="86">
        <v>2954</v>
      </c>
      <c r="H150" s="86">
        <v>8090.5719962102467</v>
      </c>
      <c r="I150" s="86">
        <v>17314.204375000001</v>
      </c>
      <c r="J150" s="86">
        <v>2747.3671999999997</v>
      </c>
      <c r="K150" s="86">
        <v>8524.3561161846956</v>
      </c>
      <c r="L150" s="86">
        <v>1365</v>
      </c>
      <c r="M150" s="86">
        <v>18545.836460809678</v>
      </c>
      <c r="N150" s="86">
        <v>10707</v>
      </c>
      <c r="O150" s="86">
        <v>132767.63338614325</v>
      </c>
      <c r="P150" s="86">
        <v>10825.817153987991</v>
      </c>
      <c r="Q150" s="86">
        <v>15255.775514211902</v>
      </c>
      <c r="R150" s="86">
        <v>34317.091037015947</v>
      </c>
      <c r="S150" s="86">
        <v>158883.4601548675</v>
      </c>
      <c r="T150" s="86">
        <v>38625.467185265697</v>
      </c>
      <c r="U150" s="70"/>
      <c r="V150" s="144"/>
    </row>
    <row r="151" spans="1:22" x14ac:dyDescent="0.25">
      <c r="A151" s="83" t="s">
        <v>159</v>
      </c>
      <c r="B151" s="83" t="s">
        <v>157</v>
      </c>
      <c r="C151" s="83" t="s">
        <v>128</v>
      </c>
      <c r="D151" s="83"/>
      <c r="E151" s="86">
        <v>7163.6120000000001</v>
      </c>
      <c r="F151" s="86">
        <v>15878.83818858449</v>
      </c>
      <c r="G151" s="86">
        <v>2699</v>
      </c>
      <c r="H151" s="86">
        <v>7305.1631901507471</v>
      </c>
      <c r="I151" s="86">
        <v>16390.946</v>
      </c>
      <c r="J151" s="86">
        <v>1944.2872</v>
      </c>
      <c r="K151" s="86">
        <v>7801.9170483291045</v>
      </c>
      <c r="L151" s="86">
        <v>1427</v>
      </c>
      <c r="M151" s="86">
        <v>9501.1570746749585</v>
      </c>
      <c r="N151" s="86">
        <v>10957</v>
      </c>
      <c r="O151" s="86">
        <v>130162.23605796661</v>
      </c>
      <c r="P151" s="86">
        <v>10141.840997154537</v>
      </c>
      <c r="Q151" s="86">
        <v>13154.454878753886</v>
      </c>
      <c r="R151" s="86">
        <v>33471.006972999399</v>
      </c>
      <c r="S151" s="86">
        <v>161295.5020932116</v>
      </c>
      <c r="T151" s="86">
        <v>34649.909535833933</v>
      </c>
      <c r="U151" s="70"/>
      <c r="V151" s="144"/>
    </row>
    <row r="152" spans="1:22" x14ac:dyDescent="0.25">
      <c r="A152" s="83" t="s">
        <v>159</v>
      </c>
      <c r="B152" s="83" t="s">
        <v>157</v>
      </c>
      <c r="C152" s="83" t="s">
        <v>129</v>
      </c>
      <c r="D152" s="83"/>
      <c r="E152" s="86">
        <v>7838.6120000000001</v>
      </c>
      <c r="F152" s="86">
        <v>11876.84104212264</v>
      </c>
      <c r="G152" s="86">
        <v>2485</v>
      </c>
      <c r="H152" s="86">
        <v>6888.2269428978234</v>
      </c>
      <c r="I152" s="86">
        <v>11522.1</v>
      </c>
      <c r="J152" s="86">
        <v>2734.9672</v>
      </c>
      <c r="K152" s="86">
        <v>7886.9900948474406</v>
      </c>
      <c r="L152" s="86">
        <v>1720</v>
      </c>
      <c r="M152" s="86">
        <v>7656.6091284314834</v>
      </c>
      <c r="N152" s="86">
        <v>10657</v>
      </c>
      <c r="O152" s="86">
        <v>139765.30025884684</v>
      </c>
      <c r="P152" s="86">
        <v>11729.00172588032</v>
      </c>
      <c r="Q152" s="86">
        <v>12805.797136846451</v>
      </c>
      <c r="R152" s="86">
        <v>30213.791666017878</v>
      </c>
      <c r="S152" s="86">
        <v>154842.51866694193</v>
      </c>
      <c r="T152" s="86">
        <v>34138.146236309527</v>
      </c>
      <c r="U152" s="70"/>
      <c r="V152" s="144"/>
    </row>
    <row r="153" spans="1:22" x14ac:dyDescent="0.25">
      <c r="A153" s="71"/>
      <c r="B153" s="71"/>
      <c r="C153" s="71"/>
      <c r="D153" s="71"/>
      <c r="E153" s="71"/>
      <c r="F153" s="71"/>
      <c r="G153" s="71"/>
      <c r="H153" s="71"/>
      <c r="I153" s="71"/>
      <c r="J153" s="71"/>
      <c r="K153" s="71"/>
      <c r="L153" s="71"/>
      <c r="M153" s="71"/>
      <c r="N153" s="71"/>
      <c r="O153" s="71"/>
      <c r="P153" s="71"/>
      <c r="Q153" s="71"/>
      <c r="R153" s="71"/>
      <c r="S153" s="71"/>
      <c r="T153" s="71"/>
      <c r="U153" s="70"/>
      <c r="V153" s="144"/>
    </row>
    <row r="154" spans="1:22" x14ac:dyDescent="0.25">
      <c r="A154" s="83" t="s">
        <v>159</v>
      </c>
      <c r="B154" s="83" t="s">
        <v>122</v>
      </c>
      <c r="C154" s="83"/>
      <c r="D154" s="83" t="s">
        <v>32</v>
      </c>
      <c r="E154" s="83" t="s">
        <v>14</v>
      </c>
      <c r="F154" s="83" t="s">
        <v>3</v>
      </c>
      <c r="G154" s="83" t="s">
        <v>9</v>
      </c>
      <c r="H154" s="83" t="s">
        <v>11</v>
      </c>
      <c r="I154" s="83" t="s">
        <v>12</v>
      </c>
      <c r="J154" s="83" t="s">
        <v>10</v>
      </c>
      <c r="K154" s="83" t="s">
        <v>8</v>
      </c>
      <c r="L154" s="83" t="s">
        <v>7</v>
      </c>
      <c r="M154" s="83" t="s">
        <v>2</v>
      </c>
      <c r="N154" s="83" t="s">
        <v>4</v>
      </c>
      <c r="O154" s="83" t="s">
        <v>15</v>
      </c>
      <c r="P154" s="83" t="s">
        <v>5</v>
      </c>
      <c r="Q154" s="83" t="s">
        <v>13</v>
      </c>
      <c r="R154" s="83" t="s">
        <v>6</v>
      </c>
      <c r="S154" s="83" t="s">
        <v>0</v>
      </c>
      <c r="T154" s="83" t="s">
        <v>1</v>
      </c>
      <c r="U154" s="70"/>
      <c r="V154" s="144"/>
    </row>
    <row r="155" spans="1:22" x14ac:dyDescent="0.25">
      <c r="A155" s="83" t="s">
        <v>159</v>
      </c>
      <c r="B155" s="83" t="s">
        <v>122</v>
      </c>
      <c r="C155" s="83" t="s">
        <v>147</v>
      </c>
      <c r="D155" s="83"/>
      <c r="E155" s="84">
        <v>8425</v>
      </c>
      <c r="F155" s="84">
        <v>25177.716987264663</v>
      </c>
      <c r="G155" s="84">
        <v>2661</v>
      </c>
      <c r="H155" s="84">
        <v>4962.1532006700081</v>
      </c>
      <c r="I155" s="84">
        <v>14795.2</v>
      </c>
      <c r="J155" s="84">
        <v>5074.9971999999989</v>
      </c>
      <c r="K155" s="84">
        <v>6744.3556499920751</v>
      </c>
      <c r="L155" s="84">
        <v>790</v>
      </c>
      <c r="M155" s="84">
        <v>5406.1820906912972</v>
      </c>
      <c r="N155" s="84">
        <v>10627.090738920468</v>
      </c>
      <c r="O155" s="84">
        <v>81571.283000933021</v>
      </c>
      <c r="P155" s="84">
        <v>11793.293808557566</v>
      </c>
      <c r="Q155" s="84">
        <v>15681.073795702403</v>
      </c>
      <c r="R155" s="84">
        <v>34212.450482968838</v>
      </c>
      <c r="S155" s="84">
        <v>132217.50193851945</v>
      </c>
      <c r="T155" s="84">
        <v>24936.073810138576</v>
      </c>
      <c r="U155" s="70"/>
      <c r="V155" s="144"/>
    </row>
    <row r="156" spans="1:22" x14ac:dyDescent="0.25">
      <c r="A156" s="83" t="s">
        <v>159</v>
      </c>
      <c r="B156" s="83" t="s">
        <v>122</v>
      </c>
      <c r="C156" s="83" t="s">
        <v>148</v>
      </c>
      <c r="D156" s="83"/>
      <c r="E156" s="84">
        <v>8155</v>
      </c>
      <c r="F156" s="84">
        <v>15923.507715274198</v>
      </c>
      <c r="G156" s="84">
        <v>2554</v>
      </c>
      <c r="H156" s="84">
        <v>6014.2347111642484</v>
      </c>
      <c r="I156" s="84">
        <v>21286.906999999999</v>
      </c>
      <c r="J156" s="84">
        <v>2381.5372000000002</v>
      </c>
      <c r="K156" s="84">
        <v>6330.7451943078131</v>
      </c>
      <c r="L156" s="84">
        <v>880</v>
      </c>
      <c r="M156" s="84">
        <v>6890.832063093254</v>
      </c>
      <c r="N156" s="84">
        <v>8987.7266141013588</v>
      </c>
      <c r="O156" s="84">
        <v>82903.166365345416</v>
      </c>
      <c r="P156" s="84">
        <v>8338.1394305847043</v>
      </c>
      <c r="Q156" s="84">
        <v>17671.810897884676</v>
      </c>
      <c r="R156" s="84">
        <v>27567.360600941553</v>
      </c>
      <c r="S156" s="84">
        <v>137038.06163151926</v>
      </c>
      <c r="T156" s="84">
        <v>25330.316499251654</v>
      </c>
      <c r="U156" s="70"/>
      <c r="V156" s="144"/>
    </row>
    <row r="157" spans="1:22" x14ac:dyDescent="0.25">
      <c r="A157" s="83" t="s">
        <v>159</v>
      </c>
      <c r="B157" s="83" t="s">
        <v>122</v>
      </c>
      <c r="C157" s="83" t="s">
        <v>149</v>
      </c>
      <c r="D157" s="83"/>
      <c r="E157" s="84">
        <v>9547</v>
      </c>
      <c r="F157" s="84">
        <v>14542.337639080204</v>
      </c>
      <c r="G157" s="84">
        <v>2386</v>
      </c>
      <c r="H157" s="84">
        <v>5830.5141568104673</v>
      </c>
      <c r="I157" s="84">
        <v>16684.204375000001</v>
      </c>
      <c r="J157" s="84">
        <v>1903.3671999999999</v>
      </c>
      <c r="K157" s="84">
        <v>5674.6402256230103</v>
      </c>
      <c r="L157" s="84">
        <v>1365</v>
      </c>
      <c r="M157" s="84">
        <v>8730.4225796084829</v>
      </c>
      <c r="N157" s="84">
        <v>9336.5274917224469</v>
      </c>
      <c r="O157" s="84">
        <v>97712.019310595802</v>
      </c>
      <c r="P157" s="84">
        <v>9057.478493149938</v>
      </c>
      <c r="Q157" s="84">
        <v>14955.775514211902</v>
      </c>
      <c r="R157" s="84">
        <v>26192.091037015947</v>
      </c>
      <c r="S157" s="84">
        <v>134722.95040717066</v>
      </c>
      <c r="T157" s="84">
        <v>27288.994748727571</v>
      </c>
      <c r="U157" s="70"/>
      <c r="V157" s="144"/>
    </row>
    <row r="158" spans="1:22" x14ac:dyDescent="0.25">
      <c r="A158" s="83" t="s">
        <v>159</v>
      </c>
      <c r="B158" s="83" t="s">
        <v>122</v>
      </c>
      <c r="C158" s="83" t="s">
        <v>150</v>
      </c>
      <c r="D158" s="83"/>
      <c r="E158" s="84">
        <v>6567</v>
      </c>
      <c r="F158" s="84">
        <v>15473.049074274795</v>
      </c>
      <c r="G158" s="84">
        <v>2431</v>
      </c>
      <c r="H158" s="84">
        <v>5263.8046262523321</v>
      </c>
      <c r="I158" s="84">
        <v>15780.946</v>
      </c>
      <c r="J158" s="84">
        <v>1746.2872</v>
      </c>
      <c r="K158" s="84">
        <v>5281.2054957341343</v>
      </c>
      <c r="L158" s="84">
        <v>1427</v>
      </c>
      <c r="M158" s="84">
        <v>5471.8715658340107</v>
      </c>
      <c r="N158" s="84">
        <v>9554.5280402356257</v>
      </c>
      <c r="O158" s="84">
        <v>98103.47327084493</v>
      </c>
      <c r="P158" s="84">
        <v>8474.767743534816</v>
      </c>
      <c r="Q158" s="84">
        <v>12854.454878753886</v>
      </c>
      <c r="R158" s="84">
        <v>26346.006972999403</v>
      </c>
      <c r="S158" s="84">
        <v>140951.00634214003</v>
      </c>
      <c r="T158" s="84">
        <v>27456.306049191098</v>
      </c>
      <c r="U158" s="70"/>
      <c r="V158" s="144"/>
    </row>
    <row r="159" spans="1:22" x14ac:dyDescent="0.25">
      <c r="A159" s="83" t="s">
        <v>159</v>
      </c>
      <c r="B159" s="83" t="s">
        <v>122</v>
      </c>
      <c r="C159" s="83" t="s">
        <v>151</v>
      </c>
      <c r="D159" s="83"/>
      <c r="E159" s="84">
        <v>7442</v>
      </c>
      <c r="F159" s="84">
        <v>11573.324326980044</v>
      </c>
      <c r="G159" s="84">
        <v>2485</v>
      </c>
      <c r="H159" s="84">
        <v>4962.965441447629</v>
      </c>
      <c r="I159" s="84">
        <v>10942.1</v>
      </c>
      <c r="J159" s="84">
        <v>2527.0672</v>
      </c>
      <c r="K159" s="84">
        <v>5313.2310147292765</v>
      </c>
      <c r="L159" s="84">
        <v>1702</v>
      </c>
      <c r="M159" s="84">
        <v>4807.3313070160657</v>
      </c>
      <c r="N159" s="84">
        <v>9292.9273820198105</v>
      </c>
      <c r="O159" s="84">
        <v>102970.49506109742</v>
      </c>
      <c r="P159" s="84">
        <v>9826.9429747259273</v>
      </c>
      <c r="Q159" s="84">
        <v>12505.797136846451</v>
      </c>
      <c r="R159" s="84">
        <v>26138.791666017878</v>
      </c>
      <c r="S159" s="84">
        <v>134634.63748231303</v>
      </c>
      <c r="T159" s="84">
        <v>27051.989024766481</v>
      </c>
      <c r="U159" s="70"/>
      <c r="V159" s="144"/>
    </row>
    <row r="160" spans="1:22" x14ac:dyDescent="0.25">
      <c r="A160" s="71"/>
      <c r="B160" s="71"/>
      <c r="C160" s="71"/>
      <c r="D160" s="71"/>
      <c r="E160" s="71"/>
      <c r="F160" s="71"/>
      <c r="G160" s="71"/>
      <c r="H160" s="71"/>
      <c r="I160" s="71"/>
      <c r="J160" s="71"/>
      <c r="K160" s="71"/>
      <c r="L160" s="71"/>
      <c r="M160" s="71"/>
      <c r="N160" s="71"/>
      <c r="O160" s="71"/>
      <c r="P160" s="71"/>
      <c r="Q160" s="71"/>
      <c r="R160" s="71"/>
      <c r="S160" s="71"/>
      <c r="T160" s="71"/>
      <c r="U160" s="70"/>
      <c r="V160" s="144"/>
    </row>
    <row r="161" spans="1:22" x14ac:dyDescent="0.25">
      <c r="A161" s="83" t="s">
        <v>159</v>
      </c>
      <c r="B161" s="83" t="s">
        <v>122</v>
      </c>
      <c r="C161" s="83"/>
      <c r="D161" s="83" t="s">
        <v>32</v>
      </c>
      <c r="E161" s="83" t="s">
        <v>14</v>
      </c>
      <c r="F161" s="83" t="s">
        <v>3</v>
      </c>
      <c r="G161" s="83" t="s">
        <v>9</v>
      </c>
      <c r="H161" s="83" t="s">
        <v>11</v>
      </c>
      <c r="I161" s="83" t="s">
        <v>12</v>
      </c>
      <c r="J161" s="83" t="s">
        <v>10</v>
      </c>
      <c r="K161" s="83" t="s">
        <v>8</v>
      </c>
      <c r="L161" s="83" t="s">
        <v>7</v>
      </c>
      <c r="M161" s="83" t="s">
        <v>2</v>
      </c>
      <c r="N161" s="83" t="s">
        <v>4</v>
      </c>
      <c r="O161" s="83" t="s">
        <v>15</v>
      </c>
      <c r="P161" s="83" t="s">
        <v>5</v>
      </c>
      <c r="Q161" s="83" t="s">
        <v>13</v>
      </c>
      <c r="R161" s="83" t="s">
        <v>6</v>
      </c>
      <c r="S161" s="83" t="s">
        <v>0</v>
      </c>
      <c r="T161" s="83" t="s">
        <v>1</v>
      </c>
      <c r="U161" s="70"/>
      <c r="V161" s="144"/>
    </row>
    <row r="162" spans="1:22" x14ac:dyDescent="0.25">
      <c r="A162" s="83" t="s">
        <v>159</v>
      </c>
      <c r="B162" s="83" t="s">
        <v>122</v>
      </c>
      <c r="C162" s="83" t="s">
        <v>152</v>
      </c>
      <c r="D162" s="83"/>
      <c r="E162" s="84">
        <v>746.61199999999997</v>
      </c>
      <c r="F162" s="84">
        <v>0</v>
      </c>
      <c r="G162" s="84">
        <v>568</v>
      </c>
      <c r="H162" s="84">
        <v>1210</v>
      </c>
      <c r="I162" s="84">
        <v>580</v>
      </c>
      <c r="J162" s="84">
        <v>176.09996294067341</v>
      </c>
      <c r="K162" s="84">
        <v>1149</v>
      </c>
      <c r="L162" s="84">
        <v>0</v>
      </c>
      <c r="M162" s="84">
        <v>429</v>
      </c>
      <c r="N162" s="84">
        <v>0</v>
      </c>
      <c r="O162" s="84">
        <v>9166.6514683110308</v>
      </c>
      <c r="P162" s="84">
        <v>1975.3846821715908</v>
      </c>
      <c r="Q162" s="84">
        <v>250</v>
      </c>
      <c r="R162" s="84">
        <v>11561.437044508029</v>
      </c>
      <c r="S162" s="84">
        <v>12561</v>
      </c>
      <c r="T162" s="84">
        <v>1201.7120640886139</v>
      </c>
      <c r="U162" s="70"/>
      <c r="V162" s="144"/>
    </row>
    <row r="163" spans="1:22" x14ac:dyDescent="0.25">
      <c r="A163" s="83" t="s">
        <v>159</v>
      </c>
      <c r="B163" s="83" t="s">
        <v>122</v>
      </c>
      <c r="C163" s="83" t="s">
        <v>153</v>
      </c>
      <c r="D163" s="83"/>
      <c r="E163" s="84">
        <v>696.61199999999997</v>
      </c>
      <c r="F163" s="84">
        <v>0</v>
      </c>
      <c r="G163" s="84">
        <v>268</v>
      </c>
      <c r="H163" s="84">
        <v>10</v>
      </c>
      <c r="I163" s="84">
        <v>630</v>
      </c>
      <c r="J163" s="84">
        <v>750.64832687842602</v>
      </c>
      <c r="K163" s="84">
        <v>629</v>
      </c>
      <c r="L163" s="84">
        <v>76</v>
      </c>
      <c r="M163" s="84">
        <v>429</v>
      </c>
      <c r="N163" s="84">
        <v>0</v>
      </c>
      <c r="O163" s="84">
        <v>10662.892049259341</v>
      </c>
      <c r="P163" s="84">
        <v>1038.2061121232919</v>
      </c>
      <c r="Q163" s="84">
        <v>300</v>
      </c>
      <c r="R163" s="84">
        <v>8577.8403878607951</v>
      </c>
      <c r="S163" s="84">
        <v>9985</v>
      </c>
      <c r="T163" s="84">
        <v>1324.8911905571699</v>
      </c>
      <c r="U163" s="70"/>
      <c r="V163" s="144"/>
    </row>
    <row r="164" spans="1:22" x14ac:dyDescent="0.25">
      <c r="A164" s="83" t="s">
        <v>159</v>
      </c>
      <c r="B164" s="83" t="s">
        <v>122</v>
      </c>
      <c r="C164" s="83" t="s">
        <v>154</v>
      </c>
      <c r="D164" s="83"/>
      <c r="E164" s="84">
        <v>371.61200000000002</v>
      </c>
      <c r="F164" s="84">
        <v>0</v>
      </c>
      <c r="G164" s="84">
        <v>568</v>
      </c>
      <c r="H164" s="84">
        <v>10</v>
      </c>
      <c r="I164" s="84">
        <v>630</v>
      </c>
      <c r="J164" s="84">
        <v>750.64832687842602</v>
      </c>
      <c r="K164" s="84">
        <v>715</v>
      </c>
      <c r="L164" s="84">
        <v>0</v>
      </c>
      <c r="M164" s="84">
        <v>429</v>
      </c>
      <c r="N164" s="84">
        <v>0</v>
      </c>
      <c r="O164" s="84">
        <v>7661.495170434755</v>
      </c>
      <c r="P164" s="84">
        <v>149.502295698181</v>
      </c>
      <c r="Q164" s="84">
        <v>300</v>
      </c>
      <c r="R164" s="84">
        <v>8080.57427841959</v>
      </c>
      <c r="S164" s="84">
        <v>12523</v>
      </c>
      <c r="T164" s="84">
        <v>4640.4131902336212</v>
      </c>
      <c r="U164" s="70"/>
      <c r="V164" s="144"/>
    </row>
    <row r="165" spans="1:22" x14ac:dyDescent="0.25">
      <c r="A165" s="83" t="s">
        <v>159</v>
      </c>
      <c r="B165" s="83" t="s">
        <v>122</v>
      </c>
      <c r="C165" s="83" t="s">
        <v>155</v>
      </c>
      <c r="D165" s="83"/>
      <c r="E165" s="84">
        <v>596.61199999999997</v>
      </c>
      <c r="F165" s="84">
        <v>0</v>
      </c>
      <c r="G165" s="84">
        <v>268</v>
      </c>
      <c r="H165" s="84">
        <v>10</v>
      </c>
      <c r="I165" s="84">
        <v>610</v>
      </c>
      <c r="J165" s="84">
        <v>176.09996294067341</v>
      </c>
      <c r="K165" s="84">
        <v>534</v>
      </c>
      <c r="L165" s="84">
        <v>0</v>
      </c>
      <c r="M165" s="84">
        <v>429</v>
      </c>
      <c r="N165" s="84">
        <v>0</v>
      </c>
      <c r="O165" s="84">
        <v>4291.1273584373084</v>
      </c>
      <c r="P165" s="84">
        <v>149.502295698181</v>
      </c>
      <c r="Q165" s="84">
        <v>300</v>
      </c>
      <c r="R165" s="84">
        <v>7086.0420595371788</v>
      </c>
      <c r="S165" s="84">
        <v>8169</v>
      </c>
      <c r="T165" s="84">
        <v>456.49009412313433</v>
      </c>
      <c r="U165" s="70"/>
      <c r="V165" s="144"/>
    </row>
    <row r="166" spans="1:22" x14ac:dyDescent="0.25">
      <c r="A166" s="83" t="s">
        <v>159</v>
      </c>
      <c r="B166" s="83" t="s">
        <v>122</v>
      </c>
      <c r="C166" s="83" t="s">
        <v>156</v>
      </c>
      <c r="D166" s="83"/>
      <c r="E166" s="84">
        <v>396.61200000000002</v>
      </c>
      <c r="F166" s="84">
        <v>0</v>
      </c>
      <c r="G166" s="84">
        <v>0</v>
      </c>
      <c r="H166" s="84">
        <v>10</v>
      </c>
      <c r="I166" s="84">
        <v>580</v>
      </c>
      <c r="J166" s="84">
        <v>184.90496108770708</v>
      </c>
      <c r="K166" s="84">
        <v>575</v>
      </c>
      <c r="L166" s="84">
        <v>18</v>
      </c>
      <c r="M166" s="84">
        <v>429</v>
      </c>
      <c r="N166" s="84">
        <v>0</v>
      </c>
      <c r="O166" s="84">
        <v>4383.1675520846229</v>
      </c>
      <c r="P166" s="84">
        <v>149.502295698181</v>
      </c>
      <c r="Q166" s="84">
        <v>300</v>
      </c>
      <c r="R166" s="84">
        <v>4052.7187919458252</v>
      </c>
      <c r="S166" s="84">
        <v>8578</v>
      </c>
      <c r="T166" s="84">
        <v>448.25343721432108</v>
      </c>
      <c r="U166" s="70"/>
      <c r="V166" s="144"/>
    </row>
    <row r="167" spans="1:22" x14ac:dyDescent="0.25">
      <c r="A167" s="71"/>
      <c r="B167" s="71"/>
      <c r="C167" s="71"/>
      <c r="D167" s="71"/>
      <c r="E167" s="71"/>
      <c r="F167" s="71"/>
      <c r="G167" s="71"/>
      <c r="H167" s="71"/>
      <c r="I167" s="71"/>
      <c r="J167" s="71"/>
      <c r="K167" s="71"/>
      <c r="L167" s="71"/>
      <c r="M167" s="71"/>
      <c r="N167" s="71"/>
      <c r="O167" s="71"/>
      <c r="P167" s="71"/>
      <c r="Q167" s="71"/>
      <c r="R167" s="71"/>
      <c r="S167" s="71"/>
      <c r="T167" s="71"/>
      <c r="U167" s="70"/>
      <c r="V167" s="144"/>
    </row>
    <row r="168" spans="1:22" x14ac:dyDescent="0.25">
      <c r="A168" s="83" t="s">
        <v>159</v>
      </c>
      <c r="B168" s="83" t="s">
        <v>157</v>
      </c>
      <c r="C168" s="83"/>
      <c r="D168" s="83" t="s">
        <v>32</v>
      </c>
      <c r="E168" s="83" t="s">
        <v>14</v>
      </c>
      <c r="F168" s="83" t="s">
        <v>3</v>
      </c>
      <c r="G168" s="83" t="s">
        <v>9</v>
      </c>
      <c r="H168" s="83" t="s">
        <v>11</v>
      </c>
      <c r="I168" s="83" t="s">
        <v>12</v>
      </c>
      <c r="J168" s="83" t="s">
        <v>10</v>
      </c>
      <c r="K168" s="83" t="s">
        <v>8</v>
      </c>
      <c r="L168" s="83" t="s">
        <v>7</v>
      </c>
      <c r="M168" s="83" t="s">
        <v>2</v>
      </c>
      <c r="N168" s="83" t="s">
        <v>4</v>
      </c>
      <c r="O168" s="83" t="s">
        <v>15</v>
      </c>
      <c r="P168" s="83" t="s">
        <v>5</v>
      </c>
      <c r="Q168" s="83" t="s">
        <v>13</v>
      </c>
      <c r="R168" s="83" t="s">
        <v>6</v>
      </c>
      <c r="S168" s="83" t="s">
        <v>0</v>
      </c>
      <c r="T168" s="83" t="s">
        <v>1</v>
      </c>
      <c r="U168" s="70"/>
      <c r="V168" s="144"/>
    </row>
    <row r="169" spans="1:22" x14ac:dyDescent="0.25">
      <c r="A169" s="83" t="s">
        <v>159</v>
      </c>
      <c r="B169" s="83" t="s">
        <v>157</v>
      </c>
      <c r="C169" s="83" t="s">
        <v>130</v>
      </c>
      <c r="D169" s="83"/>
      <c r="E169" s="86">
        <v>9171.6119999999992</v>
      </c>
      <c r="F169" s="86">
        <v>25177.716987264663</v>
      </c>
      <c r="G169" s="86">
        <v>3229</v>
      </c>
      <c r="H169" s="86">
        <v>6172.1532006700081</v>
      </c>
      <c r="I169" s="86">
        <v>15375.2</v>
      </c>
      <c r="J169" s="86">
        <v>5251.0971629406722</v>
      </c>
      <c r="K169" s="86">
        <v>7893.3556499920751</v>
      </c>
      <c r="L169" s="86">
        <v>790</v>
      </c>
      <c r="M169" s="86">
        <v>5835.1820906912972</v>
      </c>
      <c r="N169" s="86">
        <v>10627.090738920468</v>
      </c>
      <c r="O169" s="86">
        <v>90737.93446924405</v>
      </c>
      <c r="P169" s="86">
        <v>13768.678490729157</v>
      </c>
      <c r="Q169" s="86">
        <v>15931.073795702403</v>
      </c>
      <c r="R169" s="86">
        <v>45773.887527476865</v>
      </c>
      <c r="S169" s="86">
        <v>144778.50193851945</v>
      </c>
      <c r="T169" s="86">
        <v>26137.785874227189</v>
      </c>
      <c r="U169" s="70"/>
      <c r="V169" s="144"/>
    </row>
    <row r="170" spans="1:22" x14ac:dyDescent="0.25">
      <c r="A170" s="83" t="s">
        <v>159</v>
      </c>
      <c r="B170" s="83" t="s">
        <v>157</v>
      </c>
      <c r="C170" s="83" t="s">
        <v>131</v>
      </c>
      <c r="D170" s="83"/>
      <c r="E170" s="86">
        <v>8851.6119999999992</v>
      </c>
      <c r="F170" s="86">
        <v>15923.507715274198</v>
      </c>
      <c r="G170" s="86">
        <v>2822</v>
      </c>
      <c r="H170" s="86">
        <v>6024.2347111642484</v>
      </c>
      <c r="I170" s="86">
        <v>21916.906999999999</v>
      </c>
      <c r="J170" s="86">
        <v>3132.1855268784261</v>
      </c>
      <c r="K170" s="86">
        <v>6959.7451943078131</v>
      </c>
      <c r="L170" s="86">
        <v>956</v>
      </c>
      <c r="M170" s="86">
        <v>7319.832063093254</v>
      </c>
      <c r="N170" s="86">
        <v>8987.7266141013588</v>
      </c>
      <c r="O170" s="86">
        <v>93566.058414604762</v>
      </c>
      <c r="P170" s="86">
        <v>9376.3455427079971</v>
      </c>
      <c r="Q170" s="86">
        <v>17971.810897884676</v>
      </c>
      <c r="R170" s="86">
        <v>36145.200988802346</v>
      </c>
      <c r="S170" s="86">
        <v>147023.06163151926</v>
      </c>
      <c r="T170" s="86">
        <v>26655.207689808823</v>
      </c>
      <c r="U170" s="70"/>
      <c r="V170" s="144"/>
    </row>
    <row r="171" spans="1:22" x14ac:dyDescent="0.25">
      <c r="A171" s="83" t="s">
        <v>159</v>
      </c>
      <c r="B171" s="83" t="s">
        <v>157</v>
      </c>
      <c r="C171" s="83" t="s">
        <v>132</v>
      </c>
      <c r="D171" s="83"/>
      <c r="E171" s="86">
        <v>9918.6119999999992</v>
      </c>
      <c r="F171" s="86">
        <v>14542.337639080204</v>
      </c>
      <c r="G171" s="86">
        <v>2954</v>
      </c>
      <c r="H171" s="86">
        <v>5840.5141568104673</v>
      </c>
      <c r="I171" s="86">
        <v>17314.204375000001</v>
      </c>
      <c r="J171" s="86">
        <v>2654.015526878426</v>
      </c>
      <c r="K171" s="86">
        <v>6389.6402256230103</v>
      </c>
      <c r="L171" s="86">
        <v>1365</v>
      </c>
      <c r="M171" s="86">
        <v>9159.4225796084829</v>
      </c>
      <c r="N171" s="86">
        <v>9336.5274917224469</v>
      </c>
      <c r="O171" s="86">
        <v>105373.51448103055</v>
      </c>
      <c r="P171" s="86">
        <v>9206.9807888481191</v>
      </c>
      <c r="Q171" s="86">
        <v>15255.775514211902</v>
      </c>
      <c r="R171" s="86">
        <v>34272.665315435537</v>
      </c>
      <c r="S171" s="86">
        <v>147245.95040717066</v>
      </c>
      <c r="T171" s="86">
        <v>31929.407938961194</v>
      </c>
      <c r="U171" s="70"/>
      <c r="V171" s="144"/>
    </row>
    <row r="172" spans="1:22" x14ac:dyDescent="0.25">
      <c r="A172" s="83" t="s">
        <v>159</v>
      </c>
      <c r="B172" s="83" t="s">
        <v>157</v>
      </c>
      <c r="C172" s="83" t="s">
        <v>133</v>
      </c>
      <c r="D172" s="83"/>
      <c r="E172" s="86">
        <v>7163.6120000000001</v>
      </c>
      <c r="F172" s="86">
        <v>15473.049074274795</v>
      </c>
      <c r="G172" s="86">
        <v>2699</v>
      </c>
      <c r="H172" s="86">
        <v>5273.8046262523321</v>
      </c>
      <c r="I172" s="86">
        <v>16390.946</v>
      </c>
      <c r="J172" s="86">
        <v>1922.3871629406733</v>
      </c>
      <c r="K172" s="86">
        <v>5815.2054957341343</v>
      </c>
      <c r="L172" s="86">
        <v>1427</v>
      </c>
      <c r="M172" s="86">
        <v>5900.8715658340107</v>
      </c>
      <c r="N172" s="86">
        <v>9554.5280402356257</v>
      </c>
      <c r="O172" s="86">
        <v>102394.60062928224</v>
      </c>
      <c r="P172" s="86">
        <v>8624.2700392329971</v>
      </c>
      <c r="Q172" s="86">
        <v>13154.454878753886</v>
      </c>
      <c r="R172" s="86">
        <v>33432.049032536583</v>
      </c>
      <c r="S172" s="86">
        <v>149120.00634214003</v>
      </c>
      <c r="T172" s="86">
        <v>27912.796143314234</v>
      </c>
      <c r="U172" s="70"/>
      <c r="V172" s="144"/>
    </row>
    <row r="173" spans="1:22" x14ac:dyDescent="0.25">
      <c r="A173" s="83" t="s">
        <v>159</v>
      </c>
      <c r="B173" s="83" t="s">
        <v>157</v>
      </c>
      <c r="C173" s="83" t="s">
        <v>134</v>
      </c>
      <c r="D173" s="83"/>
      <c r="E173" s="86">
        <v>7838.6120000000001</v>
      </c>
      <c r="F173" s="86">
        <v>11573.324326980044</v>
      </c>
      <c r="G173" s="86">
        <v>2485</v>
      </c>
      <c r="H173" s="86">
        <v>4972.965441447629</v>
      </c>
      <c r="I173" s="86">
        <v>11522.1</v>
      </c>
      <c r="J173" s="86">
        <v>2711.9721610877068</v>
      </c>
      <c r="K173" s="86">
        <v>5888.2310147292765</v>
      </c>
      <c r="L173" s="86">
        <v>1720</v>
      </c>
      <c r="M173" s="86">
        <v>5236.3313070160657</v>
      </c>
      <c r="N173" s="86">
        <v>9292.9273820198105</v>
      </c>
      <c r="O173" s="86">
        <v>107353.66261318204</v>
      </c>
      <c r="P173" s="86">
        <v>9976.4452704241085</v>
      </c>
      <c r="Q173" s="86">
        <v>12805.797136846451</v>
      </c>
      <c r="R173" s="86">
        <v>30191.510457963705</v>
      </c>
      <c r="S173" s="86">
        <v>143212.63748231303</v>
      </c>
      <c r="T173" s="86">
        <v>27500.242461980801</v>
      </c>
      <c r="U173" s="70"/>
      <c r="V173" s="144"/>
    </row>
    <row r="174" spans="1:22" x14ac:dyDescent="0.25">
      <c r="A174" s="71"/>
      <c r="B174" s="71"/>
      <c r="C174" s="71"/>
      <c r="D174" s="71"/>
      <c r="E174" s="71"/>
      <c r="F174" s="71"/>
      <c r="G174" s="71"/>
      <c r="H174" s="71"/>
      <c r="I174" s="82"/>
      <c r="J174" s="82"/>
      <c r="K174" s="82"/>
      <c r="L174" s="82"/>
      <c r="M174" s="82"/>
      <c r="N174" s="82"/>
      <c r="O174" s="82"/>
      <c r="P174" s="82"/>
      <c r="Q174" s="82"/>
      <c r="R174" s="82"/>
      <c r="S174" s="82"/>
      <c r="T174" s="82"/>
      <c r="U174" s="70"/>
      <c r="V174" s="144"/>
    </row>
    <row r="175" spans="1:22" x14ac:dyDescent="0.25">
      <c r="A175" s="83" t="s">
        <v>159</v>
      </c>
      <c r="B175" s="83" t="s">
        <v>157</v>
      </c>
      <c r="C175" s="83"/>
      <c r="D175" s="83" t="s">
        <v>32</v>
      </c>
      <c r="E175" s="83" t="s">
        <v>14</v>
      </c>
      <c r="F175" s="83" t="s">
        <v>3</v>
      </c>
      <c r="G175" s="83" t="s">
        <v>9</v>
      </c>
      <c r="H175" s="83" t="s">
        <v>11</v>
      </c>
      <c r="I175" s="83" t="s">
        <v>12</v>
      </c>
      <c r="J175" s="83" t="s">
        <v>10</v>
      </c>
      <c r="K175" s="83" t="s">
        <v>8</v>
      </c>
      <c r="L175" s="83" t="s">
        <v>7</v>
      </c>
      <c r="M175" s="83" t="s">
        <v>2</v>
      </c>
      <c r="N175" s="83" t="s">
        <v>4</v>
      </c>
      <c r="O175" s="83" t="s">
        <v>15</v>
      </c>
      <c r="P175" s="83" t="s">
        <v>5</v>
      </c>
      <c r="Q175" s="83" t="s">
        <v>13</v>
      </c>
      <c r="R175" s="83" t="s">
        <v>6</v>
      </c>
      <c r="S175" s="83" t="s">
        <v>0</v>
      </c>
      <c r="T175" s="83" t="s">
        <v>1</v>
      </c>
      <c r="U175" s="70"/>
      <c r="V175" s="144"/>
    </row>
    <row r="176" spans="1:22" x14ac:dyDescent="0.25">
      <c r="A176" s="83" t="s">
        <v>159</v>
      </c>
      <c r="B176" s="83" t="s">
        <v>157</v>
      </c>
      <c r="C176" s="83" t="s">
        <v>88</v>
      </c>
      <c r="D176" s="83"/>
      <c r="E176" s="86">
        <v>42944.06</v>
      </c>
      <c r="F176" s="86">
        <v>82689.935742873902</v>
      </c>
      <c r="G176" s="86">
        <v>14189</v>
      </c>
      <c r="H176" s="86">
        <v>28283.672136344681</v>
      </c>
      <c r="I176" s="86">
        <v>82519.357375000007</v>
      </c>
      <c r="J176" s="86">
        <v>15671.657540725904</v>
      </c>
      <c r="K176" s="86">
        <v>32946.177580386313</v>
      </c>
      <c r="L176" s="86">
        <v>6258</v>
      </c>
      <c r="M176" s="86">
        <v>33451.639606243116</v>
      </c>
      <c r="N176" s="86">
        <v>47798.800266999708</v>
      </c>
      <c r="O176" s="86">
        <v>499425.77060734364</v>
      </c>
      <c r="P176" s="86">
        <v>50952.720131942377</v>
      </c>
      <c r="Q176" s="86">
        <v>75118.912223399326</v>
      </c>
      <c r="R176" s="86">
        <v>179815.31332221502</v>
      </c>
      <c r="S176" s="86">
        <v>731380.15780166234</v>
      </c>
      <c r="T176" s="86">
        <v>140135.44010829224</v>
      </c>
      <c r="U176" s="70"/>
      <c r="V176" s="144"/>
    </row>
    <row r="177" spans="1:22" x14ac:dyDescent="0.25">
      <c r="A177" s="83" t="s">
        <v>159</v>
      </c>
      <c r="B177" s="83" t="s">
        <v>157</v>
      </c>
      <c r="C177" s="83" t="s">
        <v>87</v>
      </c>
      <c r="D177" s="83"/>
      <c r="E177" s="86">
        <v>42944.06</v>
      </c>
      <c r="F177" s="86">
        <v>84858.524210883988</v>
      </c>
      <c r="G177" s="86">
        <v>14189</v>
      </c>
      <c r="H177" s="86">
        <v>38716.255658519134</v>
      </c>
      <c r="I177" s="86">
        <v>82519.357375000007</v>
      </c>
      <c r="J177" s="86">
        <v>15925.155999999999</v>
      </c>
      <c r="K177" s="86">
        <v>43985.024042134864</v>
      </c>
      <c r="L177" s="86">
        <v>6258</v>
      </c>
      <c r="M177" s="86">
        <v>58462.157690223496</v>
      </c>
      <c r="N177" s="86">
        <v>54815</v>
      </c>
      <c r="O177" s="86">
        <v>612256.00166725577</v>
      </c>
      <c r="P177" s="86">
        <v>60243.200370745435</v>
      </c>
      <c r="Q177" s="86">
        <v>75118.912223399326</v>
      </c>
      <c r="R177" s="86">
        <v>180031.7007599436</v>
      </c>
      <c r="S177" s="86">
        <v>790081.62244967325</v>
      </c>
      <c r="T177" s="86">
        <v>172540.67286207905</v>
      </c>
      <c r="U177" s="70"/>
      <c r="V177" s="144"/>
    </row>
    <row r="178" spans="1:22" x14ac:dyDescent="0.25">
      <c r="A178" s="83" t="s">
        <v>159</v>
      </c>
      <c r="B178" s="83" t="s">
        <v>157</v>
      </c>
      <c r="C178" s="83" t="s">
        <v>89</v>
      </c>
      <c r="D178" s="83"/>
      <c r="E178" s="86">
        <v>0</v>
      </c>
      <c r="F178" s="86">
        <v>-2168.5884680100862</v>
      </c>
      <c r="G178" s="86">
        <v>0</v>
      </c>
      <c r="H178" s="86">
        <v>-10432.583522174453</v>
      </c>
      <c r="I178" s="86">
        <v>0</v>
      </c>
      <c r="J178" s="86">
        <v>-253.49845927409478</v>
      </c>
      <c r="K178" s="86">
        <v>-11038.846461748552</v>
      </c>
      <c r="L178" s="86">
        <v>0</v>
      </c>
      <c r="M178" s="86">
        <v>-25010.51808398038</v>
      </c>
      <c r="N178" s="86">
        <v>-7016.1997330002923</v>
      </c>
      <c r="O178" s="86">
        <v>-112830.23105991213</v>
      </c>
      <c r="P178" s="86">
        <v>-9290.4802388030585</v>
      </c>
      <c r="Q178" s="86">
        <v>0</v>
      </c>
      <c r="R178" s="86">
        <v>-216.38743772858288</v>
      </c>
      <c r="S178" s="86">
        <v>-58701.464648010908</v>
      </c>
      <c r="T178" s="86">
        <v>-32405.232753786811</v>
      </c>
      <c r="U178" s="70"/>
      <c r="V178" s="144"/>
    </row>
    <row r="179" spans="1:22" x14ac:dyDescent="0.25">
      <c r="A179" s="83" t="s">
        <v>159</v>
      </c>
      <c r="B179" s="83" t="s">
        <v>157</v>
      </c>
      <c r="C179" s="83" t="s">
        <v>90</v>
      </c>
      <c r="D179" s="83"/>
      <c r="E179" s="85">
        <v>0</v>
      </c>
      <c r="F179" s="85">
        <v>-2.5555340352383153E-2</v>
      </c>
      <c r="G179" s="85">
        <v>0</v>
      </c>
      <c r="H179" s="85">
        <v>-0.26946261575992214</v>
      </c>
      <c r="I179" s="85">
        <v>0</v>
      </c>
      <c r="J179" s="85">
        <v>-1.5918114665507504E-2</v>
      </c>
      <c r="K179" s="85">
        <v>-0.25096829437160328</v>
      </c>
      <c r="L179" s="85">
        <v>0</v>
      </c>
      <c r="M179" s="85">
        <v>-0.42780696218064557</v>
      </c>
      <c r="N179" s="85">
        <v>-0.12799780594728255</v>
      </c>
      <c r="O179" s="85">
        <v>-0.18428603517590708</v>
      </c>
      <c r="P179" s="85">
        <v>-0.1542162465079559</v>
      </c>
      <c r="Q179" s="85">
        <v>0</v>
      </c>
      <c r="R179" s="85">
        <v>-1.2019407516297169E-3</v>
      </c>
      <c r="S179" s="85">
        <v>-7.4297975019346915E-2</v>
      </c>
      <c r="T179" s="85">
        <v>-0.18781213853089607</v>
      </c>
      <c r="U179" s="70"/>
      <c r="V179" s="144"/>
    </row>
    <row r="180" spans="1:22" x14ac:dyDescent="0.25">
      <c r="A180" s="83" t="s">
        <v>159</v>
      </c>
      <c r="B180" s="83" t="s">
        <v>157</v>
      </c>
      <c r="C180" s="83" t="s">
        <v>82</v>
      </c>
      <c r="D180" s="83"/>
      <c r="E180" s="83">
        <v>1</v>
      </c>
      <c r="F180" s="83">
        <v>8</v>
      </c>
      <c r="G180" s="83">
        <v>2</v>
      </c>
      <c r="H180" s="83">
        <v>15</v>
      </c>
      <c r="I180" s="83">
        <v>3</v>
      </c>
      <c r="J180" s="83">
        <v>7</v>
      </c>
      <c r="K180" s="83">
        <v>14</v>
      </c>
      <c r="L180" s="83">
        <v>4</v>
      </c>
      <c r="M180" s="83">
        <v>16</v>
      </c>
      <c r="N180" s="83">
        <v>10</v>
      </c>
      <c r="O180" s="83">
        <v>12</v>
      </c>
      <c r="P180" s="83">
        <v>11</v>
      </c>
      <c r="Q180" s="83">
        <v>5</v>
      </c>
      <c r="R180" s="83">
        <v>6</v>
      </c>
      <c r="S180" s="83">
        <v>9</v>
      </c>
      <c r="T180" s="83">
        <v>13</v>
      </c>
      <c r="U180" s="70"/>
      <c r="V180" s="144"/>
    </row>
    <row r="181" spans="1:22" x14ac:dyDescent="0.25">
      <c r="A181" s="117"/>
      <c r="B181" s="71"/>
      <c r="C181" s="71"/>
      <c r="D181" s="71"/>
      <c r="E181" s="71"/>
      <c r="F181" s="71"/>
      <c r="G181" s="71"/>
      <c r="H181" s="71"/>
      <c r="I181" s="71"/>
      <c r="J181" s="71"/>
      <c r="K181" s="71"/>
      <c r="L181" s="71"/>
      <c r="M181" s="71"/>
      <c r="N181" s="71"/>
      <c r="O181" s="71"/>
      <c r="P181" s="71"/>
      <c r="Q181" s="71"/>
      <c r="R181" s="71"/>
      <c r="S181" s="71"/>
      <c r="T181" s="71"/>
      <c r="U181" s="70"/>
      <c r="V181" s="144"/>
    </row>
    <row r="182" spans="1:22" x14ac:dyDescent="0.25">
      <c r="A182" s="83" t="s">
        <v>159</v>
      </c>
      <c r="B182" s="83" t="s">
        <v>157</v>
      </c>
      <c r="C182" s="83"/>
      <c r="D182" s="83" t="s">
        <v>83</v>
      </c>
      <c r="E182" s="83" t="s">
        <v>14</v>
      </c>
      <c r="F182" s="83" t="s">
        <v>9</v>
      </c>
      <c r="G182" s="83" t="s">
        <v>12</v>
      </c>
      <c r="H182" s="83" t="s">
        <v>7</v>
      </c>
      <c r="I182" s="83" t="s">
        <v>13</v>
      </c>
      <c r="J182" s="83" t="s">
        <v>6</v>
      </c>
      <c r="K182" s="83" t="s">
        <v>10</v>
      </c>
      <c r="L182" s="83" t="s">
        <v>3</v>
      </c>
      <c r="M182" s="83" t="s">
        <v>0</v>
      </c>
      <c r="N182" s="83" t="s">
        <v>4</v>
      </c>
      <c r="O182" s="83" t="s">
        <v>5</v>
      </c>
      <c r="P182" s="83" t="s">
        <v>15</v>
      </c>
      <c r="Q182" s="83" t="s">
        <v>1</v>
      </c>
      <c r="R182" s="83" t="s">
        <v>8</v>
      </c>
      <c r="S182" s="83" t="s">
        <v>11</v>
      </c>
      <c r="T182" s="83" t="s">
        <v>2</v>
      </c>
      <c r="U182" s="70"/>
      <c r="V182" s="144"/>
    </row>
    <row r="183" spans="1:22" x14ac:dyDescent="0.25">
      <c r="A183" s="83" t="s">
        <v>159</v>
      </c>
      <c r="B183" s="83" t="s">
        <v>157</v>
      </c>
      <c r="C183" s="83" t="s">
        <v>158</v>
      </c>
      <c r="D183" s="83"/>
      <c r="E183" s="86">
        <v>42944.06</v>
      </c>
      <c r="F183" s="86">
        <v>14189</v>
      </c>
      <c r="G183" s="86">
        <v>82519.357375000007</v>
      </c>
      <c r="H183" s="86">
        <v>6258</v>
      </c>
      <c r="I183" s="86">
        <v>75118.912223399326</v>
      </c>
      <c r="J183" s="86">
        <v>179815.31332221502</v>
      </c>
      <c r="K183" s="86">
        <v>15671.657540725904</v>
      </c>
      <c r="L183" s="86">
        <v>82689.935742873902</v>
      </c>
      <c r="M183" s="86">
        <v>731380.15780166234</v>
      </c>
      <c r="N183" s="86">
        <v>47798.800266999708</v>
      </c>
      <c r="O183" s="86">
        <v>50952.720131942377</v>
      </c>
      <c r="P183" s="86">
        <v>499425.77060734364</v>
      </c>
      <c r="Q183" s="86">
        <v>140135.44010829224</v>
      </c>
      <c r="R183" s="86">
        <v>32946.177580386313</v>
      </c>
      <c r="S183" s="86">
        <v>28283.672136344681</v>
      </c>
      <c r="T183" s="86">
        <v>33451.639606243116</v>
      </c>
      <c r="U183" s="70"/>
      <c r="V183" s="144"/>
    </row>
    <row r="184" spans="1:22" x14ac:dyDescent="0.25">
      <c r="A184" s="83" t="s">
        <v>159</v>
      </c>
      <c r="B184" s="83" t="s">
        <v>157</v>
      </c>
      <c r="C184" s="83" t="s">
        <v>87</v>
      </c>
      <c r="D184" s="83"/>
      <c r="E184" s="86">
        <v>42944.06</v>
      </c>
      <c r="F184" s="86">
        <v>14189</v>
      </c>
      <c r="G184" s="86">
        <v>82519.357375000007</v>
      </c>
      <c r="H184" s="86">
        <v>6258</v>
      </c>
      <c r="I184" s="86">
        <v>75118.912223399326</v>
      </c>
      <c r="J184" s="86">
        <v>180031.7007599436</v>
      </c>
      <c r="K184" s="86">
        <v>15925.155999999999</v>
      </c>
      <c r="L184" s="86">
        <v>84858.524210883988</v>
      </c>
      <c r="M184" s="86">
        <v>790081.62244967325</v>
      </c>
      <c r="N184" s="86">
        <v>54815</v>
      </c>
      <c r="O184" s="86">
        <v>60243.200370745435</v>
      </c>
      <c r="P184" s="86">
        <v>612256.00166725577</v>
      </c>
      <c r="Q184" s="86">
        <v>172540.67286207905</v>
      </c>
      <c r="R184" s="86">
        <v>43985.024042134864</v>
      </c>
      <c r="S184" s="86">
        <v>38716.255658519134</v>
      </c>
      <c r="T184" s="86">
        <v>58462.157690223496</v>
      </c>
      <c r="U184" s="70"/>
      <c r="V184" s="144"/>
    </row>
    <row r="185" spans="1:22" x14ac:dyDescent="0.25">
      <c r="A185" s="83" t="s">
        <v>159</v>
      </c>
      <c r="B185" s="83" t="s">
        <v>157</v>
      </c>
      <c r="C185" s="83" t="s">
        <v>89</v>
      </c>
      <c r="D185" s="83"/>
      <c r="E185" s="86">
        <v>0</v>
      </c>
      <c r="F185" s="86">
        <v>0</v>
      </c>
      <c r="G185" s="86">
        <v>0</v>
      </c>
      <c r="H185" s="86">
        <v>0</v>
      </c>
      <c r="I185" s="86">
        <v>0</v>
      </c>
      <c r="J185" s="86">
        <v>-216.38743772858288</v>
      </c>
      <c r="K185" s="86">
        <v>-253.49845927409478</v>
      </c>
      <c r="L185" s="86">
        <v>-2168.5884680100862</v>
      </c>
      <c r="M185" s="86">
        <v>-58701.464648010908</v>
      </c>
      <c r="N185" s="86">
        <v>-7016.1997330002923</v>
      </c>
      <c r="O185" s="86">
        <v>-9290.4802388030585</v>
      </c>
      <c r="P185" s="86">
        <v>-112830.23105991213</v>
      </c>
      <c r="Q185" s="86">
        <v>-32405.232753786811</v>
      </c>
      <c r="R185" s="86">
        <v>-11038.846461748552</v>
      </c>
      <c r="S185" s="86">
        <v>-10432.583522174453</v>
      </c>
      <c r="T185" s="86">
        <v>-25010.51808398038</v>
      </c>
      <c r="U185" s="70"/>
      <c r="V185" s="144"/>
    </row>
    <row r="186" spans="1:22" x14ac:dyDescent="0.25">
      <c r="A186" s="83" t="s">
        <v>159</v>
      </c>
      <c r="B186" s="83" t="s">
        <v>157</v>
      </c>
      <c r="C186" s="83" t="s">
        <v>90</v>
      </c>
      <c r="D186" s="83"/>
      <c r="E186" s="85">
        <v>0</v>
      </c>
      <c r="F186" s="85">
        <v>0</v>
      </c>
      <c r="G186" s="85">
        <v>0</v>
      </c>
      <c r="H186" s="85">
        <v>0</v>
      </c>
      <c r="I186" s="85">
        <v>0</v>
      </c>
      <c r="J186" s="85">
        <v>-1.2019407516297169E-3</v>
      </c>
      <c r="K186" s="85">
        <v>-1.5918114665507504E-2</v>
      </c>
      <c r="L186" s="85">
        <v>-2.5555340352383153E-2</v>
      </c>
      <c r="M186" s="85">
        <v>-7.4297975019346915E-2</v>
      </c>
      <c r="N186" s="85">
        <v>-0.12799780594728255</v>
      </c>
      <c r="O186" s="85">
        <v>-0.1542162465079559</v>
      </c>
      <c r="P186" s="85">
        <v>-0.18428603517590708</v>
      </c>
      <c r="Q186" s="85">
        <v>-0.18781213853089607</v>
      </c>
      <c r="R186" s="85">
        <v>-0.25096829437160328</v>
      </c>
      <c r="S186" s="85">
        <v>-0.26946261575992214</v>
      </c>
      <c r="T186" s="85">
        <v>-0.42780696218064557</v>
      </c>
      <c r="U186" s="70"/>
      <c r="V186" s="144"/>
    </row>
    <row r="187" spans="1:22" x14ac:dyDescent="0.25">
      <c r="A187" s="83" t="s">
        <v>159</v>
      </c>
      <c r="B187" s="83" t="s">
        <v>157</v>
      </c>
      <c r="C187" s="83" t="s">
        <v>82</v>
      </c>
      <c r="D187" s="83"/>
      <c r="E187" s="83">
        <v>1</v>
      </c>
      <c r="F187" s="83">
        <v>2</v>
      </c>
      <c r="G187" s="83">
        <v>3</v>
      </c>
      <c r="H187" s="83">
        <v>4</v>
      </c>
      <c r="I187" s="83">
        <v>5</v>
      </c>
      <c r="J187" s="83">
        <v>6</v>
      </c>
      <c r="K187" s="83">
        <v>7</v>
      </c>
      <c r="L187" s="83">
        <v>8</v>
      </c>
      <c r="M187" s="83">
        <v>9</v>
      </c>
      <c r="N187" s="83">
        <v>10</v>
      </c>
      <c r="O187" s="83">
        <v>11</v>
      </c>
      <c r="P187" s="83">
        <v>12</v>
      </c>
      <c r="Q187" s="83">
        <v>13</v>
      </c>
      <c r="R187" s="83">
        <v>14</v>
      </c>
      <c r="S187" s="83">
        <v>15</v>
      </c>
      <c r="T187" s="83">
        <v>16</v>
      </c>
      <c r="U187" s="70"/>
      <c r="V187" s="144"/>
    </row>
    <row r="188" spans="1:22" x14ac:dyDescent="0.25">
      <c r="A188" s="71"/>
      <c r="B188" s="71"/>
      <c r="C188" s="71"/>
      <c r="D188" s="71"/>
      <c r="E188" s="71"/>
      <c r="F188" s="71"/>
      <c r="G188" s="71"/>
      <c r="H188" s="71"/>
      <c r="I188" s="71"/>
      <c r="J188" s="71"/>
      <c r="K188" s="71"/>
      <c r="L188" s="71"/>
      <c r="M188" s="71"/>
      <c r="N188" s="71"/>
      <c r="O188" s="71"/>
      <c r="P188" s="71"/>
      <c r="Q188" s="71"/>
      <c r="R188" s="71"/>
      <c r="S188" s="71"/>
      <c r="T188" s="71"/>
      <c r="U188" s="70"/>
      <c r="V188" s="144"/>
    </row>
    <row r="189" spans="1:22" x14ac:dyDescent="0.25">
      <c r="A189" s="83" t="s">
        <v>159</v>
      </c>
      <c r="B189" s="83" t="s">
        <v>122</v>
      </c>
      <c r="C189" s="83"/>
      <c r="D189" s="83" t="s">
        <v>171</v>
      </c>
      <c r="E189" s="83" t="s">
        <v>14</v>
      </c>
      <c r="F189" s="83" t="s">
        <v>3</v>
      </c>
      <c r="G189" s="83" t="s">
        <v>9</v>
      </c>
      <c r="H189" s="83" t="s">
        <v>11</v>
      </c>
      <c r="I189" s="83" t="s">
        <v>12</v>
      </c>
      <c r="J189" s="83" t="s">
        <v>10</v>
      </c>
      <c r="K189" s="83" t="s">
        <v>8</v>
      </c>
      <c r="L189" s="83" t="s">
        <v>7</v>
      </c>
      <c r="M189" s="83" t="s">
        <v>2</v>
      </c>
      <c r="N189" s="83" t="s">
        <v>4</v>
      </c>
      <c r="O189" s="83" t="s">
        <v>15</v>
      </c>
      <c r="P189" s="83" t="s">
        <v>5</v>
      </c>
      <c r="Q189" s="83" t="s">
        <v>13</v>
      </c>
      <c r="R189" s="83" t="s">
        <v>6</v>
      </c>
      <c r="S189" s="83" t="s">
        <v>0</v>
      </c>
      <c r="T189" s="83" t="s">
        <v>1</v>
      </c>
      <c r="U189" s="70"/>
      <c r="V189" s="144"/>
    </row>
    <row r="190" spans="1:22" x14ac:dyDescent="0.25">
      <c r="A190" s="83" t="s">
        <v>159</v>
      </c>
      <c r="B190" s="83" t="s">
        <v>122</v>
      </c>
      <c r="C190" s="83" t="s">
        <v>170</v>
      </c>
      <c r="D190" s="83"/>
      <c r="E190" s="89">
        <v>0.60892174985853242</v>
      </c>
      <c r="F190" s="89">
        <v>1.1999999999999997</v>
      </c>
      <c r="G190" s="89">
        <v>0.76747995455324836</v>
      </c>
      <c r="H190" s="89">
        <v>1.1892219949038696</v>
      </c>
      <c r="I190" s="89">
        <v>0.91242821960501386</v>
      </c>
      <c r="J190" s="89">
        <v>0.86268118310420971</v>
      </c>
      <c r="K190" s="89">
        <v>1.2177475805879885</v>
      </c>
      <c r="L190" s="89">
        <v>0.28500895374741081</v>
      </c>
      <c r="M190" s="89">
        <v>1.2225608263099514</v>
      </c>
      <c r="N190" s="89">
        <v>1.185699854110106</v>
      </c>
      <c r="O190" s="89">
        <v>1.215176660929348</v>
      </c>
      <c r="P190" s="89">
        <v>1.2306898484692805</v>
      </c>
      <c r="Q190" s="89">
        <v>0.88297947089411311</v>
      </c>
      <c r="R190" s="89">
        <v>1.1764410171226991</v>
      </c>
      <c r="S190" s="89">
        <v>1.1856515486062862</v>
      </c>
      <c r="T190" s="89">
        <v>1.0838761128214756</v>
      </c>
      <c r="U190" s="70"/>
      <c r="V190" s="144"/>
    </row>
    <row r="191" spans="1:22" x14ac:dyDescent="0.25">
      <c r="A191" s="83" t="s">
        <v>159</v>
      </c>
      <c r="B191" s="83" t="s">
        <v>122</v>
      </c>
      <c r="C191" s="83" t="s">
        <v>508</v>
      </c>
      <c r="D191" s="83"/>
      <c r="E191" s="89">
        <v>0.5878327301334898</v>
      </c>
      <c r="F191" s="89">
        <v>1.1999999999999997</v>
      </c>
      <c r="G191" s="89">
        <v>0.73715537939735154</v>
      </c>
      <c r="H191" s="89">
        <v>1.1999999999999997</v>
      </c>
      <c r="I191" s="89">
        <v>1.0763546828842994</v>
      </c>
      <c r="J191" s="89">
        <v>0.79437285989666284</v>
      </c>
      <c r="K191" s="89">
        <v>1.2000000000000002</v>
      </c>
      <c r="L191" s="89">
        <v>0.28412962926202873</v>
      </c>
      <c r="M191" s="89">
        <v>1.2</v>
      </c>
      <c r="N191" s="89">
        <v>1.2</v>
      </c>
      <c r="O191" s="89">
        <v>1.2000000000000002</v>
      </c>
      <c r="P191" s="89">
        <v>1.2</v>
      </c>
      <c r="Q191" s="89">
        <v>0.91655082808005595</v>
      </c>
      <c r="R191" s="89">
        <v>1.1429399379219101</v>
      </c>
      <c r="S191" s="89">
        <v>1.1999999999999997</v>
      </c>
      <c r="T191" s="89">
        <v>1.2</v>
      </c>
      <c r="U191" s="70"/>
      <c r="V191" s="144"/>
    </row>
    <row r="192" spans="1:22" x14ac:dyDescent="0.25">
      <c r="A192" s="83" t="s">
        <v>159</v>
      </c>
      <c r="B192" s="83" t="s">
        <v>122</v>
      </c>
      <c r="C192" s="83" t="s">
        <v>509</v>
      </c>
      <c r="D192" s="83"/>
      <c r="E192" s="89">
        <v>1.2497858304644902</v>
      </c>
      <c r="F192" s="89">
        <v>0</v>
      </c>
      <c r="G192" s="89">
        <v>1.3862713231052</v>
      </c>
      <c r="H192" s="89">
        <v>0.99579312611693926</v>
      </c>
      <c r="I192" s="89">
        <v>0.18265376717902532</v>
      </c>
      <c r="J192" s="89">
        <v>1.6243321698073163</v>
      </c>
      <c r="K192" s="89">
        <v>1.3845685353672883</v>
      </c>
      <c r="L192" s="89">
        <v>0.89393807878405218</v>
      </c>
      <c r="M192" s="89">
        <v>1.6848946464190153</v>
      </c>
      <c r="N192" s="89">
        <v>0</v>
      </c>
      <c r="O192" s="89">
        <v>1.4500996836349853</v>
      </c>
      <c r="P192" s="89">
        <v>1.8957551435772688</v>
      </c>
      <c r="Q192" s="89">
        <v>0.30863438532978482</v>
      </c>
      <c r="R192" s="89">
        <v>1.3138742888050108</v>
      </c>
      <c r="S192" s="89">
        <v>1.0249266529121033</v>
      </c>
      <c r="T192" s="89">
        <v>0.41957494164113551</v>
      </c>
      <c r="U192" s="70"/>
      <c r="V192" s="144"/>
    </row>
    <row r="193" spans="1:22" x14ac:dyDescent="0.25">
      <c r="A193" s="83" t="s">
        <v>159</v>
      </c>
      <c r="B193" s="83" t="s">
        <v>122</v>
      </c>
      <c r="C193" s="83" t="s">
        <v>82</v>
      </c>
      <c r="D193" s="83"/>
      <c r="E193" s="84">
        <v>15</v>
      </c>
      <c r="F193" s="84">
        <v>5</v>
      </c>
      <c r="G193" s="84">
        <v>14</v>
      </c>
      <c r="H193" s="84">
        <v>6</v>
      </c>
      <c r="I193" s="84">
        <v>11</v>
      </c>
      <c r="J193" s="84">
        <v>13</v>
      </c>
      <c r="K193" s="84">
        <v>3</v>
      </c>
      <c r="L193" s="84">
        <v>16</v>
      </c>
      <c r="M193" s="84">
        <v>2</v>
      </c>
      <c r="N193" s="84">
        <v>7</v>
      </c>
      <c r="O193" s="84">
        <v>4</v>
      </c>
      <c r="P193" s="84">
        <v>1</v>
      </c>
      <c r="Q193" s="84">
        <v>12</v>
      </c>
      <c r="R193" s="84">
        <v>9</v>
      </c>
      <c r="S193" s="84">
        <v>8</v>
      </c>
      <c r="T193" s="84">
        <v>10</v>
      </c>
      <c r="U193" s="70"/>
      <c r="V193" s="144"/>
    </row>
    <row r="194" spans="1:22" s="177" customFormat="1" ht="23.25" x14ac:dyDescent="0.25">
      <c r="A194" s="120" t="s">
        <v>200</v>
      </c>
      <c r="B194" s="121"/>
      <c r="C194" s="121"/>
      <c r="D194" s="121"/>
      <c r="E194" s="121"/>
      <c r="F194" s="121"/>
      <c r="G194" s="121"/>
      <c r="H194" s="121"/>
      <c r="I194" s="121"/>
      <c r="J194" s="121"/>
      <c r="K194" s="121"/>
      <c r="L194" s="121"/>
      <c r="M194" s="121"/>
      <c r="N194" s="121"/>
      <c r="O194" s="121"/>
      <c r="P194" s="121"/>
      <c r="Q194" s="121"/>
      <c r="R194" s="121"/>
      <c r="S194" s="121"/>
      <c r="T194" s="121"/>
      <c r="U194" s="70"/>
      <c r="V194" s="144"/>
    </row>
    <row r="195" spans="1:22" x14ac:dyDescent="0.25">
      <c r="A195" s="83" t="s">
        <v>172</v>
      </c>
      <c r="B195" s="83" t="s">
        <v>122</v>
      </c>
      <c r="C195" s="83"/>
      <c r="D195" s="83" t="s">
        <v>83</v>
      </c>
      <c r="E195" s="83" t="s">
        <v>5</v>
      </c>
      <c r="F195" s="83" t="s">
        <v>2</v>
      </c>
      <c r="G195" s="83" t="s">
        <v>8</v>
      </c>
      <c r="H195" s="83" t="s">
        <v>15</v>
      </c>
      <c r="I195" s="83" t="s">
        <v>3</v>
      </c>
      <c r="J195" s="83" t="s">
        <v>11</v>
      </c>
      <c r="K195" s="83" t="s">
        <v>4</v>
      </c>
      <c r="L195" s="83" t="s">
        <v>0</v>
      </c>
      <c r="M195" s="83" t="s">
        <v>6</v>
      </c>
      <c r="N195" s="83" t="s">
        <v>1</v>
      </c>
      <c r="O195" s="83" t="s">
        <v>12</v>
      </c>
      <c r="P195" s="83" t="s">
        <v>13</v>
      </c>
      <c r="Q195" s="83" t="s">
        <v>10</v>
      </c>
      <c r="R195" s="83" t="s">
        <v>9</v>
      </c>
      <c r="S195" s="83" t="s">
        <v>14</v>
      </c>
      <c r="T195" s="83" t="s">
        <v>7</v>
      </c>
      <c r="U195" s="70"/>
      <c r="V195" s="144"/>
    </row>
    <row r="196" spans="1:22" x14ac:dyDescent="0.25">
      <c r="A196" s="83" t="s">
        <v>172</v>
      </c>
      <c r="B196" s="83" t="s">
        <v>122</v>
      </c>
      <c r="C196" s="83" t="s">
        <v>170</v>
      </c>
      <c r="D196" s="83"/>
      <c r="E196" s="89">
        <v>1.2306898484692805</v>
      </c>
      <c r="F196" s="89">
        <v>1.2225608263099514</v>
      </c>
      <c r="G196" s="89">
        <v>1.2177475805879885</v>
      </c>
      <c r="H196" s="89">
        <v>1.215176660929348</v>
      </c>
      <c r="I196" s="89">
        <v>1.1999999999999997</v>
      </c>
      <c r="J196" s="89">
        <v>1.1892219949038696</v>
      </c>
      <c r="K196" s="89">
        <v>1.185699854110106</v>
      </c>
      <c r="L196" s="89">
        <v>1.1856515486062862</v>
      </c>
      <c r="M196" s="89">
        <v>1.1764410171226991</v>
      </c>
      <c r="N196" s="89">
        <v>1.0838761128214756</v>
      </c>
      <c r="O196" s="89">
        <v>0.91242821960501386</v>
      </c>
      <c r="P196" s="89">
        <v>0.88297947089411311</v>
      </c>
      <c r="Q196" s="89">
        <v>0.86268118310420971</v>
      </c>
      <c r="R196" s="89">
        <v>0.76747995455324836</v>
      </c>
      <c r="S196" s="89">
        <v>0.60892174985853242</v>
      </c>
      <c r="T196" s="89">
        <v>0.28500895374741081</v>
      </c>
      <c r="U196" s="70"/>
      <c r="V196" s="144"/>
    </row>
    <row r="197" spans="1:22" x14ac:dyDescent="0.25">
      <c r="A197" s="83" t="s">
        <v>172</v>
      </c>
      <c r="B197" s="83" t="s">
        <v>122</v>
      </c>
      <c r="C197" s="83" t="s">
        <v>508</v>
      </c>
      <c r="D197" s="83"/>
      <c r="E197" s="89">
        <v>1.2</v>
      </c>
      <c r="F197" s="89">
        <v>1.2</v>
      </c>
      <c r="G197" s="89">
        <v>1.2000000000000002</v>
      </c>
      <c r="H197" s="89">
        <v>1.2000000000000002</v>
      </c>
      <c r="I197" s="89">
        <v>1.1999999999999997</v>
      </c>
      <c r="J197" s="89">
        <v>1.1999999999999997</v>
      </c>
      <c r="K197" s="89">
        <v>1.2</v>
      </c>
      <c r="L197" s="89">
        <v>1.1999999999999997</v>
      </c>
      <c r="M197" s="89">
        <v>1.1429399379219101</v>
      </c>
      <c r="N197" s="89">
        <v>1.2</v>
      </c>
      <c r="O197" s="89">
        <v>1.0763546828842994</v>
      </c>
      <c r="P197" s="89">
        <v>0.91655082808005595</v>
      </c>
      <c r="Q197" s="89">
        <v>0.79437285989666284</v>
      </c>
      <c r="R197" s="89">
        <v>0.73715537939735154</v>
      </c>
      <c r="S197" s="89">
        <v>0.5878327301334898</v>
      </c>
      <c r="T197" s="89">
        <v>0.28412962926202873</v>
      </c>
      <c r="U197" s="70"/>
      <c r="V197" s="144"/>
    </row>
    <row r="198" spans="1:22" x14ac:dyDescent="0.25">
      <c r="A198" s="83" t="s">
        <v>172</v>
      </c>
      <c r="B198" s="83" t="s">
        <v>122</v>
      </c>
      <c r="C198" s="83" t="s">
        <v>509</v>
      </c>
      <c r="D198" s="83"/>
      <c r="E198" s="89">
        <v>1.8957551435772688</v>
      </c>
      <c r="F198" s="89">
        <v>1.6848946464190153</v>
      </c>
      <c r="G198" s="89">
        <v>1.3845685353672883</v>
      </c>
      <c r="H198" s="89">
        <v>1.4500996836349853</v>
      </c>
      <c r="I198" s="89">
        <v>0</v>
      </c>
      <c r="J198" s="89">
        <v>0.99579312611693926</v>
      </c>
      <c r="K198" s="89">
        <v>0</v>
      </c>
      <c r="L198" s="89">
        <v>1.0249266529121033</v>
      </c>
      <c r="M198" s="89">
        <v>1.3138742888050108</v>
      </c>
      <c r="N198" s="89">
        <v>0.41957494164113551</v>
      </c>
      <c r="O198" s="89">
        <v>0.18265376717902532</v>
      </c>
      <c r="P198" s="89">
        <v>0.30863438532978482</v>
      </c>
      <c r="Q198" s="89">
        <v>1.6243321698073163</v>
      </c>
      <c r="R198" s="89">
        <v>1.3862713231052</v>
      </c>
      <c r="S198" s="89">
        <v>1.2497858304644902</v>
      </c>
      <c r="T198" s="89">
        <v>0.89393807878405218</v>
      </c>
      <c r="U198" s="70"/>
      <c r="V198" s="144"/>
    </row>
    <row r="199" spans="1:22" x14ac:dyDescent="0.25">
      <c r="A199" s="83" t="s">
        <v>172</v>
      </c>
      <c r="B199" s="83" t="s">
        <v>122</v>
      </c>
      <c r="C199" s="83" t="s">
        <v>82</v>
      </c>
      <c r="D199" s="83"/>
      <c r="E199" s="84">
        <v>1</v>
      </c>
      <c r="F199" s="84">
        <v>2</v>
      </c>
      <c r="G199" s="84">
        <v>3</v>
      </c>
      <c r="H199" s="84">
        <v>4</v>
      </c>
      <c r="I199" s="84">
        <v>5</v>
      </c>
      <c r="J199" s="84">
        <v>6</v>
      </c>
      <c r="K199" s="84">
        <v>7</v>
      </c>
      <c r="L199" s="84">
        <v>8</v>
      </c>
      <c r="M199" s="84">
        <v>9</v>
      </c>
      <c r="N199" s="84">
        <v>10</v>
      </c>
      <c r="O199" s="84">
        <v>11</v>
      </c>
      <c r="P199" s="84">
        <v>12</v>
      </c>
      <c r="Q199" s="84">
        <v>13</v>
      </c>
      <c r="R199" s="84">
        <v>14</v>
      </c>
      <c r="S199" s="84">
        <v>15</v>
      </c>
      <c r="T199" s="84">
        <v>16</v>
      </c>
      <c r="U199" s="70"/>
      <c r="V199" s="144"/>
    </row>
    <row r="200" spans="1:22" x14ac:dyDescent="0.25">
      <c r="A200" s="71"/>
      <c r="B200" s="71" t="s">
        <v>122</v>
      </c>
      <c r="C200" s="71"/>
      <c r="D200" s="71"/>
      <c r="E200" s="71"/>
      <c r="F200" s="71"/>
      <c r="G200" s="71"/>
      <c r="H200" s="71"/>
      <c r="I200" s="71"/>
      <c r="J200" s="71"/>
      <c r="K200" s="71"/>
      <c r="L200" s="71"/>
      <c r="M200" s="71"/>
      <c r="N200" s="71"/>
      <c r="O200" s="71"/>
      <c r="P200" s="71"/>
      <c r="Q200" s="71"/>
      <c r="R200" s="71"/>
      <c r="S200" s="71"/>
      <c r="T200" s="71"/>
      <c r="U200" s="70"/>
      <c r="V200" s="144"/>
    </row>
    <row r="201" spans="1:22" s="177" customFormat="1" ht="23.25" x14ac:dyDescent="0.25">
      <c r="A201" s="120" t="s">
        <v>201</v>
      </c>
      <c r="B201" s="121"/>
      <c r="C201" s="121"/>
      <c r="D201" s="121"/>
      <c r="E201" s="121"/>
      <c r="F201" s="121"/>
      <c r="G201" s="121"/>
      <c r="H201" s="121"/>
      <c r="I201" s="121"/>
      <c r="J201" s="121"/>
      <c r="K201" s="121"/>
      <c r="L201" s="121"/>
      <c r="M201" s="121"/>
      <c r="N201" s="121"/>
      <c r="O201" s="121"/>
      <c r="P201" s="121"/>
      <c r="Q201" s="121"/>
      <c r="R201" s="121"/>
      <c r="S201" s="121"/>
      <c r="T201" s="121"/>
      <c r="U201" s="70"/>
      <c r="V201" s="144"/>
    </row>
    <row r="202" spans="1:22" x14ac:dyDescent="0.25">
      <c r="A202" s="83" t="s">
        <v>173</v>
      </c>
      <c r="B202" s="83" t="s">
        <v>177</v>
      </c>
      <c r="C202" s="83"/>
      <c r="D202" s="83"/>
      <c r="E202" s="90">
        <v>40238</v>
      </c>
      <c r="F202" s="90">
        <v>40603</v>
      </c>
      <c r="G202" s="90">
        <v>40969</v>
      </c>
      <c r="H202" s="90">
        <v>41334</v>
      </c>
      <c r="I202" s="90">
        <v>41699</v>
      </c>
      <c r="J202" s="90">
        <v>42064</v>
      </c>
      <c r="K202" s="90">
        <v>42430</v>
      </c>
      <c r="L202" s="90">
        <v>42795</v>
      </c>
      <c r="M202" s="90">
        <v>43160</v>
      </c>
      <c r="N202" s="90">
        <v>43525</v>
      </c>
      <c r="O202" s="90">
        <v>43891</v>
      </c>
      <c r="P202" s="71"/>
      <c r="Q202" s="71"/>
      <c r="R202" s="71"/>
      <c r="S202" s="71"/>
      <c r="T202" s="71"/>
      <c r="U202" s="70"/>
      <c r="V202" s="144"/>
    </row>
    <row r="203" spans="1:22" x14ac:dyDescent="0.25">
      <c r="A203" s="83" t="s">
        <v>173</v>
      </c>
      <c r="B203" s="83" t="s">
        <v>177</v>
      </c>
      <c r="C203" s="83" t="s">
        <v>175</v>
      </c>
      <c r="D203" s="83"/>
      <c r="E203" s="91">
        <v>2.0465116279069884E-2</v>
      </c>
      <c r="F203" s="91">
        <v>2.4183602337926935E-2</v>
      </c>
      <c r="G203" s="91">
        <v>1.5706806282722585E-2</v>
      </c>
      <c r="H203" s="91">
        <v>8.5910652920961894E-3</v>
      </c>
      <c r="I203" s="91">
        <v>1.5332197614991383E-2</v>
      </c>
      <c r="J203" s="91">
        <v>1.4261744966443057E-2</v>
      </c>
      <c r="K203" s="91">
        <v>1.7369727047146455E-2</v>
      </c>
      <c r="L203" s="91">
        <v>2.1138211382113914E-2</v>
      </c>
      <c r="M203" s="91">
        <v>2.1669341894061001E-2</v>
      </c>
      <c r="N203" s="91">
        <v>2.1112894596040599E-2</v>
      </c>
      <c r="O203" s="91">
        <v>2.0556447298020419E-2</v>
      </c>
      <c r="P203" s="71"/>
      <c r="Q203" s="71"/>
      <c r="R203" s="71"/>
      <c r="S203" s="71"/>
      <c r="T203" s="71"/>
      <c r="U203" s="70"/>
      <c r="V203" s="144"/>
    </row>
    <row r="204" spans="1:22" x14ac:dyDescent="0.25">
      <c r="A204" s="83" t="s">
        <v>174</v>
      </c>
      <c r="B204" s="83" t="s">
        <v>177</v>
      </c>
      <c r="C204" s="83" t="s">
        <v>176</v>
      </c>
      <c r="D204" s="83"/>
      <c r="E204" s="91">
        <v>0</v>
      </c>
      <c r="F204" s="91">
        <v>2.4650391087935652E-2</v>
      </c>
      <c r="G204" s="91">
        <v>1.7811704834605369E-2</v>
      </c>
      <c r="H204" s="91">
        <v>2.5401069518716568E-2</v>
      </c>
      <c r="I204" s="91">
        <v>1.2820512820512775E-2</v>
      </c>
      <c r="J204" s="91">
        <v>9.6545805621111036E-3</v>
      </c>
      <c r="K204" s="91">
        <v>1.5299617509562324E-2</v>
      </c>
      <c r="L204" s="91">
        <v>1.506906655504392E-2</v>
      </c>
      <c r="M204" s="91">
        <v>1.7731958762886579E-2</v>
      </c>
      <c r="N204" s="91">
        <v>2.1069692058346856E-2</v>
      </c>
      <c r="O204" s="91">
        <v>2.1528794788826966E-2</v>
      </c>
      <c r="P204" s="71"/>
      <c r="Q204" s="71"/>
      <c r="R204" s="71"/>
      <c r="S204" s="71"/>
      <c r="T204" s="71"/>
      <c r="U204" s="70"/>
      <c r="V204" s="144"/>
    </row>
    <row r="205" spans="1:22" s="177" customFormat="1" ht="23.25" x14ac:dyDescent="0.25">
      <c r="A205" s="120" t="s">
        <v>202</v>
      </c>
      <c r="B205" s="121"/>
      <c r="C205" s="121"/>
      <c r="D205" s="121"/>
      <c r="E205" s="121"/>
      <c r="F205" s="121"/>
      <c r="G205" s="121"/>
      <c r="H205" s="121"/>
      <c r="I205" s="121"/>
      <c r="J205" s="121"/>
      <c r="K205" s="121"/>
      <c r="L205" s="121"/>
      <c r="M205" s="121"/>
      <c r="N205" s="121"/>
      <c r="O205" s="121"/>
      <c r="P205" s="121"/>
      <c r="Q205" s="121"/>
      <c r="R205" s="121"/>
      <c r="S205" s="121"/>
      <c r="T205" s="121"/>
      <c r="U205" s="70"/>
      <c r="V205" s="144"/>
    </row>
    <row r="206" spans="1:22" x14ac:dyDescent="0.25">
      <c r="A206" s="83" t="s">
        <v>181</v>
      </c>
      <c r="B206" s="83"/>
      <c r="C206" s="83"/>
      <c r="D206" s="83"/>
      <c r="E206" s="83" t="s">
        <v>14</v>
      </c>
      <c r="F206" s="83" t="s">
        <v>3</v>
      </c>
      <c r="G206" s="83" t="s">
        <v>9</v>
      </c>
      <c r="H206" s="83" t="s">
        <v>11</v>
      </c>
      <c r="I206" s="83" t="s">
        <v>12</v>
      </c>
      <c r="J206" s="83" t="s">
        <v>10</v>
      </c>
      <c r="K206" s="83" t="s">
        <v>8</v>
      </c>
      <c r="L206" s="83" t="s">
        <v>7</v>
      </c>
      <c r="M206" s="83" t="s">
        <v>2</v>
      </c>
      <c r="N206" s="83" t="s">
        <v>4</v>
      </c>
      <c r="O206" s="83" t="s">
        <v>15</v>
      </c>
      <c r="P206" s="83" t="s">
        <v>5</v>
      </c>
      <c r="Q206" s="83" t="s">
        <v>13</v>
      </c>
      <c r="R206" s="83" t="s">
        <v>6</v>
      </c>
      <c r="S206" s="83" t="s">
        <v>0</v>
      </c>
      <c r="T206" s="83" t="s">
        <v>1</v>
      </c>
      <c r="U206" s="70"/>
      <c r="V206" s="144"/>
    </row>
    <row r="207" spans="1:22" x14ac:dyDescent="0.25">
      <c r="A207" s="83" t="s">
        <v>181</v>
      </c>
      <c r="B207" s="83" t="s">
        <v>180</v>
      </c>
      <c r="C207" s="83" t="s">
        <v>324</v>
      </c>
      <c r="D207" s="83"/>
      <c r="E207" s="92">
        <v>2.6759444082874303E-3</v>
      </c>
      <c r="F207" s="92">
        <v>5.5355582484285324E-3</v>
      </c>
      <c r="G207" s="92">
        <v>-6.3415516110259026E-3</v>
      </c>
      <c r="H207" s="92">
        <v>-2.6371513044971791E-3</v>
      </c>
      <c r="I207" s="92">
        <v>3.4460417064763921E-3</v>
      </c>
      <c r="J207" s="92">
        <v>1.6874571127879477E-3</v>
      </c>
      <c r="K207" s="92">
        <v>-2.253440683545856E-4</v>
      </c>
      <c r="L207" s="92">
        <v>6.1231501649797095E-3</v>
      </c>
      <c r="M207" s="92">
        <v>5.0281106792126572E-3</v>
      </c>
      <c r="N207" s="92">
        <v>3.6846920782675359E-3</v>
      </c>
      <c r="O207" s="92">
        <v>-5.4301175204408622E-4</v>
      </c>
      <c r="P207" s="92">
        <v>-5.7801163313146555E-3</v>
      </c>
      <c r="Q207" s="92">
        <v>-3.5900683809597014E-3</v>
      </c>
      <c r="R207" s="92">
        <v>2.7957173458623176E-3</v>
      </c>
      <c r="S207" s="92">
        <v>1.0317307390726106E-2</v>
      </c>
      <c r="T207" s="92">
        <v>4.4609461137203156E-3</v>
      </c>
      <c r="U207" s="70"/>
      <c r="V207" s="144">
        <v>2014</v>
      </c>
    </row>
    <row r="208" spans="1:22" x14ac:dyDescent="0.25">
      <c r="A208" s="83" t="s">
        <v>181</v>
      </c>
      <c r="B208" s="83" t="s">
        <v>180</v>
      </c>
      <c r="C208" s="83" t="s">
        <v>325</v>
      </c>
      <c r="D208" s="83"/>
      <c r="E208" s="92">
        <v>2.6759444082874303E-3</v>
      </c>
      <c r="F208" s="92">
        <v>5.5355582484285324E-3</v>
      </c>
      <c r="G208" s="92">
        <v>-6.3415516110259026E-3</v>
      </c>
      <c r="H208" s="92">
        <v>-2.6371513044971791E-3</v>
      </c>
      <c r="I208" s="92">
        <v>3.4460417064763921E-3</v>
      </c>
      <c r="J208" s="92">
        <v>1.6874571127879477E-3</v>
      </c>
      <c r="K208" s="92">
        <v>-2.253440683545856E-4</v>
      </c>
      <c r="L208" s="92">
        <v>6.1231501649797095E-3</v>
      </c>
      <c r="M208" s="92">
        <v>5.0281106792126572E-3</v>
      </c>
      <c r="N208" s="92">
        <v>3.6846920782675359E-3</v>
      </c>
      <c r="O208" s="92">
        <v>-5.4301175204408622E-4</v>
      </c>
      <c r="P208" s="92">
        <v>-5.7801163313146555E-3</v>
      </c>
      <c r="Q208" s="92">
        <v>-3.5900683809597014E-3</v>
      </c>
      <c r="R208" s="92">
        <v>2.7957173458623176E-3</v>
      </c>
      <c r="S208" s="92">
        <v>1.0317307390726106E-2</v>
      </c>
      <c r="T208" s="92">
        <v>4.4609461137203156E-3</v>
      </c>
      <c r="U208" s="70"/>
      <c r="V208" s="144">
        <v>2015</v>
      </c>
    </row>
    <row r="209" spans="1:22" x14ac:dyDescent="0.25">
      <c r="A209" s="83" t="s">
        <v>181</v>
      </c>
      <c r="B209" s="83" t="s">
        <v>180</v>
      </c>
      <c r="C209" s="83" t="s">
        <v>234</v>
      </c>
      <c r="D209" s="83"/>
      <c r="E209" s="92">
        <v>2.6759444082874303E-3</v>
      </c>
      <c r="F209" s="92">
        <v>5.5355582484285324E-3</v>
      </c>
      <c r="G209" s="92">
        <v>-6.3415516110259026E-3</v>
      </c>
      <c r="H209" s="92">
        <v>-2.6371513044971791E-3</v>
      </c>
      <c r="I209" s="92">
        <v>3.4460417064763921E-3</v>
      </c>
      <c r="J209" s="92">
        <v>1.6874571127879477E-3</v>
      </c>
      <c r="K209" s="92">
        <v>-2.253440683545856E-4</v>
      </c>
      <c r="L209" s="92">
        <v>6.1231501649797095E-3</v>
      </c>
      <c r="M209" s="92">
        <v>5.0281106792126572E-3</v>
      </c>
      <c r="N209" s="92">
        <v>3.6846920782675359E-3</v>
      </c>
      <c r="O209" s="92">
        <v>-5.4301175204408622E-4</v>
      </c>
      <c r="P209" s="92">
        <v>-5.7801163313146555E-3</v>
      </c>
      <c r="Q209" s="92">
        <v>-3.5900683809597014E-3</v>
      </c>
      <c r="R209" s="92">
        <v>2.7957173458623176E-3</v>
      </c>
      <c r="S209" s="92">
        <v>1.0317307390726106E-2</v>
      </c>
      <c r="T209" s="92">
        <v>4.4609461137203156E-3</v>
      </c>
      <c r="U209" s="70"/>
      <c r="V209" s="144">
        <v>2016</v>
      </c>
    </row>
    <row r="210" spans="1:22" x14ac:dyDescent="0.25">
      <c r="A210" s="83" t="s">
        <v>181</v>
      </c>
      <c r="B210" s="83" t="s">
        <v>180</v>
      </c>
      <c r="C210" s="83" t="s">
        <v>235</v>
      </c>
      <c r="D210" s="83"/>
      <c r="E210" s="92">
        <v>2.5764323694281374E-3</v>
      </c>
      <c r="F210" s="92">
        <v>5.6678506813341517E-3</v>
      </c>
      <c r="G210" s="92">
        <v>-6.3415516110259026E-3</v>
      </c>
      <c r="H210" s="92">
        <v>-1.9440497348567471E-3</v>
      </c>
      <c r="I210" s="92">
        <v>3.2478791569194761E-3</v>
      </c>
      <c r="J210" s="92">
        <v>1.2233987376708321E-3</v>
      </c>
      <c r="K210" s="92">
        <v>2.0180151670667022E-4</v>
      </c>
      <c r="L210" s="92">
        <v>5.8490772728519921E-3</v>
      </c>
      <c r="M210" s="92">
        <v>4.7130433282988127E-3</v>
      </c>
      <c r="N210" s="92">
        <v>3.3881692759438484E-3</v>
      </c>
      <c r="O210" s="92">
        <v>5.8612510223557119E-4</v>
      </c>
      <c r="P210" s="92">
        <v>-4.9817611510852037E-3</v>
      </c>
      <c r="Q210" s="92">
        <v>-2.4329104998304487E-3</v>
      </c>
      <c r="R210" s="92">
        <v>2.9939324141135112E-3</v>
      </c>
      <c r="S210" s="92">
        <v>1.0978986210538146E-2</v>
      </c>
      <c r="T210" s="92">
        <v>4.4716882519264074E-3</v>
      </c>
      <c r="U210" s="70"/>
      <c r="V210" s="144">
        <v>2017</v>
      </c>
    </row>
    <row r="211" spans="1:22" x14ac:dyDescent="0.25">
      <c r="A211" s="83" t="s">
        <v>181</v>
      </c>
      <c r="B211" s="83" t="s">
        <v>180</v>
      </c>
      <c r="C211" s="83" t="s">
        <v>236</v>
      </c>
      <c r="D211" s="83"/>
      <c r="E211" s="92">
        <v>2.5764323694281374E-3</v>
      </c>
      <c r="F211" s="92">
        <v>5.6678506813341517E-3</v>
      </c>
      <c r="G211" s="92">
        <v>-6.3415516110259026E-3</v>
      </c>
      <c r="H211" s="92">
        <v>-1.9440497348567471E-3</v>
      </c>
      <c r="I211" s="92">
        <v>3.2478791569194761E-3</v>
      </c>
      <c r="J211" s="92">
        <v>1.2233987376708321E-3</v>
      </c>
      <c r="K211" s="92">
        <v>2.0180151670667022E-4</v>
      </c>
      <c r="L211" s="92">
        <v>5.8490772728519921E-3</v>
      </c>
      <c r="M211" s="92">
        <v>4.7130433282988127E-3</v>
      </c>
      <c r="N211" s="92">
        <v>3.3881692759438484E-3</v>
      </c>
      <c r="O211" s="92">
        <v>5.8612510223557119E-4</v>
      </c>
      <c r="P211" s="92">
        <v>-4.9817611510852037E-3</v>
      </c>
      <c r="Q211" s="92">
        <v>-2.4329104998304487E-3</v>
      </c>
      <c r="R211" s="92">
        <v>2.9939324141135112E-3</v>
      </c>
      <c r="S211" s="92">
        <v>1.0978986210538146E-2</v>
      </c>
      <c r="T211" s="92">
        <v>4.4716882519264074E-3</v>
      </c>
      <c r="U211" s="70"/>
      <c r="V211" s="144">
        <v>2018</v>
      </c>
    </row>
    <row r="212" spans="1:22" x14ac:dyDescent="0.25">
      <c r="A212" s="83" t="s">
        <v>181</v>
      </c>
      <c r="B212" s="83" t="s">
        <v>180</v>
      </c>
      <c r="C212" s="83" t="s">
        <v>237</v>
      </c>
      <c r="D212" s="83"/>
      <c r="E212" s="92">
        <v>2.5764323694281374E-3</v>
      </c>
      <c r="F212" s="92">
        <v>5.6678506813341517E-3</v>
      </c>
      <c r="G212" s="92">
        <v>-6.3415516110259026E-3</v>
      </c>
      <c r="H212" s="92">
        <v>-1.9440497348567471E-3</v>
      </c>
      <c r="I212" s="92">
        <v>3.2478791569194761E-3</v>
      </c>
      <c r="J212" s="92">
        <v>1.2233987376708321E-3</v>
      </c>
      <c r="K212" s="92">
        <v>2.0180151670667022E-4</v>
      </c>
      <c r="L212" s="92">
        <v>5.8490772728519921E-3</v>
      </c>
      <c r="M212" s="92">
        <v>4.7130433282988127E-3</v>
      </c>
      <c r="N212" s="92">
        <v>3.3881692759438484E-3</v>
      </c>
      <c r="O212" s="92">
        <v>5.8612510223557119E-4</v>
      </c>
      <c r="P212" s="92">
        <v>-4.9817611510852037E-3</v>
      </c>
      <c r="Q212" s="92">
        <v>-2.4329104998304487E-3</v>
      </c>
      <c r="R212" s="92">
        <v>2.9939324141135112E-3</v>
      </c>
      <c r="S212" s="92">
        <v>1.0978986210538146E-2</v>
      </c>
      <c r="T212" s="92">
        <v>4.4716882519264074E-3</v>
      </c>
      <c r="U212" s="70"/>
      <c r="V212" s="144">
        <v>2019</v>
      </c>
    </row>
    <row r="213" spans="1:22" x14ac:dyDescent="0.25">
      <c r="A213" s="83" t="s">
        <v>181</v>
      </c>
      <c r="B213" s="83" t="s">
        <v>180</v>
      </c>
      <c r="C213" s="83" t="s">
        <v>238</v>
      </c>
      <c r="D213" s="83"/>
      <c r="E213" s="92">
        <v>2.5764323694281374E-3</v>
      </c>
      <c r="F213" s="92">
        <v>5.6678506813341517E-3</v>
      </c>
      <c r="G213" s="92">
        <v>-6.3415516110259026E-3</v>
      </c>
      <c r="H213" s="92">
        <v>-1.9440497348567471E-3</v>
      </c>
      <c r="I213" s="92">
        <v>3.2478791569194761E-3</v>
      </c>
      <c r="J213" s="92">
        <v>1.2233987376708321E-3</v>
      </c>
      <c r="K213" s="92">
        <v>2.0180151670667022E-4</v>
      </c>
      <c r="L213" s="92">
        <v>5.8490772728519921E-3</v>
      </c>
      <c r="M213" s="92">
        <v>4.7130433282988127E-3</v>
      </c>
      <c r="N213" s="92">
        <v>3.3881692759438484E-3</v>
      </c>
      <c r="O213" s="92">
        <v>5.8612510223557119E-4</v>
      </c>
      <c r="P213" s="92">
        <v>-4.9817611510852037E-3</v>
      </c>
      <c r="Q213" s="92">
        <v>-2.4329104998304487E-3</v>
      </c>
      <c r="R213" s="92">
        <v>2.9939324141135112E-3</v>
      </c>
      <c r="S213" s="92">
        <v>1.0978986210538146E-2</v>
      </c>
      <c r="T213" s="92">
        <v>4.4716882519264074E-3</v>
      </c>
      <c r="U213" s="70"/>
      <c r="V213" s="144">
        <v>2020</v>
      </c>
    </row>
    <row r="214" spans="1:22" s="177" customFormat="1" ht="23.25" x14ac:dyDescent="0.25">
      <c r="A214" s="120" t="s">
        <v>489</v>
      </c>
      <c r="B214" s="121"/>
      <c r="C214" s="121"/>
      <c r="D214" s="121"/>
      <c r="E214" s="121"/>
      <c r="F214" s="121"/>
      <c r="G214" s="121"/>
      <c r="H214" s="121"/>
      <c r="I214" s="121"/>
      <c r="J214" s="121"/>
      <c r="K214" s="121"/>
      <c r="L214" s="121"/>
      <c r="M214" s="121"/>
      <c r="N214" s="121"/>
      <c r="O214" s="121"/>
      <c r="P214" s="121"/>
      <c r="Q214" s="121"/>
      <c r="R214" s="121"/>
      <c r="S214" s="121"/>
      <c r="T214" s="121"/>
      <c r="U214" s="70"/>
      <c r="V214" s="144"/>
    </row>
    <row r="215" spans="1:22" x14ac:dyDescent="0.25">
      <c r="A215" s="71"/>
      <c r="B215" s="71"/>
      <c r="C215" s="71"/>
      <c r="D215" s="71"/>
      <c r="E215" s="71"/>
      <c r="F215" s="71"/>
      <c r="G215" s="71"/>
      <c r="H215" s="71"/>
      <c r="I215" s="71"/>
      <c r="J215" s="71"/>
      <c r="K215" s="71"/>
      <c r="L215" s="71"/>
      <c r="M215" s="71"/>
      <c r="N215" s="71"/>
      <c r="O215" s="71"/>
      <c r="P215" s="71"/>
      <c r="Q215" s="71"/>
      <c r="R215" s="71"/>
      <c r="S215" s="71"/>
      <c r="T215" s="71"/>
      <c r="U215" s="70"/>
      <c r="V215" s="144"/>
    </row>
    <row r="216" spans="1:22" x14ac:dyDescent="0.25">
      <c r="A216" s="83" t="s">
        <v>490</v>
      </c>
      <c r="B216" s="83"/>
      <c r="C216" s="83"/>
      <c r="D216" s="83"/>
      <c r="E216" s="83" t="s">
        <v>14</v>
      </c>
      <c r="F216" s="83" t="s">
        <v>3</v>
      </c>
      <c r="G216" s="83" t="s">
        <v>9</v>
      </c>
      <c r="H216" s="83" t="s">
        <v>11</v>
      </c>
      <c r="I216" s="83" t="s">
        <v>12</v>
      </c>
      <c r="J216" s="83" t="s">
        <v>10</v>
      </c>
      <c r="K216" s="83" t="s">
        <v>8</v>
      </c>
      <c r="L216" s="83" t="s">
        <v>7</v>
      </c>
      <c r="M216" s="83" t="s">
        <v>2</v>
      </c>
      <c r="N216" s="83" t="s">
        <v>4</v>
      </c>
      <c r="O216" s="83" t="s">
        <v>15</v>
      </c>
      <c r="P216" s="83" t="s">
        <v>5</v>
      </c>
      <c r="Q216" s="83" t="s">
        <v>13</v>
      </c>
      <c r="R216" s="83" t="s">
        <v>6</v>
      </c>
      <c r="S216" s="83" t="s">
        <v>0</v>
      </c>
      <c r="T216" s="83" t="s">
        <v>1</v>
      </c>
      <c r="U216" s="70"/>
      <c r="V216" s="144"/>
    </row>
    <row r="217" spans="1:22" x14ac:dyDescent="0.25">
      <c r="A217" s="83" t="s">
        <v>490</v>
      </c>
      <c r="B217" s="83" t="s">
        <v>233</v>
      </c>
      <c r="C217" s="83" t="s">
        <v>506</v>
      </c>
      <c r="D217" s="83"/>
      <c r="E217" s="92">
        <v>0.48251160187303294</v>
      </c>
      <c r="F217" s="92">
        <v>0.56436559027232602</v>
      </c>
      <c r="G217" s="92">
        <v>0.76602298305887928</v>
      </c>
      <c r="H217" s="92">
        <v>0.54327210593763353</v>
      </c>
      <c r="I217" s="92">
        <v>0.22652508527439538</v>
      </c>
      <c r="J217" s="92">
        <v>0.61002178649237471</v>
      </c>
      <c r="K217" s="92">
        <v>0.49350838803792851</v>
      </c>
      <c r="L217" s="92">
        <v>0.46978183962264153</v>
      </c>
      <c r="M217" s="92">
        <v>0.51552675969943262</v>
      </c>
      <c r="N217" s="92">
        <v>0.4569565921606738</v>
      </c>
      <c r="O217" s="92">
        <v>0.75331898975575173</v>
      </c>
      <c r="P217" s="92">
        <v>0.46162786836250125</v>
      </c>
      <c r="Q217" s="92">
        <v>0.86482018881093192</v>
      </c>
      <c r="R217" s="92">
        <v>0.56959154440489623</v>
      </c>
      <c r="S217" s="92">
        <v>0.54052980814248486</v>
      </c>
      <c r="T217" s="92">
        <v>0.59821366956830346</v>
      </c>
      <c r="U217" s="70"/>
      <c r="V217" s="144"/>
    </row>
    <row r="218" spans="1:22" x14ac:dyDescent="0.25">
      <c r="A218" s="83" t="s">
        <v>490</v>
      </c>
      <c r="B218" s="83" t="s">
        <v>233</v>
      </c>
      <c r="C218" s="83" t="s">
        <v>495</v>
      </c>
      <c r="D218" s="83"/>
      <c r="E218" s="92">
        <v>-2.7037850994376458E-3</v>
      </c>
      <c r="F218" s="92">
        <v>-6.0426672578741195E-4</v>
      </c>
      <c r="G218" s="92">
        <v>-5.5977496483825594E-3</v>
      </c>
      <c r="H218" s="92">
        <v>-8.24196101872815E-3</v>
      </c>
      <c r="I218" s="92">
        <v>-7.9817848451494214E-5</v>
      </c>
      <c r="J218" s="92">
        <v>-3.7327579583040634E-3</v>
      </c>
      <c r="K218" s="92">
        <v>-8.8122778639267256E-3</v>
      </c>
      <c r="L218" s="92">
        <v>1.0788473144749391E-3</v>
      </c>
      <c r="M218" s="92">
        <v>-5.0573410845918335E-4</v>
      </c>
      <c r="N218" s="92">
        <v>-4.434476022891356E-3</v>
      </c>
      <c r="O218" s="92">
        <v>-3.2373115800725313E-3</v>
      </c>
      <c r="P218" s="92">
        <v>-1.119210906632543E-2</v>
      </c>
      <c r="Q218" s="92">
        <v>-6.4690180568438005E-3</v>
      </c>
      <c r="R218" s="92">
        <v>-3.1138295635769163E-3</v>
      </c>
      <c r="S218" s="92">
        <v>7.8003622248760994E-3</v>
      </c>
      <c r="T218" s="92">
        <v>-1.3720852993549465E-3</v>
      </c>
      <c r="U218" s="70"/>
      <c r="V218" s="144"/>
    </row>
    <row r="219" spans="1:22" x14ac:dyDescent="0.25">
      <c r="A219" s="83" t="s">
        <v>490</v>
      </c>
      <c r="B219" s="83" t="s">
        <v>233</v>
      </c>
      <c r="C219" s="83" t="s">
        <v>496</v>
      </c>
      <c r="D219" s="83"/>
      <c r="E219" s="92">
        <v>-2.9100227079697574E-3</v>
      </c>
      <c r="F219" s="92">
        <v>-3.6985762079257481E-4</v>
      </c>
      <c r="G219" s="92">
        <v>-5.5977496483825594E-3</v>
      </c>
      <c r="H219" s="92">
        <v>-6.9661701911387089E-3</v>
      </c>
      <c r="I219" s="92">
        <v>-9.5461080710716219E-4</v>
      </c>
      <c r="J219" s="92">
        <v>-4.493482223228192E-3</v>
      </c>
      <c r="K219" s="92">
        <v>-7.9467493432069762E-3</v>
      </c>
      <c r="L219" s="92">
        <v>4.9544270192569597E-4</v>
      </c>
      <c r="M219" s="92">
        <v>-1.1168902608527827E-3</v>
      </c>
      <c r="N219" s="92">
        <v>-5.0833840535679875E-3</v>
      </c>
      <c r="O219" s="92">
        <v>-1.738428809779223E-3</v>
      </c>
      <c r="P219" s="92">
        <v>-9.4626745262024539E-3</v>
      </c>
      <c r="Q219" s="92">
        <v>-5.1309851384399585E-3</v>
      </c>
      <c r="R219" s="92">
        <v>-2.765834460422275E-3</v>
      </c>
      <c r="S219" s="92">
        <v>9.0244923465540895E-3</v>
      </c>
      <c r="T219" s="92">
        <v>-1.3541282737091704E-3</v>
      </c>
      <c r="U219" s="70"/>
      <c r="V219" s="144"/>
    </row>
    <row r="220" spans="1:22" x14ac:dyDescent="0.25">
      <c r="A220" s="83" t="s">
        <v>490</v>
      </c>
      <c r="B220" s="83" t="s">
        <v>233</v>
      </c>
      <c r="C220" s="83" t="s">
        <v>497</v>
      </c>
      <c r="D220" s="83"/>
      <c r="E220" s="92">
        <v>-2.9100227079697574E-3</v>
      </c>
      <c r="F220" s="92">
        <v>-3.6985762079257481E-4</v>
      </c>
      <c r="G220" s="92">
        <v>-5.5977496483825594E-3</v>
      </c>
      <c r="H220" s="92">
        <v>-6.9661701911387089E-3</v>
      </c>
      <c r="I220" s="92">
        <v>-9.5461080710716219E-4</v>
      </c>
      <c r="J220" s="92">
        <v>-4.493482223228192E-3</v>
      </c>
      <c r="K220" s="92">
        <v>-7.9467493432069762E-3</v>
      </c>
      <c r="L220" s="92">
        <v>4.9544270192569597E-4</v>
      </c>
      <c r="M220" s="92">
        <v>-1.1168902608527827E-3</v>
      </c>
      <c r="N220" s="92">
        <v>-5.0833840535679875E-3</v>
      </c>
      <c r="O220" s="92">
        <v>-1.738428809779223E-3</v>
      </c>
      <c r="P220" s="92">
        <v>-9.4626745262024539E-3</v>
      </c>
      <c r="Q220" s="92">
        <v>-5.1309851384399585E-3</v>
      </c>
      <c r="R220" s="92">
        <v>-2.765834460422275E-3</v>
      </c>
      <c r="S220" s="92">
        <v>9.0244923465540895E-3</v>
      </c>
      <c r="T220" s="92">
        <v>-1.3541282737091704E-3</v>
      </c>
      <c r="U220" s="70"/>
      <c r="V220" s="144"/>
    </row>
    <row r="221" spans="1:22" x14ac:dyDescent="0.25">
      <c r="A221" s="83" t="s">
        <v>490</v>
      </c>
      <c r="B221" s="83" t="s">
        <v>233</v>
      </c>
      <c r="C221" s="83" t="s">
        <v>498</v>
      </c>
      <c r="D221" s="83"/>
      <c r="E221" s="92">
        <v>-2.9100227079697574E-3</v>
      </c>
      <c r="F221" s="92">
        <v>-3.6985762079257481E-4</v>
      </c>
      <c r="G221" s="92">
        <v>-5.5977496483825594E-3</v>
      </c>
      <c r="H221" s="92">
        <v>-6.9661701911387089E-3</v>
      </c>
      <c r="I221" s="92">
        <v>-9.5461080710716219E-4</v>
      </c>
      <c r="J221" s="92">
        <v>-4.493482223228192E-3</v>
      </c>
      <c r="K221" s="92">
        <v>-7.9467493432069762E-3</v>
      </c>
      <c r="L221" s="92">
        <v>4.9544270192569597E-4</v>
      </c>
      <c r="M221" s="92">
        <v>-1.1168902608527827E-3</v>
      </c>
      <c r="N221" s="92">
        <v>-5.0833840535679875E-3</v>
      </c>
      <c r="O221" s="92">
        <v>-1.738428809779223E-3</v>
      </c>
      <c r="P221" s="92">
        <v>-9.4626745262024539E-3</v>
      </c>
      <c r="Q221" s="92">
        <v>-5.1309851384399585E-3</v>
      </c>
      <c r="R221" s="92">
        <v>-2.765834460422275E-3</v>
      </c>
      <c r="S221" s="92">
        <v>9.0244923465540895E-3</v>
      </c>
      <c r="T221" s="92">
        <v>-1.3541282737091704E-3</v>
      </c>
      <c r="U221" s="70"/>
      <c r="V221" s="144"/>
    </row>
    <row r="222" spans="1:22" x14ac:dyDescent="0.25">
      <c r="A222" s="83" t="s">
        <v>490</v>
      </c>
      <c r="B222" s="83" t="s">
        <v>233</v>
      </c>
      <c r="C222" s="83" t="s">
        <v>499</v>
      </c>
      <c r="D222" s="83"/>
      <c r="E222" s="92">
        <v>-2.9100227079697574E-3</v>
      </c>
      <c r="F222" s="92">
        <v>-3.6985762079257481E-4</v>
      </c>
      <c r="G222" s="92">
        <v>-5.5977496483825594E-3</v>
      </c>
      <c r="H222" s="92">
        <v>-6.9661701911387089E-3</v>
      </c>
      <c r="I222" s="92">
        <v>-9.5461080710716219E-4</v>
      </c>
      <c r="J222" s="92">
        <v>-4.493482223228192E-3</v>
      </c>
      <c r="K222" s="92">
        <v>-7.9467493432069762E-3</v>
      </c>
      <c r="L222" s="92">
        <v>4.9544270192569597E-4</v>
      </c>
      <c r="M222" s="92">
        <v>-1.1168902608527827E-3</v>
      </c>
      <c r="N222" s="92">
        <v>-5.0833840535679875E-3</v>
      </c>
      <c r="O222" s="92">
        <v>-1.738428809779223E-3</v>
      </c>
      <c r="P222" s="92">
        <v>-9.4626745262024539E-3</v>
      </c>
      <c r="Q222" s="92">
        <v>-5.1309851384399585E-3</v>
      </c>
      <c r="R222" s="92">
        <v>-2.765834460422275E-3</v>
      </c>
      <c r="S222" s="92">
        <v>9.0244923465540895E-3</v>
      </c>
      <c r="T222" s="92">
        <v>-1.3541282737091704E-3</v>
      </c>
      <c r="U222" s="70"/>
      <c r="V222" s="144"/>
    </row>
    <row r="223" spans="1:22" x14ac:dyDescent="0.25">
      <c r="A223" s="106" t="s">
        <v>490</v>
      </c>
      <c r="B223" s="106"/>
      <c r="C223" s="106" t="s">
        <v>494</v>
      </c>
      <c r="D223" s="106" t="s">
        <v>239</v>
      </c>
      <c r="E223" s="110">
        <v>-6.8814983640760547E-3</v>
      </c>
      <c r="F223" s="110">
        <v>-1.1749996598758282E-3</v>
      </c>
      <c r="G223" s="110">
        <v>-2.1201332523372179E-2</v>
      </c>
      <c r="H223" s="110">
        <v>-1.933481276775938E-2</v>
      </c>
      <c r="I223" s="110">
        <v>-8.8174720029202179E-4</v>
      </c>
      <c r="J223" s="110">
        <v>-1.3127217188256836E-2</v>
      </c>
      <c r="K223" s="110">
        <v>-1.9713478390903403E-2</v>
      </c>
      <c r="L223" s="110">
        <v>1.4395200795254348E-3</v>
      </c>
      <c r="M223" s="110">
        <v>-2.5588482326014679E-3</v>
      </c>
      <c r="N223" s="110">
        <v>-1.1206407523883459E-2</v>
      </c>
      <c r="O223" s="110">
        <v>-7.6465360109946963E-3</v>
      </c>
      <c r="P223" s="110">
        <v>-2.220027560223662E-2</v>
      </c>
      <c r="Q223" s="110">
        <v>-2.3093972235947197E-2</v>
      </c>
      <c r="R223" s="110">
        <v>-8.0295583439100975E-3</v>
      </c>
      <c r="S223" s="110">
        <v>2.4148352281027498E-2</v>
      </c>
      <c r="T223" s="110">
        <v>-4.050019908441325E-3</v>
      </c>
      <c r="U223" s="70"/>
      <c r="V223" s="144"/>
    </row>
    <row r="224" spans="1:22" x14ac:dyDescent="0.25">
      <c r="A224" s="83" t="s">
        <v>490</v>
      </c>
      <c r="B224" s="83" t="s">
        <v>233</v>
      </c>
      <c r="C224" s="83" t="s">
        <v>500</v>
      </c>
      <c r="D224" s="83"/>
      <c r="E224" s="92">
        <v>7.6920605411541759E-3</v>
      </c>
      <c r="F224" s="92">
        <v>1.348971859106142E-2</v>
      </c>
      <c r="G224" s="92">
        <v>-8.776702745431908E-3</v>
      </c>
      <c r="H224" s="92">
        <v>4.0296996069870616E-3</v>
      </c>
      <c r="I224" s="92">
        <v>4.4786487388956964E-3</v>
      </c>
      <c r="J224" s="92">
        <v>1.0166005827345281E-2</v>
      </c>
      <c r="K224" s="92">
        <v>8.1414753528494897E-3</v>
      </c>
      <c r="L224" s="92">
        <v>1.059248382763156E-2</v>
      </c>
      <c r="M224" s="92">
        <v>1.0916661036087173E-2</v>
      </c>
      <c r="N224" s="92">
        <v>1.0516756206339871E-2</v>
      </c>
      <c r="O224" s="92">
        <v>7.6848904384805633E-3</v>
      </c>
      <c r="P224" s="92">
        <v>-1.1395962838569218E-3</v>
      </c>
      <c r="Q224" s="92">
        <v>1.4828168635165118E-2</v>
      </c>
      <c r="R224" s="92">
        <v>1.0616260616153419E-2</v>
      </c>
      <c r="S224" s="92">
        <v>1.3278291392978758E-2</v>
      </c>
      <c r="T224" s="92">
        <v>1.3145659509952036E-2</v>
      </c>
      <c r="U224" s="70"/>
      <c r="V224" s="144"/>
    </row>
    <row r="225" spans="1:22" x14ac:dyDescent="0.25">
      <c r="A225" s="83" t="s">
        <v>490</v>
      </c>
      <c r="B225" s="83" t="s">
        <v>233</v>
      </c>
      <c r="C225" s="83" t="s">
        <v>501</v>
      </c>
      <c r="D225" s="83"/>
      <c r="E225" s="92">
        <v>7.6920605411541759E-3</v>
      </c>
      <c r="F225" s="92">
        <v>1.348971859106142E-2</v>
      </c>
      <c r="G225" s="92">
        <v>-8.776702745431908E-3</v>
      </c>
      <c r="H225" s="92">
        <v>4.0296996069870616E-3</v>
      </c>
      <c r="I225" s="92">
        <v>4.4786487388956964E-3</v>
      </c>
      <c r="J225" s="92">
        <v>1.0166005827345281E-2</v>
      </c>
      <c r="K225" s="92">
        <v>8.1414753528494897E-3</v>
      </c>
      <c r="L225" s="92">
        <v>1.059248382763156E-2</v>
      </c>
      <c r="M225" s="92">
        <v>1.0916661036087173E-2</v>
      </c>
      <c r="N225" s="92">
        <v>1.0516756206339871E-2</v>
      </c>
      <c r="O225" s="92">
        <v>7.6848904384805633E-3</v>
      </c>
      <c r="P225" s="92">
        <v>-1.1395962838569218E-3</v>
      </c>
      <c r="Q225" s="92">
        <v>1.4828168635165118E-2</v>
      </c>
      <c r="R225" s="92">
        <v>1.0616260616153419E-2</v>
      </c>
      <c r="S225" s="92">
        <v>1.3278291392978758E-2</v>
      </c>
      <c r="T225" s="92">
        <v>1.3145659509952036E-2</v>
      </c>
      <c r="U225" s="70"/>
      <c r="V225" s="144"/>
    </row>
    <row r="226" spans="1:22" x14ac:dyDescent="0.25">
      <c r="A226" s="83" t="s">
        <v>490</v>
      </c>
      <c r="B226" s="83" t="s">
        <v>233</v>
      </c>
      <c r="C226" s="83" t="s">
        <v>502</v>
      </c>
      <c r="D226" s="83"/>
      <c r="E226" s="92">
        <v>7.6920605411541759E-3</v>
      </c>
      <c r="F226" s="92">
        <v>1.348971859106142E-2</v>
      </c>
      <c r="G226" s="92">
        <v>-8.776702745431908E-3</v>
      </c>
      <c r="H226" s="92">
        <v>4.0296996069870616E-3</v>
      </c>
      <c r="I226" s="92">
        <v>4.4786487388956964E-3</v>
      </c>
      <c r="J226" s="92">
        <v>1.0166005827345281E-2</v>
      </c>
      <c r="K226" s="92">
        <v>8.1414753528494897E-3</v>
      </c>
      <c r="L226" s="92">
        <v>1.059248382763156E-2</v>
      </c>
      <c r="M226" s="92">
        <v>1.0916661036087173E-2</v>
      </c>
      <c r="N226" s="92">
        <v>1.0516756206339871E-2</v>
      </c>
      <c r="O226" s="92">
        <v>7.6848904384805633E-3</v>
      </c>
      <c r="P226" s="92">
        <v>-1.1395962838569218E-3</v>
      </c>
      <c r="Q226" s="92">
        <v>1.4828168635165118E-2</v>
      </c>
      <c r="R226" s="92">
        <v>1.0616260616153419E-2</v>
      </c>
      <c r="S226" s="92">
        <v>1.3278291392978758E-2</v>
      </c>
      <c r="T226" s="92">
        <v>1.3145659509952036E-2</v>
      </c>
      <c r="U226" s="70"/>
      <c r="V226" s="144"/>
    </row>
    <row r="227" spans="1:22" x14ac:dyDescent="0.25">
      <c r="A227" s="83" t="s">
        <v>490</v>
      </c>
      <c r="B227" s="83" t="s">
        <v>233</v>
      </c>
      <c r="C227" s="83" t="s">
        <v>503</v>
      </c>
      <c r="D227" s="83"/>
      <c r="E227" s="92">
        <v>7.6920605411541759E-3</v>
      </c>
      <c r="F227" s="92">
        <v>1.348971859106142E-2</v>
      </c>
      <c r="G227" s="92">
        <v>-8.776702745431908E-3</v>
      </c>
      <c r="H227" s="92">
        <v>4.0296996069870616E-3</v>
      </c>
      <c r="I227" s="92">
        <v>4.4786487388956964E-3</v>
      </c>
      <c r="J227" s="92">
        <v>1.0166005827345281E-2</v>
      </c>
      <c r="K227" s="92">
        <v>8.1414753528494897E-3</v>
      </c>
      <c r="L227" s="92">
        <v>1.059248382763156E-2</v>
      </c>
      <c r="M227" s="92">
        <v>1.0916661036087173E-2</v>
      </c>
      <c r="N227" s="92">
        <v>1.0516756206339871E-2</v>
      </c>
      <c r="O227" s="92">
        <v>7.6848904384805633E-3</v>
      </c>
      <c r="P227" s="92">
        <v>-1.1395962838569218E-3</v>
      </c>
      <c r="Q227" s="92">
        <v>1.4828168635165118E-2</v>
      </c>
      <c r="R227" s="92">
        <v>1.0616260616153419E-2</v>
      </c>
      <c r="S227" s="92">
        <v>1.3278291392978758E-2</v>
      </c>
      <c r="T227" s="92">
        <v>1.3145659509952036E-2</v>
      </c>
      <c r="U227" s="70"/>
      <c r="V227" s="144"/>
    </row>
    <row r="228" spans="1:22" x14ac:dyDescent="0.25">
      <c r="A228" s="83" t="s">
        <v>490</v>
      </c>
      <c r="B228" s="83" t="s">
        <v>233</v>
      </c>
      <c r="C228" s="83" t="s">
        <v>504</v>
      </c>
      <c r="D228" s="83"/>
      <c r="E228" s="92">
        <v>7.6920605411541759E-3</v>
      </c>
      <c r="F228" s="92">
        <v>1.348971859106142E-2</v>
      </c>
      <c r="G228" s="92">
        <v>-8.776702745431908E-3</v>
      </c>
      <c r="H228" s="92">
        <v>4.0296996069870616E-3</v>
      </c>
      <c r="I228" s="92">
        <v>4.4786487388956964E-3</v>
      </c>
      <c r="J228" s="92">
        <v>1.0166005827345281E-2</v>
      </c>
      <c r="K228" s="92">
        <v>8.1414753528494897E-3</v>
      </c>
      <c r="L228" s="92">
        <v>1.059248382763156E-2</v>
      </c>
      <c r="M228" s="92">
        <v>1.0916661036087173E-2</v>
      </c>
      <c r="N228" s="92">
        <v>1.0516756206339871E-2</v>
      </c>
      <c r="O228" s="92">
        <v>7.6848904384805633E-3</v>
      </c>
      <c r="P228" s="92">
        <v>-1.1395962838569218E-3</v>
      </c>
      <c r="Q228" s="92">
        <v>1.4828168635165118E-2</v>
      </c>
      <c r="R228" s="92">
        <v>1.0616260616153419E-2</v>
      </c>
      <c r="S228" s="92">
        <v>1.3278291392978758E-2</v>
      </c>
      <c r="T228" s="92">
        <v>1.3145659509952036E-2</v>
      </c>
      <c r="U228" s="70"/>
      <c r="V228" s="144"/>
    </row>
    <row r="229" spans="1:22" x14ac:dyDescent="0.25">
      <c r="A229" s="106" t="s">
        <v>490</v>
      </c>
      <c r="B229" s="106"/>
      <c r="C229" s="106" t="s">
        <v>505</v>
      </c>
      <c r="D229" s="106" t="s">
        <v>239</v>
      </c>
      <c r="E229" s="110">
        <v>2.0211311192186842E-2</v>
      </c>
      <c r="F229" s="110">
        <v>3.0186428931431038E-2</v>
      </c>
      <c r="G229" s="110">
        <v>-1.0089074870789708E-2</v>
      </c>
      <c r="H229" s="110">
        <v>9.2768462068229009E-3</v>
      </c>
      <c r="I229" s="110">
        <v>1.7476454534758577E-2</v>
      </c>
      <c r="J229" s="110">
        <v>2.0229755478594891E-2</v>
      </c>
      <c r="K229" s="110">
        <v>2.0956410264743739E-2</v>
      </c>
      <c r="L229" s="110">
        <v>2.8682880008938951E-2</v>
      </c>
      <c r="M229" s="110">
        <v>2.7027851748532176E-2</v>
      </c>
      <c r="N229" s="110">
        <v>2.9162243228399963E-2</v>
      </c>
      <c r="O229" s="110">
        <v>9.6253902958404313E-3</v>
      </c>
      <c r="P229" s="110">
        <v>-3.0606506364100738E-3</v>
      </c>
      <c r="Q229" s="110">
        <v>1.0324011321970082E-2</v>
      </c>
      <c r="R229" s="110">
        <v>2.3336910739720378E-2</v>
      </c>
      <c r="S229" s="110">
        <v>3.1325829677656278E-2</v>
      </c>
      <c r="T229" s="110">
        <v>2.7112239311514491E-2</v>
      </c>
      <c r="U229" s="70"/>
      <c r="V229" s="144"/>
    </row>
    <row r="230" spans="1:22" x14ac:dyDescent="0.25">
      <c r="A230" s="83" t="s">
        <v>490</v>
      </c>
      <c r="B230" s="83" t="s">
        <v>233</v>
      </c>
      <c r="C230" s="83" t="s">
        <v>234</v>
      </c>
      <c r="D230" s="83"/>
      <c r="E230" s="92">
        <v>2.6759444082874303E-3</v>
      </c>
      <c r="F230" s="92">
        <v>5.5355582484285324E-3</v>
      </c>
      <c r="G230" s="92">
        <v>-6.3415516110259026E-3</v>
      </c>
      <c r="H230" s="92">
        <v>-2.6371513044971791E-3</v>
      </c>
      <c r="I230" s="92">
        <v>3.4460417064763921E-3</v>
      </c>
      <c r="J230" s="92">
        <v>1.6874571127879477E-3</v>
      </c>
      <c r="K230" s="92">
        <v>-2.253440683545856E-4</v>
      </c>
      <c r="L230" s="92">
        <v>6.1231501649797095E-3</v>
      </c>
      <c r="M230" s="92">
        <v>5.0281106792126572E-3</v>
      </c>
      <c r="N230" s="92">
        <v>3.6846920782675359E-3</v>
      </c>
      <c r="O230" s="92">
        <v>-5.4301175204408622E-4</v>
      </c>
      <c r="P230" s="92">
        <v>-5.7801163313146555E-3</v>
      </c>
      <c r="Q230" s="92">
        <v>-3.5900683809597014E-3</v>
      </c>
      <c r="R230" s="92">
        <v>2.7957173458623176E-3</v>
      </c>
      <c r="S230" s="92">
        <v>1.0317307390726106E-2</v>
      </c>
      <c r="T230" s="92">
        <v>4.4609461137203156E-3</v>
      </c>
      <c r="U230" s="70"/>
      <c r="V230" s="144"/>
    </row>
    <row r="231" spans="1:22" x14ac:dyDescent="0.25">
      <c r="A231" s="83" t="s">
        <v>490</v>
      </c>
      <c r="B231" s="83" t="s">
        <v>233</v>
      </c>
      <c r="C231" s="83" t="s">
        <v>235</v>
      </c>
      <c r="D231" s="83"/>
      <c r="E231" s="92">
        <v>2.5764323694281374E-3</v>
      </c>
      <c r="F231" s="92">
        <v>5.6678506813341517E-3</v>
      </c>
      <c r="G231" s="92">
        <v>-6.3415516110259026E-3</v>
      </c>
      <c r="H231" s="92">
        <v>-1.9440497348567471E-3</v>
      </c>
      <c r="I231" s="92">
        <v>3.2478791569194761E-3</v>
      </c>
      <c r="J231" s="92">
        <v>1.2233987376708321E-3</v>
      </c>
      <c r="K231" s="92">
        <v>2.0180151670667022E-4</v>
      </c>
      <c r="L231" s="92">
        <v>5.8490772728519921E-3</v>
      </c>
      <c r="M231" s="92">
        <v>4.7130433282988127E-3</v>
      </c>
      <c r="N231" s="92">
        <v>3.3881692759438484E-3</v>
      </c>
      <c r="O231" s="92">
        <v>5.8612510223557119E-4</v>
      </c>
      <c r="P231" s="92">
        <v>-4.9817611510852037E-3</v>
      </c>
      <c r="Q231" s="92">
        <v>-2.4329104998304487E-3</v>
      </c>
      <c r="R231" s="92">
        <v>2.9939324141135112E-3</v>
      </c>
      <c r="S231" s="92">
        <v>1.0978986210538146E-2</v>
      </c>
      <c r="T231" s="92">
        <v>4.4716882519264074E-3</v>
      </c>
      <c r="U231" s="70"/>
      <c r="V231" s="144"/>
    </row>
    <row r="232" spans="1:22" x14ac:dyDescent="0.25">
      <c r="A232" s="83" t="s">
        <v>490</v>
      </c>
      <c r="B232" s="83" t="s">
        <v>233</v>
      </c>
      <c r="C232" s="83" t="s">
        <v>236</v>
      </c>
      <c r="D232" s="83"/>
      <c r="E232" s="92">
        <v>2.5764323694281374E-3</v>
      </c>
      <c r="F232" s="92">
        <v>5.6678506813341517E-3</v>
      </c>
      <c r="G232" s="92">
        <v>-6.3415516110259026E-3</v>
      </c>
      <c r="H232" s="92">
        <v>-1.9440497348567471E-3</v>
      </c>
      <c r="I232" s="92">
        <v>3.2478791569194761E-3</v>
      </c>
      <c r="J232" s="92">
        <v>1.2233987376708321E-3</v>
      </c>
      <c r="K232" s="92">
        <v>2.0180151670667022E-4</v>
      </c>
      <c r="L232" s="92">
        <v>5.8490772728519921E-3</v>
      </c>
      <c r="M232" s="92">
        <v>4.7130433282988127E-3</v>
      </c>
      <c r="N232" s="92">
        <v>3.3881692759438484E-3</v>
      </c>
      <c r="O232" s="92">
        <v>5.8612510223557119E-4</v>
      </c>
      <c r="P232" s="92">
        <v>-4.9817611510852037E-3</v>
      </c>
      <c r="Q232" s="92">
        <v>-2.4329104998304487E-3</v>
      </c>
      <c r="R232" s="92">
        <v>2.9939324141135112E-3</v>
      </c>
      <c r="S232" s="92">
        <v>1.0978986210538146E-2</v>
      </c>
      <c r="T232" s="92">
        <v>4.4716882519264074E-3</v>
      </c>
      <c r="U232" s="70"/>
      <c r="V232" s="144"/>
    </row>
    <row r="233" spans="1:22" x14ac:dyDescent="0.25">
      <c r="A233" s="83" t="s">
        <v>490</v>
      </c>
      <c r="B233" s="83" t="s">
        <v>233</v>
      </c>
      <c r="C233" s="83" t="s">
        <v>237</v>
      </c>
      <c r="D233" s="83"/>
      <c r="E233" s="92">
        <v>2.5764323694281374E-3</v>
      </c>
      <c r="F233" s="92">
        <v>5.6678506813341517E-3</v>
      </c>
      <c r="G233" s="92">
        <v>-6.3415516110259026E-3</v>
      </c>
      <c r="H233" s="92">
        <v>-1.9440497348567471E-3</v>
      </c>
      <c r="I233" s="92">
        <v>3.2478791569194761E-3</v>
      </c>
      <c r="J233" s="92">
        <v>1.2233987376708321E-3</v>
      </c>
      <c r="K233" s="92">
        <v>2.0180151670667022E-4</v>
      </c>
      <c r="L233" s="92">
        <v>5.8490772728519921E-3</v>
      </c>
      <c r="M233" s="92">
        <v>4.7130433282988127E-3</v>
      </c>
      <c r="N233" s="92">
        <v>3.3881692759438484E-3</v>
      </c>
      <c r="O233" s="92">
        <v>5.8612510223557119E-4</v>
      </c>
      <c r="P233" s="92">
        <v>-4.9817611510852037E-3</v>
      </c>
      <c r="Q233" s="92">
        <v>-2.4329104998304487E-3</v>
      </c>
      <c r="R233" s="92">
        <v>2.9939324141135112E-3</v>
      </c>
      <c r="S233" s="92">
        <v>1.0978986210538146E-2</v>
      </c>
      <c r="T233" s="92">
        <v>4.4716882519264074E-3</v>
      </c>
      <c r="U233" s="70"/>
      <c r="V233" s="144"/>
    </row>
    <row r="234" spans="1:22" x14ac:dyDescent="0.25">
      <c r="A234" s="83" t="s">
        <v>490</v>
      </c>
      <c r="B234" s="83" t="s">
        <v>233</v>
      </c>
      <c r="C234" s="83" t="s">
        <v>238</v>
      </c>
      <c r="D234" s="83"/>
      <c r="E234" s="92">
        <v>2.5764323694281374E-3</v>
      </c>
      <c r="F234" s="92">
        <v>5.6678506813341517E-3</v>
      </c>
      <c r="G234" s="92">
        <v>-6.3415516110259026E-3</v>
      </c>
      <c r="H234" s="92">
        <v>-1.9440497348567471E-3</v>
      </c>
      <c r="I234" s="92">
        <v>3.2478791569194761E-3</v>
      </c>
      <c r="J234" s="92">
        <v>1.2233987376708321E-3</v>
      </c>
      <c r="K234" s="92">
        <v>2.0180151670667022E-4</v>
      </c>
      <c r="L234" s="92">
        <v>5.8490772728519921E-3</v>
      </c>
      <c r="M234" s="92">
        <v>4.7130433282988127E-3</v>
      </c>
      <c r="N234" s="92">
        <v>3.3881692759438484E-3</v>
      </c>
      <c r="O234" s="92">
        <v>5.8612510223557119E-4</v>
      </c>
      <c r="P234" s="92">
        <v>-4.9817611510852037E-3</v>
      </c>
      <c r="Q234" s="92">
        <v>-2.4329104998304487E-3</v>
      </c>
      <c r="R234" s="92">
        <v>2.9939324141135112E-3</v>
      </c>
      <c r="S234" s="92">
        <v>1.0978986210538146E-2</v>
      </c>
      <c r="T234" s="92">
        <v>4.4716882519264074E-3</v>
      </c>
      <c r="U234" s="70"/>
      <c r="V234" s="144"/>
    </row>
    <row r="235" spans="1:22" x14ac:dyDescent="0.25">
      <c r="A235" s="106" t="s">
        <v>490</v>
      </c>
      <c r="B235" s="106"/>
      <c r="C235" s="106" t="s">
        <v>492</v>
      </c>
      <c r="D235" s="106" t="s">
        <v>239</v>
      </c>
      <c r="E235" s="110">
        <v>1.3049254681980704E-2</v>
      </c>
      <c r="F235" s="110">
        <v>2.8527007372964874E-2</v>
      </c>
      <c r="G235" s="110">
        <v>-3.1308147483225968E-2</v>
      </c>
      <c r="H235" s="110">
        <v>-1.0370256351566187E-2</v>
      </c>
      <c r="I235" s="110">
        <v>1.6545975692122017E-2</v>
      </c>
      <c r="J235" s="110">
        <v>6.5983125145223642E-3</v>
      </c>
      <c r="K235" s="110">
        <v>5.819244202913687E-4</v>
      </c>
      <c r="L235" s="110">
        <v>2.9870052006732983E-2</v>
      </c>
      <c r="M235" s="110">
        <v>2.4109442961262717E-2</v>
      </c>
      <c r="N235" s="110">
        <v>1.7356594851102747E-2</v>
      </c>
      <c r="O235" s="110">
        <v>1.8022765072669422E-3</v>
      </c>
      <c r="P235" s="110">
        <v>-2.5444424415694056E-2</v>
      </c>
      <c r="Q235" s="110">
        <v>-1.325144365828923E-2</v>
      </c>
      <c r="R235" s="110">
        <v>1.4858967630630548E-2</v>
      </c>
      <c r="S235" s="110">
        <v>5.5422399979301762E-2</v>
      </c>
      <c r="T235" s="110">
        <v>2.2548361804615835E-2</v>
      </c>
      <c r="U235" s="70"/>
      <c r="V235" s="144"/>
    </row>
    <row r="236" spans="1:22" x14ac:dyDescent="0.25">
      <c r="A236" s="106" t="s">
        <v>490</v>
      </c>
      <c r="B236" s="106"/>
      <c r="C236" s="106"/>
      <c r="D236" s="106" t="s">
        <v>83</v>
      </c>
      <c r="E236" s="150">
        <v>9</v>
      </c>
      <c r="F236" s="150">
        <v>3</v>
      </c>
      <c r="G236" s="150">
        <v>16</v>
      </c>
      <c r="H236" s="150">
        <v>13</v>
      </c>
      <c r="I236" s="150">
        <v>7</v>
      </c>
      <c r="J236" s="150">
        <v>10</v>
      </c>
      <c r="K236" s="150">
        <v>12</v>
      </c>
      <c r="L236" s="150">
        <v>2</v>
      </c>
      <c r="M236" s="150">
        <v>4</v>
      </c>
      <c r="N236" s="150">
        <v>6</v>
      </c>
      <c r="O236" s="150">
        <v>11</v>
      </c>
      <c r="P236" s="150">
        <v>15</v>
      </c>
      <c r="Q236" s="150">
        <v>14</v>
      </c>
      <c r="R236" s="150">
        <v>8</v>
      </c>
      <c r="S236" s="150">
        <v>1</v>
      </c>
      <c r="T236" s="150">
        <v>5</v>
      </c>
      <c r="U236" s="70"/>
      <c r="V236" s="144"/>
    </row>
    <row r="237" spans="1:22" x14ac:dyDescent="0.25">
      <c r="A237" s="106" t="s">
        <v>490</v>
      </c>
      <c r="B237" s="106"/>
      <c r="C237" s="106" t="s">
        <v>407</v>
      </c>
      <c r="D237" s="106"/>
      <c r="E237" s="150">
        <v>1</v>
      </c>
      <c r="F237" s="150">
        <v>2</v>
      </c>
      <c r="G237" s="150">
        <v>3</v>
      </c>
      <c r="H237" s="150">
        <v>4</v>
      </c>
      <c r="I237" s="150">
        <v>5</v>
      </c>
      <c r="J237" s="150">
        <v>6</v>
      </c>
      <c r="K237" s="150">
        <v>7</v>
      </c>
      <c r="L237" s="150">
        <v>8</v>
      </c>
      <c r="M237" s="150">
        <v>9</v>
      </c>
      <c r="N237" s="150">
        <v>10</v>
      </c>
      <c r="O237" s="150">
        <v>11</v>
      </c>
      <c r="P237" s="150">
        <v>12</v>
      </c>
      <c r="Q237" s="150">
        <v>13</v>
      </c>
      <c r="R237" s="150">
        <v>14</v>
      </c>
      <c r="S237" s="150">
        <v>15</v>
      </c>
      <c r="T237" s="150">
        <v>16</v>
      </c>
      <c r="U237" s="70"/>
      <c r="V237" s="144"/>
    </row>
    <row r="238" spans="1:22" x14ac:dyDescent="0.25">
      <c r="A238" s="106" t="s">
        <v>490</v>
      </c>
      <c r="B238" s="106"/>
      <c r="C238" s="106" t="s">
        <v>408</v>
      </c>
      <c r="D238" s="106" t="s">
        <v>402</v>
      </c>
      <c r="E238" s="150" t="s">
        <v>0</v>
      </c>
      <c r="F238" s="150" t="s">
        <v>7</v>
      </c>
      <c r="G238" s="150" t="s">
        <v>3</v>
      </c>
      <c r="H238" s="150" t="s">
        <v>2</v>
      </c>
      <c r="I238" s="150" t="s">
        <v>1</v>
      </c>
      <c r="J238" s="150" t="s">
        <v>4</v>
      </c>
      <c r="K238" s="150" t="s">
        <v>12</v>
      </c>
      <c r="L238" s="150" t="s">
        <v>6</v>
      </c>
      <c r="M238" s="150" t="s">
        <v>14</v>
      </c>
      <c r="N238" s="150" t="s">
        <v>10</v>
      </c>
      <c r="O238" s="150" t="s">
        <v>15</v>
      </c>
      <c r="P238" s="150" t="s">
        <v>8</v>
      </c>
      <c r="Q238" s="150" t="s">
        <v>11</v>
      </c>
      <c r="R238" s="150" t="s">
        <v>13</v>
      </c>
      <c r="S238" s="150" t="s">
        <v>5</v>
      </c>
      <c r="T238" s="150" t="s">
        <v>9</v>
      </c>
      <c r="U238" s="70"/>
      <c r="V238" s="144"/>
    </row>
    <row r="239" spans="1:22" x14ac:dyDescent="0.25">
      <c r="A239" s="106" t="s">
        <v>490</v>
      </c>
      <c r="B239" s="106"/>
      <c r="C239" s="106" t="s">
        <v>492</v>
      </c>
      <c r="D239" s="106" t="s">
        <v>402</v>
      </c>
      <c r="E239" s="110">
        <v>5.5422399979301762E-2</v>
      </c>
      <c r="F239" s="110">
        <v>2.9870052006732983E-2</v>
      </c>
      <c r="G239" s="110">
        <v>2.8527007372964874E-2</v>
      </c>
      <c r="H239" s="110">
        <v>2.4109442961262717E-2</v>
      </c>
      <c r="I239" s="110">
        <v>2.2548361804615835E-2</v>
      </c>
      <c r="J239" s="110">
        <v>1.7356594851102747E-2</v>
      </c>
      <c r="K239" s="110">
        <v>1.6545975692122017E-2</v>
      </c>
      <c r="L239" s="110">
        <v>1.4858967630630548E-2</v>
      </c>
      <c r="M239" s="110">
        <v>1.3049254681980704E-2</v>
      </c>
      <c r="N239" s="110">
        <v>6.5983125145223642E-3</v>
      </c>
      <c r="O239" s="110">
        <v>1.8022765072669422E-3</v>
      </c>
      <c r="P239" s="110">
        <v>5.819244202913687E-4</v>
      </c>
      <c r="Q239" s="110">
        <v>-1.0370256351566187E-2</v>
      </c>
      <c r="R239" s="110">
        <v>-1.325144365828923E-2</v>
      </c>
      <c r="S239" s="110">
        <v>-2.5444424415694056E-2</v>
      </c>
      <c r="T239" s="110">
        <v>-3.1308147483225968E-2</v>
      </c>
      <c r="U239" s="70"/>
      <c r="V239" s="144" t="s">
        <v>492</v>
      </c>
    </row>
    <row r="240" spans="1:22" x14ac:dyDescent="0.25">
      <c r="A240" s="106" t="s">
        <v>490</v>
      </c>
      <c r="B240" s="106"/>
      <c r="C240" s="106" t="s">
        <v>494</v>
      </c>
      <c r="D240" s="106" t="s">
        <v>402</v>
      </c>
      <c r="E240" s="110">
        <v>2.4148352281027498E-2</v>
      </c>
      <c r="F240" s="110">
        <v>1.4395200795254348E-3</v>
      </c>
      <c r="G240" s="110">
        <v>-1.1749996598758282E-3</v>
      </c>
      <c r="H240" s="110">
        <v>-2.5588482326014679E-3</v>
      </c>
      <c r="I240" s="110">
        <v>-4.050019908441325E-3</v>
      </c>
      <c r="J240" s="110">
        <v>-1.1206407523883459E-2</v>
      </c>
      <c r="K240" s="110">
        <v>-8.8174720029202179E-4</v>
      </c>
      <c r="L240" s="110">
        <v>-8.0295583439100975E-3</v>
      </c>
      <c r="M240" s="110">
        <v>-6.8814983640760547E-3</v>
      </c>
      <c r="N240" s="110">
        <v>-1.3127217188256836E-2</v>
      </c>
      <c r="O240" s="110">
        <v>-7.6465360109946963E-3</v>
      </c>
      <c r="P240" s="110">
        <v>-1.9713478390903403E-2</v>
      </c>
      <c r="Q240" s="110">
        <v>-1.933481276775938E-2</v>
      </c>
      <c r="R240" s="110">
        <v>-2.3093972235947197E-2</v>
      </c>
      <c r="S240" s="110">
        <v>-2.220027560223662E-2</v>
      </c>
      <c r="T240" s="110">
        <v>-2.1201332523372179E-2</v>
      </c>
      <c r="U240" s="70"/>
      <c r="V240" s="144" t="s">
        <v>507</v>
      </c>
    </row>
    <row r="241" spans="1:22" x14ac:dyDescent="0.25">
      <c r="A241" s="106" t="s">
        <v>490</v>
      </c>
      <c r="B241" s="106"/>
      <c r="C241" s="106" t="s">
        <v>493</v>
      </c>
      <c r="D241" s="106" t="s">
        <v>402</v>
      </c>
      <c r="E241" s="110">
        <v>3.1325829677656278E-2</v>
      </c>
      <c r="F241" s="110">
        <v>2.8682880008938951E-2</v>
      </c>
      <c r="G241" s="110">
        <v>3.0186428931431038E-2</v>
      </c>
      <c r="H241" s="110">
        <v>2.7027851748532176E-2</v>
      </c>
      <c r="I241" s="110">
        <v>2.7112239311514491E-2</v>
      </c>
      <c r="J241" s="110">
        <v>2.9162243228399963E-2</v>
      </c>
      <c r="K241" s="110">
        <v>1.7476454534758577E-2</v>
      </c>
      <c r="L241" s="110">
        <v>2.3336910739720378E-2</v>
      </c>
      <c r="M241" s="110">
        <v>2.0211311192186842E-2</v>
      </c>
      <c r="N241" s="110">
        <v>2.0229755478594891E-2</v>
      </c>
      <c r="O241" s="110">
        <v>9.6253902958404313E-3</v>
      </c>
      <c r="P241" s="110">
        <v>2.0956410264743739E-2</v>
      </c>
      <c r="Q241" s="110">
        <v>9.2768462068229009E-3</v>
      </c>
      <c r="R241" s="110">
        <v>1.0324011321970082E-2</v>
      </c>
      <c r="S241" s="110">
        <v>-3.0606506364100738E-3</v>
      </c>
      <c r="T241" s="110">
        <v>-1.0089074870789708E-2</v>
      </c>
      <c r="U241" s="70"/>
      <c r="V241" s="144" t="s">
        <v>491</v>
      </c>
    </row>
    <row r="242" spans="1:22" x14ac:dyDescent="0.25">
      <c r="A242" s="106" t="s">
        <v>490</v>
      </c>
      <c r="B242" s="106"/>
      <c r="C242" s="106" t="s">
        <v>510</v>
      </c>
      <c r="D242" s="106"/>
      <c r="E242" s="110">
        <v>-5.1781979382013732E-5</v>
      </c>
      <c r="F242" s="110">
        <v>-2.5234808173140236E-4</v>
      </c>
      <c r="G242" s="110">
        <v>-4.8442189859033633E-4</v>
      </c>
      <c r="H242" s="110">
        <v>-3.5956055466799045E-4</v>
      </c>
      <c r="I242" s="110">
        <v>-5.1385759845733181E-4</v>
      </c>
      <c r="J242" s="110">
        <v>-5.9924085341375721E-4</v>
      </c>
      <c r="K242" s="110">
        <v>-4.8731642344538445E-5</v>
      </c>
      <c r="L242" s="110">
        <v>-4.4838476517973166E-4</v>
      </c>
      <c r="M242" s="110">
        <v>-2.8055814613008392E-4</v>
      </c>
      <c r="N242" s="110">
        <v>-5.0422577581568997E-4</v>
      </c>
      <c r="O242" s="110">
        <v>-1.7657777757879196E-4</v>
      </c>
      <c r="P242" s="110">
        <v>-6.6100745354896739E-4</v>
      </c>
      <c r="Q242" s="110">
        <v>-3.1228979062970785E-4</v>
      </c>
      <c r="R242" s="110">
        <v>-4.814827443121155E-4</v>
      </c>
      <c r="S242" s="110">
        <v>-1.8349817704736184E-4</v>
      </c>
      <c r="T242" s="110">
        <v>-1.7740089064081227E-5</v>
      </c>
      <c r="U242" s="70"/>
      <c r="V242" s="144" t="s">
        <v>491</v>
      </c>
    </row>
    <row r="243" spans="1:22" s="177" customFormat="1" ht="23.25" x14ac:dyDescent="0.25">
      <c r="A243" s="120" t="s">
        <v>203</v>
      </c>
      <c r="B243" s="121"/>
      <c r="C243" s="121"/>
      <c r="D243" s="121"/>
      <c r="E243" s="121"/>
      <c r="F243" s="121"/>
      <c r="G243" s="121"/>
      <c r="H243" s="121"/>
      <c r="I243" s="121"/>
      <c r="J243" s="121"/>
      <c r="K243" s="121"/>
      <c r="L243" s="121"/>
      <c r="M243" s="121"/>
      <c r="N243" s="121"/>
      <c r="O243" s="121"/>
      <c r="P243" s="121"/>
      <c r="Q243" s="121"/>
      <c r="R243" s="121"/>
      <c r="S243" s="121"/>
      <c r="T243" s="121"/>
      <c r="U243" s="70"/>
      <c r="V243" s="144"/>
    </row>
    <row r="244" spans="1:22" x14ac:dyDescent="0.25">
      <c r="A244" s="83" t="s">
        <v>186</v>
      </c>
      <c r="B244" s="83" t="s">
        <v>185</v>
      </c>
      <c r="C244" s="83"/>
      <c r="D244" s="83" t="s">
        <v>184</v>
      </c>
      <c r="E244" s="83" t="s">
        <v>14</v>
      </c>
      <c r="F244" s="83" t="s">
        <v>3</v>
      </c>
      <c r="G244" s="83" t="s">
        <v>9</v>
      </c>
      <c r="H244" s="83" t="s">
        <v>11</v>
      </c>
      <c r="I244" s="83" t="s">
        <v>12</v>
      </c>
      <c r="J244" s="83" t="s">
        <v>10</v>
      </c>
      <c r="K244" s="83" t="s">
        <v>8</v>
      </c>
      <c r="L244" s="83" t="s">
        <v>7</v>
      </c>
      <c r="M244" s="83" t="s">
        <v>2</v>
      </c>
      <c r="N244" s="83" t="s">
        <v>4</v>
      </c>
      <c r="O244" s="83" t="s">
        <v>15</v>
      </c>
      <c r="P244" s="83" t="s">
        <v>5</v>
      </c>
      <c r="Q244" s="83" t="s">
        <v>13</v>
      </c>
      <c r="R244" s="83" t="s">
        <v>6</v>
      </c>
      <c r="S244" s="83" t="s">
        <v>0</v>
      </c>
      <c r="T244" s="83" t="s">
        <v>1</v>
      </c>
      <c r="U244" s="70"/>
      <c r="V244" s="144"/>
    </row>
    <row r="245" spans="1:22" x14ac:dyDescent="0.25">
      <c r="A245" s="83" t="s">
        <v>186</v>
      </c>
      <c r="B245" s="83" t="s">
        <v>185</v>
      </c>
      <c r="C245" s="83" t="s">
        <v>326</v>
      </c>
      <c r="D245" s="83" t="s">
        <v>183</v>
      </c>
      <c r="E245" s="88">
        <v>332.63207673997107</v>
      </c>
      <c r="F245" s="88">
        <v>238.86869478627787</v>
      </c>
      <c r="G245" s="88">
        <v>0</v>
      </c>
      <c r="H245" s="88">
        <v>365.86894730493873</v>
      </c>
      <c r="I245" s="88">
        <v>1386.9233241288111</v>
      </c>
      <c r="J245" s="88">
        <v>251.14869428866672</v>
      </c>
      <c r="K245" s="88">
        <v>342.14477389237146</v>
      </c>
      <c r="L245" s="88">
        <v>0</v>
      </c>
      <c r="M245" s="88">
        <v>382.95119792664156</v>
      </c>
      <c r="N245" s="88">
        <v>67.130232923595003</v>
      </c>
      <c r="O245" s="88">
        <v>8348.4784641887363</v>
      </c>
      <c r="P245" s="88">
        <v>16.677302077227498</v>
      </c>
      <c r="Q245" s="88">
        <v>32.790224333245057</v>
      </c>
      <c r="R245" s="88">
        <v>1688.8260348259942</v>
      </c>
      <c r="S245" s="88">
        <v>9517.710287926102</v>
      </c>
      <c r="T245" s="88">
        <v>95.915266681911234</v>
      </c>
      <c r="U245" s="70"/>
      <c r="V245" s="144">
        <v>2016</v>
      </c>
    </row>
    <row r="246" spans="1:22" x14ac:dyDescent="0.25">
      <c r="A246" s="83" t="s">
        <v>186</v>
      </c>
      <c r="B246" s="83" t="s">
        <v>185</v>
      </c>
      <c r="C246" s="83" t="s">
        <v>327</v>
      </c>
      <c r="D246" s="83" t="s">
        <v>183</v>
      </c>
      <c r="E246" s="88">
        <v>339.66332389057214</v>
      </c>
      <c r="F246" s="88">
        <v>243.91795174923985</v>
      </c>
      <c r="G246" s="88">
        <v>0</v>
      </c>
      <c r="H246" s="88">
        <v>373.60276245122208</v>
      </c>
      <c r="I246" s="88">
        <v>1416.24040252503</v>
      </c>
      <c r="J246" s="88">
        <v>256.45752847688249</v>
      </c>
      <c r="K246" s="88">
        <v>349.37710244619399</v>
      </c>
      <c r="L246" s="88">
        <v>0</v>
      </c>
      <c r="M246" s="88">
        <v>391.04610129744862</v>
      </c>
      <c r="N246" s="88">
        <v>68.549245977264505</v>
      </c>
      <c r="O246" s="88">
        <v>8524.9503666837845</v>
      </c>
      <c r="P246" s="88">
        <v>17.029830413819301</v>
      </c>
      <c r="Q246" s="88">
        <v>33.483351026468128</v>
      </c>
      <c r="R246" s="88">
        <v>1724.5247965377632</v>
      </c>
      <c r="S246" s="88">
        <v>9718.8976598660047</v>
      </c>
      <c r="T246" s="88">
        <v>97.942743863805291</v>
      </c>
      <c r="U246" s="70"/>
      <c r="V246" s="144">
        <v>2017</v>
      </c>
    </row>
    <row r="247" spans="1:22" x14ac:dyDescent="0.25">
      <c r="A247" s="83" t="s">
        <v>186</v>
      </c>
      <c r="B247" s="83" t="s">
        <v>185</v>
      </c>
      <c r="C247" s="83" t="s">
        <v>328</v>
      </c>
      <c r="D247" s="83" t="s">
        <v>183</v>
      </c>
      <c r="E247" s="88">
        <v>347.02360458483008</v>
      </c>
      <c r="F247" s="88">
        <v>249.20349323979318</v>
      </c>
      <c r="G247" s="88">
        <v>0</v>
      </c>
      <c r="H247" s="88">
        <v>381.69848844334319</v>
      </c>
      <c r="I247" s="88">
        <v>1446.9294000115274</v>
      </c>
      <c r="J247" s="88">
        <v>262.01479434275393</v>
      </c>
      <c r="K247" s="88">
        <v>356.9478743290569</v>
      </c>
      <c r="L247" s="88">
        <v>0</v>
      </c>
      <c r="M247" s="88">
        <v>399.51981296280263</v>
      </c>
      <c r="N247" s="88">
        <v>70.034663024925919</v>
      </c>
      <c r="O247" s="88">
        <v>8709.6804308093542</v>
      </c>
      <c r="P247" s="88">
        <v>17.398855631454229</v>
      </c>
      <c r="Q247" s="88">
        <v>34.208913207619524</v>
      </c>
      <c r="R247" s="88">
        <v>1761.8941139587259</v>
      </c>
      <c r="S247" s="88">
        <v>9929.4997760910301</v>
      </c>
      <c r="T247" s="88">
        <v>100.06509866663254</v>
      </c>
      <c r="U247" s="70"/>
      <c r="V247" s="144">
        <v>2018</v>
      </c>
    </row>
    <row r="248" spans="1:22" x14ac:dyDescent="0.25">
      <c r="A248" s="83" t="s">
        <v>186</v>
      </c>
      <c r="B248" s="83" t="s">
        <v>185</v>
      </c>
      <c r="C248" s="83" t="s">
        <v>329</v>
      </c>
      <c r="D248" s="83" t="s">
        <v>183</v>
      </c>
      <c r="E248" s="88">
        <v>354.35027737076769</v>
      </c>
      <c r="F248" s="88">
        <v>254.46490032553007</v>
      </c>
      <c r="G248" s="88">
        <v>0</v>
      </c>
      <c r="H248" s="88">
        <v>389.75724839731555</v>
      </c>
      <c r="I248" s="88">
        <v>1477.4782679218831</v>
      </c>
      <c r="J248" s="88">
        <v>267.54668507831576</v>
      </c>
      <c r="K248" s="88">
        <v>364.48407717604704</v>
      </c>
      <c r="L248" s="88">
        <v>0</v>
      </c>
      <c r="M248" s="88">
        <v>407.95483266291615</v>
      </c>
      <c r="N248" s="88">
        <v>71.513297483440411</v>
      </c>
      <c r="O248" s="88">
        <v>8893.5669957102309</v>
      </c>
      <c r="P248" s="88">
        <v>17.766195836492848</v>
      </c>
      <c r="Q248" s="88">
        <v>34.931162386417093</v>
      </c>
      <c r="R248" s="88">
        <v>1799.092798676121</v>
      </c>
      <c r="S248" s="88">
        <v>10139.140258255049</v>
      </c>
      <c r="T248" s="88">
        <v>102.17776254752356</v>
      </c>
      <c r="U248" s="70"/>
      <c r="V248" s="144">
        <v>2019</v>
      </c>
    </row>
    <row r="249" spans="1:22" x14ac:dyDescent="0.25">
      <c r="A249" s="83" t="s">
        <v>186</v>
      </c>
      <c r="B249" s="83" t="s">
        <v>185</v>
      </c>
      <c r="C249" s="83" t="s">
        <v>330</v>
      </c>
      <c r="D249" s="83" t="s">
        <v>183</v>
      </c>
      <c r="E249" s="88">
        <v>361.63446017257883</v>
      </c>
      <c r="F249" s="88">
        <v>259.69579463826784</v>
      </c>
      <c r="G249" s="88">
        <v>0</v>
      </c>
      <c r="H249" s="88">
        <v>397.76927273301646</v>
      </c>
      <c r="I249" s="88">
        <v>1507.8499720703899</v>
      </c>
      <c r="J249" s="88">
        <v>273.04649440988823</v>
      </c>
      <c r="K249" s="88">
        <v>371.97657489948409</v>
      </c>
      <c r="L249" s="88">
        <v>0</v>
      </c>
      <c r="M249" s="88">
        <v>416.34093468052413</v>
      </c>
      <c r="N249" s="88">
        <v>72.983356814266415</v>
      </c>
      <c r="O249" s="88">
        <v>9076.3871369489625</v>
      </c>
      <c r="P249" s="88">
        <v>18.131405704892025</v>
      </c>
      <c r="Q249" s="88">
        <v>35.649222985072072</v>
      </c>
      <c r="R249" s="88">
        <v>1836.0757549763548</v>
      </c>
      <c r="S249" s="88">
        <v>10347.564960621106</v>
      </c>
      <c r="T249" s="88">
        <v>104.27817433836137</v>
      </c>
      <c r="U249" s="70"/>
      <c r="V249" s="144">
        <v>2020</v>
      </c>
    </row>
    <row r="250" spans="1:22" s="177" customFormat="1" ht="23.25" x14ac:dyDescent="0.25">
      <c r="A250" s="120" t="s">
        <v>204</v>
      </c>
      <c r="B250" s="121"/>
      <c r="C250" s="121"/>
      <c r="D250" s="121"/>
      <c r="E250" s="121"/>
      <c r="F250" s="121"/>
      <c r="G250" s="121"/>
      <c r="H250" s="121"/>
      <c r="I250" s="121"/>
      <c r="J250" s="121"/>
      <c r="K250" s="121"/>
      <c r="L250" s="121"/>
      <c r="M250" s="121"/>
      <c r="N250" s="121"/>
      <c r="O250" s="121"/>
      <c r="P250" s="121"/>
      <c r="Q250" s="121"/>
      <c r="R250" s="121"/>
      <c r="S250" s="121"/>
      <c r="T250" s="121"/>
      <c r="U250" s="70"/>
      <c r="V250" s="144"/>
    </row>
    <row r="251" spans="1:22" x14ac:dyDescent="0.25">
      <c r="A251" s="83" t="s">
        <v>187</v>
      </c>
      <c r="B251" s="83" t="s">
        <v>185</v>
      </c>
      <c r="C251" s="83"/>
      <c r="D251" s="83" t="s">
        <v>184</v>
      </c>
      <c r="E251" s="83" t="s">
        <v>14</v>
      </c>
      <c r="F251" s="83" t="s">
        <v>3</v>
      </c>
      <c r="G251" s="83" t="s">
        <v>9</v>
      </c>
      <c r="H251" s="83" t="s">
        <v>11</v>
      </c>
      <c r="I251" s="83" t="s">
        <v>12</v>
      </c>
      <c r="J251" s="83" t="s">
        <v>10</v>
      </c>
      <c r="K251" s="83" t="s">
        <v>8</v>
      </c>
      <c r="L251" s="83" t="s">
        <v>7</v>
      </c>
      <c r="M251" s="83" t="s">
        <v>2</v>
      </c>
      <c r="N251" s="83" t="s">
        <v>4</v>
      </c>
      <c r="O251" s="83" t="s">
        <v>15</v>
      </c>
      <c r="P251" s="83" t="s">
        <v>5</v>
      </c>
      <c r="Q251" s="83" t="s">
        <v>13</v>
      </c>
      <c r="R251" s="83" t="s">
        <v>6</v>
      </c>
      <c r="S251" s="83" t="s">
        <v>0</v>
      </c>
      <c r="T251" s="83" t="s">
        <v>1</v>
      </c>
      <c r="U251" s="70"/>
      <c r="V251" s="144"/>
    </row>
    <row r="252" spans="1:22" x14ac:dyDescent="0.25">
      <c r="A252" s="83" t="s">
        <v>187</v>
      </c>
      <c r="B252" s="83" t="s">
        <v>185</v>
      </c>
      <c r="C252" s="83" t="s">
        <v>331</v>
      </c>
      <c r="D252" s="83" t="s">
        <v>183</v>
      </c>
      <c r="E252" s="88">
        <v>-282.14405392240769</v>
      </c>
      <c r="F252" s="88">
        <v>1989.9657371346241</v>
      </c>
      <c r="G252" s="88">
        <v>122.57793323953939</v>
      </c>
      <c r="H252" s="88">
        <v>-80.854177630897652</v>
      </c>
      <c r="I252" s="88">
        <v>-71.807007339565416</v>
      </c>
      <c r="J252" s="88">
        <v>-97.384699641557035</v>
      </c>
      <c r="K252" s="88">
        <v>104.7782428225905</v>
      </c>
      <c r="L252" s="88">
        <v>88.97171100922678</v>
      </c>
      <c r="M252" s="88">
        <v>429.82145103494736</v>
      </c>
      <c r="N252" s="88">
        <v>562.82458730630094</v>
      </c>
      <c r="O252" s="88">
        <v>-8019.504796266775</v>
      </c>
      <c r="P252" s="88">
        <v>9.310793591785977</v>
      </c>
      <c r="Q252" s="88">
        <v>361.32457402682473</v>
      </c>
      <c r="R252" s="88">
        <v>-516.44679017344356</v>
      </c>
      <c r="S252" s="88">
        <v>-798.77780767735658</v>
      </c>
      <c r="T252" s="88">
        <v>432.64268803600896</v>
      </c>
      <c r="U252" s="70"/>
      <c r="V252" s="144">
        <v>2016</v>
      </c>
    </row>
    <row r="253" spans="1:22" x14ac:dyDescent="0.25">
      <c r="A253" s="83" t="s">
        <v>187</v>
      </c>
      <c r="B253" s="83" t="s">
        <v>185</v>
      </c>
      <c r="C253" s="83" t="s">
        <v>332</v>
      </c>
      <c r="D253" s="83" t="s">
        <v>183</v>
      </c>
      <c r="E253" s="88">
        <v>-288.1080745744261</v>
      </c>
      <c r="F253" s="88">
        <v>2032.03005352934</v>
      </c>
      <c r="G253" s="88">
        <v>125.16901150313942</v>
      </c>
      <c r="H253" s="88">
        <v>-82.563290328786593</v>
      </c>
      <c r="I253" s="88">
        <v>-73.324879039426037</v>
      </c>
      <c r="J253" s="88">
        <v>-99.443238007963956</v>
      </c>
      <c r="K253" s="88">
        <v>106.99306746762088</v>
      </c>
      <c r="L253" s="88">
        <v>90.852413843568172</v>
      </c>
      <c r="M253" s="88">
        <v>438.90710772349098</v>
      </c>
      <c r="N253" s="88">
        <v>574.72169240383244</v>
      </c>
      <c r="O253" s="88">
        <v>-8189.0227838301389</v>
      </c>
      <c r="P253" s="88">
        <v>9.5076071148643813</v>
      </c>
      <c r="Q253" s="88">
        <v>368.96232925015602</v>
      </c>
      <c r="R253" s="88">
        <v>-527.36355159174411</v>
      </c>
      <c r="S253" s="88">
        <v>-815.66254182338253</v>
      </c>
      <c r="T253" s="88">
        <v>441.78798062864018</v>
      </c>
      <c r="U253" s="70"/>
      <c r="V253" s="144">
        <v>2017</v>
      </c>
    </row>
    <row r="254" spans="1:22" x14ac:dyDescent="0.25">
      <c r="A254" s="83" t="s">
        <v>187</v>
      </c>
      <c r="B254" s="83" t="s">
        <v>185</v>
      </c>
      <c r="C254" s="83" t="s">
        <v>333</v>
      </c>
      <c r="D254" s="83" t="s">
        <v>183</v>
      </c>
      <c r="E254" s="88">
        <v>-294.35118694481889</v>
      </c>
      <c r="F254" s="88">
        <v>2076.0628074982742</v>
      </c>
      <c r="G254" s="88">
        <v>127.88134160794259</v>
      </c>
      <c r="H254" s="88">
        <v>-84.352382494819608</v>
      </c>
      <c r="I254" s="88">
        <v>-74.913780912672109</v>
      </c>
      <c r="J254" s="88">
        <v>-101.598107531411</v>
      </c>
      <c r="K254" s="88">
        <v>109.31153682687109</v>
      </c>
      <c r="L254" s="88">
        <v>92.821125861045161</v>
      </c>
      <c r="M254" s="88">
        <v>448.41793590048462</v>
      </c>
      <c r="N254" s="88">
        <v>587.17553325046458</v>
      </c>
      <c r="O254" s="88">
        <v>-8366.473518311208</v>
      </c>
      <c r="P254" s="88">
        <v>9.7136307040307841</v>
      </c>
      <c r="Q254" s="88">
        <v>376.95750010870671</v>
      </c>
      <c r="R254" s="88">
        <v>-538.7911726936519</v>
      </c>
      <c r="S254" s="88">
        <v>-833.33741231233216</v>
      </c>
      <c r="T254" s="88">
        <v>451.36123542556891</v>
      </c>
      <c r="U254" s="70"/>
      <c r="V254" s="144">
        <v>2018</v>
      </c>
    </row>
    <row r="255" spans="1:22" x14ac:dyDescent="0.25">
      <c r="A255" s="83" t="s">
        <v>187</v>
      </c>
      <c r="B255" s="83" t="s">
        <v>185</v>
      </c>
      <c r="C255" s="83" t="s">
        <v>334</v>
      </c>
      <c r="D255" s="83" t="s">
        <v>183</v>
      </c>
      <c r="E255" s="88">
        <v>-300.56579252900428</v>
      </c>
      <c r="F255" s="88">
        <v>2119.8945027277455</v>
      </c>
      <c r="G255" s="88">
        <v>130.58128689411134</v>
      </c>
      <c r="H255" s="88">
        <v>-86.133305455357743</v>
      </c>
      <c r="I255" s="88">
        <v>-76.495427672872097</v>
      </c>
      <c r="J255" s="88">
        <v>-103.74313766687889</v>
      </c>
      <c r="K255" s="88">
        <v>111.61941978202803</v>
      </c>
      <c r="L255" s="88">
        <v>94.780848507635227</v>
      </c>
      <c r="M255" s="88">
        <v>457.88533651612573</v>
      </c>
      <c r="N255" s="88">
        <v>599.57250839335563</v>
      </c>
      <c r="O255" s="88">
        <v>-8543.1139918438785</v>
      </c>
      <c r="P255" s="88">
        <v>9.918713565229849</v>
      </c>
      <c r="Q255" s="88">
        <v>384.91616407568881</v>
      </c>
      <c r="R255" s="88">
        <v>-550.16661393201014</v>
      </c>
      <c r="S255" s="88">
        <v>-850.93157726141908</v>
      </c>
      <c r="T255" s="88">
        <v>460.8907776138476</v>
      </c>
      <c r="U255" s="70"/>
      <c r="V255" s="144">
        <v>2019</v>
      </c>
    </row>
    <row r="256" spans="1:22" x14ac:dyDescent="0.25">
      <c r="A256" s="83" t="s">
        <v>187</v>
      </c>
      <c r="B256" s="83" t="s">
        <v>185</v>
      </c>
      <c r="C256" s="83" t="s">
        <v>335</v>
      </c>
      <c r="D256" s="83" t="s">
        <v>183</v>
      </c>
      <c r="E256" s="88">
        <v>-306.74435740271457</v>
      </c>
      <c r="F256" s="88">
        <v>2163.4720023504315</v>
      </c>
      <c r="G256" s="88">
        <v>133.26557423625783</v>
      </c>
      <c r="H256" s="88">
        <v>-87.903900209555104</v>
      </c>
      <c r="I256" s="88">
        <v>-78.067901900369066</v>
      </c>
      <c r="J256" s="88">
        <v>-105.87572800885935</v>
      </c>
      <c r="K256" s="88">
        <v>113.91391850221291</v>
      </c>
      <c r="L256" s="88">
        <v>96.729206024844103</v>
      </c>
      <c r="M256" s="88">
        <v>467.29783230475584</v>
      </c>
      <c r="N256" s="88">
        <v>611.8975890634855</v>
      </c>
      <c r="O256" s="88">
        <v>-8718.7300643781982</v>
      </c>
      <c r="P256" s="88">
        <v>10.122607077897658</v>
      </c>
      <c r="Q256" s="88">
        <v>392.82867291666696</v>
      </c>
      <c r="R256" s="88">
        <v>-561.47608493643384</v>
      </c>
      <c r="S256" s="88">
        <v>-868.42370738361569</v>
      </c>
      <c r="T256" s="88">
        <v>470.36505459401042</v>
      </c>
      <c r="U256" s="70"/>
      <c r="V256" s="144">
        <v>2020</v>
      </c>
    </row>
    <row r="257" spans="1:22" s="177" customFormat="1" ht="23.25" x14ac:dyDescent="0.25">
      <c r="A257" s="120" t="s">
        <v>444</v>
      </c>
      <c r="B257" s="121"/>
      <c r="C257" s="121"/>
      <c r="D257" s="121"/>
      <c r="E257" s="121"/>
      <c r="F257" s="121"/>
      <c r="G257" s="121"/>
      <c r="H257" s="121"/>
      <c r="I257" s="121"/>
      <c r="J257" s="121"/>
      <c r="K257" s="121"/>
      <c r="L257" s="121"/>
      <c r="M257" s="121"/>
      <c r="N257" s="121"/>
      <c r="O257" s="121"/>
      <c r="P257" s="121"/>
      <c r="Q257" s="121"/>
      <c r="R257" s="121"/>
      <c r="S257" s="121"/>
      <c r="T257" s="121"/>
      <c r="U257" s="70"/>
      <c r="V257" s="144"/>
    </row>
    <row r="258" spans="1:22" x14ac:dyDescent="0.25">
      <c r="A258" s="83" t="s">
        <v>251</v>
      </c>
      <c r="B258" s="83"/>
      <c r="C258" s="83"/>
      <c r="D258" s="83"/>
      <c r="E258" s="83" t="s">
        <v>14</v>
      </c>
      <c r="F258" s="83" t="s">
        <v>3</v>
      </c>
      <c r="G258" s="83" t="s">
        <v>9</v>
      </c>
      <c r="H258" s="83" t="s">
        <v>11</v>
      </c>
      <c r="I258" s="83" t="s">
        <v>12</v>
      </c>
      <c r="J258" s="83" t="s">
        <v>10</v>
      </c>
      <c r="K258" s="83" t="s">
        <v>8</v>
      </c>
      <c r="L258" s="83" t="s">
        <v>7</v>
      </c>
      <c r="M258" s="83" t="s">
        <v>2</v>
      </c>
      <c r="N258" s="83" t="s">
        <v>4</v>
      </c>
      <c r="O258" s="83" t="s">
        <v>15</v>
      </c>
      <c r="P258" s="83" t="s">
        <v>5</v>
      </c>
      <c r="Q258" s="83" t="s">
        <v>13</v>
      </c>
      <c r="R258" s="83" t="s">
        <v>6</v>
      </c>
      <c r="S258" s="83" t="s">
        <v>0</v>
      </c>
      <c r="T258" s="83" t="s">
        <v>1</v>
      </c>
      <c r="U258" s="70" t="s">
        <v>480</v>
      </c>
      <c r="V258" s="144"/>
    </row>
    <row r="259" spans="1:22" x14ac:dyDescent="0.25">
      <c r="A259" s="83" t="s">
        <v>251</v>
      </c>
      <c r="B259" s="83" t="s">
        <v>254</v>
      </c>
      <c r="C259" s="83" t="s">
        <v>336</v>
      </c>
      <c r="D259" s="83" t="s">
        <v>296</v>
      </c>
      <c r="E259" s="146">
        <v>-0.11</v>
      </c>
      <c r="F259" s="146">
        <v>0</v>
      </c>
      <c r="G259" s="146">
        <v>-7.0000000000000007E-2</v>
      </c>
      <c r="H259" s="146">
        <v>-0.03</v>
      </c>
      <c r="I259" s="146">
        <v>0</v>
      </c>
      <c r="J259" s="146">
        <v>0</v>
      </c>
      <c r="K259" s="146">
        <v>0</v>
      </c>
      <c r="L259" s="146">
        <v>0</v>
      </c>
      <c r="M259" s="146">
        <v>0</v>
      </c>
      <c r="N259" s="146">
        <v>0</v>
      </c>
      <c r="O259" s="146">
        <v>0</v>
      </c>
      <c r="P259" s="146">
        <v>0</v>
      </c>
      <c r="Q259" s="146">
        <v>-7.0000000000000007E-2</v>
      </c>
      <c r="R259" s="146">
        <v>0</v>
      </c>
      <c r="S259" s="146">
        <v>0</v>
      </c>
      <c r="T259" s="146">
        <v>0</v>
      </c>
      <c r="U259" s="70"/>
      <c r="V259" s="144" t="s">
        <v>344</v>
      </c>
    </row>
    <row r="260" spans="1:22" x14ac:dyDescent="0.25">
      <c r="A260" s="104" t="s">
        <v>251</v>
      </c>
      <c r="B260" s="104" t="s">
        <v>254</v>
      </c>
      <c r="C260" s="104" t="s">
        <v>336</v>
      </c>
      <c r="D260" s="104" t="s">
        <v>296</v>
      </c>
      <c r="E260" s="114">
        <v>0.1</v>
      </c>
      <c r="F260" s="114">
        <v>0</v>
      </c>
      <c r="G260" s="114">
        <v>0.06</v>
      </c>
      <c r="H260" s="114">
        <v>3.5000000000000003E-2</v>
      </c>
      <c r="I260" s="114">
        <v>0.02</v>
      </c>
      <c r="J260" s="114">
        <v>5.0000000000000001E-3</v>
      </c>
      <c r="K260" s="114">
        <v>5.0000000000000001E-3</v>
      </c>
      <c r="L260" s="114">
        <v>0</v>
      </c>
      <c r="M260" s="114">
        <v>0</v>
      </c>
      <c r="N260" s="114">
        <v>0</v>
      </c>
      <c r="O260" s="114">
        <v>0</v>
      </c>
      <c r="P260" s="114">
        <v>0</v>
      </c>
      <c r="Q260" s="114">
        <v>7.0000000000000007E-2</v>
      </c>
      <c r="R260" s="114">
        <v>0</v>
      </c>
      <c r="S260" s="114">
        <v>0</v>
      </c>
      <c r="T260" s="114">
        <v>0</v>
      </c>
      <c r="U260" s="70"/>
      <c r="V260" s="144" t="s">
        <v>345</v>
      </c>
    </row>
    <row r="261" spans="1:22" x14ac:dyDescent="0.25">
      <c r="A261" s="83" t="s">
        <v>251</v>
      </c>
      <c r="B261" s="83" t="s">
        <v>256</v>
      </c>
      <c r="C261" s="83" t="s">
        <v>429</v>
      </c>
      <c r="D261" s="83"/>
      <c r="E261" s="146">
        <v>0.12491651009925375</v>
      </c>
      <c r="F261" s="146">
        <v>-4.3000448000916847E-2</v>
      </c>
      <c r="G261" s="146">
        <v>8.8495380366847121E-2</v>
      </c>
      <c r="H261" s="146">
        <v>6.6507435667943149E-2</v>
      </c>
      <c r="I261" s="146">
        <v>5.7314693575865494E-2</v>
      </c>
      <c r="J261" s="146">
        <v>-2.7816818481117167E-2</v>
      </c>
      <c r="K261" s="146">
        <v>6.7553340618258462E-2</v>
      </c>
      <c r="L261" s="146">
        <v>-8.9530666346230525E-2</v>
      </c>
      <c r="M261" s="146">
        <v>-0.13974669724387423</v>
      </c>
      <c r="N261" s="146">
        <v>-6.9177466650400699E-2</v>
      </c>
      <c r="O261" s="146">
        <v>1.6365641586331137E-3</v>
      </c>
      <c r="P261" s="146">
        <v>-7.2000599932459997E-2</v>
      </c>
      <c r="Q261" s="146">
        <v>8.2893493052421219E-2</v>
      </c>
      <c r="R261" s="146">
        <v>-5.6227478572523637E-4</v>
      </c>
      <c r="S261" s="146">
        <v>8.0202531371509345E-3</v>
      </c>
      <c r="T261" s="146">
        <v>-0.13657706228791744</v>
      </c>
      <c r="U261" s="146">
        <v>-1.0660151771163084E-2</v>
      </c>
      <c r="V261" s="144" t="s">
        <v>342</v>
      </c>
    </row>
    <row r="262" spans="1:22" x14ac:dyDescent="0.25">
      <c r="A262" s="104" t="s">
        <v>251</v>
      </c>
      <c r="B262" s="104" t="s">
        <v>256</v>
      </c>
      <c r="C262" s="104" t="s">
        <v>483</v>
      </c>
      <c r="D262" s="114"/>
      <c r="E262" s="114">
        <v>0.134914249530522</v>
      </c>
      <c r="F262" s="114">
        <v>-6.4801233504316894E-2</v>
      </c>
      <c r="G262" s="114">
        <v>7.1450349056010595E-2</v>
      </c>
      <c r="H262" s="114">
        <v>4.9026102054007897E-2</v>
      </c>
      <c r="I262" s="114">
        <v>3.5325723098393699E-2</v>
      </c>
      <c r="J262" s="114">
        <v>5.2092155325304403E-2</v>
      </c>
      <c r="K262" s="114">
        <v>4.7457160605185497E-2</v>
      </c>
      <c r="L262" s="114">
        <v>-8.5509174537535607E-2</v>
      </c>
      <c r="M262" s="114">
        <v>-0.18092820669726301</v>
      </c>
      <c r="N262" s="114">
        <v>-0.13363101870900301</v>
      </c>
      <c r="O262" s="114">
        <v>6.4277525800724399E-3</v>
      </c>
      <c r="P262" s="114">
        <v>-5.8113464525136403E-2</v>
      </c>
      <c r="Q262" s="114">
        <v>8.4489971090907903E-2</v>
      </c>
      <c r="R262" s="114">
        <v>-6.0700248638434501E-3</v>
      </c>
      <c r="S262" s="114">
        <v>-1.05425976599144E-2</v>
      </c>
      <c r="T262" s="114">
        <v>-0.13185721601889699</v>
      </c>
      <c r="U262" s="114">
        <v>-6.1558300000000002E-3</v>
      </c>
      <c r="V262" s="144" t="s">
        <v>343</v>
      </c>
    </row>
    <row r="263" spans="1:22" x14ac:dyDescent="0.25">
      <c r="A263" s="83" t="s">
        <v>251</v>
      </c>
      <c r="B263" s="83" t="s">
        <v>254</v>
      </c>
      <c r="C263" s="83" t="s">
        <v>339</v>
      </c>
      <c r="D263" s="83"/>
      <c r="E263" s="146">
        <v>0</v>
      </c>
      <c r="F263" s="113">
        <v>0</v>
      </c>
      <c r="G263" s="113">
        <v>0</v>
      </c>
      <c r="H263" s="113">
        <v>0</v>
      </c>
      <c r="I263" s="113">
        <v>0</v>
      </c>
      <c r="J263" s="113">
        <v>0</v>
      </c>
      <c r="K263" s="113">
        <v>0</v>
      </c>
      <c r="L263" s="113">
        <v>0</v>
      </c>
      <c r="M263" s="113">
        <v>0</v>
      </c>
      <c r="N263" s="113">
        <v>0</v>
      </c>
      <c r="O263" s="113">
        <v>0</v>
      </c>
      <c r="P263" s="113">
        <v>0</v>
      </c>
      <c r="Q263" s="113">
        <v>0</v>
      </c>
      <c r="R263" s="113">
        <v>0</v>
      </c>
      <c r="S263" s="113">
        <v>0</v>
      </c>
      <c r="T263" s="113">
        <v>0</v>
      </c>
      <c r="U263" s="70"/>
      <c r="V263" s="144" t="s">
        <v>257</v>
      </c>
    </row>
    <row r="264" spans="1:22" x14ac:dyDescent="0.25">
      <c r="A264" s="104" t="s">
        <v>251</v>
      </c>
      <c r="B264" s="104" t="s">
        <v>254</v>
      </c>
      <c r="C264" s="104" t="s">
        <v>339</v>
      </c>
      <c r="D264" s="104"/>
      <c r="E264" s="114">
        <v>0</v>
      </c>
      <c r="F264" s="114">
        <v>0</v>
      </c>
      <c r="G264" s="114">
        <v>0</v>
      </c>
      <c r="H264" s="114">
        <v>0</v>
      </c>
      <c r="I264" s="114">
        <v>0</v>
      </c>
      <c r="J264" s="114">
        <v>0</v>
      </c>
      <c r="K264" s="114">
        <v>0</v>
      </c>
      <c r="L264" s="114">
        <v>0</v>
      </c>
      <c r="M264" s="114">
        <v>0</v>
      </c>
      <c r="N264" s="114">
        <v>0</v>
      </c>
      <c r="O264" s="114">
        <v>0</v>
      </c>
      <c r="P264" s="114">
        <v>0</v>
      </c>
      <c r="Q264" s="114">
        <v>0</v>
      </c>
      <c r="R264" s="114">
        <v>0</v>
      </c>
      <c r="S264" s="114">
        <v>0</v>
      </c>
      <c r="T264" s="114">
        <v>0</v>
      </c>
      <c r="U264" s="70"/>
      <c r="V264" s="144" t="s">
        <v>258</v>
      </c>
    </row>
    <row r="265" spans="1:22" s="177" customFormat="1" ht="23.25" x14ac:dyDescent="0.25">
      <c r="A265" s="120" t="s">
        <v>337</v>
      </c>
      <c r="B265" s="121"/>
      <c r="C265" s="121"/>
      <c r="D265" s="121"/>
      <c r="E265" s="121"/>
      <c r="F265" s="121"/>
      <c r="G265" s="121"/>
      <c r="H265" s="121"/>
      <c r="I265" s="121"/>
      <c r="J265" s="121"/>
      <c r="K265" s="121"/>
      <c r="L265" s="121"/>
      <c r="M265" s="121"/>
      <c r="N265" s="121"/>
      <c r="O265" s="121"/>
      <c r="P265" s="121"/>
      <c r="Q265" s="121"/>
      <c r="R265" s="121"/>
      <c r="S265" s="121"/>
      <c r="T265" s="121"/>
      <c r="U265" s="70"/>
      <c r="V265" s="144"/>
    </row>
    <row r="266" spans="1:22" x14ac:dyDescent="0.25">
      <c r="A266" s="83" t="s">
        <v>246</v>
      </c>
      <c r="B266" s="83"/>
      <c r="C266" s="83"/>
      <c r="D266" s="83" t="s">
        <v>405</v>
      </c>
      <c r="E266" s="83" t="s">
        <v>14</v>
      </c>
      <c r="F266" s="83" t="s">
        <v>3</v>
      </c>
      <c r="G266" s="83" t="s">
        <v>9</v>
      </c>
      <c r="H266" s="83" t="s">
        <v>11</v>
      </c>
      <c r="I266" s="83" t="s">
        <v>12</v>
      </c>
      <c r="J266" s="83" t="s">
        <v>10</v>
      </c>
      <c r="K266" s="83" t="s">
        <v>8</v>
      </c>
      <c r="L266" s="83" t="s">
        <v>7</v>
      </c>
      <c r="M266" s="83" t="s">
        <v>2</v>
      </c>
      <c r="N266" s="83" t="s">
        <v>4</v>
      </c>
      <c r="O266" s="83" t="s">
        <v>15</v>
      </c>
      <c r="P266" s="83" t="s">
        <v>5</v>
      </c>
      <c r="Q266" s="83" t="s">
        <v>13</v>
      </c>
      <c r="R266" s="83" t="s">
        <v>6</v>
      </c>
      <c r="S266" s="83" t="s">
        <v>0</v>
      </c>
      <c r="T266" s="83" t="s">
        <v>1</v>
      </c>
      <c r="U266" s="70"/>
      <c r="V266" s="144"/>
    </row>
    <row r="267" spans="1:22" x14ac:dyDescent="0.25">
      <c r="A267" s="83" t="s">
        <v>246</v>
      </c>
      <c r="B267" s="83" t="s">
        <v>256</v>
      </c>
      <c r="C267" s="83" t="s">
        <v>40</v>
      </c>
      <c r="D267" s="83" t="s">
        <v>183</v>
      </c>
      <c r="E267" s="111">
        <v>30.458392210827309</v>
      </c>
      <c r="F267" s="111">
        <v>56.511666026359613</v>
      </c>
      <c r="G267" s="111">
        <v>9.9833114857180725</v>
      </c>
      <c r="H267" s="111">
        <v>22.731958455348746</v>
      </c>
      <c r="I267" s="111">
        <v>33.046583323684573</v>
      </c>
      <c r="J267" s="111">
        <v>13.565260381139383</v>
      </c>
      <c r="K267" s="111">
        <v>22.026850628408567</v>
      </c>
      <c r="L267" s="111">
        <v>6.8244074148528417</v>
      </c>
      <c r="M267" s="111">
        <v>28.09176336032467</v>
      </c>
      <c r="N267" s="111">
        <v>24.779535094930381</v>
      </c>
      <c r="O267" s="111">
        <v>250.42443962031842</v>
      </c>
      <c r="P267" s="111">
        <v>34.705263224095724</v>
      </c>
      <c r="Q267" s="111">
        <v>34.231368482363372</v>
      </c>
      <c r="R267" s="111">
        <v>100.10151513214251</v>
      </c>
      <c r="S267" s="111">
        <v>395.24480611356501</v>
      </c>
      <c r="T267" s="111">
        <v>98.788230294792626</v>
      </c>
      <c r="U267" s="70"/>
      <c r="V267" s="144" t="s">
        <v>257</v>
      </c>
    </row>
    <row r="268" spans="1:22" x14ac:dyDescent="0.25">
      <c r="A268" s="104" t="s">
        <v>246</v>
      </c>
      <c r="B268" s="104" t="s">
        <v>256</v>
      </c>
      <c r="C268" s="104" t="s">
        <v>406</v>
      </c>
      <c r="D268" s="104"/>
      <c r="E268" s="112">
        <v>30.912781902332501</v>
      </c>
      <c r="F268" s="112">
        <v>56.590033536212601</v>
      </c>
      <c r="G268" s="112">
        <v>10.084289185352199</v>
      </c>
      <c r="H268" s="112">
        <v>22.681280456496101</v>
      </c>
      <c r="I268" s="112">
        <v>32.845662329303202</v>
      </c>
      <c r="J268" s="112">
        <v>14.5557092143557</v>
      </c>
      <c r="K268" s="112">
        <v>22.047405324272901</v>
      </c>
      <c r="L268" s="112">
        <v>6.9027357346718299</v>
      </c>
      <c r="M268" s="112">
        <v>28.729168001554001</v>
      </c>
      <c r="N268" s="112">
        <v>23.742185141477499</v>
      </c>
      <c r="O268" s="112">
        <v>256.52672064257303</v>
      </c>
      <c r="P268" s="112">
        <v>35.8160905354314</v>
      </c>
      <c r="Q268" s="112">
        <v>35.019683425346102</v>
      </c>
      <c r="R268" s="112">
        <v>100.10192410096801</v>
      </c>
      <c r="S268" s="112">
        <v>396.83124696706398</v>
      </c>
      <c r="T268" s="112">
        <v>100.48181229015201</v>
      </c>
      <c r="U268" s="70"/>
      <c r="V268" s="144" t="s">
        <v>258</v>
      </c>
    </row>
    <row r="269" spans="1:22" x14ac:dyDescent="0.25">
      <c r="A269" s="106" t="s">
        <v>246</v>
      </c>
      <c r="B269" s="106"/>
      <c r="C269" s="106"/>
      <c r="D269" s="106" t="s">
        <v>83</v>
      </c>
      <c r="E269" s="150">
        <v>9</v>
      </c>
      <c r="F269" s="150">
        <v>5</v>
      </c>
      <c r="G269" s="150">
        <v>15</v>
      </c>
      <c r="H269" s="150">
        <v>12</v>
      </c>
      <c r="I269" s="150">
        <v>8</v>
      </c>
      <c r="J269" s="150">
        <v>14</v>
      </c>
      <c r="K269" s="150">
        <v>13</v>
      </c>
      <c r="L269" s="150">
        <v>16</v>
      </c>
      <c r="M269" s="150">
        <v>10</v>
      </c>
      <c r="N269" s="150">
        <v>11</v>
      </c>
      <c r="O269" s="150">
        <v>2</v>
      </c>
      <c r="P269" s="150">
        <v>6</v>
      </c>
      <c r="Q269" s="150">
        <v>7</v>
      </c>
      <c r="R269" s="150">
        <v>3</v>
      </c>
      <c r="S269" s="150">
        <v>1</v>
      </c>
      <c r="T269" s="150">
        <v>4</v>
      </c>
      <c r="U269" s="70"/>
      <c r="V269" s="144"/>
    </row>
    <row r="270" spans="1:22" x14ac:dyDescent="0.25">
      <c r="A270" s="106" t="s">
        <v>246</v>
      </c>
      <c r="B270" s="106"/>
      <c r="C270" s="106" t="s">
        <v>407</v>
      </c>
      <c r="D270" s="106"/>
      <c r="E270" s="150">
        <v>1</v>
      </c>
      <c r="F270" s="150">
        <v>2</v>
      </c>
      <c r="G270" s="150">
        <v>3</v>
      </c>
      <c r="H270" s="150">
        <v>4</v>
      </c>
      <c r="I270" s="150">
        <v>5</v>
      </c>
      <c r="J270" s="150">
        <v>6</v>
      </c>
      <c r="K270" s="150">
        <v>7</v>
      </c>
      <c r="L270" s="150">
        <v>8</v>
      </c>
      <c r="M270" s="150">
        <v>9</v>
      </c>
      <c r="N270" s="150">
        <v>10</v>
      </c>
      <c r="O270" s="150">
        <v>11</v>
      </c>
      <c r="P270" s="150">
        <v>12</v>
      </c>
      <c r="Q270" s="150">
        <v>13</v>
      </c>
      <c r="R270" s="150">
        <v>14</v>
      </c>
      <c r="S270" s="150">
        <v>15</v>
      </c>
      <c r="T270" s="150">
        <v>16</v>
      </c>
      <c r="U270" s="70"/>
      <c r="V270" s="144"/>
    </row>
    <row r="271" spans="1:22" x14ac:dyDescent="0.25">
      <c r="A271" s="106" t="s">
        <v>246</v>
      </c>
      <c r="B271" s="106"/>
      <c r="C271" s="106" t="s">
        <v>408</v>
      </c>
      <c r="D271" s="106" t="s">
        <v>402</v>
      </c>
      <c r="E271" s="150" t="s">
        <v>0</v>
      </c>
      <c r="F271" s="150" t="s">
        <v>15</v>
      </c>
      <c r="G271" s="150" t="s">
        <v>6</v>
      </c>
      <c r="H271" s="150" t="s">
        <v>1</v>
      </c>
      <c r="I271" s="150" t="s">
        <v>3</v>
      </c>
      <c r="J271" s="150" t="s">
        <v>5</v>
      </c>
      <c r="K271" s="150" t="s">
        <v>13</v>
      </c>
      <c r="L271" s="150" t="s">
        <v>12</v>
      </c>
      <c r="M271" s="150" t="s">
        <v>14</v>
      </c>
      <c r="N271" s="150" t="s">
        <v>2</v>
      </c>
      <c r="O271" s="150" t="s">
        <v>4</v>
      </c>
      <c r="P271" s="150" t="s">
        <v>11</v>
      </c>
      <c r="Q271" s="150" t="s">
        <v>8</v>
      </c>
      <c r="R271" s="150" t="s">
        <v>10</v>
      </c>
      <c r="S271" s="150" t="s">
        <v>9</v>
      </c>
      <c r="T271" s="150" t="s">
        <v>7</v>
      </c>
      <c r="U271" s="70"/>
      <c r="V271" s="144"/>
    </row>
    <row r="272" spans="1:22" x14ac:dyDescent="0.25">
      <c r="A272" s="106" t="s">
        <v>246</v>
      </c>
      <c r="B272" s="106"/>
      <c r="C272" s="106" t="s">
        <v>40</v>
      </c>
      <c r="D272" s="106" t="s">
        <v>402</v>
      </c>
      <c r="E272" s="150">
        <v>395.24480611356501</v>
      </c>
      <c r="F272" s="150">
        <v>250.42443962031842</v>
      </c>
      <c r="G272" s="150">
        <v>100.10151513214251</v>
      </c>
      <c r="H272" s="150">
        <v>98.788230294792626</v>
      </c>
      <c r="I272" s="150">
        <v>56.511666026359613</v>
      </c>
      <c r="J272" s="150">
        <v>34.705263224095724</v>
      </c>
      <c r="K272" s="150">
        <v>34.231368482363372</v>
      </c>
      <c r="L272" s="150">
        <v>33.046583323684573</v>
      </c>
      <c r="M272" s="150">
        <v>30.458392210827309</v>
      </c>
      <c r="N272" s="150">
        <v>28.09176336032467</v>
      </c>
      <c r="O272" s="150">
        <v>24.779535094930381</v>
      </c>
      <c r="P272" s="150">
        <v>22.731958455348746</v>
      </c>
      <c r="Q272" s="150">
        <v>22.026850628408567</v>
      </c>
      <c r="R272" s="150">
        <v>13.565260381139383</v>
      </c>
      <c r="S272" s="150">
        <v>9.9833114857180725</v>
      </c>
      <c r="T272" s="150">
        <v>6.8244074148528417</v>
      </c>
      <c r="U272" s="70"/>
      <c r="V272" s="144" t="s">
        <v>257</v>
      </c>
    </row>
    <row r="273" spans="1:22" x14ac:dyDescent="0.25">
      <c r="A273" s="106" t="s">
        <v>246</v>
      </c>
      <c r="B273" s="106"/>
      <c r="C273" s="106" t="s">
        <v>406</v>
      </c>
      <c r="D273" s="106" t="s">
        <v>402</v>
      </c>
      <c r="E273" s="150">
        <v>396.83124696706398</v>
      </c>
      <c r="F273" s="150">
        <v>256.52672064257303</v>
      </c>
      <c r="G273" s="150">
        <v>100.10192410096801</v>
      </c>
      <c r="H273" s="150">
        <v>100.48181229015201</v>
      </c>
      <c r="I273" s="150">
        <v>56.590033536212601</v>
      </c>
      <c r="J273" s="150">
        <v>35.8160905354314</v>
      </c>
      <c r="K273" s="150">
        <v>35.019683425346102</v>
      </c>
      <c r="L273" s="150">
        <v>32.845662329303202</v>
      </c>
      <c r="M273" s="150">
        <v>30.912781902332501</v>
      </c>
      <c r="N273" s="150">
        <v>28.729168001554001</v>
      </c>
      <c r="O273" s="150">
        <v>23.742185141477499</v>
      </c>
      <c r="P273" s="150">
        <v>22.681280456496101</v>
      </c>
      <c r="Q273" s="150">
        <v>22.047405324272901</v>
      </c>
      <c r="R273" s="150">
        <v>14.5557092143557</v>
      </c>
      <c r="S273" s="150">
        <v>10.084289185352199</v>
      </c>
      <c r="T273" s="150">
        <v>6.9027357346718299</v>
      </c>
      <c r="U273" s="70"/>
      <c r="V273" s="144" t="s">
        <v>258</v>
      </c>
    </row>
    <row r="274" spans="1:22" s="177" customFormat="1" ht="23.25" x14ac:dyDescent="0.25">
      <c r="A274" s="120" t="s">
        <v>379</v>
      </c>
      <c r="B274" s="121"/>
      <c r="C274" s="121"/>
      <c r="D274" s="121"/>
      <c r="E274" s="121"/>
      <c r="F274" s="121"/>
      <c r="G274" s="121"/>
      <c r="H274" s="121"/>
      <c r="I274" s="121"/>
      <c r="J274" s="121"/>
      <c r="K274" s="121"/>
      <c r="L274" s="121"/>
      <c r="M274" s="121"/>
      <c r="N274" s="121"/>
      <c r="O274" s="121"/>
      <c r="P274" s="121"/>
      <c r="Q274" s="121"/>
      <c r="R274" s="121"/>
      <c r="S274" s="121"/>
      <c r="T274" s="121"/>
      <c r="U274" s="70"/>
      <c r="V274" s="144"/>
    </row>
    <row r="275" spans="1:22" x14ac:dyDescent="0.25">
      <c r="A275" s="83" t="s">
        <v>247</v>
      </c>
      <c r="B275" s="83" t="s">
        <v>122</v>
      </c>
      <c r="C275" s="83"/>
      <c r="D275" s="83" t="s">
        <v>32</v>
      </c>
      <c r="E275" s="83" t="s">
        <v>14</v>
      </c>
      <c r="F275" s="83" t="s">
        <v>3</v>
      </c>
      <c r="G275" s="83" t="s">
        <v>9</v>
      </c>
      <c r="H275" s="83" t="s">
        <v>11</v>
      </c>
      <c r="I275" s="83" t="s">
        <v>12</v>
      </c>
      <c r="J275" s="83" t="s">
        <v>10</v>
      </c>
      <c r="K275" s="83" t="s">
        <v>8</v>
      </c>
      <c r="L275" s="83" t="s">
        <v>7</v>
      </c>
      <c r="M275" s="83" t="s">
        <v>2</v>
      </c>
      <c r="N275" s="83" t="s">
        <v>4</v>
      </c>
      <c r="O275" s="83" t="s">
        <v>15</v>
      </c>
      <c r="P275" s="83" t="s">
        <v>5</v>
      </c>
      <c r="Q275" s="83" t="s">
        <v>13</v>
      </c>
      <c r="R275" s="83" t="s">
        <v>6</v>
      </c>
      <c r="S275" s="83" t="s">
        <v>0</v>
      </c>
      <c r="T275" s="83" t="s">
        <v>1</v>
      </c>
      <c r="U275" s="70"/>
      <c r="V275" s="144"/>
    </row>
    <row r="276" spans="1:22" x14ac:dyDescent="0.25">
      <c r="A276" s="83" t="s">
        <v>247</v>
      </c>
      <c r="B276" s="83" t="s">
        <v>122</v>
      </c>
      <c r="C276" s="83" t="s">
        <v>373</v>
      </c>
      <c r="D276" s="83"/>
      <c r="E276" s="84">
        <v>9171.6119999999992</v>
      </c>
      <c r="F276" s="84">
        <v>25177.716987264663</v>
      </c>
      <c r="G276" s="84">
        <v>3229</v>
      </c>
      <c r="H276" s="84">
        <v>9486.5932006700077</v>
      </c>
      <c r="I276" s="84">
        <v>15375.2</v>
      </c>
      <c r="J276" s="84">
        <v>5251.0971629406722</v>
      </c>
      <c r="K276" s="84">
        <v>7893.3556499920751</v>
      </c>
      <c r="L276" s="84">
        <v>790</v>
      </c>
      <c r="M276" s="84">
        <v>6514.1820906912972</v>
      </c>
      <c r="N276" s="84">
        <v>10777.090738920468</v>
      </c>
      <c r="O276" s="84">
        <v>90737.93446924405</v>
      </c>
      <c r="P276" s="84">
        <v>13768.678490729157</v>
      </c>
      <c r="Q276" s="84">
        <v>16447.073795702403</v>
      </c>
      <c r="R276" s="84">
        <v>45773.887527476865</v>
      </c>
      <c r="S276" s="84">
        <v>144778.50193851945</v>
      </c>
      <c r="T276" s="84">
        <v>26137.785874227189</v>
      </c>
      <c r="U276" s="70"/>
      <c r="V276" s="144"/>
    </row>
    <row r="277" spans="1:22" x14ac:dyDescent="0.25">
      <c r="A277" s="83" t="s">
        <v>247</v>
      </c>
      <c r="B277" s="83" t="s">
        <v>122</v>
      </c>
      <c r="C277" s="83" t="s">
        <v>374</v>
      </c>
      <c r="D277" s="83"/>
      <c r="E277" s="84">
        <v>8851.6119999999992</v>
      </c>
      <c r="F277" s="84">
        <v>15923.507715274198</v>
      </c>
      <c r="G277" s="84">
        <v>2822</v>
      </c>
      <c r="H277" s="84">
        <v>13692.284673330916</v>
      </c>
      <c r="I277" s="84">
        <v>21916.906999999999</v>
      </c>
      <c r="J277" s="84">
        <v>3132.1855268784261</v>
      </c>
      <c r="K277" s="84">
        <v>6959.7451943078131</v>
      </c>
      <c r="L277" s="84">
        <v>956</v>
      </c>
      <c r="M277" s="84">
        <v>7998.832063093254</v>
      </c>
      <c r="N277" s="84">
        <v>9127.7266141013588</v>
      </c>
      <c r="O277" s="84">
        <v>94170.652090575517</v>
      </c>
      <c r="P277" s="84">
        <v>9376.3455427079971</v>
      </c>
      <c r="Q277" s="84">
        <v>19287.707897884677</v>
      </c>
      <c r="R277" s="84">
        <v>36145.200988802346</v>
      </c>
      <c r="S277" s="84">
        <v>147023.06163151926</v>
      </c>
      <c r="T277" s="84">
        <v>26655.207689808823</v>
      </c>
      <c r="U277" s="70"/>
      <c r="V277" s="144"/>
    </row>
    <row r="278" spans="1:22" x14ac:dyDescent="0.25">
      <c r="A278" s="83" t="s">
        <v>247</v>
      </c>
      <c r="B278" s="83" t="s">
        <v>122</v>
      </c>
      <c r="C278" s="83" t="s">
        <v>375</v>
      </c>
      <c r="D278" s="83"/>
      <c r="E278" s="84">
        <v>9918.6119999999992</v>
      </c>
      <c r="F278" s="84">
        <v>14542.337639080204</v>
      </c>
      <c r="G278" s="84">
        <v>2954</v>
      </c>
      <c r="H278" s="84">
        <v>7534.1558234771337</v>
      </c>
      <c r="I278" s="84">
        <v>17314.204375000001</v>
      </c>
      <c r="J278" s="84">
        <v>2654.015526878426</v>
      </c>
      <c r="K278" s="84">
        <v>6389.6402256230103</v>
      </c>
      <c r="L278" s="84">
        <v>1365</v>
      </c>
      <c r="M278" s="84">
        <v>9838.4225796084829</v>
      </c>
      <c r="N278" s="84">
        <v>9686.5274917224469</v>
      </c>
      <c r="O278" s="84">
        <v>105373.51448103055</v>
      </c>
      <c r="P278" s="84">
        <v>9206.9807888481191</v>
      </c>
      <c r="Q278" s="84">
        <v>16334.442014211902</v>
      </c>
      <c r="R278" s="84">
        <v>34272.665315435537</v>
      </c>
      <c r="S278" s="84">
        <v>147245.95040717066</v>
      </c>
      <c r="T278" s="84">
        <v>31929.407938961194</v>
      </c>
      <c r="U278" s="70"/>
      <c r="V278" s="144"/>
    </row>
    <row r="279" spans="1:22" x14ac:dyDescent="0.25">
      <c r="A279" s="83" t="s">
        <v>247</v>
      </c>
      <c r="B279" s="83" t="s">
        <v>122</v>
      </c>
      <c r="C279" s="83" t="s">
        <v>376</v>
      </c>
      <c r="D279" s="83"/>
      <c r="E279" s="84">
        <v>7163.6120000000001</v>
      </c>
      <c r="F279" s="84">
        <v>15473.049074274795</v>
      </c>
      <c r="G279" s="84">
        <v>2699</v>
      </c>
      <c r="H279" s="84">
        <v>5976.2712929189984</v>
      </c>
      <c r="I279" s="84">
        <v>16390.946</v>
      </c>
      <c r="J279" s="84">
        <v>1922.3871629406733</v>
      </c>
      <c r="K279" s="84">
        <v>5815.2054957341343</v>
      </c>
      <c r="L279" s="84">
        <v>1427</v>
      </c>
      <c r="M279" s="84">
        <v>6579.8715658340107</v>
      </c>
      <c r="N279" s="84">
        <v>9604.5280402356257</v>
      </c>
      <c r="O279" s="84">
        <v>102394.60062928224</v>
      </c>
      <c r="P279" s="84">
        <v>8624.2700392329971</v>
      </c>
      <c r="Q279" s="84">
        <v>14618.314878753887</v>
      </c>
      <c r="R279" s="84">
        <v>33432.049032536583</v>
      </c>
      <c r="S279" s="84">
        <v>149120.00634214003</v>
      </c>
      <c r="T279" s="84">
        <v>27912.796143314234</v>
      </c>
      <c r="U279" s="70"/>
      <c r="V279" s="144"/>
    </row>
    <row r="280" spans="1:22" x14ac:dyDescent="0.25">
      <c r="A280" s="83" t="s">
        <v>247</v>
      </c>
      <c r="B280" s="83" t="s">
        <v>122</v>
      </c>
      <c r="C280" s="83" t="s">
        <v>377</v>
      </c>
      <c r="D280" s="83"/>
      <c r="E280" s="84">
        <v>7838.6120000000001</v>
      </c>
      <c r="F280" s="84">
        <v>11573.324326980044</v>
      </c>
      <c r="G280" s="84">
        <v>2485</v>
      </c>
      <c r="H280" s="84">
        <v>6290.4321081142953</v>
      </c>
      <c r="I280" s="84">
        <v>11522.1</v>
      </c>
      <c r="J280" s="84">
        <v>2711.9721610877068</v>
      </c>
      <c r="K280" s="84">
        <v>5888.2310147292765</v>
      </c>
      <c r="L280" s="84">
        <v>1720</v>
      </c>
      <c r="M280" s="84">
        <v>5915.3313070160657</v>
      </c>
      <c r="N280" s="84">
        <v>9292.9273820198105</v>
      </c>
      <c r="O280" s="84">
        <v>107353.66261318204</v>
      </c>
      <c r="P280" s="84">
        <v>9976.4452704241085</v>
      </c>
      <c r="Q280" s="84">
        <v>16251.748136846451</v>
      </c>
      <c r="R280" s="84">
        <v>30191.510457963705</v>
      </c>
      <c r="S280" s="84">
        <v>143212.63748231303</v>
      </c>
      <c r="T280" s="84">
        <v>27500.242461980801</v>
      </c>
      <c r="U280" s="70"/>
      <c r="V280" s="144"/>
    </row>
    <row r="281" spans="1:22" x14ac:dyDescent="0.25">
      <c r="A281" s="106" t="s">
        <v>247</v>
      </c>
      <c r="B281" s="106"/>
      <c r="C281" s="106" t="s">
        <v>257</v>
      </c>
      <c r="D281" s="106"/>
      <c r="E281" s="150">
        <v>42944.06</v>
      </c>
      <c r="F281" s="150">
        <v>82689.935742873902</v>
      </c>
      <c r="G281" s="150">
        <v>14189</v>
      </c>
      <c r="H281" s="150">
        <v>42979.737098511352</v>
      </c>
      <c r="I281" s="150">
        <v>82519.357375000007</v>
      </c>
      <c r="J281" s="150">
        <v>15671.657540725904</v>
      </c>
      <c r="K281" s="150">
        <v>32946.177580386313</v>
      </c>
      <c r="L281" s="150">
        <v>6258</v>
      </c>
      <c r="M281" s="150">
        <v>36846.639606243116</v>
      </c>
      <c r="N281" s="150">
        <v>48488.800266999708</v>
      </c>
      <c r="O281" s="150">
        <v>500030.36428331444</v>
      </c>
      <c r="P281" s="150">
        <v>50952.720131942377</v>
      </c>
      <c r="Q281" s="150">
        <v>82939.286723399317</v>
      </c>
      <c r="R281" s="150">
        <v>179815.31332221502</v>
      </c>
      <c r="S281" s="150">
        <v>731380.15780166234</v>
      </c>
      <c r="T281" s="150">
        <v>140135.44010829224</v>
      </c>
      <c r="U281" s="70"/>
      <c r="V281" s="144"/>
    </row>
    <row r="282" spans="1:22" x14ac:dyDescent="0.25">
      <c r="A282" s="104" t="s">
        <v>247</v>
      </c>
      <c r="B282" s="104" t="s">
        <v>122</v>
      </c>
      <c r="C282" s="104" t="s">
        <v>381</v>
      </c>
      <c r="D282" s="104" t="s">
        <v>386</v>
      </c>
      <c r="E282" s="124">
        <v>9081.2759999999998</v>
      </c>
      <c r="F282" s="124">
        <v>25162.988704479601</v>
      </c>
      <c r="G282" s="124">
        <v>2647.4169999999999</v>
      </c>
      <c r="H282" s="124">
        <v>9421.8361052221298</v>
      </c>
      <c r="I282" s="124">
        <v>15365.688</v>
      </c>
      <c r="J282" s="124">
        <v>5216.7682053751896</v>
      </c>
      <c r="K282" s="124">
        <v>8034.5717210315497</v>
      </c>
      <c r="L282" s="124">
        <v>917</v>
      </c>
      <c r="M282" s="124">
        <v>5387.8444658041799</v>
      </c>
      <c r="N282" s="124">
        <v>4447.7639089760696</v>
      </c>
      <c r="O282" s="124">
        <v>81095.104854451798</v>
      </c>
      <c r="P282" s="124">
        <v>13111.9903925499</v>
      </c>
      <c r="Q282" s="124">
        <v>15614.76</v>
      </c>
      <c r="R282" s="124">
        <v>43117.148310746597</v>
      </c>
      <c r="S282" s="124">
        <v>133799.242025666</v>
      </c>
      <c r="T282" s="124">
        <v>26191.5385768825</v>
      </c>
      <c r="U282" s="70"/>
      <c r="V282" s="144"/>
    </row>
    <row r="283" spans="1:22" x14ac:dyDescent="0.25">
      <c r="A283" s="104" t="s">
        <v>247</v>
      </c>
      <c r="B283" s="104" t="s">
        <v>122</v>
      </c>
      <c r="C283" s="104" t="s">
        <v>382</v>
      </c>
      <c r="D283" s="104" t="s">
        <v>386</v>
      </c>
      <c r="E283" s="124">
        <v>8711.4290000000001</v>
      </c>
      <c r="F283" s="124">
        <v>15889.9454508612</v>
      </c>
      <c r="G283" s="124">
        <v>2529.279</v>
      </c>
      <c r="H283" s="124">
        <v>13619.9973851136</v>
      </c>
      <c r="I283" s="124">
        <v>21907.395</v>
      </c>
      <c r="J283" s="124">
        <v>2995.75108755889</v>
      </c>
      <c r="K283" s="124">
        <v>7084.4597199178797</v>
      </c>
      <c r="L283" s="124">
        <v>1110</v>
      </c>
      <c r="M283" s="124">
        <v>7401.2602203973802</v>
      </c>
      <c r="N283" s="124">
        <v>3745.4656635087799</v>
      </c>
      <c r="O283" s="124">
        <v>82304.743631189107</v>
      </c>
      <c r="P283" s="124">
        <v>9036.5000876090598</v>
      </c>
      <c r="Q283" s="124">
        <v>17697.898000000001</v>
      </c>
      <c r="R283" s="124">
        <v>33929.305984081802</v>
      </c>
      <c r="S283" s="124">
        <v>134575.89036889499</v>
      </c>
      <c r="T283" s="124">
        <v>26489.840496119999</v>
      </c>
      <c r="U283" s="70"/>
      <c r="V283" s="144"/>
    </row>
    <row r="284" spans="1:22" x14ac:dyDescent="0.25">
      <c r="A284" s="104" t="s">
        <v>247</v>
      </c>
      <c r="B284" s="104" t="s">
        <v>122</v>
      </c>
      <c r="C284" s="104" t="s">
        <v>383</v>
      </c>
      <c r="D284" s="104" t="s">
        <v>386</v>
      </c>
      <c r="E284" s="124">
        <v>9727.5640000000003</v>
      </c>
      <c r="F284" s="124">
        <v>14508.584674411401</v>
      </c>
      <c r="G284" s="124">
        <v>2355.14</v>
      </c>
      <c r="H284" s="124">
        <v>7529.1978189069696</v>
      </c>
      <c r="I284" s="124">
        <v>17305.557000000001</v>
      </c>
      <c r="J284" s="124">
        <v>2515.5470875588899</v>
      </c>
      <c r="K284" s="124">
        <v>6493.3370725553496</v>
      </c>
      <c r="L284" s="124">
        <v>1570</v>
      </c>
      <c r="M284" s="124">
        <v>9890.2659309472401</v>
      </c>
      <c r="N284" s="124">
        <v>3953.74604032966</v>
      </c>
      <c r="O284" s="124">
        <v>100355.323886506</v>
      </c>
      <c r="P284" s="124">
        <v>9215.0537692525704</v>
      </c>
      <c r="Q284" s="124">
        <v>16165.784</v>
      </c>
      <c r="R284" s="124">
        <v>32105.2013491793</v>
      </c>
      <c r="S284" s="124">
        <v>134049.149930385</v>
      </c>
      <c r="T284" s="124">
        <v>31690.869203470698</v>
      </c>
      <c r="U284" s="70"/>
      <c r="V284" s="144"/>
    </row>
    <row r="285" spans="1:22" x14ac:dyDescent="0.25">
      <c r="A285" s="104" t="s">
        <v>247</v>
      </c>
      <c r="B285" s="104" t="s">
        <v>122</v>
      </c>
      <c r="C285" s="104" t="s">
        <v>384</v>
      </c>
      <c r="D285" s="104" t="s">
        <v>386</v>
      </c>
      <c r="E285" s="124">
        <v>6920.6819999999998</v>
      </c>
      <c r="F285" s="124">
        <v>15442.833749183401</v>
      </c>
      <c r="G285" s="124">
        <v>2393.9850000000001</v>
      </c>
      <c r="H285" s="124">
        <v>5972.0145198015998</v>
      </c>
      <c r="I285" s="124">
        <v>16382.299000000001</v>
      </c>
      <c r="J285" s="124">
        <v>1882.97220537519</v>
      </c>
      <c r="K285" s="124">
        <v>5903.3112818342397</v>
      </c>
      <c r="L285" s="124">
        <v>1669</v>
      </c>
      <c r="M285" s="124">
        <v>5457.8205602936396</v>
      </c>
      <c r="N285" s="124">
        <v>3926.0246381448301</v>
      </c>
      <c r="O285" s="124">
        <v>97275.521357965903</v>
      </c>
      <c r="P285" s="124">
        <v>8622.9792237789607</v>
      </c>
      <c r="Q285" s="124">
        <v>14424.811</v>
      </c>
      <c r="R285" s="124">
        <v>31298.481393347502</v>
      </c>
      <c r="S285" s="124">
        <v>135047.69027418701</v>
      </c>
      <c r="T285" s="124">
        <v>27528.055010224401</v>
      </c>
      <c r="U285" s="70"/>
      <c r="V285" s="144"/>
    </row>
    <row r="286" spans="1:22" x14ac:dyDescent="0.25">
      <c r="A286" s="104" t="s">
        <v>247</v>
      </c>
      <c r="B286" s="104" t="s">
        <v>122</v>
      </c>
      <c r="C286" s="104" t="s">
        <v>385</v>
      </c>
      <c r="D286" s="104" t="s">
        <v>386</v>
      </c>
      <c r="E286" s="124">
        <v>7542.7830000000004</v>
      </c>
      <c r="F286" s="124">
        <v>11534.510779030101</v>
      </c>
      <c r="G286" s="124">
        <v>2442.8290000000002</v>
      </c>
      <c r="H286" s="124">
        <v>6262.5402838328</v>
      </c>
      <c r="I286" s="124">
        <v>11513.453</v>
      </c>
      <c r="J286" s="124">
        <v>2670.00561564395</v>
      </c>
      <c r="K286" s="124">
        <v>5969.8112879093196</v>
      </c>
      <c r="L286" s="124">
        <v>2029</v>
      </c>
      <c r="M286" s="124">
        <v>4115.6044037321099</v>
      </c>
      <c r="N286" s="124">
        <v>3791.3653434480898</v>
      </c>
      <c r="O286" s="124">
        <v>104682.26009736399</v>
      </c>
      <c r="P286" s="124">
        <v>9998.1284214795105</v>
      </c>
      <c r="Q286" s="124">
        <v>16031.795</v>
      </c>
      <c r="R286" s="124">
        <v>28302.3375868478</v>
      </c>
      <c r="S286" s="124">
        <v>128714.72669960299</v>
      </c>
      <c r="T286" s="124">
        <v>26853.249335730001</v>
      </c>
      <c r="U286" s="70"/>
      <c r="V286" s="144"/>
    </row>
    <row r="287" spans="1:22" x14ac:dyDescent="0.25">
      <c r="A287" s="106" t="s">
        <v>247</v>
      </c>
      <c r="B287" s="106"/>
      <c r="C287" s="106" t="s">
        <v>258</v>
      </c>
      <c r="D287" s="106"/>
      <c r="E287" s="150">
        <v>41983.734000000004</v>
      </c>
      <c r="F287" s="150">
        <v>82538.863357965703</v>
      </c>
      <c r="G287" s="150">
        <v>12368.65</v>
      </c>
      <c r="H287" s="150">
        <v>42805.586112877107</v>
      </c>
      <c r="I287" s="150">
        <v>82474.391999999993</v>
      </c>
      <c r="J287" s="150">
        <v>15281.044201512108</v>
      </c>
      <c r="K287" s="150">
        <v>33485.491083248337</v>
      </c>
      <c r="L287" s="150">
        <v>7295</v>
      </c>
      <c r="M287" s="150">
        <v>32252.795581174549</v>
      </c>
      <c r="N287" s="150">
        <v>19864.365594407431</v>
      </c>
      <c r="O287" s="150">
        <v>465712.95382747671</v>
      </c>
      <c r="P287" s="150">
        <v>49984.651894669994</v>
      </c>
      <c r="Q287" s="150">
        <v>79935.04800000001</v>
      </c>
      <c r="R287" s="150">
        <v>168752.47462420302</v>
      </c>
      <c r="S287" s="150">
        <v>666186.69929873594</v>
      </c>
      <c r="T287" s="150">
        <v>138753.55262242761</v>
      </c>
      <c r="U287" s="70"/>
      <c r="V287" s="144"/>
    </row>
    <row r="288" spans="1:22" x14ac:dyDescent="0.25">
      <c r="A288" s="106" t="s">
        <v>247</v>
      </c>
      <c r="B288" s="106"/>
      <c r="C288" s="106" t="s">
        <v>378</v>
      </c>
      <c r="D288" s="106"/>
      <c r="E288" s="151">
        <v>2.2873763443718387E-2</v>
      </c>
      <c r="F288" s="151">
        <v>1.8303182132883844E-3</v>
      </c>
      <c r="G288" s="151">
        <v>0.14717450974843671</v>
      </c>
      <c r="H288" s="151">
        <v>4.0684172662655005E-3</v>
      </c>
      <c r="I288" s="151">
        <v>5.452040798314961E-4</v>
      </c>
      <c r="J288" s="151">
        <v>2.5561953362790657E-2</v>
      </c>
      <c r="K288" s="151">
        <v>-1.6105886024524341E-2</v>
      </c>
      <c r="L288" s="151">
        <v>-0.14215215901302258</v>
      </c>
      <c r="M288" s="151">
        <v>0.14243242926048616</v>
      </c>
      <c r="N288" s="151">
        <v>1.4409941528991559</v>
      </c>
      <c r="O288" s="151">
        <v>7.3687901901372976E-2</v>
      </c>
      <c r="P288" s="151">
        <v>1.9367309775655484E-2</v>
      </c>
      <c r="Q288" s="151">
        <v>3.7583498084586164E-2</v>
      </c>
      <c r="R288" s="151">
        <v>6.5556601304057827E-2</v>
      </c>
      <c r="S288" s="151">
        <v>9.7860642626988126E-2</v>
      </c>
      <c r="T288" s="151">
        <v>9.9592944450581644E-3</v>
      </c>
      <c r="U288" s="70"/>
      <c r="V288" s="144"/>
    </row>
    <row r="289" spans="1:22" x14ac:dyDescent="0.25">
      <c r="A289" s="106" t="s">
        <v>247</v>
      </c>
      <c r="B289" s="106"/>
      <c r="C289" s="106"/>
      <c r="D289" s="106" t="s">
        <v>83</v>
      </c>
      <c r="E289" s="150">
        <v>9</v>
      </c>
      <c r="F289" s="150">
        <v>13</v>
      </c>
      <c r="G289" s="150">
        <v>2</v>
      </c>
      <c r="H289" s="150">
        <v>12</v>
      </c>
      <c r="I289" s="150">
        <v>14</v>
      </c>
      <c r="J289" s="150">
        <v>8</v>
      </c>
      <c r="K289" s="150">
        <v>15</v>
      </c>
      <c r="L289" s="150">
        <v>16</v>
      </c>
      <c r="M289" s="150">
        <v>3</v>
      </c>
      <c r="N289" s="150">
        <v>1</v>
      </c>
      <c r="O289" s="150">
        <v>5</v>
      </c>
      <c r="P289" s="150">
        <v>10</v>
      </c>
      <c r="Q289" s="150">
        <v>7</v>
      </c>
      <c r="R289" s="150">
        <v>6</v>
      </c>
      <c r="S289" s="150">
        <v>4</v>
      </c>
      <c r="T289" s="150">
        <v>11</v>
      </c>
      <c r="U289" s="70"/>
      <c r="V289" s="144"/>
    </row>
    <row r="290" spans="1:22" x14ac:dyDescent="0.25">
      <c r="A290" s="106" t="s">
        <v>247</v>
      </c>
      <c r="B290" s="106"/>
      <c r="C290" s="106" t="s">
        <v>407</v>
      </c>
      <c r="D290" s="106"/>
      <c r="E290" s="150">
        <v>1</v>
      </c>
      <c r="F290" s="150">
        <v>2</v>
      </c>
      <c r="G290" s="150">
        <v>3</v>
      </c>
      <c r="H290" s="150">
        <v>4</v>
      </c>
      <c r="I290" s="150">
        <v>5</v>
      </c>
      <c r="J290" s="150">
        <v>6</v>
      </c>
      <c r="K290" s="150">
        <v>7</v>
      </c>
      <c r="L290" s="150">
        <v>8</v>
      </c>
      <c r="M290" s="150">
        <v>9</v>
      </c>
      <c r="N290" s="150">
        <v>10</v>
      </c>
      <c r="O290" s="150">
        <v>11</v>
      </c>
      <c r="P290" s="150">
        <v>12</v>
      </c>
      <c r="Q290" s="150">
        <v>13</v>
      </c>
      <c r="R290" s="150">
        <v>14</v>
      </c>
      <c r="S290" s="150">
        <v>15</v>
      </c>
      <c r="T290" s="150">
        <v>16</v>
      </c>
      <c r="U290" s="70"/>
      <c r="V290" s="144"/>
    </row>
    <row r="291" spans="1:22" x14ac:dyDescent="0.25">
      <c r="A291" s="106" t="s">
        <v>247</v>
      </c>
      <c r="B291" s="106"/>
      <c r="C291" s="106" t="s">
        <v>408</v>
      </c>
      <c r="D291" s="106" t="s">
        <v>402</v>
      </c>
      <c r="E291" s="150" t="s">
        <v>4</v>
      </c>
      <c r="F291" s="150" t="s">
        <v>9</v>
      </c>
      <c r="G291" s="150" t="s">
        <v>2</v>
      </c>
      <c r="H291" s="150" t="s">
        <v>0</v>
      </c>
      <c r="I291" s="150" t="s">
        <v>15</v>
      </c>
      <c r="J291" s="150" t="s">
        <v>6</v>
      </c>
      <c r="K291" s="150" t="s">
        <v>13</v>
      </c>
      <c r="L291" s="150" t="s">
        <v>10</v>
      </c>
      <c r="M291" s="150" t="s">
        <v>14</v>
      </c>
      <c r="N291" s="150" t="s">
        <v>5</v>
      </c>
      <c r="O291" s="150" t="s">
        <v>1</v>
      </c>
      <c r="P291" s="150" t="s">
        <v>11</v>
      </c>
      <c r="Q291" s="150" t="s">
        <v>3</v>
      </c>
      <c r="R291" s="150" t="s">
        <v>12</v>
      </c>
      <c r="S291" s="150" t="s">
        <v>8</v>
      </c>
      <c r="T291" s="150" t="s">
        <v>7</v>
      </c>
      <c r="U291" s="70"/>
      <c r="V291" s="144"/>
    </row>
    <row r="292" spans="1:22" x14ac:dyDescent="0.25">
      <c r="A292" s="106" t="s">
        <v>247</v>
      </c>
      <c r="B292" s="106"/>
      <c r="C292" s="106" t="s">
        <v>378</v>
      </c>
      <c r="D292" s="106" t="s">
        <v>402</v>
      </c>
      <c r="E292" s="151">
        <v>1.4409941528991559</v>
      </c>
      <c r="F292" s="151">
        <v>0.14717450974843671</v>
      </c>
      <c r="G292" s="151">
        <v>0.14243242926048616</v>
      </c>
      <c r="H292" s="151">
        <v>9.7860642626988126E-2</v>
      </c>
      <c r="I292" s="151">
        <v>7.3687901901372976E-2</v>
      </c>
      <c r="J292" s="151">
        <v>6.5556601304057827E-2</v>
      </c>
      <c r="K292" s="151">
        <v>3.7583498084586164E-2</v>
      </c>
      <c r="L292" s="151">
        <v>2.5561953362790657E-2</v>
      </c>
      <c r="M292" s="151">
        <v>2.2873763443718387E-2</v>
      </c>
      <c r="N292" s="151">
        <v>1.9367309775655484E-2</v>
      </c>
      <c r="O292" s="151">
        <v>9.9592944450581644E-3</v>
      </c>
      <c r="P292" s="151">
        <v>4.0684172662655005E-3</v>
      </c>
      <c r="Q292" s="151">
        <v>1.8303182132883844E-3</v>
      </c>
      <c r="R292" s="151">
        <v>5.452040798314961E-4</v>
      </c>
      <c r="S292" s="151">
        <v>-1.6105886024524341E-2</v>
      </c>
      <c r="T292" s="151">
        <v>-0.14215215901302258</v>
      </c>
      <c r="U292" s="70"/>
      <c r="V292" s="144" t="s">
        <v>257</v>
      </c>
    </row>
    <row r="293" spans="1:22" s="177" customFormat="1" ht="23.25" x14ac:dyDescent="0.25">
      <c r="A293" s="120" t="s">
        <v>380</v>
      </c>
      <c r="B293" s="121"/>
      <c r="C293" s="121"/>
      <c r="D293" s="121"/>
      <c r="E293" s="121"/>
      <c r="F293" s="121"/>
      <c r="G293" s="121"/>
      <c r="H293" s="121"/>
      <c r="I293" s="121"/>
      <c r="J293" s="121"/>
      <c r="K293" s="121"/>
      <c r="L293" s="121"/>
      <c r="M293" s="121"/>
      <c r="N293" s="121"/>
      <c r="O293" s="121"/>
      <c r="P293" s="121"/>
      <c r="Q293" s="121"/>
      <c r="R293" s="121"/>
      <c r="S293" s="121"/>
      <c r="T293" s="121"/>
      <c r="U293" s="70"/>
      <c r="V293" s="144"/>
    </row>
    <row r="294" spans="1:22" x14ac:dyDescent="0.25">
      <c r="A294" s="83" t="s">
        <v>248</v>
      </c>
      <c r="B294" s="83" t="s">
        <v>255</v>
      </c>
      <c r="C294" s="83"/>
      <c r="D294" s="83" t="s">
        <v>32</v>
      </c>
      <c r="E294" s="83" t="s">
        <v>14</v>
      </c>
      <c r="F294" s="83" t="s">
        <v>3</v>
      </c>
      <c r="G294" s="83" t="s">
        <v>9</v>
      </c>
      <c r="H294" s="83" t="s">
        <v>11</v>
      </c>
      <c r="I294" s="83" t="s">
        <v>12</v>
      </c>
      <c r="J294" s="83" t="s">
        <v>10</v>
      </c>
      <c r="K294" s="83" t="s">
        <v>8</v>
      </c>
      <c r="L294" s="83" t="s">
        <v>7</v>
      </c>
      <c r="M294" s="83" t="s">
        <v>2</v>
      </c>
      <c r="N294" s="83" t="s">
        <v>4</v>
      </c>
      <c r="O294" s="83" t="s">
        <v>15</v>
      </c>
      <c r="P294" s="83" t="s">
        <v>5</v>
      </c>
      <c r="Q294" s="83" t="s">
        <v>13</v>
      </c>
      <c r="R294" s="83" t="s">
        <v>6</v>
      </c>
      <c r="S294" s="83" t="s">
        <v>0</v>
      </c>
      <c r="T294" s="83" t="s">
        <v>1</v>
      </c>
      <c r="U294" s="70"/>
      <c r="V294" s="144"/>
    </row>
    <row r="295" spans="1:22" x14ac:dyDescent="0.25">
      <c r="A295" s="83" t="s">
        <v>248</v>
      </c>
      <c r="B295" s="83" t="s">
        <v>255</v>
      </c>
      <c r="C295" s="83" t="s">
        <v>103</v>
      </c>
      <c r="D295" s="83"/>
      <c r="E295" s="84">
        <v>14057.383594035302</v>
      </c>
      <c r="F295" s="84">
        <v>21071.206338765114</v>
      </c>
      <c r="G295" s="84">
        <v>4285.8306584413131</v>
      </c>
      <c r="H295" s="84">
        <v>7735.2691005603765</v>
      </c>
      <c r="I295" s="84">
        <v>8175.1686645451009</v>
      </c>
      <c r="J295" s="84">
        <v>5198.5235897386501</v>
      </c>
      <c r="K295" s="84">
        <v>7429.6044851854813</v>
      </c>
      <c r="L295" s="84">
        <v>2351.5619784909454</v>
      </c>
      <c r="M295" s="84">
        <v>8731.8182960632766</v>
      </c>
      <c r="N295" s="84">
        <v>7120.8549651771809</v>
      </c>
      <c r="O295" s="84">
        <v>67746.886628316279</v>
      </c>
      <c r="P295" s="84">
        <v>10227.546958940908</v>
      </c>
      <c r="Q295" s="84">
        <v>12981.437358541361</v>
      </c>
      <c r="R295" s="84">
        <v>34236.500939579564</v>
      </c>
      <c r="S295" s="84">
        <v>103677.91702372377</v>
      </c>
      <c r="T295" s="84">
        <v>29505.051980113523</v>
      </c>
      <c r="U295" s="70"/>
      <c r="V295" s="144"/>
    </row>
    <row r="296" spans="1:22" x14ac:dyDescent="0.25">
      <c r="A296" s="83" t="s">
        <v>248</v>
      </c>
      <c r="B296" s="83" t="s">
        <v>255</v>
      </c>
      <c r="C296" s="83" t="s">
        <v>104</v>
      </c>
      <c r="D296" s="83"/>
      <c r="E296" s="84">
        <v>14118.704871216196</v>
      </c>
      <c r="F296" s="84">
        <v>21245.61662484832</v>
      </c>
      <c r="G296" s="84">
        <v>4296.6554774957494</v>
      </c>
      <c r="H296" s="84">
        <v>7757.0356410459917</v>
      </c>
      <c r="I296" s="84">
        <v>8236.2324666494605</v>
      </c>
      <c r="J296" s="84">
        <v>5216.7087001133741</v>
      </c>
      <c r="K296" s="84">
        <v>7434.7916351640397</v>
      </c>
      <c r="L296" s="84">
        <v>2371.4839831843351</v>
      </c>
      <c r="M296" s="84">
        <v>8795.4326709352208</v>
      </c>
      <c r="N296" s="84">
        <v>7156.1877346445171</v>
      </c>
      <c r="O296" s="84">
        <v>68191.514694592508</v>
      </c>
      <c r="P296" s="84">
        <v>10208.44310927574</v>
      </c>
      <c r="Q296" s="84">
        <v>13061.82676828251</v>
      </c>
      <c r="R296" s="84">
        <v>34404.312584965715</v>
      </c>
      <c r="S296" s="84">
        <v>105113.92541498978</v>
      </c>
      <c r="T296" s="84">
        <v>29711.5730206179</v>
      </c>
      <c r="U296" s="70"/>
      <c r="V296" s="144"/>
    </row>
    <row r="297" spans="1:22" x14ac:dyDescent="0.25">
      <c r="A297" s="83" t="s">
        <v>248</v>
      </c>
      <c r="B297" s="83" t="s">
        <v>255</v>
      </c>
      <c r="C297" s="83" t="s">
        <v>105</v>
      </c>
      <c r="D297" s="83"/>
      <c r="E297" s="84">
        <v>14180.293851437924</v>
      </c>
      <c r="F297" s="84">
        <v>21421.470588861321</v>
      </c>
      <c r="G297" s="84">
        <v>4307.507639921896</v>
      </c>
      <c r="H297" s="84">
        <v>7778.8635658843123</v>
      </c>
      <c r="I297" s="84">
        <v>8297.7537557983105</v>
      </c>
      <c r="J297" s="84">
        <v>5234.9574809002961</v>
      </c>
      <c r="K297" s="84">
        <v>7439.9893794056152</v>
      </c>
      <c r="L297" s="84">
        <v>2391.5855622320055</v>
      </c>
      <c r="M297" s="84">
        <v>8859.5107641859649</v>
      </c>
      <c r="N297" s="84">
        <v>7191.7266101813293</v>
      </c>
      <c r="O297" s="84">
        <v>68639.070745634308</v>
      </c>
      <c r="P297" s="84">
        <v>10189.419137493491</v>
      </c>
      <c r="Q297" s="84">
        <v>13142.752671882638</v>
      </c>
      <c r="R297" s="84">
        <v>34572.949669168964</v>
      </c>
      <c r="S297" s="84">
        <v>106570.02014266702</v>
      </c>
      <c r="T297" s="84">
        <v>29919.54604466453</v>
      </c>
      <c r="U297" s="70"/>
      <c r="V297" s="144"/>
    </row>
    <row r="298" spans="1:22" x14ac:dyDescent="0.25">
      <c r="A298" s="83" t="s">
        <v>248</v>
      </c>
      <c r="B298" s="83" t="s">
        <v>255</v>
      </c>
      <c r="C298" s="83" t="s">
        <v>106</v>
      </c>
      <c r="D298" s="83"/>
      <c r="E298" s="84">
        <v>14242.15170426602</v>
      </c>
      <c r="F298" s="84">
        <v>21598.780181248883</v>
      </c>
      <c r="G298" s="84">
        <v>4318.387214796081</v>
      </c>
      <c r="H298" s="84">
        <v>7800.7530485575353</v>
      </c>
      <c r="I298" s="84">
        <v>8359.735969093379</v>
      </c>
      <c r="J298" s="84">
        <v>5253.2701552260387</v>
      </c>
      <c r="K298" s="84">
        <v>7445.1977392509207</v>
      </c>
      <c r="L298" s="84">
        <v>2411.8684358002915</v>
      </c>
      <c r="M298" s="84">
        <v>8924.0559580314712</v>
      </c>
      <c r="N298" s="84">
        <v>7227.4729053893925</v>
      </c>
      <c r="O298" s="84">
        <v>69089.57412664537</v>
      </c>
      <c r="P298" s="84">
        <v>10170.474632134865</v>
      </c>
      <c r="Q298" s="84">
        <v>13224.218892378605</v>
      </c>
      <c r="R298" s="84">
        <v>34742.416267686043</v>
      </c>
      <c r="S298" s="84">
        <v>108046.48468507742</v>
      </c>
      <c r="T298" s="84">
        <v>30128.981305047837</v>
      </c>
      <c r="U298" s="70"/>
      <c r="V298" s="144"/>
    </row>
    <row r="299" spans="1:22" x14ac:dyDescent="0.25">
      <c r="A299" s="83" t="s">
        <v>248</v>
      </c>
      <c r="B299" s="83" t="s">
        <v>255</v>
      </c>
      <c r="C299" s="83" t="s">
        <v>107</v>
      </c>
      <c r="D299" s="83"/>
      <c r="E299" s="84">
        <v>14304.279604379517</v>
      </c>
      <c r="F299" s="84">
        <v>21777.557451382447</v>
      </c>
      <c r="G299" s="84">
        <v>4329.2942713691609</v>
      </c>
      <c r="H299" s="84">
        <v>7822.7042630391625</v>
      </c>
      <c r="I299" s="84">
        <v>8422.1825695265761</v>
      </c>
      <c r="J299" s="84">
        <v>5271.6469469998619</v>
      </c>
      <c r="K299" s="84">
        <v>7450.4167360836591</v>
      </c>
      <c r="L299" s="84">
        <v>2432.3343414299948</v>
      </c>
      <c r="M299" s="84">
        <v>8989.0716593705583</v>
      </c>
      <c r="N299" s="84">
        <v>7263.4279425850182</v>
      </c>
      <c r="O299" s="84">
        <v>69543.044311053673</v>
      </c>
      <c r="P299" s="84">
        <v>10151.609183920702</v>
      </c>
      <c r="Q299" s="84">
        <v>13306.229281462858</v>
      </c>
      <c r="R299" s="84">
        <v>34912.716476216221</v>
      </c>
      <c r="S299" s="84">
        <v>109543.60655320287</v>
      </c>
      <c r="T299" s="84">
        <v>30339.889127264032</v>
      </c>
      <c r="U299" s="70"/>
      <c r="V299" s="144"/>
    </row>
    <row r="300" spans="1:22" x14ac:dyDescent="0.25">
      <c r="A300" s="106" t="s">
        <v>248</v>
      </c>
      <c r="B300" s="106"/>
      <c r="C300" s="106" t="s">
        <v>257</v>
      </c>
      <c r="D300" s="106"/>
      <c r="E300" s="150">
        <v>70902.813625334966</v>
      </c>
      <c r="F300" s="150">
        <v>107114.63118510609</v>
      </c>
      <c r="G300" s="150">
        <v>21537.675262024197</v>
      </c>
      <c r="H300" s="150">
        <v>38894.625619087383</v>
      </c>
      <c r="I300" s="150">
        <v>41491.073425612834</v>
      </c>
      <c r="J300" s="150">
        <v>26175.10687297822</v>
      </c>
      <c r="K300" s="150">
        <v>37199.999975089719</v>
      </c>
      <c r="L300" s="150">
        <v>11958.834301137573</v>
      </c>
      <c r="M300" s="150">
        <v>44299.88934858649</v>
      </c>
      <c r="N300" s="150">
        <v>35959.670157977438</v>
      </c>
      <c r="O300" s="150">
        <v>343210.09050624212</v>
      </c>
      <c r="P300" s="150">
        <v>50947.493021765702</v>
      </c>
      <c r="Q300" s="150">
        <v>65716.464972547969</v>
      </c>
      <c r="R300" s="150">
        <v>172868.89593761653</v>
      </c>
      <c r="S300" s="150">
        <v>532951.95381966082</v>
      </c>
      <c r="T300" s="150">
        <v>149605.04147770783</v>
      </c>
      <c r="U300" s="70"/>
      <c r="V300" s="144"/>
    </row>
    <row r="301" spans="1:22" x14ac:dyDescent="0.25">
      <c r="A301" s="104" t="s">
        <v>248</v>
      </c>
      <c r="B301" s="104" t="s">
        <v>255</v>
      </c>
      <c r="C301" s="104" t="s">
        <v>484</v>
      </c>
      <c r="D301" s="104"/>
      <c r="E301" s="124">
        <v>12381.4159888946</v>
      </c>
      <c r="F301" s="124">
        <v>19002.518508844201</v>
      </c>
      <c r="G301" s="124">
        <v>4107.2377249097299</v>
      </c>
      <c r="H301" s="124">
        <v>7427.36290980586</v>
      </c>
      <c r="I301" s="124">
        <v>7798.0560658530503</v>
      </c>
      <c r="J301" s="124">
        <v>5402.1616701647299</v>
      </c>
      <c r="K301" s="124">
        <v>6941.2462993998997</v>
      </c>
      <c r="L301" s="124">
        <v>2363.26361251967</v>
      </c>
      <c r="M301" s="124">
        <v>8561.6270078439302</v>
      </c>
      <c r="N301" s="124">
        <v>6276.6083388887801</v>
      </c>
      <c r="O301" s="124">
        <v>66590.703898256193</v>
      </c>
      <c r="P301" s="124">
        <v>9617.61862265534</v>
      </c>
      <c r="Q301" s="124">
        <v>12843.600341351301</v>
      </c>
      <c r="R301" s="124">
        <v>32431.007242684002</v>
      </c>
      <c r="S301" s="124">
        <v>98098.319772468298</v>
      </c>
      <c r="T301" s="124">
        <v>28671.588861880999</v>
      </c>
      <c r="U301" s="70"/>
      <c r="V301" s="144"/>
    </row>
    <row r="302" spans="1:22" x14ac:dyDescent="0.25">
      <c r="A302" s="104" t="s">
        <v>248</v>
      </c>
      <c r="B302" s="104" t="s">
        <v>255</v>
      </c>
      <c r="C302" s="104" t="s">
        <v>485</v>
      </c>
      <c r="D302" s="104"/>
      <c r="E302" s="124">
        <v>12406.412442376601</v>
      </c>
      <c r="F302" s="124">
        <v>19127.549786265401</v>
      </c>
      <c r="G302" s="124">
        <v>4107.31697280972</v>
      </c>
      <c r="H302" s="124">
        <v>7428.0117812452199</v>
      </c>
      <c r="I302" s="124">
        <v>7837.8346909148904</v>
      </c>
      <c r="J302" s="124">
        <v>5408.1696420835597</v>
      </c>
      <c r="K302" s="124">
        <v>6928.5383605895104</v>
      </c>
      <c r="L302" s="124">
        <v>2375.47380285298</v>
      </c>
      <c r="M302" s="124">
        <v>8602.7242829528295</v>
      </c>
      <c r="N302" s="124">
        <v>6280.4971740995798</v>
      </c>
      <c r="O302" s="124">
        <v>67076.5665245235</v>
      </c>
      <c r="P302" s="124">
        <v>9590.6356506233205</v>
      </c>
      <c r="Q302" s="124">
        <v>12882.2708109667</v>
      </c>
      <c r="R302" s="124">
        <v>32508.691536668299</v>
      </c>
      <c r="S302" s="124">
        <v>99200.023376397105</v>
      </c>
      <c r="T302" s="124">
        <v>28797.459580942599</v>
      </c>
      <c r="U302" s="70"/>
      <c r="V302" s="144"/>
    </row>
    <row r="303" spans="1:22" x14ac:dyDescent="0.25">
      <c r="A303" s="104" t="s">
        <v>248</v>
      </c>
      <c r="B303" s="104" t="s">
        <v>255</v>
      </c>
      <c r="C303" s="104" t="s">
        <v>486</v>
      </c>
      <c r="D303" s="104"/>
      <c r="E303" s="124">
        <v>12431.4594969195</v>
      </c>
      <c r="F303" s="124">
        <v>19253.419017926499</v>
      </c>
      <c r="G303" s="124">
        <v>4107.3962238416198</v>
      </c>
      <c r="H303" s="124">
        <v>7428.6620384716498</v>
      </c>
      <c r="I303" s="124">
        <v>7877.8164640488103</v>
      </c>
      <c r="J303" s="124">
        <v>5414.1847394528704</v>
      </c>
      <c r="K303" s="124">
        <v>6915.8594101211402</v>
      </c>
      <c r="L303" s="124">
        <v>2387.7503378798401</v>
      </c>
      <c r="M303" s="124">
        <v>8644.0205251015104</v>
      </c>
      <c r="N303" s="124">
        <v>6284.3895964966496</v>
      </c>
      <c r="O303" s="124">
        <v>67566.678388857006</v>
      </c>
      <c r="P303" s="124">
        <v>9563.7311174352799</v>
      </c>
      <c r="Q303" s="124">
        <v>12921.0688015908</v>
      </c>
      <c r="R303" s="124">
        <v>32586.564783613601</v>
      </c>
      <c r="S303" s="124">
        <v>100314.323035006</v>
      </c>
      <c r="T303" s="124">
        <v>28923.893420085202</v>
      </c>
      <c r="U303" s="70"/>
      <c r="V303" s="144"/>
    </row>
    <row r="304" spans="1:22" x14ac:dyDescent="0.25">
      <c r="A304" s="104" t="s">
        <v>248</v>
      </c>
      <c r="B304" s="104" t="s">
        <v>255</v>
      </c>
      <c r="C304" s="104" t="s">
        <v>487</v>
      </c>
      <c r="D304" s="104"/>
      <c r="E304" s="124">
        <v>12456.5572552422</v>
      </c>
      <c r="F304" s="124">
        <v>19380.131919233601</v>
      </c>
      <c r="G304" s="124">
        <v>4107.47547800556</v>
      </c>
      <c r="H304" s="124">
        <v>7429.3136815626103</v>
      </c>
      <c r="I304" s="124">
        <v>7918.00242386235</v>
      </c>
      <c r="J304" s="124">
        <v>5420.2069712863404</v>
      </c>
      <c r="K304" s="124">
        <v>6903.2093770945403</v>
      </c>
      <c r="L304" s="124">
        <v>2400.0935977039699</v>
      </c>
      <c r="M304" s="124">
        <v>8685.5167055250095</v>
      </c>
      <c r="N304" s="124">
        <v>6288.2856096391797</v>
      </c>
      <c r="O304" s="124">
        <v>68061.081291259703</v>
      </c>
      <c r="P304" s="124">
        <v>9536.9047894572595</v>
      </c>
      <c r="Q304" s="124">
        <v>12959.994767218999</v>
      </c>
      <c r="R304" s="124">
        <v>32664.627451030701</v>
      </c>
      <c r="S304" s="124">
        <v>101441.36498988399</v>
      </c>
      <c r="T304" s="124">
        <v>29050.892942064602</v>
      </c>
      <c r="U304" s="70"/>
      <c r="V304" s="144"/>
    </row>
    <row r="305" spans="1:22" x14ac:dyDescent="0.25">
      <c r="A305" s="104" t="s">
        <v>248</v>
      </c>
      <c r="B305" s="104" t="s">
        <v>255</v>
      </c>
      <c r="C305" s="104" t="s">
        <v>488</v>
      </c>
      <c r="D305" s="104"/>
      <c r="E305" s="124">
        <v>12481.7058202723</v>
      </c>
      <c r="F305" s="124">
        <v>19507.694245211002</v>
      </c>
      <c r="G305" s="124">
        <v>4107.55473530165</v>
      </c>
      <c r="H305" s="124">
        <v>7429.9667105958397</v>
      </c>
      <c r="I305" s="124">
        <v>7958.3936142785096</v>
      </c>
      <c r="J305" s="124">
        <v>5426.2363466096704</v>
      </c>
      <c r="K305" s="124">
        <v>6890.5881907860203</v>
      </c>
      <c r="L305" s="124">
        <v>2412.5039647190501</v>
      </c>
      <c r="M305" s="124">
        <v>8727.2138002364609</v>
      </c>
      <c r="N305" s="124">
        <v>6292.1852170899501</v>
      </c>
      <c r="O305" s="124">
        <v>68559.817468395995</v>
      </c>
      <c r="P305" s="124">
        <v>9510.1564337623095</v>
      </c>
      <c r="Q305" s="124">
        <v>12999.049163555201</v>
      </c>
      <c r="R305" s="124">
        <v>32742.880007608699</v>
      </c>
      <c r="S305" s="124">
        <v>102581.29720233299</v>
      </c>
      <c r="T305" s="124">
        <v>29178.460721475501</v>
      </c>
      <c r="U305" s="70"/>
      <c r="V305" s="144"/>
    </row>
    <row r="306" spans="1:22" x14ac:dyDescent="0.25">
      <c r="A306" s="106" t="s">
        <v>248</v>
      </c>
      <c r="B306" s="106"/>
      <c r="C306" s="106" t="s">
        <v>258</v>
      </c>
      <c r="D306" s="106"/>
      <c r="E306" s="150">
        <v>62157.551003705201</v>
      </c>
      <c r="F306" s="150">
        <v>96271.313477480697</v>
      </c>
      <c r="G306" s="150">
        <v>20536.981134868278</v>
      </c>
      <c r="H306" s="150">
        <v>37143.317121681175</v>
      </c>
      <c r="I306" s="150">
        <v>39390.103258957613</v>
      </c>
      <c r="J306" s="150">
        <v>27070.959369597171</v>
      </c>
      <c r="K306" s="150">
        <v>34579.441637991113</v>
      </c>
      <c r="L306" s="150">
        <v>11939.085315675511</v>
      </c>
      <c r="M306" s="150">
        <v>43221.102321659739</v>
      </c>
      <c r="N306" s="150">
        <v>31421.965936214143</v>
      </c>
      <c r="O306" s="150">
        <v>337854.84757129237</v>
      </c>
      <c r="P306" s="150">
        <v>47819.046613933504</v>
      </c>
      <c r="Q306" s="150">
        <v>64605.98388468301</v>
      </c>
      <c r="R306" s="150">
        <v>162933.77102160529</v>
      </c>
      <c r="S306" s="150">
        <v>501635.32837608841</v>
      </c>
      <c r="T306" s="150">
        <v>144622.2955264489</v>
      </c>
      <c r="U306" s="70"/>
      <c r="V306" s="144"/>
    </row>
    <row r="307" spans="1:22" x14ac:dyDescent="0.25">
      <c r="A307" s="106" t="s">
        <v>248</v>
      </c>
      <c r="B307" s="106"/>
      <c r="C307" s="106" t="s">
        <v>387</v>
      </c>
      <c r="D307" s="106"/>
      <c r="E307" s="151">
        <v>0.14069509625803089</v>
      </c>
      <c r="F307" s="151">
        <v>0.11263290502587564</v>
      </c>
      <c r="G307" s="151">
        <v>4.8726447211703938E-2</v>
      </c>
      <c r="H307" s="151">
        <v>4.7150029483606248E-2</v>
      </c>
      <c r="I307" s="151">
        <v>5.333751355875016E-2</v>
      </c>
      <c r="J307" s="151">
        <v>-3.3092750219449685E-2</v>
      </c>
      <c r="K307" s="151">
        <v>7.5783708844491482E-2</v>
      </c>
      <c r="L307" s="151">
        <v>1.6541456016008205E-3</v>
      </c>
      <c r="M307" s="151">
        <v>2.4959729599171476E-2</v>
      </c>
      <c r="N307" s="151">
        <v>0.14441184969058685</v>
      </c>
      <c r="O307" s="151">
        <v>1.5850721022493852E-2</v>
      </c>
      <c r="P307" s="151">
        <v>6.5422601021088322E-2</v>
      </c>
      <c r="Q307" s="151">
        <v>1.718851755043449E-2</v>
      </c>
      <c r="R307" s="151">
        <v>6.0976462115357455E-2</v>
      </c>
      <c r="S307" s="151">
        <v>6.2429066838158409E-2</v>
      </c>
      <c r="T307" s="151">
        <v>3.4453511701781014E-2</v>
      </c>
      <c r="U307" s="70"/>
      <c r="V307" s="144"/>
    </row>
    <row r="308" spans="1:22" x14ac:dyDescent="0.25">
      <c r="A308" s="106" t="s">
        <v>248</v>
      </c>
      <c r="B308" s="106"/>
      <c r="C308" s="106"/>
      <c r="D308" s="106" t="s">
        <v>83</v>
      </c>
      <c r="E308" s="150">
        <v>2</v>
      </c>
      <c r="F308" s="150">
        <v>3</v>
      </c>
      <c r="G308" s="150">
        <v>9</v>
      </c>
      <c r="H308" s="150">
        <v>10</v>
      </c>
      <c r="I308" s="150">
        <v>8</v>
      </c>
      <c r="J308" s="150">
        <v>16</v>
      </c>
      <c r="K308" s="150">
        <v>4</v>
      </c>
      <c r="L308" s="150">
        <v>15</v>
      </c>
      <c r="M308" s="150">
        <v>12</v>
      </c>
      <c r="N308" s="150">
        <v>1</v>
      </c>
      <c r="O308" s="150">
        <v>14</v>
      </c>
      <c r="P308" s="150">
        <v>5</v>
      </c>
      <c r="Q308" s="150">
        <v>13</v>
      </c>
      <c r="R308" s="150">
        <v>7</v>
      </c>
      <c r="S308" s="150">
        <v>6</v>
      </c>
      <c r="T308" s="150">
        <v>11</v>
      </c>
      <c r="U308" s="70"/>
      <c r="V308" s="144"/>
    </row>
    <row r="309" spans="1:22" x14ac:dyDescent="0.25">
      <c r="A309" s="106" t="s">
        <v>248</v>
      </c>
      <c r="B309" s="106"/>
      <c r="C309" s="106" t="s">
        <v>407</v>
      </c>
      <c r="D309" s="106"/>
      <c r="E309" s="150">
        <v>1</v>
      </c>
      <c r="F309" s="150">
        <v>2</v>
      </c>
      <c r="G309" s="150">
        <v>3</v>
      </c>
      <c r="H309" s="150">
        <v>4</v>
      </c>
      <c r="I309" s="150">
        <v>5</v>
      </c>
      <c r="J309" s="150">
        <v>6</v>
      </c>
      <c r="K309" s="150">
        <v>7</v>
      </c>
      <c r="L309" s="150">
        <v>8</v>
      </c>
      <c r="M309" s="150">
        <v>9</v>
      </c>
      <c r="N309" s="150">
        <v>10</v>
      </c>
      <c r="O309" s="150">
        <v>11</v>
      </c>
      <c r="P309" s="150">
        <v>12</v>
      </c>
      <c r="Q309" s="150">
        <v>13</v>
      </c>
      <c r="R309" s="150">
        <v>14</v>
      </c>
      <c r="S309" s="150">
        <v>15</v>
      </c>
      <c r="T309" s="150">
        <v>16</v>
      </c>
      <c r="U309" s="70"/>
      <c r="V309" s="144"/>
    </row>
    <row r="310" spans="1:22" x14ac:dyDescent="0.25">
      <c r="A310" s="106" t="s">
        <v>248</v>
      </c>
      <c r="B310" s="106"/>
      <c r="C310" s="106" t="s">
        <v>408</v>
      </c>
      <c r="D310" s="106" t="s">
        <v>402</v>
      </c>
      <c r="E310" s="150" t="s">
        <v>4</v>
      </c>
      <c r="F310" s="150" t="s">
        <v>14</v>
      </c>
      <c r="G310" s="150" t="s">
        <v>3</v>
      </c>
      <c r="H310" s="150" t="s">
        <v>8</v>
      </c>
      <c r="I310" s="150" t="s">
        <v>5</v>
      </c>
      <c r="J310" s="150" t="s">
        <v>0</v>
      </c>
      <c r="K310" s="150" t="s">
        <v>6</v>
      </c>
      <c r="L310" s="150" t="s">
        <v>12</v>
      </c>
      <c r="M310" s="150" t="s">
        <v>9</v>
      </c>
      <c r="N310" s="150" t="s">
        <v>11</v>
      </c>
      <c r="O310" s="150" t="s">
        <v>1</v>
      </c>
      <c r="P310" s="150" t="s">
        <v>2</v>
      </c>
      <c r="Q310" s="150" t="s">
        <v>13</v>
      </c>
      <c r="R310" s="150" t="s">
        <v>15</v>
      </c>
      <c r="S310" s="150" t="s">
        <v>7</v>
      </c>
      <c r="T310" s="150" t="s">
        <v>10</v>
      </c>
      <c r="U310" s="70"/>
      <c r="V310" s="144"/>
    </row>
    <row r="311" spans="1:22" x14ac:dyDescent="0.25">
      <c r="A311" s="106" t="s">
        <v>248</v>
      </c>
      <c r="B311" s="106"/>
      <c r="C311" s="106" t="s">
        <v>387</v>
      </c>
      <c r="D311" s="106" t="s">
        <v>402</v>
      </c>
      <c r="E311" s="151">
        <v>0.14441184969058685</v>
      </c>
      <c r="F311" s="151">
        <v>0.14069509625803089</v>
      </c>
      <c r="G311" s="151">
        <v>0.11263290502587564</v>
      </c>
      <c r="H311" s="151">
        <v>7.5783708844491482E-2</v>
      </c>
      <c r="I311" s="151">
        <v>6.5422601021088322E-2</v>
      </c>
      <c r="J311" s="151">
        <v>6.2429066838158409E-2</v>
      </c>
      <c r="K311" s="151">
        <v>6.0976462115357455E-2</v>
      </c>
      <c r="L311" s="151">
        <v>5.333751355875016E-2</v>
      </c>
      <c r="M311" s="151">
        <v>4.8726447211703938E-2</v>
      </c>
      <c r="N311" s="151">
        <v>4.7150029483606248E-2</v>
      </c>
      <c r="O311" s="151">
        <v>3.4453511701781014E-2</v>
      </c>
      <c r="P311" s="151">
        <v>2.4959729599171476E-2</v>
      </c>
      <c r="Q311" s="151">
        <v>1.718851755043449E-2</v>
      </c>
      <c r="R311" s="151">
        <v>1.5850721022493852E-2</v>
      </c>
      <c r="S311" s="151">
        <v>1.6541456016008205E-3</v>
      </c>
      <c r="T311" s="151">
        <v>-3.3092750219449685E-2</v>
      </c>
      <c r="U311" s="70"/>
      <c r="V311" s="144" t="s">
        <v>257</v>
      </c>
    </row>
    <row r="312" spans="1:22" s="177" customFormat="1" ht="23.25" x14ac:dyDescent="0.25">
      <c r="A312" s="120" t="s">
        <v>338</v>
      </c>
      <c r="B312" s="121"/>
      <c r="C312" s="121"/>
      <c r="D312" s="121"/>
      <c r="E312" s="121"/>
      <c r="F312" s="121"/>
      <c r="G312" s="121"/>
      <c r="H312" s="121"/>
      <c r="I312" s="121"/>
      <c r="J312" s="121"/>
      <c r="K312" s="121"/>
      <c r="L312" s="121"/>
      <c r="M312" s="121"/>
      <c r="N312" s="121"/>
      <c r="O312" s="121"/>
      <c r="P312" s="121"/>
      <c r="Q312" s="121"/>
      <c r="R312" s="121"/>
      <c r="S312" s="121"/>
      <c r="T312" s="121"/>
      <c r="U312" s="70"/>
      <c r="V312" s="144"/>
    </row>
    <row r="313" spans="1:22" x14ac:dyDescent="0.25">
      <c r="A313" s="104" t="s">
        <v>249</v>
      </c>
      <c r="B313" s="104"/>
      <c r="C313" s="104"/>
      <c r="D313" s="104"/>
      <c r="E313" s="104" t="s">
        <v>14</v>
      </c>
      <c r="F313" s="104" t="s">
        <v>3</v>
      </c>
      <c r="G313" s="104" t="s">
        <v>9</v>
      </c>
      <c r="H313" s="104" t="s">
        <v>11</v>
      </c>
      <c r="I313" s="104" t="s">
        <v>12</v>
      </c>
      <c r="J313" s="104" t="s">
        <v>10</v>
      </c>
      <c r="K313" s="104" t="s">
        <v>8</v>
      </c>
      <c r="L313" s="104" t="s">
        <v>7</v>
      </c>
      <c r="M313" s="104" t="s">
        <v>2</v>
      </c>
      <c r="N313" s="104" t="s">
        <v>4</v>
      </c>
      <c r="O313" s="104" t="s">
        <v>15</v>
      </c>
      <c r="P313" s="104" t="s">
        <v>5</v>
      </c>
      <c r="Q313" s="104" t="s">
        <v>13</v>
      </c>
      <c r="R313" s="104" t="s">
        <v>6</v>
      </c>
      <c r="S313" s="104" t="s">
        <v>0</v>
      </c>
      <c r="T313" s="104" t="s">
        <v>1</v>
      </c>
      <c r="U313" s="70"/>
      <c r="V313" s="144"/>
    </row>
    <row r="314" spans="1:22" x14ac:dyDescent="0.25">
      <c r="A314" s="104" t="s">
        <v>249</v>
      </c>
      <c r="B314" s="104" t="s">
        <v>232</v>
      </c>
      <c r="C314" s="104" t="s">
        <v>227</v>
      </c>
      <c r="D314" s="104"/>
      <c r="E314" s="109">
        <v>4.1730082939836497E-3</v>
      </c>
      <c r="F314" s="109">
        <v>1.3757272481455E-2</v>
      </c>
      <c r="G314" s="109">
        <v>2.42872281706234E-3</v>
      </c>
      <c r="H314" s="109">
        <v>2.1266761164693902E-3</v>
      </c>
      <c r="I314" s="109">
        <v>8.4482073927048106E-3</v>
      </c>
      <c r="J314" s="109">
        <v>-1.1534935908852401E-3</v>
      </c>
      <c r="K314" s="109">
        <v>6.4408467543246497E-3</v>
      </c>
      <c r="L314" s="109">
        <v>8.4752219122976695E-3</v>
      </c>
      <c r="M314" s="109">
        <v>8.8573576227724393E-3</v>
      </c>
      <c r="N314" s="109">
        <v>1.3431679363487501E-2</v>
      </c>
      <c r="O314" s="109">
        <v>5.90877585724535E-3</v>
      </c>
      <c r="P314" s="109">
        <v>-2.4613389263157E-4</v>
      </c>
      <c r="Q314" s="109">
        <v>3.3604255494236201E-3</v>
      </c>
      <c r="R314" s="109">
        <v>4.6793134535900796E-3</v>
      </c>
      <c r="S314" s="109">
        <v>1.7954597606823001E-2</v>
      </c>
      <c r="T314" s="109">
        <v>8.3344716753264506E-3</v>
      </c>
      <c r="U314" s="70"/>
      <c r="V314" s="144"/>
    </row>
    <row r="315" spans="1:22" x14ac:dyDescent="0.25">
      <c r="A315" s="104" t="s">
        <v>249</v>
      </c>
      <c r="B315" s="104" t="s">
        <v>232</v>
      </c>
      <c r="C315" s="104" t="s">
        <v>228</v>
      </c>
      <c r="D315" s="104"/>
      <c r="E315" s="109">
        <v>4.0188417705547897E-3</v>
      </c>
      <c r="F315" s="109">
        <v>1.3893018185646399E-2</v>
      </c>
      <c r="G315" s="109">
        <v>2.42872281706234E-3</v>
      </c>
      <c r="H315" s="109">
        <v>2.82092459979873E-3</v>
      </c>
      <c r="I315" s="109">
        <v>8.2159541934338203E-3</v>
      </c>
      <c r="J315" s="109">
        <v>-1.5695402666881101E-3</v>
      </c>
      <c r="K315" s="109">
        <v>6.8786063273063797E-3</v>
      </c>
      <c r="L315" s="109">
        <v>8.2061226881696998E-3</v>
      </c>
      <c r="M315" s="109">
        <v>8.5533574464125104E-3</v>
      </c>
      <c r="N315" s="109">
        <v>1.3144727281741099E-2</v>
      </c>
      <c r="O315" s="109">
        <v>7.0520908943248403E-3</v>
      </c>
      <c r="P315" s="109">
        <v>9.4505625011518898E-4</v>
      </c>
      <c r="Q315" s="109">
        <v>4.5266907983706898E-3</v>
      </c>
      <c r="R315" s="109">
        <v>4.8763741849501699E-3</v>
      </c>
      <c r="S315" s="109">
        <v>1.8661274475868201E-2</v>
      </c>
      <c r="T315" s="109">
        <v>8.3479157731954894E-3</v>
      </c>
      <c r="U315" s="70"/>
      <c r="V315" s="144"/>
    </row>
    <row r="316" spans="1:22" x14ac:dyDescent="0.25">
      <c r="A316" s="104" t="s">
        <v>249</v>
      </c>
      <c r="B316" s="104" t="s">
        <v>232</v>
      </c>
      <c r="C316" s="104" t="s">
        <v>229</v>
      </c>
      <c r="D316" s="104"/>
      <c r="E316" s="109">
        <v>4.0188417705547897E-3</v>
      </c>
      <c r="F316" s="109">
        <v>1.3893018185646399E-2</v>
      </c>
      <c r="G316" s="109">
        <v>2.42872281706234E-3</v>
      </c>
      <c r="H316" s="109">
        <v>2.82092459979873E-3</v>
      </c>
      <c r="I316" s="109">
        <v>8.2159541934338203E-3</v>
      </c>
      <c r="J316" s="109">
        <v>-1.5695402666881101E-3</v>
      </c>
      <c r="K316" s="109">
        <v>6.8786063273063797E-3</v>
      </c>
      <c r="L316" s="109">
        <v>8.2061226881696998E-3</v>
      </c>
      <c r="M316" s="109">
        <v>8.5533574464125104E-3</v>
      </c>
      <c r="N316" s="109">
        <v>1.3144727281741099E-2</v>
      </c>
      <c r="O316" s="109">
        <v>7.0520908943248403E-3</v>
      </c>
      <c r="P316" s="109">
        <v>9.4505625011518898E-4</v>
      </c>
      <c r="Q316" s="109">
        <v>4.5266907983706898E-3</v>
      </c>
      <c r="R316" s="109">
        <v>4.8763741849501699E-3</v>
      </c>
      <c r="S316" s="109">
        <v>1.8661274475868201E-2</v>
      </c>
      <c r="T316" s="109">
        <v>8.3479157731954894E-3</v>
      </c>
      <c r="U316" s="70"/>
      <c r="V316" s="144"/>
    </row>
    <row r="317" spans="1:22" x14ac:dyDescent="0.25">
      <c r="A317" s="104" t="s">
        <v>249</v>
      </c>
      <c r="B317" s="104" t="s">
        <v>232</v>
      </c>
      <c r="C317" s="104" t="s">
        <v>230</v>
      </c>
      <c r="D317" s="104"/>
      <c r="E317" s="109">
        <v>4.0188417705547897E-3</v>
      </c>
      <c r="F317" s="109">
        <v>1.3893018185646399E-2</v>
      </c>
      <c r="G317" s="109">
        <v>2.42872281706234E-3</v>
      </c>
      <c r="H317" s="109">
        <v>2.82092459979873E-3</v>
      </c>
      <c r="I317" s="109">
        <v>8.2159541934338203E-3</v>
      </c>
      <c r="J317" s="109">
        <v>-1.5695402666881101E-3</v>
      </c>
      <c r="K317" s="109">
        <v>6.8786063273063797E-3</v>
      </c>
      <c r="L317" s="109">
        <v>8.2061226881696998E-3</v>
      </c>
      <c r="M317" s="109">
        <v>8.5533574464125104E-3</v>
      </c>
      <c r="N317" s="109">
        <v>1.3144727281741099E-2</v>
      </c>
      <c r="O317" s="109">
        <v>7.0520908943248403E-3</v>
      </c>
      <c r="P317" s="109">
        <v>9.4505625011518898E-4</v>
      </c>
      <c r="Q317" s="109">
        <v>4.5266907983706898E-3</v>
      </c>
      <c r="R317" s="109">
        <v>4.8763741849501699E-3</v>
      </c>
      <c r="S317" s="109">
        <v>1.8661274475868201E-2</v>
      </c>
      <c r="T317" s="109">
        <v>8.3479157731954894E-3</v>
      </c>
      <c r="U317" s="70"/>
      <c r="V317" s="144"/>
    </row>
    <row r="318" spans="1:22" x14ac:dyDescent="0.25">
      <c r="A318" s="104" t="s">
        <v>249</v>
      </c>
      <c r="B318" s="104" t="s">
        <v>232</v>
      </c>
      <c r="C318" s="104" t="s">
        <v>231</v>
      </c>
      <c r="D318" s="104"/>
      <c r="E318" s="109">
        <v>4.0188417705547897E-3</v>
      </c>
      <c r="F318" s="109">
        <v>1.3893018185646399E-2</v>
      </c>
      <c r="G318" s="109">
        <v>2.42872281706234E-3</v>
      </c>
      <c r="H318" s="109">
        <v>2.82092459979873E-3</v>
      </c>
      <c r="I318" s="109">
        <v>8.2159541934338203E-3</v>
      </c>
      <c r="J318" s="109">
        <v>-1.5695402666881101E-3</v>
      </c>
      <c r="K318" s="109">
        <v>6.8786063273063797E-3</v>
      </c>
      <c r="L318" s="109">
        <v>8.2061226881696998E-3</v>
      </c>
      <c r="M318" s="109">
        <v>8.5533574464125104E-3</v>
      </c>
      <c r="N318" s="109">
        <v>1.3144727281741099E-2</v>
      </c>
      <c r="O318" s="109">
        <v>7.0520908943248403E-3</v>
      </c>
      <c r="P318" s="109">
        <v>9.4505625011518898E-4</v>
      </c>
      <c r="Q318" s="109">
        <v>4.5266907983706898E-3</v>
      </c>
      <c r="R318" s="109">
        <v>4.8763741849501699E-3</v>
      </c>
      <c r="S318" s="109">
        <v>1.8661274475868201E-2</v>
      </c>
      <c r="T318" s="109">
        <v>8.3479157731954894E-3</v>
      </c>
      <c r="U318" s="70"/>
      <c r="V318" s="144"/>
    </row>
    <row r="319" spans="1:22" x14ac:dyDescent="0.25">
      <c r="A319" s="106" t="s">
        <v>249</v>
      </c>
      <c r="B319" s="106"/>
      <c r="C319" s="106" t="s">
        <v>226</v>
      </c>
      <c r="D319" s="106" t="s">
        <v>239</v>
      </c>
      <c r="E319" s="110">
        <v>2.0413029923292303E-2</v>
      </c>
      <c r="F319" s="110">
        <v>7.1278804964347131E-2</v>
      </c>
      <c r="G319" s="110">
        <v>1.2202744467530113E-2</v>
      </c>
      <c r="H319" s="110">
        <v>1.3482308566518109E-2</v>
      </c>
      <c r="I319" s="110">
        <v>4.2000339253018826E-2</v>
      </c>
      <c r="J319" s="110">
        <v>-7.4096645907568703E-3</v>
      </c>
      <c r="K319" s="110">
        <v>3.4419520600615039E-2</v>
      </c>
      <c r="L319" s="110">
        <v>4.1987608280125821E-2</v>
      </c>
      <c r="M319" s="110">
        <v>4.3819206176932246E-2</v>
      </c>
      <c r="N319" s="110">
        <v>6.7776676400879365E-2</v>
      </c>
      <c r="O319" s="110">
        <v>3.4585385014061387E-2</v>
      </c>
      <c r="P319" s="110">
        <v>3.5385215114547286E-3</v>
      </c>
      <c r="Q319" s="110">
        <v>2.1651766592022392E-2</v>
      </c>
      <c r="R319" s="110">
        <v>2.4419890855082782E-2</v>
      </c>
      <c r="S319" s="110">
        <v>9.6093477411504757E-2</v>
      </c>
      <c r="T319" s="110">
        <v>4.2428398964935887E-2</v>
      </c>
      <c r="U319" s="70"/>
      <c r="V319" s="144"/>
    </row>
    <row r="320" spans="1:22" x14ac:dyDescent="0.25">
      <c r="A320" s="71"/>
      <c r="B320" s="71"/>
      <c r="C320" s="71"/>
      <c r="D320" s="71"/>
      <c r="E320" s="71"/>
      <c r="F320" s="71"/>
      <c r="G320" s="71"/>
      <c r="H320" s="71"/>
      <c r="I320" s="71"/>
      <c r="J320" s="71"/>
      <c r="K320" s="71"/>
      <c r="L320" s="71"/>
      <c r="M320" s="71"/>
      <c r="N320" s="71"/>
      <c r="O320" s="71"/>
      <c r="P320" s="71"/>
      <c r="Q320" s="71"/>
      <c r="R320" s="71"/>
      <c r="S320" s="71"/>
      <c r="T320" s="71"/>
      <c r="U320" s="70"/>
      <c r="V320" s="144"/>
    </row>
    <row r="321" spans="1:22" x14ac:dyDescent="0.25">
      <c r="A321" s="83" t="s">
        <v>249</v>
      </c>
      <c r="B321" s="83"/>
      <c r="C321" s="83"/>
      <c r="D321" s="83"/>
      <c r="E321" s="83" t="s">
        <v>14</v>
      </c>
      <c r="F321" s="83" t="s">
        <v>3</v>
      </c>
      <c r="G321" s="83" t="s">
        <v>9</v>
      </c>
      <c r="H321" s="83" t="s">
        <v>11</v>
      </c>
      <c r="I321" s="83" t="s">
        <v>12</v>
      </c>
      <c r="J321" s="83" t="s">
        <v>10</v>
      </c>
      <c r="K321" s="83" t="s">
        <v>8</v>
      </c>
      <c r="L321" s="83" t="s">
        <v>7</v>
      </c>
      <c r="M321" s="83" t="s">
        <v>2</v>
      </c>
      <c r="N321" s="83" t="s">
        <v>4</v>
      </c>
      <c r="O321" s="83" t="s">
        <v>15</v>
      </c>
      <c r="P321" s="83" t="s">
        <v>5</v>
      </c>
      <c r="Q321" s="83" t="s">
        <v>13</v>
      </c>
      <c r="R321" s="83" t="s">
        <v>6</v>
      </c>
      <c r="S321" s="83" t="s">
        <v>0</v>
      </c>
      <c r="T321" s="83" t="s">
        <v>1</v>
      </c>
      <c r="U321" s="70"/>
      <c r="V321" s="144"/>
    </row>
    <row r="322" spans="1:22" x14ac:dyDescent="0.25">
      <c r="A322" s="83" t="s">
        <v>249</v>
      </c>
      <c r="B322" s="83" t="s">
        <v>233</v>
      </c>
      <c r="C322" s="83" t="s">
        <v>234</v>
      </c>
      <c r="D322" s="83"/>
      <c r="E322" s="92">
        <v>2.6759444082874303E-3</v>
      </c>
      <c r="F322" s="92">
        <v>5.5355582484285324E-3</v>
      </c>
      <c r="G322" s="92">
        <v>-6.3415516110259026E-3</v>
      </c>
      <c r="H322" s="92">
        <v>-2.6371513044971791E-3</v>
      </c>
      <c r="I322" s="92">
        <v>3.4460417064763921E-3</v>
      </c>
      <c r="J322" s="92">
        <v>1.6874571127879477E-3</v>
      </c>
      <c r="K322" s="92">
        <v>-2.253440683545856E-4</v>
      </c>
      <c r="L322" s="92">
        <v>6.1231501649797095E-3</v>
      </c>
      <c r="M322" s="92">
        <v>5.0281106792126572E-3</v>
      </c>
      <c r="N322" s="92">
        <v>3.6846920782675359E-3</v>
      </c>
      <c r="O322" s="92">
        <v>-5.4301175204408622E-4</v>
      </c>
      <c r="P322" s="92">
        <v>-5.7801163313146555E-3</v>
      </c>
      <c r="Q322" s="92">
        <v>-3.5900683809597014E-3</v>
      </c>
      <c r="R322" s="92">
        <v>2.7957173458623176E-3</v>
      </c>
      <c r="S322" s="92">
        <v>1.0317307390726106E-2</v>
      </c>
      <c r="T322" s="92">
        <v>4.4609461137203156E-3</v>
      </c>
      <c r="U322" s="70"/>
      <c r="V322" s="144"/>
    </row>
    <row r="323" spans="1:22" x14ac:dyDescent="0.25">
      <c r="A323" s="83" t="s">
        <v>249</v>
      </c>
      <c r="B323" s="83" t="s">
        <v>233</v>
      </c>
      <c r="C323" s="83" t="s">
        <v>235</v>
      </c>
      <c r="D323" s="83"/>
      <c r="E323" s="92">
        <v>2.5764323694281374E-3</v>
      </c>
      <c r="F323" s="92">
        <v>5.6678506813341517E-3</v>
      </c>
      <c r="G323" s="92">
        <v>-6.3415516110259026E-3</v>
      </c>
      <c r="H323" s="92">
        <v>-1.9440497348567471E-3</v>
      </c>
      <c r="I323" s="92">
        <v>3.2478791569194761E-3</v>
      </c>
      <c r="J323" s="92">
        <v>1.2233987376708321E-3</v>
      </c>
      <c r="K323" s="92">
        <v>2.0180151670667022E-4</v>
      </c>
      <c r="L323" s="92">
        <v>5.8490772728519921E-3</v>
      </c>
      <c r="M323" s="92">
        <v>4.7130433282988127E-3</v>
      </c>
      <c r="N323" s="92">
        <v>3.3881692759438484E-3</v>
      </c>
      <c r="O323" s="92">
        <v>5.8612510223557119E-4</v>
      </c>
      <c r="P323" s="92">
        <v>-4.9817611510852037E-3</v>
      </c>
      <c r="Q323" s="92">
        <v>-2.4329104998304487E-3</v>
      </c>
      <c r="R323" s="92">
        <v>2.9939324141135112E-3</v>
      </c>
      <c r="S323" s="92">
        <v>1.0978986210538146E-2</v>
      </c>
      <c r="T323" s="92">
        <v>4.4716882519264074E-3</v>
      </c>
      <c r="U323" s="70"/>
      <c r="V323" s="144"/>
    </row>
    <row r="324" spans="1:22" x14ac:dyDescent="0.25">
      <c r="A324" s="83" t="s">
        <v>249</v>
      </c>
      <c r="B324" s="83" t="s">
        <v>233</v>
      </c>
      <c r="C324" s="83" t="s">
        <v>236</v>
      </c>
      <c r="D324" s="83"/>
      <c r="E324" s="92">
        <v>2.5764323694281374E-3</v>
      </c>
      <c r="F324" s="92">
        <v>5.6678506813341517E-3</v>
      </c>
      <c r="G324" s="92">
        <v>-6.3415516110259026E-3</v>
      </c>
      <c r="H324" s="92">
        <v>-1.9440497348567471E-3</v>
      </c>
      <c r="I324" s="92">
        <v>3.2478791569194761E-3</v>
      </c>
      <c r="J324" s="92">
        <v>1.2233987376708321E-3</v>
      </c>
      <c r="K324" s="92">
        <v>2.0180151670667022E-4</v>
      </c>
      <c r="L324" s="92">
        <v>5.8490772728519921E-3</v>
      </c>
      <c r="M324" s="92">
        <v>4.7130433282988127E-3</v>
      </c>
      <c r="N324" s="92">
        <v>3.3881692759438484E-3</v>
      </c>
      <c r="O324" s="92">
        <v>5.8612510223557119E-4</v>
      </c>
      <c r="P324" s="92">
        <v>-4.9817611510852037E-3</v>
      </c>
      <c r="Q324" s="92">
        <v>-2.4329104998304487E-3</v>
      </c>
      <c r="R324" s="92">
        <v>2.9939324141135112E-3</v>
      </c>
      <c r="S324" s="92">
        <v>1.0978986210538146E-2</v>
      </c>
      <c r="T324" s="92">
        <v>4.4716882519264074E-3</v>
      </c>
      <c r="U324" s="70"/>
      <c r="V324" s="144"/>
    </row>
    <row r="325" spans="1:22" x14ac:dyDescent="0.25">
      <c r="A325" s="83" t="s">
        <v>249</v>
      </c>
      <c r="B325" s="83" t="s">
        <v>233</v>
      </c>
      <c r="C325" s="83" t="s">
        <v>237</v>
      </c>
      <c r="D325" s="83"/>
      <c r="E325" s="92">
        <v>2.5764323694281374E-3</v>
      </c>
      <c r="F325" s="92">
        <v>5.6678506813341517E-3</v>
      </c>
      <c r="G325" s="92">
        <v>-6.3415516110259026E-3</v>
      </c>
      <c r="H325" s="92">
        <v>-1.9440497348567471E-3</v>
      </c>
      <c r="I325" s="92">
        <v>3.2478791569194761E-3</v>
      </c>
      <c r="J325" s="92">
        <v>1.2233987376708321E-3</v>
      </c>
      <c r="K325" s="92">
        <v>2.0180151670667022E-4</v>
      </c>
      <c r="L325" s="92">
        <v>5.8490772728519921E-3</v>
      </c>
      <c r="M325" s="92">
        <v>4.7130433282988127E-3</v>
      </c>
      <c r="N325" s="92">
        <v>3.3881692759438484E-3</v>
      </c>
      <c r="O325" s="92">
        <v>5.8612510223557119E-4</v>
      </c>
      <c r="P325" s="92">
        <v>-4.9817611510852037E-3</v>
      </c>
      <c r="Q325" s="92">
        <v>-2.4329104998304487E-3</v>
      </c>
      <c r="R325" s="92">
        <v>2.9939324141135112E-3</v>
      </c>
      <c r="S325" s="92">
        <v>1.0978986210538146E-2</v>
      </c>
      <c r="T325" s="92">
        <v>4.4716882519264074E-3</v>
      </c>
      <c r="U325" s="70"/>
      <c r="V325" s="144"/>
    </row>
    <row r="326" spans="1:22" x14ac:dyDescent="0.25">
      <c r="A326" s="83" t="s">
        <v>249</v>
      </c>
      <c r="B326" s="83" t="s">
        <v>233</v>
      </c>
      <c r="C326" s="83" t="s">
        <v>238</v>
      </c>
      <c r="D326" s="83"/>
      <c r="E326" s="92">
        <v>2.5764323694281374E-3</v>
      </c>
      <c r="F326" s="92">
        <v>5.6678506813341517E-3</v>
      </c>
      <c r="G326" s="92">
        <v>-6.3415516110259026E-3</v>
      </c>
      <c r="H326" s="92">
        <v>-1.9440497348567471E-3</v>
      </c>
      <c r="I326" s="92">
        <v>3.2478791569194761E-3</v>
      </c>
      <c r="J326" s="92">
        <v>1.2233987376708321E-3</v>
      </c>
      <c r="K326" s="92">
        <v>2.0180151670667022E-4</v>
      </c>
      <c r="L326" s="92">
        <v>5.8490772728519921E-3</v>
      </c>
      <c r="M326" s="92">
        <v>4.7130433282988127E-3</v>
      </c>
      <c r="N326" s="92">
        <v>3.3881692759438484E-3</v>
      </c>
      <c r="O326" s="92">
        <v>5.8612510223557119E-4</v>
      </c>
      <c r="P326" s="92">
        <v>-4.9817611510852037E-3</v>
      </c>
      <c r="Q326" s="92">
        <v>-2.4329104998304487E-3</v>
      </c>
      <c r="R326" s="92">
        <v>2.9939324141135112E-3</v>
      </c>
      <c r="S326" s="92">
        <v>1.0978986210538146E-2</v>
      </c>
      <c r="T326" s="92">
        <v>4.4716882519264074E-3</v>
      </c>
      <c r="U326" s="70"/>
      <c r="V326" s="144"/>
    </row>
    <row r="327" spans="1:22" x14ac:dyDescent="0.25">
      <c r="A327" s="106" t="s">
        <v>249</v>
      </c>
      <c r="B327" s="106"/>
      <c r="C327" s="106" t="s">
        <v>240</v>
      </c>
      <c r="D327" s="106" t="s">
        <v>239</v>
      </c>
      <c r="E327" s="110">
        <v>1.3049254681980704E-2</v>
      </c>
      <c r="F327" s="110">
        <v>2.8527007372964874E-2</v>
      </c>
      <c r="G327" s="110">
        <v>-3.1308147483225968E-2</v>
      </c>
      <c r="H327" s="110">
        <v>-1.0370256351566187E-2</v>
      </c>
      <c r="I327" s="110">
        <v>1.6545975692122017E-2</v>
      </c>
      <c r="J327" s="110">
        <v>6.5983125145223642E-3</v>
      </c>
      <c r="K327" s="110">
        <v>5.819244202913687E-4</v>
      </c>
      <c r="L327" s="110">
        <v>2.9870052006732983E-2</v>
      </c>
      <c r="M327" s="110">
        <v>2.4109442961262717E-2</v>
      </c>
      <c r="N327" s="110">
        <v>1.7356594851102747E-2</v>
      </c>
      <c r="O327" s="110">
        <v>1.8022765072669422E-3</v>
      </c>
      <c r="P327" s="110">
        <v>-2.5444424415694056E-2</v>
      </c>
      <c r="Q327" s="110">
        <v>-1.325144365828923E-2</v>
      </c>
      <c r="R327" s="110">
        <v>1.4858967630630548E-2</v>
      </c>
      <c r="S327" s="110">
        <v>5.5422399979301762E-2</v>
      </c>
      <c r="T327" s="110">
        <v>2.2548361804615835E-2</v>
      </c>
      <c r="U327" s="70"/>
      <c r="V327" s="144"/>
    </row>
    <row r="328" spans="1:22" x14ac:dyDescent="0.25">
      <c r="A328" s="106" t="s">
        <v>249</v>
      </c>
      <c r="B328" s="106"/>
      <c r="C328" s="106"/>
      <c r="D328" s="106" t="s">
        <v>83</v>
      </c>
      <c r="E328" s="150">
        <v>9</v>
      </c>
      <c r="F328" s="150">
        <v>3</v>
      </c>
      <c r="G328" s="150">
        <v>16</v>
      </c>
      <c r="H328" s="150">
        <v>13</v>
      </c>
      <c r="I328" s="150">
        <v>7</v>
      </c>
      <c r="J328" s="150">
        <v>10</v>
      </c>
      <c r="K328" s="150">
        <v>12</v>
      </c>
      <c r="L328" s="150">
        <v>2</v>
      </c>
      <c r="M328" s="150">
        <v>4</v>
      </c>
      <c r="N328" s="150">
        <v>6</v>
      </c>
      <c r="O328" s="150">
        <v>11</v>
      </c>
      <c r="P328" s="150">
        <v>15</v>
      </c>
      <c r="Q328" s="150">
        <v>14</v>
      </c>
      <c r="R328" s="150">
        <v>8</v>
      </c>
      <c r="S328" s="150">
        <v>1</v>
      </c>
      <c r="T328" s="150">
        <v>5</v>
      </c>
      <c r="U328" s="70"/>
      <c r="V328" s="144"/>
    </row>
    <row r="329" spans="1:22" x14ac:dyDescent="0.25">
      <c r="A329" s="106" t="s">
        <v>249</v>
      </c>
      <c r="B329" s="106"/>
      <c r="C329" s="106" t="s">
        <v>407</v>
      </c>
      <c r="D329" s="106"/>
      <c r="E329" s="150">
        <v>1</v>
      </c>
      <c r="F329" s="150">
        <v>2</v>
      </c>
      <c r="G329" s="150">
        <v>3</v>
      </c>
      <c r="H329" s="150">
        <v>4</v>
      </c>
      <c r="I329" s="150">
        <v>5</v>
      </c>
      <c r="J329" s="150">
        <v>6</v>
      </c>
      <c r="K329" s="150">
        <v>7</v>
      </c>
      <c r="L329" s="150">
        <v>8</v>
      </c>
      <c r="M329" s="150">
        <v>9</v>
      </c>
      <c r="N329" s="150">
        <v>10</v>
      </c>
      <c r="O329" s="150">
        <v>11</v>
      </c>
      <c r="P329" s="150">
        <v>12</v>
      </c>
      <c r="Q329" s="150">
        <v>13</v>
      </c>
      <c r="R329" s="150">
        <v>14</v>
      </c>
      <c r="S329" s="150">
        <v>15</v>
      </c>
      <c r="T329" s="150">
        <v>16</v>
      </c>
      <c r="U329" s="70"/>
      <c r="V329" s="144"/>
    </row>
    <row r="330" spans="1:22" x14ac:dyDescent="0.25">
      <c r="A330" s="106" t="s">
        <v>249</v>
      </c>
      <c r="B330" s="106"/>
      <c r="C330" s="106" t="s">
        <v>408</v>
      </c>
      <c r="D330" s="106" t="s">
        <v>402</v>
      </c>
      <c r="E330" s="150" t="s">
        <v>0</v>
      </c>
      <c r="F330" s="150" t="s">
        <v>7</v>
      </c>
      <c r="G330" s="150" t="s">
        <v>3</v>
      </c>
      <c r="H330" s="150" t="s">
        <v>2</v>
      </c>
      <c r="I330" s="150" t="s">
        <v>1</v>
      </c>
      <c r="J330" s="150" t="s">
        <v>4</v>
      </c>
      <c r="K330" s="150" t="s">
        <v>12</v>
      </c>
      <c r="L330" s="150" t="s">
        <v>6</v>
      </c>
      <c r="M330" s="150" t="s">
        <v>14</v>
      </c>
      <c r="N330" s="150" t="s">
        <v>10</v>
      </c>
      <c r="O330" s="150" t="s">
        <v>15</v>
      </c>
      <c r="P330" s="150" t="s">
        <v>8</v>
      </c>
      <c r="Q330" s="150" t="s">
        <v>11</v>
      </c>
      <c r="R330" s="150" t="s">
        <v>13</v>
      </c>
      <c r="S330" s="150" t="s">
        <v>5</v>
      </c>
      <c r="T330" s="150" t="s">
        <v>9</v>
      </c>
      <c r="U330" s="70"/>
      <c r="V330" s="144"/>
    </row>
    <row r="331" spans="1:22" x14ac:dyDescent="0.25">
      <c r="A331" s="106" t="s">
        <v>249</v>
      </c>
      <c r="B331" s="106"/>
      <c r="C331" s="106" t="s">
        <v>240</v>
      </c>
      <c r="D331" s="106" t="s">
        <v>402</v>
      </c>
      <c r="E331" s="110">
        <v>5.5422399979301762E-2</v>
      </c>
      <c r="F331" s="110">
        <v>2.9870052006732983E-2</v>
      </c>
      <c r="G331" s="110">
        <v>2.8527007372964874E-2</v>
      </c>
      <c r="H331" s="110">
        <v>2.4109442961262717E-2</v>
      </c>
      <c r="I331" s="110">
        <v>2.2548361804615835E-2</v>
      </c>
      <c r="J331" s="110">
        <v>1.7356594851102747E-2</v>
      </c>
      <c r="K331" s="110">
        <v>1.6545975692122017E-2</v>
      </c>
      <c r="L331" s="110">
        <v>1.4858967630630548E-2</v>
      </c>
      <c r="M331" s="110">
        <v>1.3049254681980704E-2</v>
      </c>
      <c r="N331" s="110">
        <v>6.5983125145223642E-3</v>
      </c>
      <c r="O331" s="110">
        <v>1.8022765072669422E-3</v>
      </c>
      <c r="P331" s="110">
        <v>5.819244202913687E-4</v>
      </c>
      <c r="Q331" s="110">
        <v>-1.0370256351566187E-2</v>
      </c>
      <c r="R331" s="110">
        <v>-1.325144365828923E-2</v>
      </c>
      <c r="S331" s="110">
        <v>-2.5444424415694056E-2</v>
      </c>
      <c r="T331" s="110">
        <v>-3.1308147483225968E-2</v>
      </c>
      <c r="U331" s="70"/>
      <c r="V331" s="144" t="s">
        <v>257</v>
      </c>
    </row>
    <row r="332" spans="1:22" x14ac:dyDescent="0.25">
      <c r="A332" s="106" t="s">
        <v>249</v>
      </c>
      <c r="B332" s="106"/>
      <c r="C332" s="106" t="s">
        <v>226</v>
      </c>
      <c r="D332" s="106" t="s">
        <v>402</v>
      </c>
      <c r="E332" s="110">
        <v>9.6093477411504757E-2</v>
      </c>
      <c r="F332" s="110">
        <v>4.1987608280125821E-2</v>
      </c>
      <c r="G332" s="110">
        <v>7.1278804964347131E-2</v>
      </c>
      <c r="H332" s="110">
        <v>4.3819206176932246E-2</v>
      </c>
      <c r="I332" s="110">
        <v>4.2428398964935887E-2</v>
      </c>
      <c r="J332" s="110">
        <v>6.7776676400879365E-2</v>
      </c>
      <c r="K332" s="110">
        <v>4.2000339253018826E-2</v>
      </c>
      <c r="L332" s="110">
        <v>2.4419890855082782E-2</v>
      </c>
      <c r="M332" s="110">
        <v>2.0413029923292303E-2</v>
      </c>
      <c r="N332" s="110">
        <v>-7.4096645907568703E-3</v>
      </c>
      <c r="O332" s="110">
        <v>3.4585385014061387E-2</v>
      </c>
      <c r="P332" s="110">
        <v>3.4419520600615039E-2</v>
      </c>
      <c r="Q332" s="110">
        <v>1.3482308566518109E-2</v>
      </c>
      <c r="R332" s="110">
        <v>2.1651766592022392E-2</v>
      </c>
      <c r="S332" s="110">
        <v>3.5385215114547286E-3</v>
      </c>
      <c r="T332" s="110">
        <v>1.2202744467530113E-2</v>
      </c>
      <c r="U332" s="70"/>
      <c r="V332" s="144" t="s">
        <v>258</v>
      </c>
    </row>
    <row r="333" spans="1:22" s="177" customFormat="1" ht="23.25" x14ac:dyDescent="0.25">
      <c r="A333" s="120" t="s">
        <v>388</v>
      </c>
      <c r="B333" s="121"/>
      <c r="C333" s="121"/>
      <c r="D333" s="121"/>
      <c r="E333" s="121"/>
      <c r="F333" s="121"/>
      <c r="G333" s="121"/>
      <c r="H333" s="121"/>
      <c r="I333" s="121"/>
      <c r="J333" s="121"/>
      <c r="K333" s="121"/>
      <c r="L333" s="121"/>
      <c r="M333" s="121"/>
      <c r="N333" s="121"/>
      <c r="O333" s="121"/>
      <c r="P333" s="121"/>
      <c r="Q333" s="121"/>
      <c r="R333" s="121"/>
      <c r="S333" s="121"/>
      <c r="T333" s="121"/>
      <c r="U333" s="70"/>
      <c r="V333" s="144"/>
    </row>
    <row r="334" spans="1:22" x14ac:dyDescent="0.25">
      <c r="A334" s="83" t="s">
        <v>250</v>
      </c>
      <c r="B334" s="83"/>
      <c r="C334" s="83"/>
      <c r="D334" s="83"/>
      <c r="E334" s="83" t="s">
        <v>14</v>
      </c>
      <c r="F334" s="83" t="s">
        <v>3</v>
      </c>
      <c r="G334" s="83" t="s">
        <v>9</v>
      </c>
      <c r="H334" s="83" t="s">
        <v>11</v>
      </c>
      <c r="I334" s="83" t="s">
        <v>12</v>
      </c>
      <c r="J334" s="83" t="s">
        <v>10</v>
      </c>
      <c r="K334" s="83" t="s">
        <v>8</v>
      </c>
      <c r="L334" s="83" t="s">
        <v>7</v>
      </c>
      <c r="M334" s="83" t="s">
        <v>2</v>
      </c>
      <c r="N334" s="83" t="s">
        <v>4</v>
      </c>
      <c r="O334" s="83" t="s">
        <v>15</v>
      </c>
      <c r="P334" s="83" t="s">
        <v>5</v>
      </c>
      <c r="Q334" s="83" t="s">
        <v>13</v>
      </c>
      <c r="R334" s="83" t="s">
        <v>6</v>
      </c>
      <c r="S334" s="83" t="s">
        <v>0</v>
      </c>
      <c r="T334" s="83" t="s">
        <v>1</v>
      </c>
      <c r="U334" s="70"/>
      <c r="V334" s="144"/>
    </row>
    <row r="335" spans="1:22" x14ac:dyDescent="0.25">
      <c r="A335" s="83" t="s">
        <v>250</v>
      </c>
      <c r="B335" s="83" t="s">
        <v>256</v>
      </c>
      <c r="C335" s="83" t="s">
        <v>39</v>
      </c>
      <c r="D335" s="83"/>
      <c r="E335" s="84">
        <v>163662.23930899403</v>
      </c>
      <c r="F335" s="84">
        <v>247691.73715834701</v>
      </c>
      <c r="G335" s="84">
        <v>48814.568791585567</v>
      </c>
      <c r="H335" s="84">
        <v>103952.68720741873</v>
      </c>
      <c r="I335" s="84">
        <v>144179.69334145921</v>
      </c>
      <c r="J335" s="84">
        <v>58957.105344924275</v>
      </c>
      <c r="K335" s="84">
        <v>95547.211147822818</v>
      </c>
      <c r="L335" s="84">
        <v>29921.807884993159</v>
      </c>
      <c r="M335" s="84">
        <v>122903.68473611525</v>
      </c>
      <c r="N335" s="84">
        <v>108140.0049656567</v>
      </c>
      <c r="O335" s="84">
        <v>1087074.2974655542</v>
      </c>
      <c r="P335" s="84">
        <v>149068.98089956079</v>
      </c>
      <c r="Q335" s="84">
        <v>168714.38659184406</v>
      </c>
      <c r="R335" s="84">
        <v>436524.63136031316</v>
      </c>
      <c r="S335" s="84">
        <v>1749930.1194804532</v>
      </c>
      <c r="T335" s="84">
        <v>432008.25781022909</v>
      </c>
      <c r="U335" s="70"/>
      <c r="V335" s="144"/>
    </row>
    <row r="336" spans="1:22" x14ac:dyDescent="0.25">
      <c r="A336" s="83" t="s">
        <v>250</v>
      </c>
      <c r="B336" s="83" t="s">
        <v>298</v>
      </c>
      <c r="C336" s="83" t="s">
        <v>346</v>
      </c>
      <c r="D336" s="83"/>
      <c r="E336" s="84">
        <v>166460.89009672869</v>
      </c>
      <c r="F336" s="84">
        <v>254779.46795906508</v>
      </c>
      <c r="G336" s="84">
        <v>49860.221511305317</v>
      </c>
      <c r="H336" s="84">
        <v>106909.31962241336</v>
      </c>
      <c r="I336" s="84">
        <v>149344.65427347433</v>
      </c>
      <c r="J336" s="84">
        <v>60382.715222612147</v>
      </c>
      <c r="K336" s="84">
        <v>97765.985095570257</v>
      </c>
      <c r="L336" s="84">
        <v>30720.274832733339</v>
      </c>
      <c r="M336" s="84">
        <v>126284.40193734562</v>
      </c>
      <c r="N336" s="84">
        <v>111353.2685241063</v>
      </c>
      <c r="O336" s="84">
        <v>1118171.4430303087</v>
      </c>
      <c r="P336" s="84">
        <v>152701.86367785078</v>
      </c>
      <c r="Q336" s="84">
        <v>173411.60628837105</v>
      </c>
      <c r="R336" s="84">
        <v>447739.97041368461</v>
      </c>
      <c r="S336" s="84">
        <v>1807618.6958941645</v>
      </c>
      <c r="T336" s="84">
        <v>443324.49295591225</v>
      </c>
      <c r="U336" s="70"/>
      <c r="V336" s="144"/>
    </row>
    <row r="337" spans="1:22" x14ac:dyDescent="0.25">
      <c r="A337" s="83" t="s">
        <v>250</v>
      </c>
      <c r="B337" s="83" t="s">
        <v>298</v>
      </c>
      <c r="C337" s="83" t="s">
        <v>455</v>
      </c>
      <c r="D337" s="83"/>
      <c r="E337" s="84">
        <v>164896.75294354887</v>
      </c>
      <c r="F337" s="84">
        <v>251101.1614752216</v>
      </c>
      <c r="G337" s="84">
        <v>49296.438875717664</v>
      </c>
      <c r="H337" s="84">
        <v>105371.45055951877</v>
      </c>
      <c r="I337" s="84">
        <v>146695.6442202614</v>
      </c>
      <c r="J337" s="84">
        <v>59638.891326268153</v>
      </c>
      <c r="K337" s="84">
        <v>96582.317499033248</v>
      </c>
      <c r="L337" s="84">
        <v>30299.338819476074</v>
      </c>
      <c r="M337" s="84">
        <v>124519.8480917385</v>
      </c>
      <c r="N337" s="84">
        <v>109666.26442661206</v>
      </c>
      <c r="O337" s="84">
        <v>1101895.8228815254</v>
      </c>
      <c r="P337" s="84">
        <v>150762.74572511626</v>
      </c>
      <c r="Q337" s="84">
        <v>170971.13475952359</v>
      </c>
      <c r="R337" s="84">
        <v>441830.67336101463</v>
      </c>
      <c r="S337" s="84">
        <v>1777843.9222276267</v>
      </c>
      <c r="T337" s="84">
        <v>437287.70802880195</v>
      </c>
      <c r="U337" s="70"/>
      <c r="V337" s="144"/>
    </row>
    <row r="338" spans="1:22" x14ac:dyDescent="0.25">
      <c r="A338" s="106" t="s">
        <v>250</v>
      </c>
      <c r="B338" s="106"/>
      <c r="C338" s="106" t="s">
        <v>466</v>
      </c>
      <c r="D338" s="106"/>
      <c r="E338" s="150">
        <v>-1564.1371531798213</v>
      </c>
      <c r="F338" s="150">
        <v>-3678.3064838434802</v>
      </c>
      <c r="G338" s="150">
        <v>-563.7826355876532</v>
      </c>
      <c r="H338" s="150">
        <v>-1537.8690628945915</v>
      </c>
      <c r="I338" s="150">
        <v>-2649.0100532129291</v>
      </c>
      <c r="J338" s="150">
        <v>-743.82389634399442</v>
      </c>
      <c r="K338" s="150">
        <v>-1183.6675965370086</v>
      </c>
      <c r="L338" s="150">
        <v>-420.93601325726559</v>
      </c>
      <c r="M338" s="150">
        <v>-1764.5538456071226</v>
      </c>
      <c r="N338" s="150">
        <v>-1687.0040974942385</v>
      </c>
      <c r="O338" s="150">
        <v>-16275.620148783317</v>
      </c>
      <c r="P338" s="150">
        <v>-1939.117952734523</v>
      </c>
      <c r="Q338" s="150">
        <v>-2440.471528847469</v>
      </c>
      <c r="R338" s="150">
        <v>-5909.2970526699792</v>
      </c>
      <c r="S338" s="150">
        <v>-29774.773666537832</v>
      </c>
      <c r="T338" s="150">
        <v>-6036.7849271103041</v>
      </c>
      <c r="U338" s="70"/>
      <c r="V338" s="144"/>
    </row>
    <row r="339" spans="1:22" x14ac:dyDescent="0.25">
      <c r="A339" s="106" t="s">
        <v>250</v>
      </c>
      <c r="B339" s="106"/>
      <c r="C339" s="106" t="s">
        <v>467</v>
      </c>
      <c r="D339" s="106"/>
      <c r="E339" s="150">
        <v>-1234.5136345548381</v>
      </c>
      <c r="F339" s="150">
        <v>-3409.4243168745888</v>
      </c>
      <c r="G339" s="150">
        <v>-481.87008413209696</v>
      </c>
      <c r="H339" s="150">
        <v>-1418.7633521000389</v>
      </c>
      <c r="I339" s="150">
        <v>-2515.9508788021922</v>
      </c>
      <c r="J339" s="150">
        <v>-681.78598134387721</v>
      </c>
      <c r="K339" s="150">
        <v>-1035.1063512104301</v>
      </c>
      <c r="L339" s="150">
        <v>-377.53093448291474</v>
      </c>
      <c r="M339" s="150">
        <v>-1616.1633556232555</v>
      </c>
      <c r="N339" s="150">
        <v>-1526.2594609553635</v>
      </c>
      <c r="O339" s="150">
        <v>-14821.525415971177</v>
      </c>
      <c r="P339" s="150">
        <v>-1693.7648255554668</v>
      </c>
      <c r="Q339" s="150">
        <v>-2256.7481676795287</v>
      </c>
      <c r="R339" s="150">
        <v>-5306.0420007014764</v>
      </c>
      <c r="S339" s="150">
        <v>-27913.802747173468</v>
      </c>
      <c r="T339" s="150">
        <v>-5279.4502185728634</v>
      </c>
      <c r="U339" s="70"/>
      <c r="V339" s="144"/>
    </row>
    <row r="340" spans="1:22" x14ac:dyDescent="0.25">
      <c r="A340" s="106"/>
      <c r="B340" s="106"/>
      <c r="C340" s="106" t="s">
        <v>468</v>
      </c>
      <c r="D340" s="106"/>
      <c r="E340" s="150">
        <v>-2798.6507877346594</v>
      </c>
      <c r="F340" s="150">
        <v>-7087.7308007180691</v>
      </c>
      <c r="G340" s="150">
        <v>-1045.6527197197502</v>
      </c>
      <c r="H340" s="150">
        <v>-2956.6324149946304</v>
      </c>
      <c r="I340" s="150">
        <v>-5164.9609320151212</v>
      </c>
      <c r="J340" s="150">
        <v>-1425.6098776878716</v>
      </c>
      <c r="K340" s="150">
        <v>-2218.7739477474388</v>
      </c>
      <c r="L340" s="150">
        <v>-798.46694774018033</v>
      </c>
      <c r="M340" s="150">
        <v>-3380.7172012303781</v>
      </c>
      <c r="N340" s="150">
        <v>-3213.263558449602</v>
      </c>
      <c r="O340" s="150">
        <v>-31097.145564754494</v>
      </c>
      <c r="P340" s="150">
        <v>-3632.8827782899898</v>
      </c>
      <c r="Q340" s="150">
        <v>-4697.2196965269977</v>
      </c>
      <c r="R340" s="150">
        <v>-11215.339053371456</v>
      </c>
      <c r="S340" s="150">
        <v>-57688.5764137113</v>
      </c>
      <c r="T340" s="150">
        <v>-11316.235145683168</v>
      </c>
      <c r="U340" s="70"/>
      <c r="V340" s="144"/>
    </row>
    <row r="341" spans="1:22" x14ac:dyDescent="0.25">
      <c r="A341" s="106" t="s">
        <v>250</v>
      </c>
      <c r="B341" s="106"/>
      <c r="C341" s="106"/>
      <c r="D341" s="106" t="s">
        <v>83</v>
      </c>
      <c r="E341" s="150">
        <v>5</v>
      </c>
      <c r="F341" s="150">
        <v>12</v>
      </c>
      <c r="G341" s="150">
        <v>2</v>
      </c>
      <c r="H341" s="150">
        <v>6</v>
      </c>
      <c r="I341" s="150">
        <v>11</v>
      </c>
      <c r="J341" s="150">
        <v>3</v>
      </c>
      <c r="K341" s="150">
        <v>4</v>
      </c>
      <c r="L341" s="150">
        <v>1</v>
      </c>
      <c r="M341" s="150">
        <v>8</v>
      </c>
      <c r="N341" s="150">
        <v>7</v>
      </c>
      <c r="O341" s="150">
        <v>15</v>
      </c>
      <c r="P341" s="150">
        <v>9</v>
      </c>
      <c r="Q341" s="150">
        <v>10</v>
      </c>
      <c r="R341" s="150">
        <v>13</v>
      </c>
      <c r="S341" s="150">
        <v>16</v>
      </c>
      <c r="T341" s="150">
        <v>14</v>
      </c>
      <c r="U341" s="70"/>
      <c r="V341" s="144"/>
    </row>
    <row r="342" spans="1:22" x14ac:dyDescent="0.25">
      <c r="A342" s="106" t="s">
        <v>250</v>
      </c>
      <c r="B342" s="106"/>
      <c r="C342" s="106" t="s">
        <v>407</v>
      </c>
      <c r="D342" s="106"/>
      <c r="E342" s="150">
        <v>1</v>
      </c>
      <c r="F342" s="150">
        <v>2</v>
      </c>
      <c r="G342" s="150">
        <v>3</v>
      </c>
      <c r="H342" s="150">
        <v>4</v>
      </c>
      <c r="I342" s="150">
        <v>5</v>
      </c>
      <c r="J342" s="150">
        <v>6</v>
      </c>
      <c r="K342" s="150">
        <v>7</v>
      </c>
      <c r="L342" s="150">
        <v>8</v>
      </c>
      <c r="M342" s="150">
        <v>9</v>
      </c>
      <c r="N342" s="150">
        <v>10</v>
      </c>
      <c r="O342" s="150">
        <v>11</v>
      </c>
      <c r="P342" s="150">
        <v>12</v>
      </c>
      <c r="Q342" s="150">
        <v>13</v>
      </c>
      <c r="R342" s="150">
        <v>14</v>
      </c>
      <c r="S342" s="150">
        <v>15</v>
      </c>
      <c r="T342" s="150">
        <v>16</v>
      </c>
      <c r="U342" s="70"/>
      <c r="V342" s="144"/>
    </row>
    <row r="343" spans="1:22" x14ac:dyDescent="0.25">
      <c r="A343" s="106" t="s">
        <v>250</v>
      </c>
      <c r="B343" s="106"/>
      <c r="C343" s="106" t="s">
        <v>408</v>
      </c>
      <c r="D343" s="106" t="s">
        <v>402</v>
      </c>
      <c r="E343" s="150" t="s">
        <v>7</v>
      </c>
      <c r="F343" s="150" t="s">
        <v>9</v>
      </c>
      <c r="G343" s="150" t="s">
        <v>10</v>
      </c>
      <c r="H343" s="150" t="s">
        <v>8</v>
      </c>
      <c r="I343" s="150" t="s">
        <v>14</v>
      </c>
      <c r="J343" s="150" t="s">
        <v>11</v>
      </c>
      <c r="K343" s="150" t="s">
        <v>4</v>
      </c>
      <c r="L343" s="150" t="s">
        <v>2</v>
      </c>
      <c r="M343" s="150" t="s">
        <v>5</v>
      </c>
      <c r="N343" s="150" t="s">
        <v>13</v>
      </c>
      <c r="O343" s="150" t="s">
        <v>12</v>
      </c>
      <c r="P343" s="150" t="s">
        <v>3</v>
      </c>
      <c r="Q343" s="150" t="s">
        <v>6</v>
      </c>
      <c r="R343" s="150" t="s">
        <v>1</v>
      </c>
      <c r="S343" s="150" t="s">
        <v>15</v>
      </c>
      <c r="T343" s="150" t="s">
        <v>0</v>
      </c>
      <c r="U343" s="70"/>
      <c r="V343" s="144"/>
    </row>
    <row r="344" spans="1:22" x14ac:dyDescent="0.25">
      <c r="A344" s="106" t="s">
        <v>250</v>
      </c>
      <c r="B344" s="106"/>
      <c r="C344" s="106" t="s">
        <v>466</v>
      </c>
      <c r="D344" s="106" t="s">
        <v>402</v>
      </c>
      <c r="E344" s="156">
        <v>-0.4209360132572656</v>
      </c>
      <c r="F344" s="156">
        <v>-0.56378263558765318</v>
      </c>
      <c r="G344" s="156">
        <v>-0.74382389634399437</v>
      </c>
      <c r="H344" s="156">
        <v>-1.1836675965370087</v>
      </c>
      <c r="I344" s="156">
        <v>-1.5641371531798214</v>
      </c>
      <c r="J344" s="156">
        <v>-1.5378690628945915</v>
      </c>
      <c r="K344" s="156">
        <v>-1.6870040974942386</v>
      </c>
      <c r="L344" s="156">
        <v>-1.7645538456071226</v>
      </c>
      <c r="M344" s="156">
        <v>-1.939117952734523</v>
      </c>
      <c r="N344" s="156">
        <v>-2.440471528847469</v>
      </c>
      <c r="O344" s="156">
        <v>-2.6490100532129293</v>
      </c>
      <c r="P344" s="156">
        <v>-3.67830648384348</v>
      </c>
      <c r="Q344" s="156">
        <v>-5.9092970526699791</v>
      </c>
      <c r="R344" s="156">
        <v>-6.036784927110304</v>
      </c>
      <c r="S344" s="156">
        <v>-16.275620148783318</v>
      </c>
      <c r="T344" s="156">
        <v>-29.774773666537833</v>
      </c>
      <c r="U344" s="70"/>
      <c r="V344" s="144" t="s">
        <v>257</v>
      </c>
    </row>
    <row r="345" spans="1:22" x14ac:dyDescent="0.25">
      <c r="A345" s="106" t="s">
        <v>250</v>
      </c>
      <c r="B345" s="106"/>
      <c r="C345" s="106" t="s">
        <v>467</v>
      </c>
      <c r="D345" s="106" t="s">
        <v>402</v>
      </c>
      <c r="E345" s="156">
        <v>-0.37753093448291475</v>
      </c>
      <c r="F345" s="156">
        <v>-0.48187008413209698</v>
      </c>
      <c r="G345" s="156">
        <v>-0.68178598134387725</v>
      </c>
      <c r="H345" s="156">
        <v>-1.0351063512104302</v>
      </c>
      <c r="I345" s="156">
        <v>-1.234513634554838</v>
      </c>
      <c r="J345" s="156">
        <v>-1.4187633521000389</v>
      </c>
      <c r="K345" s="156">
        <v>-1.5262594609553635</v>
      </c>
      <c r="L345" s="156">
        <v>-1.6161633556232555</v>
      </c>
      <c r="M345" s="156">
        <v>-1.6937648255554669</v>
      </c>
      <c r="N345" s="156">
        <v>-2.2567481676795289</v>
      </c>
      <c r="O345" s="156">
        <v>-2.515950878802192</v>
      </c>
      <c r="P345" s="156">
        <v>-3.4094243168745888</v>
      </c>
      <c r="Q345" s="156">
        <v>-5.3060420007014759</v>
      </c>
      <c r="R345" s="156">
        <v>-5.2794502185728636</v>
      </c>
      <c r="S345" s="156">
        <v>-14.821525415971177</v>
      </c>
      <c r="T345" s="156">
        <v>-27.913802747173467</v>
      </c>
      <c r="U345" s="70"/>
      <c r="V345" s="144" t="s">
        <v>258</v>
      </c>
    </row>
    <row r="346" spans="1:22" s="177" customFormat="1" ht="23.25" x14ac:dyDescent="0.25">
      <c r="A346" s="120" t="s">
        <v>389</v>
      </c>
      <c r="B346" s="121"/>
      <c r="C346" s="121"/>
      <c r="D346" s="121"/>
      <c r="E346" s="121"/>
      <c r="F346" s="121"/>
      <c r="G346" s="121"/>
      <c r="H346" s="121"/>
      <c r="I346" s="121"/>
      <c r="J346" s="121"/>
      <c r="K346" s="121"/>
      <c r="L346" s="121"/>
      <c r="M346" s="121"/>
      <c r="N346" s="121"/>
      <c r="O346" s="121"/>
      <c r="P346" s="121"/>
      <c r="Q346" s="121"/>
      <c r="R346" s="121"/>
      <c r="S346" s="121"/>
      <c r="T346" s="121"/>
      <c r="U346" s="70"/>
      <c r="V346" s="144"/>
    </row>
    <row r="347" spans="1:22" x14ac:dyDescent="0.25">
      <c r="A347" s="83" t="s">
        <v>291</v>
      </c>
      <c r="B347" s="83"/>
      <c r="C347" s="83"/>
      <c r="D347" s="83"/>
      <c r="E347" s="83" t="s">
        <v>14</v>
      </c>
      <c r="F347" s="83" t="s">
        <v>3</v>
      </c>
      <c r="G347" s="83" t="s">
        <v>9</v>
      </c>
      <c r="H347" s="83" t="s">
        <v>11</v>
      </c>
      <c r="I347" s="83" t="s">
        <v>12</v>
      </c>
      <c r="J347" s="83" t="s">
        <v>10</v>
      </c>
      <c r="K347" s="83" t="s">
        <v>8</v>
      </c>
      <c r="L347" s="83" t="s">
        <v>7</v>
      </c>
      <c r="M347" s="83" t="s">
        <v>2</v>
      </c>
      <c r="N347" s="83" t="s">
        <v>4</v>
      </c>
      <c r="O347" s="83" t="s">
        <v>15</v>
      </c>
      <c r="P347" s="83" t="s">
        <v>5</v>
      </c>
      <c r="Q347" s="83" t="s">
        <v>13</v>
      </c>
      <c r="R347" s="83" t="s">
        <v>6</v>
      </c>
      <c r="S347" s="83" t="s">
        <v>0</v>
      </c>
      <c r="T347" s="83" t="s">
        <v>1</v>
      </c>
      <c r="U347" s="70"/>
      <c r="V347" s="144"/>
    </row>
    <row r="348" spans="1:22" x14ac:dyDescent="0.25">
      <c r="A348" s="106" t="s">
        <v>291</v>
      </c>
      <c r="B348" s="106"/>
      <c r="C348" s="106" t="s">
        <v>470</v>
      </c>
      <c r="D348" s="106"/>
      <c r="E348" s="110">
        <v>-9.5571046796367794E-3</v>
      </c>
      <c r="F348" s="110">
        <v>-1.4850339886356295E-2</v>
      </c>
      <c r="G348" s="110">
        <v>-1.15494748708061E-2</v>
      </c>
      <c r="H348" s="110">
        <v>-1.4793932741979559E-2</v>
      </c>
      <c r="I348" s="110">
        <v>-1.8372976053842114E-2</v>
      </c>
      <c r="J348" s="110">
        <v>-1.2616357129345251E-2</v>
      </c>
      <c r="K348" s="110">
        <v>-1.2388300844341078E-2</v>
      </c>
      <c r="L348" s="110">
        <v>-1.4067866984346885E-2</v>
      </c>
      <c r="M348" s="110">
        <v>-1.4357208649974744E-2</v>
      </c>
      <c r="N348" s="110">
        <v>-1.5600185130655397E-2</v>
      </c>
      <c r="O348" s="110">
        <v>-1.4971948271363703E-2</v>
      </c>
      <c r="P348" s="110">
        <v>-1.3008192187488391E-2</v>
      </c>
      <c r="Q348" s="110">
        <v>-1.4465106255292194E-2</v>
      </c>
      <c r="R348" s="110">
        <v>-1.3537144591944843E-2</v>
      </c>
      <c r="S348" s="110">
        <v>-1.70148358126311E-2</v>
      </c>
      <c r="T348" s="110">
        <v>-1.39737720702601E-2</v>
      </c>
      <c r="U348" s="70"/>
      <c r="V348" s="144"/>
    </row>
    <row r="349" spans="1:22" x14ac:dyDescent="0.25">
      <c r="A349" s="106" t="s">
        <v>291</v>
      </c>
      <c r="B349" s="106"/>
      <c r="C349" s="106" t="s">
        <v>471</v>
      </c>
      <c r="D349" s="106"/>
      <c r="E349" s="110">
        <v>-7.5430572120187018E-3</v>
      </c>
      <c r="F349" s="110">
        <v>-1.3764788264595908E-2</v>
      </c>
      <c r="G349" s="110">
        <v>-9.8714399422321544E-3</v>
      </c>
      <c r="H349" s="110">
        <v>-1.3648164277554019E-2</v>
      </c>
      <c r="I349" s="110">
        <v>-1.7450105632030255E-2</v>
      </c>
      <c r="J349" s="110">
        <v>-1.1564102025619095E-2</v>
      </c>
      <c r="K349" s="110">
        <v>-1.0833454360159173E-2</v>
      </c>
      <c r="L349" s="110">
        <v>-1.2617250131876551E-2</v>
      </c>
      <c r="M349" s="110">
        <v>-1.3149836468233617E-2</v>
      </c>
      <c r="N349" s="110">
        <v>-1.4113735813495438E-2</v>
      </c>
      <c r="O349" s="110">
        <v>-1.3634326053450658E-2</v>
      </c>
      <c r="P349" s="110">
        <v>-1.1362288890246632E-2</v>
      </c>
      <c r="Q349" s="110">
        <v>-1.3376145409218018E-2</v>
      </c>
      <c r="R349" s="110">
        <v>-1.2155194963836531E-2</v>
      </c>
      <c r="S349" s="110">
        <v>-1.5951381393138692E-2</v>
      </c>
      <c r="T349" s="110">
        <v>-1.2220715977359858E-2</v>
      </c>
      <c r="U349" s="70"/>
      <c r="V349" s="144"/>
    </row>
    <row r="350" spans="1:22" x14ac:dyDescent="0.25">
      <c r="A350" s="106"/>
      <c r="B350" s="106"/>
      <c r="C350" s="106" t="s">
        <v>469</v>
      </c>
      <c r="D350" s="106"/>
      <c r="E350" s="110">
        <v>-1.7100161891655481E-2</v>
      </c>
      <c r="F350" s="110">
        <v>-2.8615128150952202E-2</v>
      </c>
      <c r="G350" s="110">
        <v>-2.1420914813038254E-2</v>
      </c>
      <c r="H350" s="110">
        <v>-2.8442097019533576E-2</v>
      </c>
      <c r="I350" s="110">
        <v>-3.5823081685872366E-2</v>
      </c>
      <c r="J350" s="110">
        <v>-2.4180459154964348E-2</v>
      </c>
      <c r="K350" s="110">
        <v>-2.322175520450025E-2</v>
      </c>
      <c r="L350" s="110">
        <v>-2.6685117116223435E-2</v>
      </c>
      <c r="M350" s="110">
        <v>-2.7507045118208361E-2</v>
      </c>
      <c r="N350" s="110">
        <v>-2.9713920944150835E-2</v>
      </c>
      <c r="O350" s="110">
        <v>-2.860627432481436E-2</v>
      </c>
      <c r="P350" s="110">
        <v>-2.4370481077735023E-2</v>
      </c>
      <c r="Q350" s="110">
        <v>-2.7841251664510212E-2</v>
      </c>
      <c r="R350" s="110">
        <v>-2.5692339555781374E-2</v>
      </c>
      <c r="S350" s="110">
        <v>-3.2966217205769789E-2</v>
      </c>
      <c r="T350" s="110">
        <v>-2.6194488047619958E-2</v>
      </c>
      <c r="U350" s="70"/>
      <c r="V350" s="144"/>
    </row>
    <row r="351" spans="1:22" x14ac:dyDescent="0.25">
      <c r="A351" s="106" t="s">
        <v>291</v>
      </c>
      <c r="B351" s="106"/>
      <c r="C351" s="106"/>
      <c r="D351" s="106" t="s">
        <v>83</v>
      </c>
      <c r="E351" s="150">
        <v>1</v>
      </c>
      <c r="F351" s="150">
        <v>13</v>
      </c>
      <c r="G351" s="150">
        <v>2</v>
      </c>
      <c r="H351" s="150">
        <v>11</v>
      </c>
      <c r="I351" s="150">
        <v>16</v>
      </c>
      <c r="J351" s="150">
        <v>4</v>
      </c>
      <c r="K351" s="150">
        <v>3</v>
      </c>
      <c r="L351" s="150">
        <v>8</v>
      </c>
      <c r="M351" s="150">
        <v>9</v>
      </c>
      <c r="N351" s="150">
        <v>14</v>
      </c>
      <c r="O351" s="150">
        <v>12</v>
      </c>
      <c r="P351" s="150">
        <v>5</v>
      </c>
      <c r="Q351" s="150">
        <v>10</v>
      </c>
      <c r="R351" s="150">
        <v>6</v>
      </c>
      <c r="S351" s="150">
        <v>15</v>
      </c>
      <c r="T351" s="150">
        <v>7</v>
      </c>
      <c r="U351" s="70"/>
      <c r="V351" s="144"/>
    </row>
    <row r="352" spans="1:22" x14ac:dyDescent="0.25">
      <c r="A352" s="106" t="s">
        <v>291</v>
      </c>
      <c r="B352" s="106"/>
      <c r="C352" s="106" t="s">
        <v>407</v>
      </c>
      <c r="D352" s="106"/>
      <c r="E352" s="150">
        <v>1</v>
      </c>
      <c r="F352" s="150">
        <v>2</v>
      </c>
      <c r="G352" s="150">
        <v>3</v>
      </c>
      <c r="H352" s="150">
        <v>4</v>
      </c>
      <c r="I352" s="150">
        <v>5</v>
      </c>
      <c r="J352" s="150">
        <v>6</v>
      </c>
      <c r="K352" s="150">
        <v>7</v>
      </c>
      <c r="L352" s="150">
        <v>8</v>
      </c>
      <c r="M352" s="150">
        <v>9</v>
      </c>
      <c r="N352" s="150">
        <v>10</v>
      </c>
      <c r="O352" s="150">
        <v>11</v>
      </c>
      <c r="P352" s="150">
        <v>12</v>
      </c>
      <c r="Q352" s="150">
        <v>13</v>
      </c>
      <c r="R352" s="150">
        <v>14</v>
      </c>
      <c r="S352" s="150">
        <v>15</v>
      </c>
      <c r="T352" s="150">
        <v>16</v>
      </c>
      <c r="U352" s="70"/>
      <c r="V352" s="144"/>
    </row>
    <row r="353" spans="1:22" x14ac:dyDescent="0.25">
      <c r="A353" s="106" t="s">
        <v>291</v>
      </c>
      <c r="B353" s="106"/>
      <c r="C353" s="106" t="s">
        <v>408</v>
      </c>
      <c r="D353" s="106" t="s">
        <v>402</v>
      </c>
      <c r="E353" s="150" t="s">
        <v>14</v>
      </c>
      <c r="F353" s="150" t="s">
        <v>9</v>
      </c>
      <c r="G353" s="150" t="s">
        <v>8</v>
      </c>
      <c r="H353" s="150" t="s">
        <v>10</v>
      </c>
      <c r="I353" s="150" t="s">
        <v>5</v>
      </c>
      <c r="J353" s="150" t="s">
        <v>6</v>
      </c>
      <c r="K353" s="150" t="s">
        <v>1</v>
      </c>
      <c r="L353" s="150" t="s">
        <v>7</v>
      </c>
      <c r="M353" s="150" t="s">
        <v>2</v>
      </c>
      <c r="N353" s="150" t="s">
        <v>13</v>
      </c>
      <c r="O353" s="150" t="s">
        <v>11</v>
      </c>
      <c r="P353" s="150" t="s">
        <v>15</v>
      </c>
      <c r="Q353" s="150" t="s">
        <v>3</v>
      </c>
      <c r="R353" s="150" t="s">
        <v>4</v>
      </c>
      <c r="S353" s="150" t="s">
        <v>0</v>
      </c>
      <c r="T353" s="150" t="s">
        <v>12</v>
      </c>
      <c r="U353" s="70"/>
      <c r="V353" s="144"/>
    </row>
    <row r="354" spans="1:22" x14ac:dyDescent="0.25">
      <c r="A354" s="106" t="s">
        <v>291</v>
      </c>
      <c r="B354" s="106"/>
      <c r="C354" s="106" t="s">
        <v>470</v>
      </c>
      <c r="D354" s="106" t="s">
        <v>402</v>
      </c>
      <c r="E354" s="110">
        <v>-9.5571046796367794E-3</v>
      </c>
      <c r="F354" s="110">
        <v>-1.15494748708061E-2</v>
      </c>
      <c r="G354" s="110">
        <v>-1.2388300844341078E-2</v>
      </c>
      <c r="H354" s="110">
        <v>-1.2616357129345251E-2</v>
      </c>
      <c r="I354" s="110">
        <v>-1.3008192187488391E-2</v>
      </c>
      <c r="J354" s="110">
        <v>-1.3537144591944843E-2</v>
      </c>
      <c r="K354" s="110">
        <v>-1.39737720702601E-2</v>
      </c>
      <c r="L354" s="110">
        <v>-1.4067866984346885E-2</v>
      </c>
      <c r="M354" s="110">
        <v>-1.4357208649974744E-2</v>
      </c>
      <c r="N354" s="110">
        <v>-1.4465106255292194E-2</v>
      </c>
      <c r="O354" s="110">
        <v>-1.4793932741979559E-2</v>
      </c>
      <c r="P354" s="110">
        <v>-1.4971948271363703E-2</v>
      </c>
      <c r="Q354" s="110">
        <v>-1.4850339886356295E-2</v>
      </c>
      <c r="R354" s="110">
        <v>-1.5600185130655397E-2</v>
      </c>
      <c r="S354" s="110">
        <v>-1.70148358126311E-2</v>
      </c>
      <c r="T354" s="110">
        <v>-1.8372976053842114E-2</v>
      </c>
      <c r="U354" s="70"/>
      <c r="V354" s="144" t="s">
        <v>257</v>
      </c>
    </row>
    <row r="355" spans="1:22" x14ac:dyDescent="0.25">
      <c r="A355" s="106" t="s">
        <v>291</v>
      </c>
      <c r="B355" s="106"/>
      <c r="C355" s="106" t="s">
        <v>471</v>
      </c>
      <c r="D355" s="106" t="s">
        <v>402</v>
      </c>
      <c r="E355" s="110">
        <v>-7.5430572120187018E-3</v>
      </c>
      <c r="F355" s="110">
        <v>-9.8714399422321544E-3</v>
      </c>
      <c r="G355" s="110">
        <v>-1.0833454360159173E-2</v>
      </c>
      <c r="H355" s="110">
        <v>-1.1564102025619095E-2</v>
      </c>
      <c r="I355" s="110">
        <v>-1.1362288890246632E-2</v>
      </c>
      <c r="J355" s="110">
        <v>-1.2155194963836531E-2</v>
      </c>
      <c r="K355" s="110">
        <v>-1.2220715977359858E-2</v>
      </c>
      <c r="L355" s="110">
        <v>-1.2617250131876551E-2</v>
      </c>
      <c r="M355" s="110">
        <v>-1.3149836468233617E-2</v>
      </c>
      <c r="N355" s="110">
        <v>-1.3376145409218018E-2</v>
      </c>
      <c r="O355" s="110">
        <v>-1.3648164277554019E-2</v>
      </c>
      <c r="P355" s="110">
        <v>-1.3634326053450658E-2</v>
      </c>
      <c r="Q355" s="110">
        <v>-1.3764788264595908E-2</v>
      </c>
      <c r="R355" s="110">
        <v>-1.4113735813495438E-2</v>
      </c>
      <c r="S355" s="110">
        <v>-1.5951381393138692E-2</v>
      </c>
      <c r="T355" s="110">
        <v>-1.7450105632030255E-2</v>
      </c>
      <c r="U355" s="70"/>
      <c r="V355" s="144" t="s">
        <v>258</v>
      </c>
    </row>
    <row r="356" spans="1:22" x14ac:dyDescent="0.25">
      <c r="A356" s="106"/>
      <c r="B356" s="106"/>
      <c r="C356" s="106"/>
      <c r="D356" s="106"/>
      <c r="E356" s="110"/>
      <c r="F356" s="110"/>
      <c r="G356" s="110"/>
      <c r="H356" s="110"/>
      <c r="I356" s="110"/>
      <c r="J356" s="110"/>
      <c r="K356" s="110"/>
      <c r="L356" s="110"/>
      <c r="M356" s="110"/>
      <c r="N356" s="110"/>
      <c r="O356" s="110"/>
      <c r="P356" s="110"/>
      <c r="Q356" s="110"/>
      <c r="R356" s="110"/>
      <c r="S356" s="110"/>
      <c r="T356" s="110"/>
      <c r="U356" s="70"/>
      <c r="V356" s="144"/>
    </row>
    <row r="357" spans="1:22" s="177" customFormat="1" ht="23.25" x14ac:dyDescent="0.25">
      <c r="A357" s="120" t="s">
        <v>302</v>
      </c>
      <c r="B357" s="121"/>
      <c r="C357" s="121"/>
      <c r="D357" s="121"/>
      <c r="E357" s="121"/>
      <c r="F357" s="121"/>
      <c r="G357" s="121"/>
      <c r="H357" s="121"/>
      <c r="I357" s="121"/>
      <c r="J357" s="121"/>
      <c r="K357" s="121"/>
      <c r="L357" s="121"/>
      <c r="M357" s="121"/>
      <c r="N357" s="121"/>
      <c r="O357" s="121"/>
      <c r="P357" s="121"/>
      <c r="Q357" s="121"/>
      <c r="R357" s="121"/>
      <c r="S357" s="121"/>
      <c r="T357" s="121"/>
      <c r="U357" s="70"/>
      <c r="V357" s="144"/>
    </row>
    <row r="358" spans="1:22" x14ac:dyDescent="0.25">
      <c r="A358" s="83" t="s">
        <v>299</v>
      </c>
      <c r="B358" s="83"/>
      <c r="C358" s="83"/>
      <c r="D358" s="83"/>
      <c r="E358" s="83" t="s">
        <v>14</v>
      </c>
      <c r="F358" s="83" t="s">
        <v>3</v>
      </c>
      <c r="G358" s="83" t="s">
        <v>9</v>
      </c>
      <c r="H358" s="83" t="s">
        <v>11</v>
      </c>
      <c r="I358" s="83" t="s">
        <v>12</v>
      </c>
      <c r="J358" s="83" t="s">
        <v>10</v>
      </c>
      <c r="K358" s="83" t="s">
        <v>8</v>
      </c>
      <c r="L358" s="83" t="s">
        <v>7</v>
      </c>
      <c r="M358" s="83" t="s">
        <v>2</v>
      </c>
      <c r="N358" s="83" t="s">
        <v>4</v>
      </c>
      <c r="O358" s="83" t="s">
        <v>15</v>
      </c>
      <c r="P358" s="83" t="s">
        <v>5</v>
      </c>
      <c r="Q358" s="83" t="s">
        <v>13</v>
      </c>
      <c r="R358" s="83" t="s">
        <v>6</v>
      </c>
      <c r="S358" s="83" t="s">
        <v>0</v>
      </c>
      <c r="T358" s="83" t="s">
        <v>1</v>
      </c>
      <c r="U358" s="70"/>
      <c r="V358" s="144"/>
    </row>
    <row r="359" spans="1:22" x14ac:dyDescent="0.25">
      <c r="A359" s="83" t="s">
        <v>299</v>
      </c>
      <c r="B359" s="83" t="s">
        <v>298</v>
      </c>
      <c r="C359" s="83" t="s">
        <v>305</v>
      </c>
      <c r="D359" s="83"/>
      <c r="E359" s="84">
        <v>9.1745185849999995</v>
      </c>
      <c r="F359" s="84">
        <v>3.3819670679999998</v>
      </c>
      <c r="G359" s="84">
        <v>8.5172281269999992</v>
      </c>
      <c r="H359" s="84">
        <v>13.06512642</v>
      </c>
      <c r="I359" s="84">
        <v>8.0808248519999992</v>
      </c>
      <c r="J359" s="84">
        <v>3.2443540099999999</v>
      </c>
      <c r="K359" s="84">
        <v>10.77002716</v>
      </c>
      <c r="L359" s="84">
        <v>2.6993191240000001</v>
      </c>
      <c r="M359" s="84">
        <v>6.983242035</v>
      </c>
      <c r="N359" s="84">
        <v>13.241443629999999</v>
      </c>
      <c r="O359" s="84">
        <v>11.214407919999999</v>
      </c>
      <c r="P359" s="84">
        <v>10.96693039</v>
      </c>
      <c r="Q359" s="84">
        <v>28.42712212</v>
      </c>
      <c r="R359" s="84">
        <v>4.541021347</v>
      </c>
      <c r="S359" s="84">
        <v>3.3735768799999999</v>
      </c>
      <c r="T359" s="84">
        <v>2.1026155950000001</v>
      </c>
      <c r="U359" s="70"/>
      <c r="V359" s="144"/>
    </row>
    <row r="360" spans="1:22" x14ac:dyDescent="0.25">
      <c r="A360" s="83" t="s">
        <v>299</v>
      </c>
      <c r="B360" s="83" t="s">
        <v>298</v>
      </c>
      <c r="C360" s="83" t="s">
        <v>308</v>
      </c>
      <c r="D360" s="83"/>
      <c r="E360" s="84">
        <v>7.2187968000000005E-2</v>
      </c>
      <c r="F360" s="84">
        <v>6.0741364999999999E-2</v>
      </c>
      <c r="G360" s="84">
        <v>0.29369753599999998</v>
      </c>
      <c r="H360" s="84">
        <v>0.182984799</v>
      </c>
      <c r="I360" s="84">
        <v>9.8303198999999994E-2</v>
      </c>
      <c r="J360" s="84">
        <v>7.9851657000000006E-2</v>
      </c>
      <c r="K360" s="84">
        <v>0.100038171</v>
      </c>
      <c r="L360" s="84">
        <v>3.2741702999999997E-2</v>
      </c>
      <c r="M360" s="84">
        <v>6.7354389000000001E-2</v>
      </c>
      <c r="N360" s="84">
        <v>0.176474571</v>
      </c>
      <c r="O360" s="84">
        <v>5.9472572000000001E-2</v>
      </c>
      <c r="P360" s="84">
        <v>0.144456998</v>
      </c>
      <c r="Q360" s="84">
        <v>0.331510007</v>
      </c>
      <c r="R360" s="84">
        <v>7.7047906999999999E-2</v>
      </c>
      <c r="S360" s="84">
        <v>3.8927332000000002E-2</v>
      </c>
      <c r="T360" s="84">
        <v>3.1245063999999999E-2</v>
      </c>
      <c r="U360" s="70"/>
      <c r="V360" s="144"/>
    </row>
    <row r="361" spans="1:22" x14ac:dyDescent="0.25">
      <c r="A361" s="104" t="s">
        <v>299</v>
      </c>
      <c r="B361" s="104"/>
      <c r="C361" s="104" t="s">
        <v>306</v>
      </c>
      <c r="D361" s="104"/>
      <c r="E361" s="137">
        <v>14.032901763916</v>
      </c>
      <c r="F361" s="137">
        <v>10.9199123382568</v>
      </c>
      <c r="G361" s="137">
        <v>9.6679840087890607</v>
      </c>
      <c r="H361" s="137">
        <v>17.128877639770501</v>
      </c>
      <c r="I361" s="137">
        <v>8.9777774810790998</v>
      </c>
      <c r="J361" s="137">
        <v>4.1807427406311</v>
      </c>
      <c r="K361" s="137">
        <v>17.850610733032202</v>
      </c>
      <c r="L361" s="137">
        <v>2.1240532398223801</v>
      </c>
      <c r="M361" s="137">
        <v>19.023353576660099</v>
      </c>
      <c r="N361" s="137">
        <v>13.431129455566399</v>
      </c>
      <c r="O361" s="137">
        <v>11.3121738433837</v>
      </c>
      <c r="P361" s="137">
        <v>15.8428173065185</v>
      </c>
      <c r="Q361" s="137">
        <v>39.559436798095703</v>
      </c>
      <c r="R361" s="137">
        <v>10.9494638442993</v>
      </c>
      <c r="S361" s="137">
        <v>9.8828582763671804</v>
      </c>
      <c r="T361" s="137">
        <v>6.8455481529235804</v>
      </c>
      <c r="U361" s="70"/>
      <c r="V361" s="144"/>
    </row>
    <row r="362" spans="1:22" x14ac:dyDescent="0.25">
      <c r="A362" s="104" t="s">
        <v>299</v>
      </c>
      <c r="B362" s="104"/>
      <c r="C362" s="104" t="s">
        <v>307</v>
      </c>
      <c r="D362" s="104"/>
      <c r="E362" s="137">
        <v>0.12955003976821899</v>
      </c>
      <c r="F362" s="137">
        <v>0.26190242171287498</v>
      </c>
      <c r="G362" s="137">
        <v>0.47743755578994801</v>
      </c>
      <c r="H362" s="137">
        <v>0.21477065980434401</v>
      </c>
      <c r="I362" s="137">
        <v>0.109852105379105</v>
      </c>
      <c r="J362" s="137">
        <v>0.1225710734725</v>
      </c>
      <c r="K362" s="137">
        <v>0.24834328889846799</v>
      </c>
      <c r="L362" s="137">
        <v>4.2373962700367002E-2</v>
      </c>
      <c r="M362" s="137">
        <v>0.16314443945884699</v>
      </c>
      <c r="N362" s="137">
        <v>0.159840062260628</v>
      </c>
      <c r="O362" s="137">
        <v>0.130681127309799</v>
      </c>
      <c r="P362" s="137">
        <v>0.25661882758140597</v>
      </c>
      <c r="Q362" s="137">
        <v>0.64441561698913497</v>
      </c>
      <c r="R362" s="137">
        <v>0.191742599010468</v>
      </c>
      <c r="S362" s="137">
        <v>0.140186667442322</v>
      </c>
      <c r="T362" s="137">
        <v>0.112248733639717</v>
      </c>
      <c r="U362" s="70"/>
      <c r="V362" s="144"/>
    </row>
    <row r="363" spans="1:22" s="177" customFormat="1" ht="23.25" x14ac:dyDescent="0.25">
      <c r="A363" s="120" t="s">
        <v>303</v>
      </c>
      <c r="B363" s="121"/>
      <c r="C363" s="121"/>
      <c r="D363" s="121"/>
      <c r="E363" s="121"/>
      <c r="F363" s="121"/>
      <c r="G363" s="121"/>
      <c r="H363" s="121"/>
      <c r="I363" s="121"/>
      <c r="J363" s="121"/>
      <c r="K363" s="121"/>
      <c r="L363" s="121"/>
      <c r="M363" s="121"/>
      <c r="N363" s="121"/>
      <c r="O363" s="121"/>
      <c r="P363" s="121"/>
      <c r="Q363" s="121"/>
      <c r="R363" s="121"/>
      <c r="S363" s="121"/>
      <c r="T363" s="121"/>
      <c r="U363" s="70"/>
      <c r="V363" s="144"/>
    </row>
    <row r="364" spans="1:22" x14ac:dyDescent="0.25">
      <c r="A364" s="83" t="s">
        <v>300</v>
      </c>
      <c r="B364" s="83"/>
      <c r="C364" s="83"/>
      <c r="D364" s="83"/>
      <c r="E364" s="83" t="s">
        <v>14</v>
      </c>
      <c r="F364" s="83" t="s">
        <v>3</v>
      </c>
      <c r="G364" s="83" t="s">
        <v>9</v>
      </c>
      <c r="H364" s="83" t="s">
        <v>11</v>
      </c>
      <c r="I364" s="83" t="s">
        <v>12</v>
      </c>
      <c r="J364" s="83" t="s">
        <v>10</v>
      </c>
      <c r="K364" s="83" t="s">
        <v>8</v>
      </c>
      <c r="L364" s="83" t="s">
        <v>7</v>
      </c>
      <c r="M364" s="83" t="s">
        <v>2</v>
      </c>
      <c r="N364" s="83" t="s">
        <v>4</v>
      </c>
      <c r="O364" s="83" t="s">
        <v>15</v>
      </c>
      <c r="P364" s="83" t="s">
        <v>5</v>
      </c>
      <c r="Q364" s="83" t="s">
        <v>13</v>
      </c>
      <c r="R364" s="83" t="s">
        <v>6</v>
      </c>
      <c r="S364" s="83" t="s">
        <v>0</v>
      </c>
      <c r="T364" s="83" t="s">
        <v>1</v>
      </c>
      <c r="U364" s="70"/>
      <c r="V364" s="144"/>
    </row>
    <row r="365" spans="1:22" x14ac:dyDescent="0.25">
      <c r="A365" s="83" t="s">
        <v>300</v>
      </c>
      <c r="B365" s="83" t="s">
        <v>298</v>
      </c>
      <c r="C365" s="83" t="s">
        <v>310</v>
      </c>
      <c r="D365" s="83"/>
      <c r="E365" s="84">
        <v>132.80880740000001</v>
      </c>
      <c r="F365" s="84">
        <v>74.46330261</v>
      </c>
      <c r="G365" s="84">
        <v>119.0718231</v>
      </c>
      <c r="H365" s="84">
        <v>242.14936829999999</v>
      </c>
      <c r="I365" s="84">
        <v>132.84661869999999</v>
      </c>
      <c r="J365" s="84">
        <v>24.075885769999999</v>
      </c>
      <c r="K365" s="84">
        <v>150.12397770000001</v>
      </c>
      <c r="L365" s="84">
        <v>16.205600740000001</v>
      </c>
      <c r="M365" s="84">
        <v>112.4780502</v>
      </c>
      <c r="N365" s="84">
        <v>224.57734679999999</v>
      </c>
      <c r="O365" s="84">
        <v>188.8628387</v>
      </c>
      <c r="P365" s="84">
        <v>208.77473449999999</v>
      </c>
      <c r="Q365" s="84">
        <v>405.40911870000002</v>
      </c>
      <c r="R365" s="84">
        <v>99.137138370000002</v>
      </c>
      <c r="S365" s="84">
        <v>96.036354059999994</v>
      </c>
      <c r="T365" s="84">
        <v>35.435817720000003</v>
      </c>
      <c r="U365" s="70"/>
      <c r="V365" s="144"/>
    </row>
    <row r="366" spans="1:22" x14ac:dyDescent="0.25">
      <c r="A366" s="83" t="s">
        <v>300</v>
      </c>
      <c r="B366" s="83" t="s">
        <v>298</v>
      </c>
      <c r="C366" s="83" t="s">
        <v>309</v>
      </c>
      <c r="D366" s="83"/>
      <c r="E366" s="84">
        <v>1.297251105</v>
      </c>
      <c r="F366" s="84">
        <v>1.2946937080000001</v>
      </c>
      <c r="G366" s="84">
        <v>3.5213700000000001</v>
      </c>
      <c r="H366" s="84">
        <v>3.0854590000000002</v>
      </c>
      <c r="I366" s="84">
        <v>1.387048244</v>
      </c>
      <c r="J366" s="84">
        <v>0.59350174700000002</v>
      </c>
      <c r="K366" s="84">
        <v>1.922767401</v>
      </c>
      <c r="L366" s="84">
        <v>0.17510314299999999</v>
      </c>
      <c r="M366" s="84">
        <v>1.229822</v>
      </c>
      <c r="N366" s="84">
        <v>2.523858309</v>
      </c>
      <c r="O366" s="84">
        <v>2.1067628859999998</v>
      </c>
      <c r="P366" s="84">
        <v>3.0707409380000001</v>
      </c>
      <c r="Q366" s="84">
        <v>5.2792720790000001</v>
      </c>
      <c r="R366" s="84">
        <v>1.941594362</v>
      </c>
      <c r="S366" s="84">
        <v>1.291412354</v>
      </c>
      <c r="T366" s="84">
        <v>0.54649007299999997</v>
      </c>
      <c r="U366" s="70"/>
      <c r="V366" s="144"/>
    </row>
    <row r="367" spans="1:22" x14ac:dyDescent="0.25">
      <c r="A367" s="104" t="s">
        <v>300</v>
      </c>
      <c r="B367" s="104"/>
      <c r="C367" s="104" t="s">
        <v>311</v>
      </c>
      <c r="D367" s="104"/>
      <c r="E367" s="137">
        <v>147.60447692871</v>
      </c>
      <c r="F367" s="137">
        <v>86.80322265625</v>
      </c>
      <c r="G367" s="137">
        <v>137.19328308105401</v>
      </c>
      <c r="H367" s="137">
        <v>246.59729003906199</v>
      </c>
      <c r="I367" s="137">
        <v>139.55039978027301</v>
      </c>
      <c r="J367" s="137">
        <v>29.155624389648398</v>
      </c>
      <c r="K367" s="137">
        <v>170.63633728027301</v>
      </c>
      <c r="L367" s="137">
        <v>15.1275167465209</v>
      </c>
      <c r="M367" s="137">
        <v>126.02830505371</v>
      </c>
      <c r="N367" s="137">
        <v>233.60804748535099</v>
      </c>
      <c r="O367" s="137">
        <v>222.31698608398401</v>
      </c>
      <c r="P367" s="137">
        <v>238.81364440917901</v>
      </c>
      <c r="Q367" s="137">
        <v>445.99481201171801</v>
      </c>
      <c r="R367" s="137">
        <v>111.425643920898</v>
      </c>
      <c r="S367" s="137">
        <v>106.644889831542</v>
      </c>
      <c r="T367" s="137">
        <v>37.117214202880803</v>
      </c>
      <c r="U367" s="70"/>
      <c r="V367" s="144"/>
    </row>
    <row r="368" spans="1:22" x14ac:dyDescent="0.25">
      <c r="A368" s="104" t="s">
        <v>300</v>
      </c>
      <c r="B368" s="104"/>
      <c r="C368" s="104" t="s">
        <v>312</v>
      </c>
      <c r="D368" s="104"/>
      <c r="E368" s="137">
        <v>1.3728171586990301</v>
      </c>
      <c r="F368" s="137">
        <v>1.36996793746948</v>
      </c>
      <c r="G368" s="137">
        <v>4.0540652275085396</v>
      </c>
      <c r="H368" s="137">
        <v>3.14833307266235</v>
      </c>
      <c r="I368" s="137">
        <v>1.4100273847579901</v>
      </c>
      <c r="J368" s="137">
        <v>0.65082389116287198</v>
      </c>
      <c r="K368" s="137">
        <v>2.0400440692901598</v>
      </c>
      <c r="L368" s="137">
        <v>0.19629411399364499</v>
      </c>
      <c r="M368" s="137">
        <v>1.34217929840087</v>
      </c>
      <c r="N368" s="137">
        <v>2.30439901351928</v>
      </c>
      <c r="O368" s="137">
        <v>2.1706123352050701</v>
      </c>
      <c r="P368" s="137">
        <v>3.2094800472259499</v>
      </c>
      <c r="Q368" s="137">
        <v>5.5895113945007298</v>
      </c>
      <c r="R368" s="137">
        <v>2.0548574924468901</v>
      </c>
      <c r="S368" s="137">
        <v>1.32545101642608</v>
      </c>
      <c r="T368" s="137">
        <v>0.53396528959274203</v>
      </c>
      <c r="U368" s="70"/>
      <c r="V368" s="144"/>
    </row>
    <row r="369" spans="1:22" s="177" customFormat="1" ht="23.25" x14ac:dyDescent="0.25">
      <c r="A369" s="120" t="s">
        <v>304</v>
      </c>
      <c r="B369" s="121"/>
      <c r="C369" s="121"/>
      <c r="D369" s="121"/>
      <c r="E369" s="121"/>
      <c r="F369" s="121"/>
      <c r="G369" s="121"/>
      <c r="H369" s="121"/>
      <c r="I369" s="121"/>
      <c r="J369" s="121"/>
      <c r="K369" s="121"/>
      <c r="L369" s="121"/>
      <c r="M369" s="121"/>
      <c r="N369" s="121"/>
      <c r="O369" s="121"/>
      <c r="P369" s="121"/>
      <c r="Q369" s="121"/>
      <c r="R369" s="121"/>
      <c r="S369" s="121"/>
      <c r="T369" s="121"/>
      <c r="U369" s="70"/>
      <c r="V369" s="144"/>
    </row>
    <row r="370" spans="1:22" x14ac:dyDescent="0.25">
      <c r="A370" s="83" t="s">
        <v>301</v>
      </c>
      <c r="B370" s="83"/>
      <c r="C370" s="83"/>
      <c r="D370" s="83"/>
      <c r="E370" s="83" t="s">
        <v>14</v>
      </c>
      <c r="F370" s="83" t="s">
        <v>3</v>
      </c>
      <c r="G370" s="83" t="s">
        <v>9</v>
      </c>
      <c r="H370" s="83" t="s">
        <v>11</v>
      </c>
      <c r="I370" s="83" t="s">
        <v>12</v>
      </c>
      <c r="J370" s="83" t="s">
        <v>10</v>
      </c>
      <c r="K370" s="83" t="s">
        <v>8</v>
      </c>
      <c r="L370" s="83" t="s">
        <v>7</v>
      </c>
      <c r="M370" s="83" t="s">
        <v>2</v>
      </c>
      <c r="N370" s="83" t="s">
        <v>4</v>
      </c>
      <c r="O370" s="83" t="s">
        <v>15</v>
      </c>
      <c r="P370" s="83" t="s">
        <v>5</v>
      </c>
      <c r="Q370" s="83" t="s">
        <v>13</v>
      </c>
      <c r="R370" s="83" t="s">
        <v>6</v>
      </c>
      <c r="S370" s="83" t="s">
        <v>0</v>
      </c>
      <c r="T370" s="83" t="s">
        <v>1</v>
      </c>
      <c r="U370" s="70"/>
      <c r="V370" s="144"/>
    </row>
    <row r="371" spans="1:22" x14ac:dyDescent="0.25">
      <c r="A371" s="83" t="s">
        <v>301</v>
      </c>
      <c r="B371" s="83" t="s">
        <v>298</v>
      </c>
      <c r="C371" s="83" t="s">
        <v>313</v>
      </c>
      <c r="D371" s="83"/>
      <c r="E371" s="88">
        <v>154.15489009000001</v>
      </c>
      <c r="F371" s="88">
        <v>83.365217207000001</v>
      </c>
      <c r="G371" s="88">
        <v>139.34766766999999</v>
      </c>
      <c r="H371" s="88">
        <v>274.07463457</v>
      </c>
      <c r="I371" s="88">
        <v>151.04310612999998</v>
      </c>
      <c r="J371" s="88">
        <v>31.126729962999999</v>
      </c>
      <c r="K371" s="88">
        <v>175.82688526000001</v>
      </c>
      <c r="L371" s="88">
        <v>22.230211736000001</v>
      </c>
      <c r="M371" s="88">
        <v>129.81849285999999</v>
      </c>
      <c r="N371" s="88">
        <v>254.91531943999999</v>
      </c>
      <c r="O371" s="88">
        <v>210.62904162999999</v>
      </c>
      <c r="P371" s="88">
        <v>234.18153190999999</v>
      </c>
      <c r="Q371" s="88">
        <v>470.76016240000001</v>
      </c>
      <c r="R371" s="88">
        <v>110.16678048</v>
      </c>
      <c r="S371" s="88">
        <v>104.17280864199999</v>
      </c>
      <c r="T371" s="88">
        <v>40.630224229000007</v>
      </c>
      <c r="U371" s="70"/>
      <c r="V371" s="144"/>
    </row>
    <row r="372" spans="1:22" x14ac:dyDescent="0.25">
      <c r="A372" s="83" t="s">
        <v>301</v>
      </c>
      <c r="B372" s="83" t="s">
        <v>298</v>
      </c>
      <c r="C372" s="83" t="s">
        <v>314</v>
      </c>
      <c r="D372" s="83"/>
      <c r="E372" s="88">
        <v>1.5071166009999999</v>
      </c>
      <c r="F372" s="88">
        <v>1.446879789</v>
      </c>
      <c r="G372" s="88">
        <v>4.2030221880000003</v>
      </c>
      <c r="H372" s="88">
        <v>3.5293094580000002</v>
      </c>
      <c r="I372" s="88">
        <v>1.611552938</v>
      </c>
      <c r="J372" s="88">
        <v>0.77168270999999999</v>
      </c>
      <c r="K372" s="88">
        <v>2.2149480580000001</v>
      </c>
      <c r="L372" s="88">
        <v>0.24111095099999999</v>
      </c>
      <c r="M372" s="88">
        <v>1.421565076</v>
      </c>
      <c r="N372" s="88">
        <v>2.9273089469999998</v>
      </c>
      <c r="O372" s="88">
        <v>2.2730811539999998</v>
      </c>
      <c r="P372" s="88">
        <v>3.4667298790000003</v>
      </c>
      <c r="Q372" s="88">
        <v>6.055615961</v>
      </c>
      <c r="R372" s="88">
        <v>2.1458914280000001</v>
      </c>
      <c r="S372" s="88">
        <v>1.395396181</v>
      </c>
      <c r="T372" s="88">
        <v>0.62480170299999993</v>
      </c>
      <c r="U372" s="70"/>
      <c r="V372" s="144"/>
    </row>
    <row r="373" spans="1:22" x14ac:dyDescent="0.25">
      <c r="A373" s="83" t="s">
        <v>301</v>
      </c>
      <c r="B373" s="83" t="s">
        <v>298</v>
      </c>
      <c r="C373" s="83" t="s">
        <v>315</v>
      </c>
      <c r="D373" s="83"/>
      <c r="E373" s="88">
        <v>111.46272471</v>
      </c>
      <c r="F373" s="88">
        <v>65.561388012999998</v>
      </c>
      <c r="G373" s="88">
        <v>98.795978529999999</v>
      </c>
      <c r="H373" s="88">
        <v>210.22410202999998</v>
      </c>
      <c r="I373" s="88">
        <v>114.65013126999999</v>
      </c>
      <c r="J373" s="88">
        <v>17.025041577</v>
      </c>
      <c r="K373" s="88">
        <v>124.42107014000001</v>
      </c>
      <c r="L373" s="88">
        <v>10.180989744000001</v>
      </c>
      <c r="M373" s="88">
        <v>95.137607540000005</v>
      </c>
      <c r="N373" s="88">
        <v>194.23937415999998</v>
      </c>
      <c r="O373" s="88">
        <v>167.09663577000001</v>
      </c>
      <c r="P373" s="88">
        <v>183.36793709</v>
      </c>
      <c r="Q373" s="88">
        <v>340.05807500000003</v>
      </c>
      <c r="R373" s="88">
        <v>88.107496260000005</v>
      </c>
      <c r="S373" s="88">
        <v>87.899899477999995</v>
      </c>
      <c r="T373" s="88">
        <v>30.241411211000003</v>
      </c>
      <c r="U373" s="70"/>
      <c r="V373" s="144"/>
    </row>
    <row r="374" spans="1:22" x14ac:dyDescent="0.25">
      <c r="A374" s="83" t="s">
        <v>301</v>
      </c>
      <c r="B374" s="83" t="s">
        <v>298</v>
      </c>
      <c r="C374" s="83" t="s">
        <v>316</v>
      </c>
      <c r="D374" s="83"/>
      <c r="E374" s="88">
        <v>1.087385609</v>
      </c>
      <c r="F374" s="88">
        <v>1.1425076270000001</v>
      </c>
      <c r="G374" s="88">
        <v>2.839717812</v>
      </c>
      <c r="H374" s="88">
        <v>2.6416085420000002</v>
      </c>
      <c r="I374" s="88">
        <v>1.1625435500000001</v>
      </c>
      <c r="J374" s="88">
        <v>0.41532078400000005</v>
      </c>
      <c r="K374" s="88">
        <v>1.6305867439999999</v>
      </c>
      <c r="L374" s="88">
        <v>0.10909533499999999</v>
      </c>
      <c r="M374" s="88">
        <v>1.0380789239999999</v>
      </c>
      <c r="N374" s="88">
        <v>2.1204076710000002</v>
      </c>
      <c r="O374" s="88">
        <v>1.9404446179999999</v>
      </c>
      <c r="P374" s="88">
        <v>2.674751997</v>
      </c>
      <c r="Q374" s="88">
        <v>4.5029281970000001</v>
      </c>
      <c r="R374" s="88">
        <v>1.7372972959999999</v>
      </c>
      <c r="S374" s="88">
        <v>1.187428527</v>
      </c>
      <c r="T374" s="88">
        <v>0.468178443</v>
      </c>
      <c r="U374" s="70"/>
      <c r="V374" s="144"/>
    </row>
    <row r="375" spans="1:22" x14ac:dyDescent="0.25">
      <c r="A375" s="104" t="s">
        <v>301</v>
      </c>
      <c r="B375" s="104"/>
      <c r="C375" s="104" t="s">
        <v>317</v>
      </c>
      <c r="D375" s="104"/>
      <c r="E375" s="137">
        <v>216.436199739426</v>
      </c>
      <c r="F375" s="137">
        <v>112.201342710539</v>
      </c>
      <c r="G375" s="137">
        <v>173.44350156421601</v>
      </c>
      <c r="H375" s="137">
        <v>287.16447284791099</v>
      </c>
      <c r="I375" s="137">
        <v>169.83153710294599</v>
      </c>
      <c r="J375" s="137">
        <v>40.799848655452202</v>
      </c>
      <c r="K375" s="137">
        <v>216.734691577642</v>
      </c>
      <c r="L375" s="137">
        <v>24.701233840524502</v>
      </c>
      <c r="M375" s="137">
        <v>149.516988887662</v>
      </c>
      <c r="N375" s="137">
        <v>295.70185936836498</v>
      </c>
      <c r="O375" s="137">
        <v>278.44117420565698</v>
      </c>
      <c r="P375" s="137">
        <v>276.29775470004802</v>
      </c>
      <c r="Q375" s="137">
        <v>527.748946477706</v>
      </c>
      <c r="R375" s="137">
        <v>135.30534412645301</v>
      </c>
      <c r="S375" s="137">
        <v>131.774127491824</v>
      </c>
      <c r="T375" s="137">
        <v>49.311273188284602</v>
      </c>
      <c r="U375" s="70"/>
      <c r="V375" s="144"/>
    </row>
    <row r="376" spans="1:22" x14ac:dyDescent="0.25">
      <c r="A376" s="104" t="s">
        <v>301</v>
      </c>
      <c r="B376" s="104"/>
      <c r="C376" s="104" t="s">
        <v>318</v>
      </c>
      <c r="D376" s="104"/>
      <c r="E376" s="137">
        <v>1.6536431395847</v>
      </c>
      <c r="F376" s="137">
        <v>1.5950918138596599</v>
      </c>
      <c r="G376" s="137">
        <v>5.3838611719986798</v>
      </c>
      <c r="H376" s="137">
        <v>3.4747485486741398</v>
      </c>
      <c r="I376" s="137">
        <v>1.7118519321985199</v>
      </c>
      <c r="J376" s="137">
        <v>0.89278727905226596</v>
      </c>
      <c r="K376" s="137">
        <v>2.3154247765178102</v>
      </c>
      <c r="L376" s="137">
        <v>0.283990334643486</v>
      </c>
      <c r="M376" s="137">
        <v>1.5173479460041599</v>
      </c>
      <c r="N376" s="137">
        <v>2.7363693204537101</v>
      </c>
      <c r="O376" s="137">
        <v>2.6486616521621502</v>
      </c>
      <c r="P376" s="137">
        <v>3.9495894681239299</v>
      </c>
      <c r="Q376" s="137">
        <v>7.2124845902919601</v>
      </c>
      <c r="R376" s="137">
        <v>2.6100027082755899</v>
      </c>
      <c r="S376" s="137">
        <v>1.65647698813963</v>
      </c>
      <c r="T376" s="137">
        <v>0.69445574705461499</v>
      </c>
      <c r="U376" s="70"/>
      <c r="V376" s="144"/>
    </row>
    <row r="377" spans="1:22" x14ac:dyDescent="0.25">
      <c r="A377" s="104" t="s">
        <v>301</v>
      </c>
      <c r="B377" s="104"/>
      <c r="C377" s="104" t="s">
        <v>319</v>
      </c>
      <c r="D377" s="104"/>
      <c r="E377" s="137">
        <v>78.772754060574101</v>
      </c>
      <c r="F377" s="137">
        <v>61.405102609460798</v>
      </c>
      <c r="G377" s="137">
        <v>100.943064635784</v>
      </c>
      <c r="H377" s="137">
        <v>206.03010715208899</v>
      </c>
      <c r="I377" s="137">
        <v>109.269262497054</v>
      </c>
      <c r="J377" s="137">
        <v>17.511400124547801</v>
      </c>
      <c r="K377" s="137">
        <v>124.53798302235801</v>
      </c>
      <c r="L377" s="137">
        <v>5.5537996594755397</v>
      </c>
      <c r="M377" s="137">
        <v>102.539621312338</v>
      </c>
      <c r="N377" s="137">
        <v>171.51423563163499</v>
      </c>
      <c r="O377" s="137">
        <v>166.19279799434301</v>
      </c>
      <c r="P377" s="137">
        <v>201.32953409995201</v>
      </c>
      <c r="Q377" s="137">
        <v>364.24067752229399</v>
      </c>
      <c r="R377" s="137">
        <v>87.545943673546802</v>
      </c>
      <c r="S377" s="137">
        <v>81.515652108175502</v>
      </c>
      <c r="T377" s="137">
        <v>24.9231552117154</v>
      </c>
      <c r="U377" s="70"/>
      <c r="V377" s="144"/>
    </row>
    <row r="378" spans="1:22" x14ac:dyDescent="0.25">
      <c r="A378" s="104" t="s">
        <v>301</v>
      </c>
      <c r="B378" s="104"/>
      <c r="C378" s="104" t="s">
        <v>320</v>
      </c>
      <c r="D378" s="104"/>
      <c r="E378" s="137">
        <v>1.0919911784153</v>
      </c>
      <c r="F378" s="137">
        <v>1.14484406014034</v>
      </c>
      <c r="G378" s="137">
        <v>2.7242692840013198</v>
      </c>
      <c r="H378" s="137">
        <v>2.8219175973258599</v>
      </c>
      <c r="I378" s="137">
        <v>1.1082028378014801</v>
      </c>
      <c r="J378" s="137">
        <v>0.40886050294773402</v>
      </c>
      <c r="K378" s="137">
        <v>1.7646633614821901</v>
      </c>
      <c r="L378" s="137">
        <v>0.108597893356514</v>
      </c>
      <c r="M378" s="137">
        <v>1.1670106499958399</v>
      </c>
      <c r="N378" s="137">
        <v>1.87242870754629</v>
      </c>
      <c r="O378" s="137">
        <v>1.6925630178378499</v>
      </c>
      <c r="P378" s="137">
        <v>2.4693706258760701</v>
      </c>
      <c r="Q378" s="137">
        <v>3.96653819970803</v>
      </c>
      <c r="R378" s="137">
        <v>1.4997122757244099</v>
      </c>
      <c r="S378" s="137">
        <v>0.99442504386037101</v>
      </c>
      <c r="T378" s="137">
        <v>0.37347483294538503</v>
      </c>
      <c r="U378" s="70"/>
      <c r="V378" s="144"/>
    </row>
    <row r="379" spans="1:22" s="177" customFormat="1" ht="23.25" x14ac:dyDescent="0.25">
      <c r="A379" s="120" t="s">
        <v>433</v>
      </c>
      <c r="B379" s="121"/>
      <c r="C379" s="121"/>
      <c r="D379" s="121"/>
      <c r="E379" s="121"/>
      <c r="F379" s="121"/>
      <c r="G379" s="121"/>
      <c r="H379" s="121"/>
      <c r="I379" s="121"/>
      <c r="J379" s="121"/>
      <c r="K379" s="121"/>
      <c r="L379" s="121"/>
      <c r="M379" s="121"/>
      <c r="N379" s="121"/>
      <c r="O379" s="121"/>
      <c r="P379" s="121"/>
      <c r="Q379" s="121"/>
      <c r="R379" s="121"/>
      <c r="S379" s="121"/>
      <c r="T379" s="121"/>
      <c r="U379" s="70"/>
      <c r="V379" s="144"/>
    </row>
    <row r="380" spans="1:22" x14ac:dyDescent="0.25">
      <c r="A380" s="83" t="s">
        <v>434</v>
      </c>
      <c r="B380" s="83"/>
      <c r="C380" s="83"/>
      <c r="D380" s="83"/>
      <c r="E380" s="83" t="s">
        <v>14</v>
      </c>
      <c r="F380" s="83" t="s">
        <v>3</v>
      </c>
      <c r="G380" s="83" t="s">
        <v>9</v>
      </c>
      <c r="H380" s="83" t="s">
        <v>11</v>
      </c>
      <c r="I380" s="83" t="s">
        <v>12</v>
      </c>
      <c r="J380" s="83" t="s">
        <v>10</v>
      </c>
      <c r="K380" s="83" t="s">
        <v>8</v>
      </c>
      <c r="L380" s="83" t="s">
        <v>7</v>
      </c>
      <c r="M380" s="83" t="s">
        <v>2</v>
      </c>
      <c r="N380" s="83" t="s">
        <v>4</v>
      </c>
      <c r="O380" s="83" t="s">
        <v>15</v>
      </c>
      <c r="P380" s="83" t="s">
        <v>5</v>
      </c>
      <c r="Q380" s="83" t="s">
        <v>13</v>
      </c>
      <c r="R380" s="83" t="s">
        <v>6</v>
      </c>
      <c r="S380" s="83" t="s">
        <v>0</v>
      </c>
      <c r="T380" s="83" t="s">
        <v>1</v>
      </c>
      <c r="U380" s="70"/>
      <c r="V380" s="144"/>
    </row>
    <row r="381" spans="1:22" x14ac:dyDescent="0.25">
      <c r="A381" s="83" t="s">
        <v>434</v>
      </c>
      <c r="B381" s="83" t="s">
        <v>445</v>
      </c>
      <c r="C381" s="83" t="s">
        <v>446</v>
      </c>
      <c r="D381" s="83"/>
      <c r="E381" s="164">
        <v>0</v>
      </c>
      <c r="F381" s="164">
        <v>0</v>
      </c>
      <c r="G381" s="164">
        <v>0</v>
      </c>
      <c r="H381" s="164">
        <v>0</v>
      </c>
      <c r="I381" s="164">
        <v>0</v>
      </c>
      <c r="J381" s="164">
        <v>0</v>
      </c>
      <c r="K381" s="164">
        <v>0</v>
      </c>
      <c r="L381" s="164">
        <v>0</v>
      </c>
      <c r="M381" s="164">
        <v>0</v>
      </c>
      <c r="N381" s="164">
        <v>0</v>
      </c>
      <c r="O381" s="164">
        <v>634.38699999999994</v>
      </c>
      <c r="P381" s="164">
        <v>0</v>
      </c>
      <c r="Q381" s="164">
        <v>0</v>
      </c>
      <c r="R381" s="164">
        <v>0</v>
      </c>
      <c r="S381" s="164">
        <v>2440.0749999999998</v>
      </c>
      <c r="T381" s="164">
        <v>434.78300000000002</v>
      </c>
      <c r="U381" s="70"/>
      <c r="V381" s="144" t="s">
        <v>449</v>
      </c>
    </row>
    <row r="382" spans="1:22" x14ac:dyDescent="0.25">
      <c r="A382" s="83" t="s">
        <v>434</v>
      </c>
      <c r="B382" s="83" t="s">
        <v>445</v>
      </c>
      <c r="C382" s="83" t="s">
        <v>447</v>
      </c>
      <c r="D382" s="83"/>
      <c r="E382" s="164">
        <v>0</v>
      </c>
      <c r="F382" s="164">
        <v>0</v>
      </c>
      <c r="G382" s="164">
        <v>0</v>
      </c>
      <c r="H382" s="164">
        <v>0</v>
      </c>
      <c r="I382" s="164">
        <v>0</v>
      </c>
      <c r="J382" s="164">
        <v>0</v>
      </c>
      <c r="K382" s="164">
        <v>0</v>
      </c>
      <c r="L382" s="164">
        <v>0</v>
      </c>
      <c r="M382" s="164">
        <v>0</v>
      </c>
      <c r="N382" s="164">
        <v>0</v>
      </c>
      <c r="O382" s="164">
        <v>131.18100000000001</v>
      </c>
      <c r="P382" s="164">
        <v>0</v>
      </c>
      <c r="Q382" s="164">
        <v>0</v>
      </c>
      <c r="R382" s="164">
        <v>0</v>
      </c>
      <c r="S382" s="164">
        <v>285.70999999999998</v>
      </c>
      <c r="T382" s="164">
        <v>8.5389999999999997</v>
      </c>
      <c r="U382" s="70"/>
      <c r="V382" s="144" t="s">
        <v>450</v>
      </c>
    </row>
    <row r="383" spans="1:22" x14ac:dyDescent="0.25">
      <c r="A383" s="106"/>
      <c r="B383" s="106"/>
      <c r="C383" s="106" t="s">
        <v>448</v>
      </c>
      <c r="D383" s="106"/>
      <c r="E383" s="163">
        <v>0</v>
      </c>
      <c r="F383" s="163">
        <v>0</v>
      </c>
      <c r="G383" s="163">
        <v>0</v>
      </c>
      <c r="H383" s="163">
        <v>0</v>
      </c>
      <c r="I383" s="163">
        <v>0</v>
      </c>
      <c r="J383" s="163">
        <v>0</v>
      </c>
      <c r="K383" s="163">
        <v>0</v>
      </c>
      <c r="L383" s="163">
        <v>0</v>
      </c>
      <c r="M383" s="163">
        <v>0</v>
      </c>
      <c r="N383" s="163">
        <v>0</v>
      </c>
      <c r="O383" s="163">
        <v>765.56799999999998</v>
      </c>
      <c r="P383" s="163">
        <v>0</v>
      </c>
      <c r="Q383" s="163">
        <v>0</v>
      </c>
      <c r="R383" s="163">
        <v>0</v>
      </c>
      <c r="S383" s="163">
        <v>2725.7849999999999</v>
      </c>
      <c r="T383" s="163">
        <v>443.322</v>
      </c>
      <c r="U383" s="70"/>
      <c r="V383" s="144" t="s">
        <v>451</v>
      </c>
    </row>
    <row r="384" spans="1:22" s="177" customFormat="1" ht="23.25" x14ac:dyDescent="0.25">
      <c r="A384" s="120" t="s">
        <v>435</v>
      </c>
      <c r="B384" s="121"/>
      <c r="C384" s="121"/>
      <c r="D384" s="121"/>
      <c r="E384" s="121"/>
      <c r="F384" s="121"/>
      <c r="G384" s="121"/>
      <c r="H384" s="121"/>
      <c r="I384" s="121"/>
      <c r="J384" s="121"/>
      <c r="K384" s="121"/>
      <c r="L384" s="121"/>
      <c r="M384" s="121"/>
      <c r="N384" s="121"/>
      <c r="O384" s="121"/>
      <c r="P384" s="121"/>
      <c r="Q384" s="121"/>
      <c r="R384" s="121"/>
      <c r="S384" s="121"/>
      <c r="T384" s="121"/>
      <c r="U384" s="70"/>
      <c r="V384" s="144"/>
    </row>
    <row r="385" spans="1:22" x14ac:dyDescent="0.25">
      <c r="A385" s="83" t="s">
        <v>436</v>
      </c>
      <c r="B385" s="83" t="s">
        <v>177</v>
      </c>
      <c r="C385" s="83"/>
      <c r="D385" s="83"/>
      <c r="E385" s="90">
        <v>40238</v>
      </c>
      <c r="F385" s="90">
        <v>40603</v>
      </c>
      <c r="G385" s="90">
        <v>40969</v>
      </c>
      <c r="H385" s="90">
        <v>41334</v>
      </c>
      <c r="I385" s="90">
        <v>41699</v>
      </c>
      <c r="J385" s="90">
        <v>42064</v>
      </c>
      <c r="K385" s="90">
        <v>42430</v>
      </c>
      <c r="L385" s="90">
        <v>42795</v>
      </c>
      <c r="M385" s="90">
        <v>43160</v>
      </c>
      <c r="N385" s="90">
        <v>43525</v>
      </c>
      <c r="O385" s="90">
        <v>43891</v>
      </c>
      <c r="P385" s="83"/>
      <c r="Q385" s="83"/>
      <c r="R385" s="83"/>
      <c r="S385" s="83"/>
      <c r="T385" s="83"/>
      <c r="U385" s="70"/>
      <c r="V385" s="144"/>
    </row>
    <row r="386" spans="1:22" x14ac:dyDescent="0.25">
      <c r="A386" s="83" t="s">
        <v>436</v>
      </c>
      <c r="B386" s="83" t="s">
        <v>177</v>
      </c>
      <c r="C386" s="83" t="s">
        <v>175</v>
      </c>
      <c r="D386" s="83"/>
      <c r="E386" s="91">
        <v>2.0465116279069884E-2</v>
      </c>
      <c r="F386" s="91">
        <v>2.4183602337926935E-2</v>
      </c>
      <c r="G386" s="91">
        <v>1.5706806282722585E-2</v>
      </c>
      <c r="H386" s="91">
        <v>8.5910652920961894E-3</v>
      </c>
      <c r="I386" s="91">
        <v>1.5332197614991383E-2</v>
      </c>
      <c r="J386" s="91">
        <v>1.4261744966443057E-2</v>
      </c>
      <c r="K386" s="91">
        <v>1.7369727047146455E-2</v>
      </c>
      <c r="L386" s="91">
        <v>2.1138211382113914E-2</v>
      </c>
      <c r="M386" s="91">
        <v>2.1669341894061001E-2</v>
      </c>
      <c r="N386" s="91">
        <v>2.1112894596040599E-2</v>
      </c>
      <c r="O386" s="91">
        <v>2.0556447298020419E-2</v>
      </c>
      <c r="P386" s="83"/>
      <c r="Q386" s="83"/>
      <c r="R386" s="83"/>
      <c r="S386" s="83"/>
      <c r="T386" s="83"/>
      <c r="U386" s="70"/>
      <c r="V386" s="144" t="s">
        <v>257</v>
      </c>
    </row>
    <row r="387" spans="1:22" x14ac:dyDescent="0.25">
      <c r="A387" s="104" t="s">
        <v>436</v>
      </c>
      <c r="B387" s="104"/>
      <c r="C387" s="104" t="s">
        <v>453</v>
      </c>
      <c r="D387" s="104"/>
      <c r="E387" s="109">
        <v>2.0465116279069901E-2</v>
      </c>
      <c r="F387" s="109">
        <v>2.41836023379269E-2</v>
      </c>
      <c r="G387" s="109">
        <v>1.5706806282722599E-2</v>
      </c>
      <c r="H387" s="109">
        <v>8.5910652920961894E-3</v>
      </c>
      <c r="I387" s="109">
        <v>1.53321976149914E-2</v>
      </c>
      <c r="J387" s="109">
        <v>1.84563758389262E-2</v>
      </c>
      <c r="K387" s="109">
        <v>1.8121911037891202E-2</v>
      </c>
      <c r="L387" s="109">
        <v>2.10355987055015E-2</v>
      </c>
      <c r="M387" s="109">
        <v>2.06903991370011E-2</v>
      </c>
      <c r="N387" s="109">
        <v>2.0345199568500401E-2</v>
      </c>
      <c r="O387" s="109">
        <v>0.02</v>
      </c>
      <c r="P387" s="137"/>
      <c r="Q387" s="137"/>
      <c r="R387" s="137"/>
      <c r="S387" s="137"/>
      <c r="T387" s="137"/>
      <c r="U387" s="70"/>
      <c r="V387" s="144" t="s">
        <v>258</v>
      </c>
    </row>
    <row r="388" spans="1:22" s="177" customFormat="1" ht="23.25" x14ac:dyDescent="0.25">
      <c r="A388" s="120" t="s">
        <v>438</v>
      </c>
      <c r="B388" s="121"/>
      <c r="C388" s="121"/>
      <c r="D388" s="121"/>
      <c r="E388" s="121"/>
      <c r="F388" s="121"/>
      <c r="G388" s="121"/>
      <c r="H388" s="121"/>
      <c r="I388" s="121"/>
      <c r="J388" s="121"/>
      <c r="K388" s="121"/>
      <c r="L388" s="121"/>
      <c r="M388" s="121"/>
      <c r="N388" s="121"/>
      <c r="O388" s="121"/>
      <c r="P388" s="121"/>
      <c r="Q388" s="121"/>
      <c r="R388" s="121"/>
      <c r="S388" s="121"/>
      <c r="T388" s="121"/>
      <c r="U388" s="70"/>
      <c r="V388" s="144"/>
    </row>
    <row r="389" spans="1:22" x14ac:dyDescent="0.25">
      <c r="A389" s="83" t="s">
        <v>437</v>
      </c>
      <c r="B389" s="83" t="s">
        <v>177</v>
      </c>
      <c r="C389" s="83" t="s">
        <v>176</v>
      </c>
      <c r="D389" s="83"/>
      <c r="E389" s="91">
        <v>0</v>
      </c>
      <c r="F389" s="91">
        <v>2.4650391087935652E-2</v>
      </c>
      <c r="G389" s="91">
        <v>1.7811704834605369E-2</v>
      </c>
      <c r="H389" s="91">
        <v>2.5401069518716568E-2</v>
      </c>
      <c r="I389" s="91">
        <v>1.2820512820512775E-2</v>
      </c>
      <c r="J389" s="91">
        <v>9.6545805621111036E-3</v>
      </c>
      <c r="K389" s="91">
        <v>1.5299617509562324E-2</v>
      </c>
      <c r="L389" s="91">
        <v>1.506906655504392E-2</v>
      </c>
      <c r="M389" s="91">
        <v>1.7731958762886579E-2</v>
      </c>
      <c r="N389" s="91">
        <v>2.1069692058346856E-2</v>
      </c>
      <c r="O389" s="91">
        <v>2.1528794788826966E-2</v>
      </c>
      <c r="P389" s="83"/>
      <c r="Q389" s="83"/>
      <c r="R389" s="83"/>
      <c r="S389" s="83"/>
      <c r="T389" s="83"/>
      <c r="U389" s="70"/>
      <c r="V389" s="144" t="s">
        <v>257</v>
      </c>
    </row>
    <row r="390" spans="1:22" x14ac:dyDescent="0.25">
      <c r="A390" s="104" t="s">
        <v>437</v>
      </c>
      <c r="B390" s="104"/>
      <c r="C390" s="104" t="s">
        <v>454</v>
      </c>
      <c r="D390" s="104"/>
      <c r="E390" s="109">
        <v>0</v>
      </c>
      <c r="F390" s="109">
        <v>2.4650391087935701E-2</v>
      </c>
      <c r="G390" s="109">
        <v>1.78117048346054E-2</v>
      </c>
      <c r="H390" s="109">
        <v>2.5401069518716599E-2</v>
      </c>
      <c r="I390" s="109">
        <v>1.2820512820512799E-2</v>
      </c>
      <c r="J390" s="109">
        <v>9.6545805621111001E-3</v>
      </c>
      <c r="K390" s="109">
        <v>1.59371015724608E-2</v>
      </c>
      <c r="L390" s="109">
        <v>1.84061911733946E-2</v>
      </c>
      <c r="M390" s="109">
        <v>1.8689669336619402E-2</v>
      </c>
      <c r="N390" s="109">
        <v>2.08636731391585E-2</v>
      </c>
      <c r="O390" s="109">
        <v>2.07758897348569E-2</v>
      </c>
      <c r="P390" s="137"/>
      <c r="Q390" s="137"/>
      <c r="R390" s="137"/>
      <c r="S390" s="137"/>
      <c r="T390" s="137"/>
      <c r="U390" s="70"/>
      <c r="V390" s="144" t="s">
        <v>258</v>
      </c>
    </row>
    <row r="391" spans="1:22" s="177" customFormat="1" ht="23.25" x14ac:dyDescent="0.25">
      <c r="A391" s="120" t="s">
        <v>443</v>
      </c>
      <c r="B391" s="121"/>
      <c r="C391" s="121"/>
      <c r="D391" s="121"/>
      <c r="E391" s="121"/>
      <c r="F391" s="121"/>
      <c r="G391" s="121"/>
      <c r="H391" s="121"/>
      <c r="I391" s="121"/>
      <c r="J391" s="121"/>
      <c r="K391" s="121"/>
      <c r="L391" s="121"/>
      <c r="M391" s="121"/>
      <c r="N391" s="121"/>
      <c r="O391" s="121"/>
      <c r="P391" s="121"/>
      <c r="Q391" s="121"/>
      <c r="R391" s="121"/>
      <c r="S391" s="121"/>
      <c r="T391" s="121"/>
      <c r="U391" s="70"/>
      <c r="V391" s="144"/>
    </row>
    <row r="392" spans="1:22" x14ac:dyDescent="0.25">
      <c r="A392" s="83" t="s">
        <v>442</v>
      </c>
      <c r="B392" s="83"/>
      <c r="C392" s="83"/>
      <c r="D392" s="83"/>
      <c r="E392" s="164" t="s">
        <v>459</v>
      </c>
      <c r="F392" s="71"/>
      <c r="G392" s="71"/>
      <c r="H392" s="71"/>
      <c r="I392" s="71"/>
      <c r="J392" s="71"/>
      <c r="K392" s="71"/>
      <c r="L392" s="71"/>
      <c r="M392" s="71"/>
      <c r="N392" s="71"/>
      <c r="O392" s="71"/>
      <c r="P392" s="71"/>
      <c r="Q392" s="71"/>
      <c r="R392" s="71"/>
      <c r="S392" s="71"/>
      <c r="T392" s="71"/>
      <c r="U392" s="71"/>
      <c r="V392" s="71"/>
    </row>
    <row r="393" spans="1:22" x14ac:dyDescent="0.25">
      <c r="A393" s="111" t="s">
        <v>442</v>
      </c>
      <c r="B393" s="111" t="s">
        <v>298</v>
      </c>
      <c r="C393" s="111" t="s">
        <v>457</v>
      </c>
      <c r="D393" s="111"/>
      <c r="E393" s="111">
        <v>5147.0914134952727</v>
      </c>
      <c r="F393" s="71"/>
      <c r="G393" s="71"/>
      <c r="H393" s="71"/>
      <c r="I393" s="71"/>
      <c r="J393" s="71"/>
      <c r="K393" s="71"/>
      <c r="L393" s="71"/>
      <c r="M393" s="71"/>
      <c r="N393" s="71"/>
      <c r="O393" s="71"/>
      <c r="P393" s="71"/>
      <c r="Q393" s="71"/>
      <c r="R393" s="71"/>
      <c r="S393" s="71"/>
      <c r="T393" s="71"/>
      <c r="U393" s="71"/>
      <c r="V393" s="71"/>
    </row>
    <row r="394" spans="1:22" x14ac:dyDescent="0.25">
      <c r="A394" s="111" t="s">
        <v>442</v>
      </c>
      <c r="B394" s="111" t="s">
        <v>298</v>
      </c>
      <c r="C394" s="111" t="s">
        <v>456</v>
      </c>
      <c r="D394" s="111"/>
      <c r="E394" s="111">
        <v>5296.8292713356468</v>
      </c>
      <c r="F394" s="71"/>
      <c r="G394" s="71"/>
      <c r="H394" s="71"/>
      <c r="I394" s="71"/>
      <c r="J394" s="71"/>
      <c r="K394" s="71"/>
      <c r="L394" s="71"/>
      <c r="M394" s="71"/>
      <c r="N394" s="71"/>
      <c r="O394" s="71"/>
      <c r="P394" s="71"/>
      <c r="Q394" s="71"/>
      <c r="R394" s="71"/>
      <c r="S394" s="71"/>
      <c r="T394" s="71"/>
      <c r="U394" s="71"/>
      <c r="V394" s="71"/>
    </row>
    <row r="395" spans="1:22" x14ac:dyDescent="0.25">
      <c r="A395" s="111" t="s">
        <v>442</v>
      </c>
      <c r="B395" s="111" t="s">
        <v>298</v>
      </c>
      <c r="C395" s="111" t="s">
        <v>458</v>
      </c>
      <c r="D395" s="111"/>
      <c r="E395" s="111">
        <v>5218.6601152210042</v>
      </c>
      <c r="F395" s="71"/>
      <c r="G395" s="71"/>
      <c r="H395" s="71"/>
      <c r="I395" s="71"/>
      <c r="J395" s="71"/>
      <c r="K395" s="71"/>
      <c r="L395" s="71"/>
      <c r="M395" s="71"/>
      <c r="N395" s="71"/>
      <c r="O395" s="71"/>
      <c r="P395" s="71"/>
      <c r="Q395" s="71"/>
      <c r="R395" s="71"/>
      <c r="S395" s="71"/>
      <c r="T395" s="71"/>
      <c r="U395" s="71"/>
      <c r="V395" s="71"/>
    </row>
    <row r="396" spans="1:22" s="177" customFormat="1" ht="23.25" x14ac:dyDescent="0.25">
      <c r="A396" s="120" t="s">
        <v>404</v>
      </c>
      <c r="B396" s="121"/>
      <c r="C396" s="121"/>
      <c r="D396" s="121"/>
      <c r="E396" s="121"/>
      <c r="F396" s="121"/>
      <c r="G396" s="121"/>
      <c r="H396" s="121"/>
      <c r="I396" s="121"/>
      <c r="J396" s="121"/>
      <c r="K396" s="121"/>
      <c r="L396" s="121"/>
      <c r="M396" s="121"/>
      <c r="N396" s="121"/>
      <c r="O396" s="121"/>
      <c r="P396" s="121"/>
      <c r="Q396" s="121"/>
      <c r="R396" s="121"/>
      <c r="S396" s="121"/>
      <c r="T396" s="121"/>
      <c r="U396" s="70"/>
      <c r="V396" s="144"/>
    </row>
    <row r="397" spans="1:22" x14ac:dyDescent="0.25">
      <c r="A397" s="83" t="s">
        <v>439</v>
      </c>
      <c r="B397" s="83"/>
      <c r="C397" s="83"/>
      <c r="D397" s="83"/>
      <c r="E397" s="83" t="s">
        <v>14</v>
      </c>
      <c r="F397" s="83" t="s">
        <v>3</v>
      </c>
      <c r="G397" s="83" t="s">
        <v>9</v>
      </c>
      <c r="H397" s="83" t="s">
        <v>11</v>
      </c>
      <c r="I397" s="83" t="s">
        <v>12</v>
      </c>
      <c r="J397" s="83" t="s">
        <v>10</v>
      </c>
      <c r="K397" s="83" t="s">
        <v>8</v>
      </c>
      <c r="L397" s="83" t="s">
        <v>7</v>
      </c>
      <c r="M397" s="83" t="s">
        <v>2</v>
      </c>
      <c r="N397" s="83" t="s">
        <v>4</v>
      </c>
      <c r="O397" s="83" t="s">
        <v>15</v>
      </c>
      <c r="P397" s="83" t="s">
        <v>5</v>
      </c>
      <c r="Q397" s="83" t="s">
        <v>13</v>
      </c>
      <c r="R397" s="83" t="s">
        <v>6</v>
      </c>
      <c r="S397" s="83" t="s">
        <v>0</v>
      </c>
      <c r="T397" s="83" t="s">
        <v>1</v>
      </c>
      <c r="U397" s="70"/>
      <c r="V397" s="144"/>
    </row>
    <row r="398" spans="1:22" x14ac:dyDescent="0.25">
      <c r="A398" s="83" t="s">
        <v>439</v>
      </c>
      <c r="B398" s="83" t="s">
        <v>460</v>
      </c>
      <c r="C398" s="83" t="s">
        <v>473</v>
      </c>
      <c r="D398" s="83"/>
      <c r="E398" s="111">
        <v>12534.809039478077</v>
      </c>
      <c r="F398" s="111">
        <v>18994.834900600748</v>
      </c>
      <c r="G398" s="111">
        <v>4184.9571877456829</v>
      </c>
      <c r="H398" s="111">
        <v>7586.5208065443639</v>
      </c>
      <c r="I398" s="111">
        <v>7810.49350963493</v>
      </c>
      <c r="J398" s="111">
        <v>5477.4201272375703</v>
      </c>
      <c r="K398" s="111">
        <v>7125.0620992025652</v>
      </c>
      <c r="L398" s="111">
        <v>2368.1976761060505</v>
      </c>
      <c r="M398" s="111">
        <v>8588.9954067466169</v>
      </c>
      <c r="N398" s="111">
        <v>6375.9896382740844</v>
      </c>
      <c r="O398" s="111">
        <v>66595.864437038894</v>
      </c>
      <c r="P398" s="111">
        <v>9921.3990029327506</v>
      </c>
      <c r="Q398" s="111">
        <v>13005.420543331133</v>
      </c>
      <c r="R398" s="111">
        <v>32835.839489998718</v>
      </c>
      <c r="S398" s="111">
        <v>96917.372301160794</v>
      </c>
      <c r="T398" s="111">
        <v>28835.50773624588</v>
      </c>
      <c r="U398" s="70"/>
      <c r="V398" s="144"/>
    </row>
    <row r="399" spans="1:22" x14ac:dyDescent="0.25">
      <c r="A399" s="83" t="s">
        <v>439</v>
      </c>
      <c r="B399" s="83" t="s">
        <v>460</v>
      </c>
      <c r="C399" s="83" t="s">
        <v>101</v>
      </c>
      <c r="D399" s="83"/>
      <c r="E399" s="111">
        <v>15271.56043</v>
      </c>
      <c r="F399" s="111">
        <v>22317</v>
      </c>
      <c r="G399" s="111">
        <v>4333</v>
      </c>
      <c r="H399" s="111">
        <v>7809.8741499999996</v>
      </c>
      <c r="I399" s="111">
        <v>8214</v>
      </c>
      <c r="J399" s="111">
        <v>4814.067</v>
      </c>
      <c r="K399" s="111">
        <v>7731</v>
      </c>
      <c r="L399" s="111">
        <v>2232</v>
      </c>
      <c r="M399" s="111">
        <v>8543</v>
      </c>
      <c r="N399" s="111">
        <v>7679.5959999999995</v>
      </c>
      <c r="O399" s="111">
        <v>67817.648873944156</v>
      </c>
      <c r="P399" s="111">
        <v>10693</v>
      </c>
      <c r="Q399" s="111">
        <v>12617.3259424278</v>
      </c>
      <c r="R399" s="111">
        <v>34853.785604490084</v>
      </c>
      <c r="S399" s="111">
        <v>106706</v>
      </c>
      <c r="T399" s="111">
        <v>29611.046130000002</v>
      </c>
      <c r="U399" s="70"/>
      <c r="V399" s="144"/>
    </row>
    <row r="400" spans="1:22" x14ac:dyDescent="0.25">
      <c r="A400" s="106" t="s">
        <v>439</v>
      </c>
      <c r="B400" s="106"/>
      <c r="C400" s="106" t="s">
        <v>404</v>
      </c>
      <c r="D400" s="106" t="s">
        <v>405</v>
      </c>
      <c r="E400" s="151">
        <v>0.21833211674007869</v>
      </c>
      <c r="F400" s="151">
        <v>0.17489834035326002</v>
      </c>
      <c r="G400" s="151">
        <v>3.537498846769882E-2</v>
      </c>
      <c r="H400" s="151">
        <v>2.9440813404606248E-2</v>
      </c>
      <c r="I400" s="151">
        <v>5.1662099183273025E-2</v>
      </c>
      <c r="J400" s="151">
        <v>-0.12110685538597155</v>
      </c>
      <c r="K400" s="151">
        <v>8.5043174692505552E-2</v>
      </c>
      <c r="L400" s="151">
        <v>-5.7511109600443477E-2</v>
      </c>
      <c r="M400" s="151">
        <v>-5.3551555878685875E-3</v>
      </c>
      <c r="N400" s="151">
        <v>0.20445553328703148</v>
      </c>
      <c r="O400" s="151">
        <v>1.8346250885599158E-2</v>
      </c>
      <c r="P400" s="151">
        <v>7.7771390591101719E-2</v>
      </c>
      <c r="Q400" s="151">
        <v>-2.9840988194905993E-2</v>
      </c>
      <c r="R400" s="151">
        <v>6.1455596867136641E-2</v>
      </c>
      <c r="S400" s="151">
        <v>0.1009997224070629</v>
      </c>
      <c r="T400" s="151">
        <v>2.6895257085391311E-2</v>
      </c>
      <c r="U400" s="70"/>
      <c r="V400" s="144"/>
    </row>
    <row r="401" spans="1:22" x14ac:dyDescent="0.25">
      <c r="A401" s="106" t="s">
        <v>439</v>
      </c>
      <c r="B401" s="106"/>
      <c r="C401" s="106" t="s">
        <v>82</v>
      </c>
      <c r="D401" s="106"/>
      <c r="E401" s="156">
        <v>1</v>
      </c>
      <c r="F401" s="156">
        <v>3</v>
      </c>
      <c r="G401" s="156">
        <v>9</v>
      </c>
      <c r="H401" s="156">
        <v>10</v>
      </c>
      <c r="I401" s="156">
        <v>8</v>
      </c>
      <c r="J401" s="156">
        <v>16</v>
      </c>
      <c r="K401" s="156">
        <v>5</v>
      </c>
      <c r="L401" s="156">
        <v>15</v>
      </c>
      <c r="M401" s="156">
        <v>13</v>
      </c>
      <c r="N401" s="156">
        <v>2</v>
      </c>
      <c r="O401" s="156">
        <v>12</v>
      </c>
      <c r="P401" s="156">
        <v>6</v>
      </c>
      <c r="Q401" s="156">
        <v>14</v>
      </c>
      <c r="R401" s="156">
        <v>7</v>
      </c>
      <c r="S401" s="156">
        <v>4</v>
      </c>
      <c r="T401" s="156">
        <v>11</v>
      </c>
      <c r="U401" s="70"/>
      <c r="V401" s="144"/>
    </row>
    <row r="402" spans="1:22" x14ac:dyDescent="0.25">
      <c r="A402" s="106" t="s">
        <v>439</v>
      </c>
      <c r="B402" s="106"/>
      <c r="C402" s="106" t="s">
        <v>478</v>
      </c>
      <c r="D402" s="106"/>
      <c r="E402" s="167" t="s">
        <v>14</v>
      </c>
      <c r="F402" s="167" t="s">
        <v>4</v>
      </c>
      <c r="G402" s="167" t="s">
        <v>3</v>
      </c>
      <c r="H402" s="167" t="s">
        <v>0</v>
      </c>
      <c r="I402" s="167" t="s">
        <v>8</v>
      </c>
      <c r="J402" s="167" t="s">
        <v>5</v>
      </c>
      <c r="K402" s="167" t="s">
        <v>6</v>
      </c>
      <c r="L402" s="167" t="s">
        <v>12</v>
      </c>
      <c r="M402" s="167" t="s">
        <v>9</v>
      </c>
      <c r="N402" s="167" t="s">
        <v>11</v>
      </c>
      <c r="O402" s="167" t="s">
        <v>1</v>
      </c>
      <c r="P402" s="167" t="s">
        <v>15</v>
      </c>
      <c r="Q402" s="167" t="s">
        <v>2</v>
      </c>
      <c r="R402" s="167" t="s">
        <v>13</v>
      </c>
      <c r="S402" s="167" t="s">
        <v>7</v>
      </c>
      <c r="T402" s="167" t="s">
        <v>10</v>
      </c>
      <c r="U402" s="70"/>
      <c r="V402" s="144"/>
    </row>
    <row r="403" spans="1:22" x14ac:dyDescent="0.25">
      <c r="A403" s="106" t="s">
        <v>439</v>
      </c>
      <c r="B403" s="106"/>
      <c r="C403" s="106" t="s">
        <v>404</v>
      </c>
      <c r="D403" s="106" t="s">
        <v>402</v>
      </c>
      <c r="E403" s="151">
        <v>0.21833211674007869</v>
      </c>
      <c r="F403" s="151">
        <v>0.20445553328703148</v>
      </c>
      <c r="G403" s="151">
        <v>0.17489834035326002</v>
      </c>
      <c r="H403" s="151">
        <v>0.1009997224070629</v>
      </c>
      <c r="I403" s="151">
        <v>8.5043174692505552E-2</v>
      </c>
      <c r="J403" s="151">
        <v>7.7771390591101719E-2</v>
      </c>
      <c r="K403" s="151">
        <v>6.1455596867136641E-2</v>
      </c>
      <c r="L403" s="151">
        <v>5.1662099183273025E-2</v>
      </c>
      <c r="M403" s="151">
        <v>3.537498846769882E-2</v>
      </c>
      <c r="N403" s="151">
        <v>2.9440813404606248E-2</v>
      </c>
      <c r="O403" s="151">
        <v>2.6895257085391311E-2</v>
      </c>
      <c r="P403" s="151">
        <v>1.8346250885599158E-2</v>
      </c>
      <c r="Q403" s="151">
        <v>-5.3551555878685875E-3</v>
      </c>
      <c r="R403" s="151">
        <v>-2.9840988194905993E-2</v>
      </c>
      <c r="S403" s="151">
        <v>-5.7511109600443477E-2</v>
      </c>
      <c r="T403" s="151">
        <v>-0.12110685538597155</v>
      </c>
      <c r="U403" s="70"/>
      <c r="V403" s="144"/>
    </row>
    <row r="404" spans="1:22" s="177" customFormat="1" ht="23.25" x14ac:dyDescent="0.25">
      <c r="A404" s="120" t="s">
        <v>441</v>
      </c>
      <c r="B404" s="121"/>
      <c r="C404" s="121"/>
      <c r="D404" s="121"/>
      <c r="E404" s="121"/>
      <c r="F404" s="121"/>
      <c r="G404" s="121"/>
      <c r="H404" s="121"/>
      <c r="I404" s="121"/>
      <c r="J404" s="121"/>
      <c r="K404" s="121"/>
      <c r="L404" s="121"/>
      <c r="M404" s="121"/>
      <c r="N404" s="121"/>
      <c r="O404" s="121"/>
      <c r="P404" s="121"/>
      <c r="Q404" s="121"/>
      <c r="R404" s="121"/>
      <c r="S404" s="121"/>
      <c r="T404" s="121"/>
      <c r="U404" s="70"/>
      <c r="V404" s="144"/>
    </row>
    <row r="405" spans="1:22" x14ac:dyDescent="0.25">
      <c r="A405" s="83" t="s">
        <v>440</v>
      </c>
      <c r="B405" s="83" t="s">
        <v>460</v>
      </c>
      <c r="C405" s="83"/>
      <c r="D405" s="83"/>
      <c r="E405" s="83" t="s">
        <v>14</v>
      </c>
      <c r="F405" s="83" t="s">
        <v>3</v>
      </c>
      <c r="G405" s="83" t="s">
        <v>9</v>
      </c>
      <c r="H405" s="83" t="s">
        <v>11</v>
      </c>
      <c r="I405" s="83" t="s">
        <v>12</v>
      </c>
      <c r="J405" s="83" t="s">
        <v>10</v>
      </c>
      <c r="K405" s="83" t="s">
        <v>8</v>
      </c>
      <c r="L405" s="83" t="s">
        <v>7</v>
      </c>
      <c r="M405" s="83" t="s">
        <v>2</v>
      </c>
      <c r="N405" s="83" t="s">
        <v>4</v>
      </c>
      <c r="O405" s="83" t="s">
        <v>15</v>
      </c>
      <c r="P405" s="83" t="s">
        <v>5</v>
      </c>
      <c r="Q405" s="83" t="s">
        <v>13</v>
      </c>
      <c r="R405" s="83" t="s">
        <v>6</v>
      </c>
      <c r="S405" s="83" t="s">
        <v>0</v>
      </c>
      <c r="T405" s="83" t="s">
        <v>1</v>
      </c>
      <c r="U405" s="70"/>
      <c r="V405" s="144"/>
    </row>
    <row r="406" spans="1:22" x14ac:dyDescent="0.25">
      <c r="A406" s="83" t="s">
        <v>440</v>
      </c>
      <c r="B406" s="83" t="s">
        <v>460</v>
      </c>
      <c r="C406" s="83" t="s">
        <v>474</v>
      </c>
      <c r="D406" s="83"/>
      <c r="E406" s="111">
        <v>13931.502737383289</v>
      </c>
      <c r="F406" s="111">
        <v>20733.042618644129</v>
      </c>
      <c r="G406" s="111">
        <v>4264.2627750122183</v>
      </c>
      <c r="H406" s="111">
        <v>7705.5078205701939</v>
      </c>
      <c r="I406" s="111">
        <v>8044.0964219936004</v>
      </c>
      <c r="J406" s="111">
        <v>5156.8030414196783</v>
      </c>
      <c r="K406" s="111">
        <v>7428.3617148541171</v>
      </c>
      <c r="L406" s="111">
        <v>2310.342717988493</v>
      </c>
      <c r="M406" s="111">
        <v>8599.0823278682819</v>
      </c>
      <c r="N406" s="111">
        <v>7044.9676765944423</v>
      </c>
      <c r="O406" s="111">
        <v>67001.040606754192</v>
      </c>
      <c r="P406" s="111">
        <v>10292.195979686781</v>
      </c>
      <c r="Q406" s="111">
        <v>12845.689488592125</v>
      </c>
      <c r="R406" s="111">
        <v>33920.949867196003</v>
      </c>
      <c r="S406" s="111">
        <v>101038.17813906749</v>
      </c>
      <c r="T406" s="111">
        <v>29097.022611647029</v>
      </c>
      <c r="U406" s="70"/>
      <c r="V406" s="144"/>
    </row>
    <row r="407" spans="1:22" x14ac:dyDescent="0.25">
      <c r="A407" s="83"/>
      <c r="B407" s="83" t="s">
        <v>460</v>
      </c>
      <c r="C407" s="83" t="s">
        <v>107</v>
      </c>
      <c r="D407" s="83"/>
      <c r="E407" s="111">
        <v>14304.279604379517</v>
      </c>
      <c r="F407" s="111">
        <v>21777.557451382447</v>
      </c>
      <c r="G407" s="111">
        <v>4329.2942713691609</v>
      </c>
      <c r="H407" s="111">
        <v>7822.7042630391625</v>
      </c>
      <c r="I407" s="111">
        <v>8422.1825695265761</v>
      </c>
      <c r="J407" s="111">
        <v>5271.6469469998619</v>
      </c>
      <c r="K407" s="111">
        <v>7450.4167360836591</v>
      </c>
      <c r="L407" s="111">
        <v>2432.3343414299948</v>
      </c>
      <c r="M407" s="111">
        <v>8989.0716593705583</v>
      </c>
      <c r="N407" s="111">
        <v>7263.4279425850182</v>
      </c>
      <c r="O407" s="111">
        <v>69543.044311053673</v>
      </c>
      <c r="P407" s="111">
        <v>10151.609183920702</v>
      </c>
      <c r="Q407" s="111">
        <v>13306.229281462858</v>
      </c>
      <c r="R407" s="111">
        <v>34912.716476216221</v>
      </c>
      <c r="S407" s="111">
        <v>109543.60655320287</v>
      </c>
      <c r="T407" s="111">
        <v>30339.889127264032</v>
      </c>
      <c r="U407" s="70"/>
      <c r="V407" s="144"/>
    </row>
    <row r="408" spans="1:22" x14ac:dyDescent="0.25">
      <c r="A408" s="104"/>
      <c r="B408" s="104"/>
      <c r="C408" s="104" t="s">
        <v>461</v>
      </c>
      <c r="D408" s="104"/>
      <c r="E408" s="112">
        <v>12327.954980279699</v>
      </c>
      <c r="F408" s="112">
        <v>18760.719225944398</v>
      </c>
      <c r="G408" s="112">
        <v>4107.0792385049899</v>
      </c>
      <c r="H408" s="112">
        <v>7439.2488273728504</v>
      </c>
      <c r="I408" s="112">
        <v>7709.0971737607997</v>
      </c>
      <c r="J408" s="112">
        <v>5384.2969577920603</v>
      </c>
      <c r="K408" s="112">
        <v>6975.2573274734495</v>
      </c>
      <c r="L408" s="112">
        <v>2337.0677675033899</v>
      </c>
      <c r="M408" s="112">
        <v>8472.9766172364707</v>
      </c>
      <c r="N408" s="112">
        <v>6263.6741139968899</v>
      </c>
      <c r="O408" s="112">
        <v>65763.753656115296</v>
      </c>
      <c r="P408" s="112">
        <v>9696.7601345477597</v>
      </c>
      <c r="Q408" s="112">
        <v>12789.897999826</v>
      </c>
      <c r="R408" s="112">
        <v>32292.968270092701</v>
      </c>
      <c r="S408" s="112">
        <v>96097.035885172198</v>
      </c>
      <c r="T408" s="112">
        <v>28422.217215602301</v>
      </c>
      <c r="U408" s="70"/>
      <c r="V408" s="144"/>
    </row>
    <row r="409" spans="1:22" x14ac:dyDescent="0.25">
      <c r="A409" s="104"/>
      <c r="B409" s="104"/>
      <c r="C409" s="104" t="s">
        <v>462</v>
      </c>
      <c r="D409" s="104"/>
      <c r="E409" s="112">
        <v>12481.7058202723</v>
      </c>
      <c r="F409" s="112">
        <v>19507.694245211002</v>
      </c>
      <c r="G409" s="112">
        <v>4107.55473530165</v>
      </c>
      <c r="H409" s="112">
        <v>7429.9667105958397</v>
      </c>
      <c r="I409" s="112">
        <v>7958.3936142785096</v>
      </c>
      <c r="J409" s="112">
        <v>5426.2363466096704</v>
      </c>
      <c r="K409" s="112">
        <v>6890.5881907860203</v>
      </c>
      <c r="L409" s="112">
        <v>2412.5039647190501</v>
      </c>
      <c r="M409" s="112">
        <v>8727.2138002364609</v>
      </c>
      <c r="N409" s="112">
        <v>6292.1852170899501</v>
      </c>
      <c r="O409" s="112">
        <v>68559.817468395995</v>
      </c>
      <c r="P409" s="112">
        <v>9510.1564337623095</v>
      </c>
      <c r="Q409" s="112">
        <v>12999.049163555201</v>
      </c>
      <c r="R409" s="112">
        <v>32742.880007608699</v>
      </c>
      <c r="S409" s="112">
        <v>102581.29720233299</v>
      </c>
      <c r="T409" s="112">
        <v>29178.460721475501</v>
      </c>
      <c r="U409" s="70"/>
      <c r="V409" s="144"/>
    </row>
    <row r="410" spans="1:22" x14ac:dyDescent="0.25">
      <c r="A410" s="106"/>
      <c r="B410" s="106"/>
      <c r="C410" s="106" t="s">
        <v>463</v>
      </c>
      <c r="D410" s="106" t="s">
        <v>405</v>
      </c>
      <c r="E410" s="167">
        <v>1.0267578361088019</v>
      </c>
      <c r="F410" s="167">
        <v>1.0503792353081376</v>
      </c>
      <c r="G410" s="167">
        <v>1.0152503491900207</v>
      </c>
      <c r="H410" s="167">
        <v>1.0152094378719736</v>
      </c>
      <c r="I410" s="167">
        <v>1.0470016926325298</v>
      </c>
      <c r="J410" s="167">
        <v>1.0222703688036467</v>
      </c>
      <c r="K410" s="167">
        <v>1.0029690289832602</v>
      </c>
      <c r="L410" s="167">
        <v>1.052802392689044</v>
      </c>
      <c r="M410" s="167">
        <v>1.0453524360661581</v>
      </c>
      <c r="N410" s="167">
        <v>1.0310094064329589</v>
      </c>
      <c r="O410" s="167">
        <v>1.037939764536183</v>
      </c>
      <c r="P410" s="167">
        <v>0.9863404470684829</v>
      </c>
      <c r="Q410" s="167">
        <v>1.0358516989905233</v>
      </c>
      <c r="R410" s="167">
        <v>1.0292375836438274</v>
      </c>
      <c r="S410" s="167">
        <v>1.0841803422309202</v>
      </c>
      <c r="T410" s="167">
        <v>1.0427145599123775</v>
      </c>
      <c r="U410" s="70"/>
      <c r="V410" s="144" t="s">
        <v>257</v>
      </c>
    </row>
    <row r="411" spans="1:22" ht="15.75" customHeight="1" x14ac:dyDescent="0.25">
      <c r="A411" s="106"/>
      <c r="B411" s="106"/>
      <c r="C411" s="106" t="s">
        <v>464</v>
      </c>
      <c r="D411" s="106" t="s">
        <v>405</v>
      </c>
      <c r="E411" s="167">
        <v>1.0124717230261262</v>
      </c>
      <c r="F411" s="167">
        <v>1.0398159052577047</v>
      </c>
      <c r="G411" s="167">
        <v>1.0001157749264251</v>
      </c>
      <c r="H411" s="167">
        <v>0.99875227768388963</v>
      </c>
      <c r="I411" s="167">
        <v>1.0323379553920051</v>
      </c>
      <c r="J411" s="167">
        <v>1.0077892042631333</v>
      </c>
      <c r="K411" s="167">
        <v>0.9878615034955136</v>
      </c>
      <c r="L411" s="167">
        <v>1.0322781385566093</v>
      </c>
      <c r="M411" s="167">
        <v>1.0300056514357421</v>
      </c>
      <c r="N411" s="167">
        <v>1.0045518177628925</v>
      </c>
      <c r="O411" s="167">
        <v>1.042516791649418</v>
      </c>
      <c r="P411" s="167">
        <v>0.98075607747368987</v>
      </c>
      <c r="Q411" s="167">
        <v>1.0163528406350111</v>
      </c>
      <c r="R411" s="167">
        <v>1.013932189006381</v>
      </c>
      <c r="S411" s="167">
        <v>1.0674761844362082</v>
      </c>
      <c r="T411" s="167">
        <v>1.0266074775284619</v>
      </c>
      <c r="U411" s="70"/>
      <c r="V411" s="144" t="s">
        <v>258</v>
      </c>
    </row>
    <row r="412" spans="1:22" ht="15.75" customHeight="1" x14ac:dyDescent="0.25">
      <c r="A412" s="106"/>
      <c r="B412" s="106"/>
      <c r="C412" s="106" t="s">
        <v>82</v>
      </c>
      <c r="D412" s="106"/>
      <c r="E412" s="156">
        <v>11</v>
      </c>
      <c r="F412" s="156">
        <v>3</v>
      </c>
      <c r="G412" s="156">
        <v>13</v>
      </c>
      <c r="H412" s="156">
        <v>14</v>
      </c>
      <c r="I412" s="156">
        <v>4</v>
      </c>
      <c r="J412" s="156">
        <v>12</v>
      </c>
      <c r="K412" s="156">
        <v>15</v>
      </c>
      <c r="L412" s="156">
        <v>2</v>
      </c>
      <c r="M412" s="156">
        <v>5</v>
      </c>
      <c r="N412" s="156">
        <v>9</v>
      </c>
      <c r="O412" s="156">
        <v>7</v>
      </c>
      <c r="P412" s="156">
        <v>16</v>
      </c>
      <c r="Q412" s="156">
        <v>8</v>
      </c>
      <c r="R412" s="156">
        <v>10</v>
      </c>
      <c r="S412" s="156">
        <v>1</v>
      </c>
      <c r="T412" s="156">
        <v>6</v>
      </c>
      <c r="U412" s="70"/>
      <c r="V412" s="144"/>
    </row>
    <row r="413" spans="1:22" ht="15.75" customHeight="1" x14ac:dyDescent="0.25">
      <c r="A413" s="106"/>
      <c r="B413" s="106"/>
      <c r="C413" s="106" t="s">
        <v>478</v>
      </c>
      <c r="D413" s="106"/>
      <c r="E413" s="167" t="s">
        <v>0</v>
      </c>
      <c r="F413" s="167" t="s">
        <v>7</v>
      </c>
      <c r="G413" s="167" t="s">
        <v>3</v>
      </c>
      <c r="H413" s="167" t="s">
        <v>12</v>
      </c>
      <c r="I413" s="167" t="s">
        <v>2</v>
      </c>
      <c r="J413" s="167" t="s">
        <v>1</v>
      </c>
      <c r="K413" s="167" t="s">
        <v>15</v>
      </c>
      <c r="L413" s="167" t="s">
        <v>13</v>
      </c>
      <c r="M413" s="167" t="s">
        <v>4</v>
      </c>
      <c r="N413" s="167" t="s">
        <v>6</v>
      </c>
      <c r="O413" s="167" t="s">
        <v>14</v>
      </c>
      <c r="P413" s="167" t="s">
        <v>10</v>
      </c>
      <c r="Q413" s="167" t="s">
        <v>9</v>
      </c>
      <c r="R413" s="167" t="s">
        <v>11</v>
      </c>
      <c r="S413" s="167" t="s">
        <v>8</v>
      </c>
      <c r="T413" s="167" t="s">
        <v>5</v>
      </c>
      <c r="U413" s="70"/>
      <c r="V413" s="144"/>
    </row>
    <row r="414" spans="1:22" ht="15.75" customHeight="1" x14ac:dyDescent="0.25">
      <c r="A414" s="106"/>
      <c r="B414" s="106"/>
      <c r="C414" s="106" t="s">
        <v>463</v>
      </c>
      <c r="D414" s="106"/>
      <c r="E414" s="167">
        <v>1.0841803422309202</v>
      </c>
      <c r="F414" s="167">
        <v>1.052802392689044</v>
      </c>
      <c r="G414" s="167">
        <v>1.0503792353081376</v>
      </c>
      <c r="H414" s="167">
        <v>1.0470016926325298</v>
      </c>
      <c r="I414" s="167">
        <v>1.0453524360661581</v>
      </c>
      <c r="J414" s="167">
        <v>1.0427145599123775</v>
      </c>
      <c r="K414" s="167">
        <v>1.037939764536183</v>
      </c>
      <c r="L414" s="167">
        <v>1.0358516989905233</v>
      </c>
      <c r="M414" s="167">
        <v>1.0310094064329589</v>
      </c>
      <c r="N414" s="167">
        <v>1.0292375836438274</v>
      </c>
      <c r="O414" s="167">
        <v>1.0267578361088019</v>
      </c>
      <c r="P414" s="167">
        <v>1.0222703688036467</v>
      </c>
      <c r="Q414" s="167">
        <v>1.0152503491900207</v>
      </c>
      <c r="R414" s="167">
        <v>1.0152094378719736</v>
      </c>
      <c r="S414" s="167">
        <v>1.0029690289832602</v>
      </c>
      <c r="T414" s="167">
        <v>0.9863404470684829</v>
      </c>
      <c r="U414" s="70"/>
      <c r="V414" s="144"/>
    </row>
    <row r="415" spans="1:22" ht="15.75" customHeight="1" x14ac:dyDescent="0.25">
      <c r="A415" s="106"/>
      <c r="B415" s="106"/>
      <c r="C415" s="106" t="s">
        <v>464</v>
      </c>
      <c r="D415" s="106"/>
      <c r="E415" s="167">
        <v>1.0674761844362082</v>
      </c>
      <c r="F415" s="167">
        <v>1.0322781385566093</v>
      </c>
      <c r="G415" s="167">
        <v>1.0398159052577047</v>
      </c>
      <c r="H415" s="167">
        <v>1.0323379553920051</v>
      </c>
      <c r="I415" s="167">
        <v>1.0300056514357421</v>
      </c>
      <c r="J415" s="167">
        <v>1.0266074775284619</v>
      </c>
      <c r="K415" s="167">
        <v>1.042516791649418</v>
      </c>
      <c r="L415" s="167">
        <v>1.0163528406350111</v>
      </c>
      <c r="M415" s="167">
        <v>1.0045518177628925</v>
      </c>
      <c r="N415" s="167">
        <v>1.013932189006381</v>
      </c>
      <c r="O415" s="167">
        <v>1.0124717230261262</v>
      </c>
      <c r="P415" s="167">
        <v>1.0077892042631333</v>
      </c>
      <c r="Q415" s="167">
        <v>1.0001157749264251</v>
      </c>
      <c r="R415" s="167">
        <v>0.99875227768388963</v>
      </c>
      <c r="S415" s="167">
        <v>0.9878615034955136</v>
      </c>
      <c r="T415" s="167">
        <v>0.98075607747368987</v>
      </c>
      <c r="U415" s="70"/>
      <c r="V415" s="144"/>
    </row>
    <row r="416" spans="1:22" s="177" customFormat="1" ht="23.25" x14ac:dyDescent="0.25">
      <c r="A416" s="120" t="s">
        <v>259</v>
      </c>
      <c r="B416" s="121"/>
      <c r="C416" s="121"/>
      <c r="D416" s="121"/>
      <c r="E416" s="121"/>
      <c r="F416" s="121"/>
      <c r="G416" s="121"/>
      <c r="H416" s="121"/>
      <c r="I416" s="121"/>
      <c r="J416" s="121"/>
      <c r="K416" s="121"/>
      <c r="L416" s="121"/>
      <c r="M416" s="121"/>
      <c r="N416" s="121"/>
      <c r="O416" s="121"/>
      <c r="P416" s="121"/>
      <c r="Q416" s="121"/>
      <c r="R416" s="121"/>
      <c r="S416" s="121"/>
      <c r="T416" s="121"/>
      <c r="U416" s="70"/>
      <c r="V416" s="144"/>
    </row>
    <row r="417" spans="1:22" x14ac:dyDescent="0.25">
      <c r="A417" s="115" t="s">
        <v>241</v>
      </c>
      <c r="B417" s="115" t="s">
        <v>256</v>
      </c>
      <c r="C417" s="115"/>
      <c r="D417" s="115"/>
      <c r="E417" s="115" t="s">
        <v>14</v>
      </c>
      <c r="F417" s="115" t="s">
        <v>3</v>
      </c>
      <c r="G417" s="115" t="s">
        <v>9</v>
      </c>
      <c r="H417" s="115" t="s">
        <v>11</v>
      </c>
      <c r="I417" s="115" t="s">
        <v>12</v>
      </c>
      <c r="J417" s="115" t="s">
        <v>10</v>
      </c>
      <c r="K417" s="115" t="s">
        <v>8</v>
      </c>
      <c r="L417" s="115" t="s">
        <v>7</v>
      </c>
      <c r="M417" s="115" t="s">
        <v>2</v>
      </c>
      <c r="N417" s="115" t="s">
        <v>4</v>
      </c>
      <c r="O417" s="115" t="s">
        <v>15</v>
      </c>
      <c r="P417" s="115" t="s">
        <v>5</v>
      </c>
      <c r="Q417" s="115" t="s">
        <v>13</v>
      </c>
      <c r="R417" s="115" t="s">
        <v>6</v>
      </c>
      <c r="S417" s="115" t="s">
        <v>0</v>
      </c>
      <c r="T417" s="115" t="s">
        <v>1</v>
      </c>
      <c r="U417" s="70"/>
      <c r="V417" s="144"/>
    </row>
    <row r="418" spans="1:22" x14ac:dyDescent="0.25">
      <c r="A418" s="115" t="s">
        <v>241</v>
      </c>
      <c r="B418" s="115" t="s">
        <v>256</v>
      </c>
      <c r="C418" s="115" t="s">
        <v>40</v>
      </c>
      <c r="D418" s="115"/>
      <c r="E418" s="116">
        <v>30458.392210827311</v>
      </c>
      <c r="F418" s="116">
        <v>56511.666026359613</v>
      </c>
      <c r="G418" s="116">
        <v>9983.3114857180717</v>
      </c>
      <c r="H418" s="116">
        <v>22731.958455348748</v>
      </c>
      <c r="I418" s="116">
        <v>33046.583323684572</v>
      </c>
      <c r="J418" s="116">
        <v>13565.260381139384</v>
      </c>
      <c r="K418" s="116">
        <v>22026.850628408567</v>
      </c>
      <c r="L418" s="116">
        <v>6824.4074148528416</v>
      </c>
      <c r="M418" s="116">
        <v>28091.763360324669</v>
      </c>
      <c r="N418" s="116">
        <v>24779.535094930379</v>
      </c>
      <c r="O418" s="116">
        <v>250424.43962031842</v>
      </c>
      <c r="P418" s="116">
        <v>34705.263224095725</v>
      </c>
      <c r="Q418" s="116">
        <v>34231.368482363374</v>
      </c>
      <c r="R418" s="116">
        <v>100101.51513214251</v>
      </c>
      <c r="S418" s="116">
        <v>395244.80611356499</v>
      </c>
      <c r="T418" s="116">
        <v>98788.230294792622</v>
      </c>
      <c r="U418" s="70"/>
      <c r="V418" s="144"/>
    </row>
    <row r="419" spans="1:22" x14ac:dyDescent="0.25">
      <c r="A419" s="115" t="s">
        <v>241</v>
      </c>
      <c r="B419" s="115" t="s">
        <v>256</v>
      </c>
      <c r="C419" s="115" t="s">
        <v>263</v>
      </c>
      <c r="D419" s="115"/>
      <c r="E419" s="147">
        <v>1.0053590494950508</v>
      </c>
      <c r="F419" s="147">
        <v>1.0111017589019786</v>
      </c>
      <c r="G419" s="147">
        <v>0.98735711205478349</v>
      </c>
      <c r="H419" s="147">
        <v>0.99473265195800853</v>
      </c>
      <c r="I419" s="147">
        <v>1.0069039586163955</v>
      </c>
      <c r="J419" s="147">
        <v>1.0033777617370832</v>
      </c>
      <c r="K419" s="147">
        <v>0.9995493626432399</v>
      </c>
      <c r="L419" s="147">
        <v>1.0122837932979023</v>
      </c>
      <c r="M419" s="147">
        <v>1.0100815032554278</v>
      </c>
      <c r="N419" s="147">
        <v>1.0073829611122469</v>
      </c>
      <c r="O419" s="147">
        <v>0.99891427135767474</v>
      </c>
      <c r="P419" s="147">
        <v>0.98847317708217408</v>
      </c>
      <c r="Q419" s="147">
        <v>0.99283275182906061</v>
      </c>
      <c r="R419" s="147">
        <v>1.0055992507272027</v>
      </c>
      <c r="S419" s="147">
        <v>1.0207410616132471</v>
      </c>
      <c r="T419" s="147">
        <v>1.0089417922676702</v>
      </c>
      <c r="U419" s="70"/>
      <c r="V419" s="144"/>
    </row>
    <row r="420" spans="1:22" s="177" customFormat="1" ht="23.25" x14ac:dyDescent="0.25">
      <c r="A420" s="120" t="s">
        <v>264</v>
      </c>
      <c r="B420" s="121"/>
      <c r="C420" s="121"/>
      <c r="D420" s="121"/>
      <c r="E420" s="121"/>
      <c r="F420" s="121"/>
      <c r="G420" s="121"/>
      <c r="H420" s="121"/>
      <c r="I420" s="121"/>
      <c r="J420" s="121"/>
      <c r="K420" s="121"/>
      <c r="L420" s="121"/>
      <c r="M420" s="121"/>
      <c r="N420" s="121"/>
      <c r="O420" s="121"/>
      <c r="P420" s="121"/>
      <c r="Q420" s="121"/>
      <c r="R420" s="121"/>
      <c r="S420" s="121"/>
      <c r="T420" s="121"/>
      <c r="U420" s="70"/>
      <c r="V420" s="144"/>
    </row>
    <row r="421" spans="1:22" x14ac:dyDescent="0.25">
      <c r="A421" s="115" t="s">
        <v>242</v>
      </c>
      <c r="B421" s="115" t="s">
        <v>254</v>
      </c>
      <c r="C421" s="115"/>
      <c r="D421" s="115"/>
      <c r="E421" s="122" t="s">
        <v>14</v>
      </c>
      <c r="F421" s="115" t="s">
        <v>3</v>
      </c>
      <c r="G421" s="115" t="s">
        <v>9</v>
      </c>
      <c r="H421" s="115" t="s">
        <v>11</v>
      </c>
      <c r="I421" s="115" t="s">
        <v>12</v>
      </c>
      <c r="J421" s="115" t="s">
        <v>10</v>
      </c>
      <c r="K421" s="115" t="s">
        <v>8</v>
      </c>
      <c r="L421" s="115" t="s">
        <v>7</v>
      </c>
      <c r="M421" s="115" t="s">
        <v>2</v>
      </c>
      <c r="N421" s="115" t="s">
        <v>4</v>
      </c>
      <c r="O421" s="115" t="s">
        <v>15</v>
      </c>
      <c r="P421" s="115" t="s">
        <v>5</v>
      </c>
      <c r="Q421" s="115" t="s">
        <v>13</v>
      </c>
      <c r="R421" s="115" t="s">
        <v>6</v>
      </c>
      <c r="S421" s="115" t="s">
        <v>0</v>
      </c>
      <c r="T421" s="115" t="s">
        <v>1</v>
      </c>
      <c r="U421" s="70"/>
      <c r="V421" s="144"/>
    </row>
    <row r="422" spans="1:22" x14ac:dyDescent="0.25">
      <c r="A422" s="115" t="s">
        <v>242</v>
      </c>
      <c r="B422" s="115" t="s">
        <v>254</v>
      </c>
      <c r="C422" s="115" t="s">
        <v>336</v>
      </c>
      <c r="D422" s="115" t="s">
        <v>296</v>
      </c>
      <c r="E422" s="122">
        <v>-0.11</v>
      </c>
      <c r="F422" s="122">
        <v>0</v>
      </c>
      <c r="G422" s="122">
        <v>-7.0000000000000007E-2</v>
      </c>
      <c r="H422" s="122">
        <v>-0.03</v>
      </c>
      <c r="I422" s="122">
        <v>0</v>
      </c>
      <c r="J422" s="122">
        <v>0</v>
      </c>
      <c r="K422" s="122">
        <v>0</v>
      </c>
      <c r="L422" s="122">
        <v>0</v>
      </c>
      <c r="M422" s="122">
        <v>0</v>
      </c>
      <c r="N422" s="122">
        <v>0</v>
      </c>
      <c r="O422" s="122">
        <v>0</v>
      </c>
      <c r="P422" s="122">
        <v>0</v>
      </c>
      <c r="Q422" s="122">
        <v>-7.0000000000000007E-2</v>
      </c>
      <c r="R422" s="122">
        <v>0</v>
      </c>
      <c r="S422" s="122">
        <v>0</v>
      </c>
      <c r="T422" s="122">
        <v>0</v>
      </c>
      <c r="U422" s="70"/>
      <c r="V422" s="144"/>
    </row>
    <row r="423" spans="1:22" s="177" customFormat="1" ht="23.25" x14ac:dyDescent="0.25">
      <c r="A423" s="120" t="s">
        <v>276</v>
      </c>
      <c r="B423" s="121"/>
      <c r="C423" s="121"/>
      <c r="D423" s="121"/>
      <c r="E423" s="121"/>
      <c r="F423" s="121"/>
      <c r="G423" s="121"/>
      <c r="H423" s="121"/>
      <c r="I423" s="121"/>
      <c r="J423" s="121"/>
      <c r="K423" s="121"/>
      <c r="L423" s="121"/>
      <c r="M423" s="121"/>
      <c r="N423" s="121"/>
      <c r="O423" s="121"/>
      <c r="P423" s="121"/>
      <c r="Q423" s="121"/>
      <c r="R423" s="121"/>
      <c r="S423" s="121"/>
      <c r="T423" s="121"/>
      <c r="U423" s="70"/>
      <c r="V423" s="144"/>
    </row>
    <row r="424" spans="1:22" x14ac:dyDescent="0.25">
      <c r="A424" s="115" t="s">
        <v>243</v>
      </c>
      <c r="B424" s="115"/>
      <c r="C424" s="115"/>
      <c r="D424" s="115"/>
      <c r="E424" s="115" t="s">
        <v>14</v>
      </c>
      <c r="F424" s="115" t="s">
        <v>3</v>
      </c>
      <c r="G424" s="115" t="s">
        <v>9</v>
      </c>
      <c r="H424" s="115" t="s">
        <v>11</v>
      </c>
      <c r="I424" s="115" t="s">
        <v>12</v>
      </c>
      <c r="J424" s="115" t="s">
        <v>10</v>
      </c>
      <c r="K424" s="115" t="s">
        <v>8</v>
      </c>
      <c r="L424" s="115" t="s">
        <v>7</v>
      </c>
      <c r="M424" s="115" t="s">
        <v>2</v>
      </c>
      <c r="N424" s="115" t="s">
        <v>4</v>
      </c>
      <c r="O424" s="115" t="s">
        <v>15</v>
      </c>
      <c r="P424" s="115" t="s">
        <v>5</v>
      </c>
      <c r="Q424" s="115" t="s">
        <v>13</v>
      </c>
      <c r="R424" s="115" t="s">
        <v>6</v>
      </c>
      <c r="S424" s="115" t="s">
        <v>0</v>
      </c>
      <c r="T424" s="115" t="s">
        <v>1</v>
      </c>
      <c r="U424" s="70"/>
      <c r="V424" s="144"/>
    </row>
    <row r="425" spans="1:22" x14ac:dyDescent="0.25">
      <c r="A425" s="115" t="s">
        <v>243</v>
      </c>
      <c r="B425" s="115" t="s">
        <v>298</v>
      </c>
      <c r="C425" s="115" t="s">
        <v>272</v>
      </c>
      <c r="D425" s="115"/>
      <c r="E425" s="123">
        <v>154.15489009000001</v>
      </c>
      <c r="F425" s="123">
        <v>83.365217207000001</v>
      </c>
      <c r="G425" s="123">
        <v>139.34766766999999</v>
      </c>
      <c r="H425" s="123">
        <v>274.07463457</v>
      </c>
      <c r="I425" s="123">
        <v>151.04310612999998</v>
      </c>
      <c r="J425" s="123">
        <v>31.126729962999999</v>
      </c>
      <c r="K425" s="123">
        <v>175.82688526000001</v>
      </c>
      <c r="L425" s="123">
        <v>22.230211736000001</v>
      </c>
      <c r="M425" s="123">
        <v>129.81849285999999</v>
      </c>
      <c r="N425" s="123">
        <v>254.91531943999999</v>
      </c>
      <c r="O425" s="123">
        <v>210.62904162999999</v>
      </c>
      <c r="P425" s="123">
        <v>234.18153190999999</v>
      </c>
      <c r="Q425" s="123">
        <v>470.76016240000001</v>
      </c>
      <c r="R425" s="123">
        <v>110.16678048</v>
      </c>
      <c r="S425" s="123">
        <v>104.17280864199999</v>
      </c>
      <c r="T425" s="123">
        <v>40.630224229000007</v>
      </c>
      <c r="U425" s="70"/>
      <c r="V425" s="144"/>
    </row>
    <row r="426" spans="1:22" x14ac:dyDescent="0.25">
      <c r="A426" s="115" t="s">
        <v>243</v>
      </c>
      <c r="B426" s="115" t="s">
        <v>298</v>
      </c>
      <c r="C426" s="115" t="s">
        <v>273</v>
      </c>
      <c r="D426" s="115"/>
      <c r="E426" s="123">
        <v>9.1745185849999995</v>
      </c>
      <c r="F426" s="123">
        <v>3.3819670679999998</v>
      </c>
      <c r="G426" s="123">
        <v>8.5172281269999992</v>
      </c>
      <c r="H426" s="123">
        <v>13.06512642</v>
      </c>
      <c r="I426" s="123">
        <v>8.0808248519999992</v>
      </c>
      <c r="J426" s="123">
        <v>3.2443540099999999</v>
      </c>
      <c r="K426" s="123">
        <v>10.77002716</v>
      </c>
      <c r="L426" s="123">
        <v>2.6993191240000001</v>
      </c>
      <c r="M426" s="123">
        <v>6.983242035</v>
      </c>
      <c r="N426" s="123">
        <v>13.241443629999999</v>
      </c>
      <c r="O426" s="123">
        <v>11.214407919999999</v>
      </c>
      <c r="P426" s="123">
        <v>10.96693039</v>
      </c>
      <c r="Q426" s="123">
        <v>28.42712212</v>
      </c>
      <c r="R426" s="123">
        <v>4.541021347</v>
      </c>
      <c r="S426" s="123">
        <v>3.3735768799999999</v>
      </c>
      <c r="T426" s="123">
        <v>2.1026155950000001</v>
      </c>
      <c r="U426" s="70"/>
      <c r="V426" s="144"/>
    </row>
    <row r="427" spans="1:22" x14ac:dyDescent="0.25">
      <c r="A427" s="115" t="s">
        <v>243</v>
      </c>
      <c r="B427" s="115" t="s">
        <v>298</v>
      </c>
      <c r="C427" s="115" t="s">
        <v>274</v>
      </c>
      <c r="D427" s="115"/>
      <c r="E427" s="123">
        <v>1.5071166009999999</v>
      </c>
      <c r="F427" s="123">
        <v>1.446879789</v>
      </c>
      <c r="G427" s="123">
        <v>4.2030221880000003</v>
      </c>
      <c r="H427" s="123">
        <v>3.5293094580000002</v>
      </c>
      <c r="I427" s="123">
        <v>1.611552938</v>
      </c>
      <c r="J427" s="123">
        <v>0.77168270999999999</v>
      </c>
      <c r="K427" s="123">
        <v>2.2149480580000001</v>
      </c>
      <c r="L427" s="123">
        <v>0.24111095099999999</v>
      </c>
      <c r="M427" s="123">
        <v>1.421565076</v>
      </c>
      <c r="N427" s="123">
        <v>2.9273089469999998</v>
      </c>
      <c r="O427" s="123">
        <v>2.2730811539999998</v>
      </c>
      <c r="P427" s="123">
        <v>3.4667298790000003</v>
      </c>
      <c r="Q427" s="123">
        <v>6.055615961</v>
      </c>
      <c r="R427" s="123">
        <v>2.1458914280000001</v>
      </c>
      <c r="S427" s="123">
        <v>1.395396181</v>
      </c>
      <c r="T427" s="123">
        <v>0.62480170299999993</v>
      </c>
      <c r="U427" s="70"/>
      <c r="V427" s="144"/>
    </row>
    <row r="428" spans="1:22" x14ac:dyDescent="0.25">
      <c r="A428" s="115" t="s">
        <v>243</v>
      </c>
      <c r="B428" s="115" t="s">
        <v>298</v>
      </c>
      <c r="C428" s="115" t="s">
        <v>275</v>
      </c>
      <c r="D428" s="115"/>
      <c r="E428" s="123">
        <v>7.2187968000000005E-2</v>
      </c>
      <c r="F428" s="123">
        <v>6.0741364999999999E-2</v>
      </c>
      <c r="G428" s="123">
        <v>0.29369753599999998</v>
      </c>
      <c r="H428" s="123">
        <v>0.182984799</v>
      </c>
      <c r="I428" s="123">
        <v>9.8303198999999994E-2</v>
      </c>
      <c r="J428" s="123">
        <v>7.9851657000000006E-2</v>
      </c>
      <c r="K428" s="123">
        <v>0.100038171</v>
      </c>
      <c r="L428" s="123">
        <v>3.2741702999999997E-2</v>
      </c>
      <c r="M428" s="123">
        <v>6.7354389000000001E-2</v>
      </c>
      <c r="N428" s="123">
        <v>0.176474571</v>
      </c>
      <c r="O428" s="123">
        <v>5.9472572000000001E-2</v>
      </c>
      <c r="P428" s="123">
        <v>0.144456998</v>
      </c>
      <c r="Q428" s="123">
        <v>0.331510007</v>
      </c>
      <c r="R428" s="123">
        <v>7.7047906999999999E-2</v>
      </c>
      <c r="S428" s="123">
        <v>3.8927332000000002E-2</v>
      </c>
      <c r="T428" s="123">
        <v>3.1245063999999999E-2</v>
      </c>
      <c r="U428" s="70"/>
      <c r="V428" s="144"/>
    </row>
    <row r="429" spans="1:22" s="177" customFormat="1" ht="23.25" x14ac:dyDescent="0.25">
      <c r="A429" s="120" t="s">
        <v>271</v>
      </c>
      <c r="B429" s="121"/>
      <c r="C429" s="121"/>
      <c r="D429" s="121"/>
      <c r="E429" s="121"/>
      <c r="F429" s="121"/>
      <c r="G429" s="121"/>
      <c r="H429" s="121"/>
      <c r="I429" s="121"/>
      <c r="J429" s="121"/>
      <c r="K429" s="121"/>
      <c r="L429" s="121"/>
      <c r="M429" s="121"/>
      <c r="N429" s="121"/>
      <c r="O429" s="121"/>
      <c r="P429" s="121"/>
      <c r="Q429" s="121"/>
      <c r="R429" s="121"/>
      <c r="S429" s="121"/>
      <c r="T429" s="121"/>
      <c r="U429" s="70"/>
      <c r="V429" s="144"/>
    </row>
    <row r="430" spans="1:22" x14ac:dyDescent="0.25">
      <c r="A430" s="115" t="s">
        <v>244</v>
      </c>
      <c r="B430" s="115"/>
      <c r="C430" s="115"/>
      <c r="D430" s="115"/>
      <c r="E430" s="115" t="s">
        <v>14</v>
      </c>
      <c r="F430" s="115" t="s">
        <v>3</v>
      </c>
      <c r="G430" s="115" t="s">
        <v>9</v>
      </c>
      <c r="H430" s="115" t="s">
        <v>11</v>
      </c>
      <c r="I430" s="115" t="s">
        <v>12</v>
      </c>
      <c r="J430" s="115" t="s">
        <v>10</v>
      </c>
      <c r="K430" s="115" t="s">
        <v>8</v>
      </c>
      <c r="L430" s="115" t="s">
        <v>7</v>
      </c>
      <c r="M430" s="115" t="s">
        <v>2</v>
      </c>
      <c r="N430" s="115" t="s">
        <v>4</v>
      </c>
      <c r="O430" s="115" t="s">
        <v>15</v>
      </c>
      <c r="P430" s="115" t="s">
        <v>5</v>
      </c>
      <c r="Q430" s="115" t="s">
        <v>13</v>
      </c>
      <c r="R430" s="115" t="s">
        <v>6</v>
      </c>
      <c r="S430" s="115" t="s">
        <v>0</v>
      </c>
      <c r="T430" s="115" t="s">
        <v>1</v>
      </c>
      <c r="U430" s="70"/>
      <c r="V430" s="144"/>
    </row>
    <row r="431" spans="1:22" x14ac:dyDescent="0.25">
      <c r="A431" s="115" t="s">
        <v>244</v>
      </c>
      <c r="B431" s="115" t="s">
        <v>298</v>
      </c>
      <c r="C431" s="115" t="s">
        <v>268</v>
      </c>
      <c r="D431" s="115"/>
      <c r="E431" s="123">
        <v>132.80880740000001</v>
      </c>
      <c r="F431" s="123">
        <v>74.46330261</v>
      </c>
      <c r="G431" s="123">
        <v>119.0718231</v>
      </c>
      <c r="H431" s="123">
        <v>242.14936829999999</v>
      </c>
      <c r="I431" s="123">
        <v>132.84661869999999</v>
      </c>
      <c r="J431" s="123">
        <v>24.075885769999999</v>
      </c>
      <c r="K431" s="123">
        <v>150.12397770000001</v>
      </c>
      <c r="L431" s="123">
        <v>16.205600740000001</v>
      </c>
      <c r="M431" s="123">
        <v>112.4780502</v>
      </c>
      <c r="N431" s="123">
        <v>224.57734679999999</v>
      </c>
      <c r="O431" s="123">
        <v>188.8628387</v>
      </c>
      <c r="P431" s="123">
        <v>208.77473449999999</v>
      </c>
      <c r="Q431" s="123">
        <v>405.40911870000002</v>
      </c>
      <c r="R431" s="123">
        <v>99.137138370000002</v>
      </c>
      <c r="S431" s="123">
        <v>96.036354059999994</v>
      </c>
      <c r="T431" s="123">
        <v>35.435817720000003</v>
      </c>
      <c r="U431" s="70"/>
      <c r="V431" s="144"/>
    </row>
    <row r="432" spans="1:22" x14ac:dyDescent="0.25">
      <c r="A432" s="115" t="s">
        <v>244</v>
      </c>
      <c r="B432" s="115" t="s">
        <v>298</v>
      </c>
      <c r="C432" s="115" t="s">
        <v>269</v>
      </c>
      <c r="D432" s="115"/>
      <c r="E432" s="123">
        <v>111.46272471</v>
      </c>
      <c r="F432" s="123">
        <v>65.561388012999998</v>
      </c>
      <c r="G432" s="123">
        <v>98.795978529999999</v>
      </c>
      <c r="H432" s="123">
        <v>210.22410202999998</v>
      </c>
      <c r="I432" s="123">
        <v>114.65013126999999</v>
      </c>
      <c r="J432" s="123">
        <v>17.025041577</v>
      </c>
      <c r="K432" s="123">
        <v>124.42107014000001</v>
      </c>
      <c r="L432" s="123">
        <v>10.180989744000001</v>
      </c>
      <c r="M432" s="123">
        <v>95.137607540000005</v>
      </c>
      <c r="N432" s="123">
        <v>194.23937415999998</v>
      </c>
      <c r="O432" s="123">
        <v>167.09663577000001</v>
      </c>
      <c r="P432" s="123">
        <v>183.36793709</v>
      </c>
      <c r="Q432" s="123">
        <v>340.05807500000003</v>
      </c>
      <c r="R432" s="123">
        <v>88.107496260000005</v>
      </c>
      <c r="S432" s="123">
        <v>87.899899477999995</v>
      </c>
      <c r="T432" s="123">
        <v>30.241411211000003</v>
      </c>
      <c r="U432" s="70"/>
      <c r="V432" s="144"/>
    </row>
    <row r="433" spans="1:22" x14ac:dyDescent="0.25">
      <c r="A433" s="115" t="s">
        <v>244</v>
      </c>
      <c r="B433" s="115" t="s">
        <v>298</v>
      </c>
      <c r="C433" s="115" t="s">
        <v>270</v>
      </c>
      <c r="D433" s="115"/>
      <c r="E433" s="123">
        <v>154.15489009000001</v>
      </c>
      <c r="F433" s="123">
        <v>83.365217207000001</v>
      </c>
      <c r="G433" s="123">
        <v>139.34766766999999</v>
      </c>
      <c r="H433" s="123">
        <v>274.07463457</v>
      </c>
      <c r="I433" s="123">
        <v>151.04310612999998</v>
      </c>
      <c r="J433" s="123">
        <v>31.126729962999999</v>
      </c>
      <c r="K433" s="123">
        <v>175.82688526000001</v>
      </c>
      <c r="L433" s="123">
        <v>22.230211736000001</v>
      </c>
      <c r="M433" s="123">
        <v>129.81849285999999</v>
      </c>
      <c r="N433" s="123">
        <v>254.91531943999999</v>
      </c>
      <c r="O433" s="123">
        <v>210.62904162999999</v>
      </c>
      <c r="P433" s="123">
        <v>234.18153190999999</v>
      </c>
      <c r="Q433" s="123">
        <v>470.76016240000001</v>
      </c>
      <c r="R433" s="123">
        <v>110.16678048</v>
      </c>
      <c r="S433" s="123">
        <v>104.17280864199999</v>
      </c>
      <c r="T433" s="123">
        <v>40.630224229000007</v>
      </c>
      <c r="U433" s="70"/>
      <c r="V433" s="144"/>
    </row>
    <row r="434" spans="1:22" s="177" customFormat="1" ht="23.25" x14ac:dyDescent="0.25">
      <c r="A434" s="120" t="s">
        <v>281</v>
      </c>
      <c r="B434" s="121"/>
      <c r="C434" s="121"/>
      <c r="D434" s="121"/>
      <c r="E434" s="121"/>
      <c r="F434" s="121"/>
      <c r="G434" s="121"/>
      <c r="H434" s="121"/>
      <c r="I434" s="121"/>
      <c r="J434" s="121"/>
      <c r="K434" s="121"/>
      <c r="L434" s="121"/>
      <c r="M434" s="121"/>
      <c r="N434" s="121"/>
      <c r="O434" s="121"/>
      <c r="P434" s="121"/>
      <c r="Q434" s="121"/>
      <c r="R434" s="121"/>
      <c r="S434" s="121"/>
      <c r="T434" s="121"/>
      <c r="U434" s="70"/>
      <c r="V434" s="144"/>
    </row>
    <row r="435" spans="1:22" x14ac:dyDescent="0.25">
      <c r="A435" s="115" t="s">
        <v>245</v>
      </c>
      <c r="B435" s="115"/>
      <c r="C435" s="115"/>
      <c r="D435" s="115"/>
      <c r="E435" s="115" t="s">
        <v>14</v>
      </c>
      <c r="F435" s="115" t="s">
        <v>3</v>
      </c>
      <c r="G435" s="115" t="s">
        <v>9</v>
      </c>
      <c r="H435" s="115" t="s">
        <v>11</v>
      </c>
      <c r="I435" s="115" t="s">
        <v>12</v>
      </c>
      <c r="J435" s="115" t="s">
        <v>10</v>
      </c>
      <c r="K435" s="115" t="s">
        <v>8</v>
      </c>
      <c r="L435" s="115" t="s">
        <v>7</v>
      </c>
      <c r="M435" s="115" t="s">
        <v>2</v>
      </c>
      <c r="N435" s="115" t="s">
        <v>4</v>
      </c>
      <c r="O435" s="115" t="s">
        <v>15</v>
      </c>
      <c r="P435" s="115" t="s">
        <v>5</v>
      </c>
      <c r="Q435" s="115" t="s">
        <v>13</v>
      </c>
      <c r="R435" s="115" t="s">
        <v>6</v>
      </c>
      <c r="S435" s="115" t="s">
        <v>0</v>
      </c>
      <c r="T435" s="115" t="s">
        <v>1</v>
      </c>
      <c r="U435" s="70"/>
      <c r="V435" s="144"/>
    </row>
    <row r="436" spans="1:22" x14ac:dyDescent="0.25">
      <c r="A436" s="115" t="s">
        <v>245</v>
      </c>
      <c r="B436" s="115" t="s">
        <v>298</v>
      </c>
      <c r="C436" s="115" t="s">
        <v>277</v>
      </c>
      <c r="D436" s="115"/>
      <c r="E436" s="123">
        <v>1.297251105</v>
      </c>
      <c r="F436" s="123">
        <v>1.2946937080000001</v>
      </c>
      <c r="G436" s="123">
        <v>3.5213700000000001</v>
      </c>
      <c r="H436" s="123">
        <v>3.0854590000000002</v>
      </c>
      <c r="I436" s="123">
        <v>1.387048244</v>
      </c>
      <c r="J436" s="123">
        <v>0.59350174700000002</v>
      </c>
      <c r="K436" s="123">
        <v>1.922767401</v>
      </c>
      <c r="L436" s="123">
        <v>0.17510314299999999</v>
      </c>
      <c r="M436" s="123">
        <v>1.229822</v>
      </c>
      <c r="N436" s="123">
        <v>2.523858309</v>
      </c>
      <c r="O436" s="123">
        <v>2.1067628859999998</v>
      </c>
      <c r="P436" s="123">
        <v>3.0707409380000001</v>
      </c>
      <c r="Q436" s="123">
        <v>5.2792720790000001</v>
      </c>
      <c r="R436" s="123">
        <v>1.941594362</v>
      </c>
      <c r="S436" s="123">
        <v>1.291412354</v>
      </c>
      <c r="T436" s="123">
        <v>0.54649007299999997</v>
      </c>
      <c r="U436" s="70"/>
      <c r="V436" s="144"/>
    </row>
    <row r="437" spans="1:22" x14ac:dyDescent="0.25">
      <c r="A437" s="115" t="s">
        <v>245</v>
      </c>
      <c r="B437" s="115" t="s">
        <v>298</v>
      </c>
      <c r="C437" s="115" t="s">
        <v>278</v>
      </c>
      <c r="D437" s="115"/>
      <c r="E437" s="123">
        <v>1.087385609</v>
      </c>
      <c r="F437" s="123">
        <v>1.1425076270000001</v>
      </c>
      <c r="G437" s="123">
        <v>2.839717812</v>
      </c>
      <c r="H437" s="123">
        <v>2.6416085420000002</v>
      </c>
      <c r="I437" s="123">
        <v>1.1625435500000001</v>
      </c>
      <c r="J437" s="123">
        <v>0.41532078400000005</v>
      </c>
      <c r="K437" s="123">
        <v>1.6305867439999999</v>
      </c>
      <c r="L437" s="123">
        <v>0.10909533499999999</v>
      </c>
      <c r="M437" s="123">
        <v>1.0380789239999999</v>
      </c>
      <c r="N437" s="123">
        <v>2.1204076710000002</v>
      </c>
      <c r="O437" s="123">
        <v>1.9404446179999999</v>
      </c>
      <c r="P437" s="123">
        <v>2.674751997</v>
      </c>
      <c r="Q437" s="123">
        <v>4.5029281970000001</v>
      </c>
      <c r="R437" s="123">
        <v>1.7372972959999999</v>
      </c>
      <c r="S437" s="123">
        <v>1.187428527</v>
      </c>
      <c r="T437" s="123">
        <v>0.468178443</v>
      </c>
      <c r="U437" s="70"/>
      <c r="V437" s="144"/>
    </row>
    <row r="438" spans="1:22" x14ac:dyDescent="0.25">
      <c r="A438" s="115" t="s">
        <v>245</v>
      </c>
      <c r="B438" s="115" t="s">
        <v>298</v>
      </c>
      <c r="C438" s="115" t="s">
        <v>279</v>
      </c>
      <c r="D438" s="115"/>
      <c r="E438" s="123">
        <v>1.5071166009999999</v>
      </c>
      <c r="F438" s="123">
        <v>1.446879789</v>
      </c>
      <c r="G438" s="123">
        <v>4.2030221880000003</v>
      </c>
      <c r="H438" s="123">
        <v>3.5293094580000002</v>
      </c>
      <c r="I438" s="123">
        <v>1.611552938</v>
      </c>
      <c r="J438" s="123">
        <v>0.77168270999999999</v>
      </c>
      <c r="K438" s="123">
        <v>2.2149480580000001</v>
      </c>
      <c r="L438" s="123">
        <v>0.24111095099999999</v>
      </c>
      <c r="M438" s="123">
        <v>1.421565076</v>
      </c>
      <c r="N438" s="123">
        <v>2.9273089469999998</v>
      </c>
      <c r="O438" s="123">
        <v>2.2730811539999998</v>
      </c>
      <c r="P438" s="123">
        <v>3.4667298790000003</v>
      </c>
      <c r="Q438" s="123">
        <v>6.055615961</v>
      </c>
      <c r="R438" s="123">
        <v>2.1458914280000001</v>
      </c>
      <c r="S438" s="123">
        <v>1.395396181</v>
      </c>
      <c r="T438" s="123">
        <v>0.62480170299999993</v>
      </c>
      <c r="U438" s="70"/>
      <c r="V438" s="144"/>
    </row>
    <row r="439" spans="1:22" s="177" customFormat="1" ht="23.25" x14ac:dyDescent="0.25">
      <c r="A439" s="120" t="s">
        <v>292</v>
      </c>
      <c r="B439" s="121"/>
      <c r="C439" s="121"/>
      <c r="D439" s="121"/>
      <c r="E439" s="121"/>
      <c r="F439" s="121"/>
      <c r="G439" s="121"/>
      <c r="H439" s="121"/>
      <c r="I439" s="121"/>
      <c r="J439" s="121"/>
      <c r="K439" s="121"/>
      <c r="L439" s="121"/>
      <c r="M439" s="121"/>
      <c r="N439" s="121"/>
      <c r="O439" s="121"/>
      <c r="P439" s="121"/>
      <c r="Q439" s="121"/>
      <c r="R439" s="121"/>
      <c r="S439" s="121"/>
      <c r="T439" s="121"/>
      <c r="U439" s="70"/>
      <c r="V439" s="144"/>
    </row>
    <row r="440" spans="1:22" x14ac:dyDescent="0.25">
      <c r="A440" s="115" t="s">
        <v>280</v>
      </c>
      <c r="B440" s="115"/>
      <c r="C440" s="115"/>
      <c r="D440" s="115"/>
      <c r="E440" s="115" t="s">
        <v>14</v>
      </c>
      <c r="F440" s="115" t="s">
        <v>3</v>
      </c>
      <c r="G440" s="115" t="s">
        <v>9</v>
      </c>
      <c r="H440" s="115" t="s">
        <v>11</v>
      </c>
      <c r="I440" s="115" t="s">
        <v>12</v>
      </c>
      <c r="J440" s="115" t="s">
        <v>10</v>
      </c>
      <c r="K440" s="115" t="s">
        <v>8</v>
      </c>
      <c r="L440" s="115" t="s">
        <v>7</v>
      </c>
      <c r="M440" s="115" t="s">
        <v>2</v>
      </c>
      <c r="N440" s="115" t="s">
        <v>4</v>
      </c>
      <c r="O440" s="115" t="s">
        <v>15</v>
      </c>
      <c r="P440" s="115" t="s">
        <v>5</v>
      </c>
      <c r="Q440" s="115" t="s">
        <v>13</v>
      </c>
      <c r="R440" s="115" t="s">
        <v>6</v>
      </c>
      <c r="S440" s="115" t="s">
        <v>0</v>
      </c>
      <c r="T440" s="115" t="s">
        <v>1</v>
      </c>
      <c r="U440" s="70"/>
      <c r="V440" s="144"/>
    </row>
    <row r="441" spans="1:22" x14ac:dyDescent="0.25">
      <c r="A441" s="115" t="s">
        <v>280</v>
      </c>
      <c r="B441" s="115" t="s">
        <v>297</v>
      </c>
      <c r="C441" s="115" t="s">
        <v>347</v>
      </c>
      <c r="D441" s="115"/>
      <c r="E441" s="116">
        <v>2407.9378497655166</v>
      </c>
      <c r="F441" s="116">
        <v>0</v>
      </c>
      <c r="G441" s="116">
        <v>397.33801265826713</v>
      </c>
      <c r="H441" s="116">
        <v>0</v>
      </c>
      <c r="I441" s="116">
        <v>0</v>
      </c>
      <c r="J441" s="116">
        <v>0</v>
      </c>
      <c r="K441" s="116">
        <v>0</v>
      </c>
      <c r="L441" s="116">
        <v>0</v>
      </c>
      <c r="M441" s="116">
        <v>0</v>
      </c>
      <c r="N441" s="116">
        <v>0</v>
      </c>
      <c r="O441" s="116">
        <v>0</v>
      </c>
      <c r="P441" s="116">
        <v>0</v>
      </c>
      <c r="Q441" s="116">
        <v>1553.8724691180882</v>
      </c>
      <c r="R441" s="116">
        <v>2009.4171474780235</v>
      </c>
      <c r="S441" s="116">
        <v>0</v>
      </c>
      <c r="T441" s="116">
        <v>0</v>
      </c>
      <c r="U441" s="70"/>
      <c r="V441" s="144" t="s">
        <v>73</v>
      </c>
    </row>
    <row r="442" spans="1:22" x14ac:dyDescent="0.25">
      <c r="A442" s="115" t="s">
        <v>280</v>
      </c>
      <c r="B442" s="115" t="s">
        <v>297</v>
      </c>
      <c r="C442" s="115" t="s">
        <v>348</v>
      </c>
      <c r="D442" s="115"/>
      <c r="E442" s="116">
        <v>2554.5812648162364</v>
      </c>
      <c r="F442" s="116">
        <v>0</v>
      </c>
      <c r="G442" s="116">
        <v>421.53589762915561</v>
      </c>
      <c r="H442" s="116">
        <v>0</v>
      </c>
      <c r="I442" s="116">
        <v>0</v>
      </c>
      <c r="J442" s="116">
        <v>0</v>
      </c>
      <c r="K442" s="116">
        <v>0</v>
      </c>
      <c r="L442" s="116">
        <v>0</v>
      </c>
      <c r="M442" s="116">
        <v>0</v>
      </c>
      <c r="N442" s="116">
        <v>0</v>
      </c>
      <c r="O442" s="116">
        <v>0</v>
      </c>
      <c r="P442" s="116">
        <v>0</v>
      </c>
      <c r="Q442" s="116">
        <v>1648.5033024873799</v>
      </c>
      <c r="R442" s="116">
        <v>2131.7906517594351</v>
      </c>
      <c r="S442" s="116">
        <v>0</v>
      </c>
      <c r="T442" s="116">
        <v>0</v>
      </c>
      <c r="U442" s="70"/>
      <c r="V442" s="144" t="s">
        <v>74</v>
      </c>
    </row>
    <row r="443" spans="1:22" x14ac:dyDescent="0.25">
      <c r="A443" s="115" t="s">
        <v>280</v>
      </c>
      <c r="B443" s="115" t="s">
        <v>297</v>
      </c>
      <c r="C443" s="115" t="s">
        <v>349</v>
      </c>
      <c r="D443" s="115"/>
      <c r="E443" s="116">
        <v>2710.1552638435446</v>
      </c>
      <c r="F443" s="116">
        <v>0</v>
      </c>
      <c r="G443" s="116">
        <v>447.20743379477108</v>
      </c>
      <c r="H443" s="116">
        <v>0</v>
      </c>
      <c r="I443" s="116">
        <v>0</v>
      </c>
      <c r="J443" s="116">
        <v>0</v>
      </c>
      <c r="K443" s="116">
        <v>0</v>
      </c>
      <c r="L443" s="116">
        <v>0</v>
      </c>
      <c r="M443" s="116">
        <v>0</v>
      </c>
      <c r="N443" s="116">
        <v>0</v>
      </c>
      <c r="O443" s="116">
        <v>0</v>
      </c>
      <c r="P443" s="116">
        <v>0</v>
      </c>
      <c r="Q443" s="116">
        <v>1748.8971536088611</v>
      </c>
      <c r="R443" s="116">
        <v>2261.6167024515844</v>
      </c>
      <c r="S443" s="116">
        <v>0</v>
      </c>
      <c r="T443" s="116">
        <v>0</v>
      </c>
      <c r="U443" s="70"/>
      <c r="V443" s="144" t="s">
        <v>75</v>
      </c>
    </row>
    <row r="444" spans="1:22" x14ac:dyDescent="0.25">
      <c r="A444" s="115" t="s">
        <v>280</v>
      </c>
      <c r="B444" s="115" t="s">
        <v>297</v>
      </c>
      <c r="C444" s="115" t="s">
        <v>350</v>
      </c>
      <c r="D444" s="115"/>
      <c r="E444" s="116">
        <v>2875.2037194116165</v>
      </c>
      <c r="F444" s="116">
        <v>0</v>
      </c>
      <c r="G444" s="116">
        <v>474.44236651287264</v>
      </c>
      <c r="H444" s="116">
        <v>0</v>
      </c>
      <c r="I444" s="116">
        <v>0</v>
      </c>
      <c r="J444" s="116">
        <v>0</v>
      </c>
      <c r="K444" s="116">
        <v>0</v>
      </c>
      <c r="L444" s="116">
        <v>0</v>
      </c>
      <c r="M444" s="116">
        <v>0</v>
      </c>
      <c r="N444" s="116">
        <v>0</v>
      </c>
      <c r="O444" s="116">
        <v>0</v>
      </c>
      <c r="P444" s="116">
        <v>0</v>
      </c>
      <c r="Q444" s="116">
        <v>1855.4049902636405</v>
      </c>
      <c r="R444" s="116">
        <v>2399.3491596308859</v>
      </c>
      <c r="S444" s="116">
        <v>0</v>
      </c>
      <c r="T444" s="116">
        <v>0</v>
      </c>
      <c r="U444" s="70"/>
      <c r="V444" s="144" t="s">
        <v>76</v>
      </c>
    </row>
    <row r="445" spans="1:22" x14ac:dyDescent="0.25">
      <c r="A445" s="115" t="s">
        <v>280</v>
      </c>
      <c r="B445" s="115" t="s">
        <v>297</v>
      </c>
      <c r="C445" s="115" t="s">
        <v>351</v>
      </c>
      <c r="D445" s="115"/>
      <c r="E445" s="116">
        <v>3050.3036259237838</v>
      </c>
      <c r="F445" s="116">
        <v>0</v>
      </c>
      <c r="G445" s="116">
        <v>503.33590663350651</v>
      </c>
      <c r="H445" s="116">
        <v>0</v>
      </c>
      <c r="I445" s="116">
        <v>0</v>
      </c>
      <c r="J445" s="116">
        <v>0</v>
      </c>
      <c r="K445" s="116">
        <v>0</v>
      </c>
      <c r="L445" s="116">
        <v>0</v>
      </c>
      <c r="M445" s="116">
        <v>0</v>
      </c>
      <c r="N445" s="116">
        <v>0</v>
      </c>
      <c r="O445" s="116">
        <v>0</v>
      </c>
      <c r="P445" s="116">
        <v>0</v>
      </c>
      <c r="Q445" s="116">
        <v>1968.3991541706962</v>
      </c>
      <c r="R445" s="116">
        <v>2545.4695234524065</v>
      </c>
      <c r="S445" s="116">
        <v>0</v>
      </c>
      <c r="T445" s="116">
        <v>0</v>
      </c>
      <c r="U445" s="70"/>
      <c r="V445" s="144" t="s">
        <v>77</v>
      </c>
    </row>
    <row r="446" spans="1:22" s="177" customFormat="1" ht="23.25" x14ac:dyDescent="0.25">
      <c r="A446" s="120" t="s">
        <v>293</v>
      </c>
      <c r="B446" s="121"/>
      <c r="C446" s="121"/>
      <c r="D446" s="121"/>
      <c r="E446" s="121"/>
      <c r="F446" s="121"/>
      <c r="G446" s="121"/>
      <c r="H446" s="121"/>
      <c r="I446" s="121"/>
      <c r="J446" s="121"/>
      <c r="K446" s="121"/>
      <c r="L446" s="121"/>
      <c r="M446" s="121"/>
      <c r="N446" s="121"/>
      <c r="O446" s="121"/>
      <c r="P446" s="121"/>
      <c r="Q446" s="121"/>
      <c r="R446" s="121"/>
      <c r="S446" s="121"/>
      <c r="T446" s="121"/>
      <c r="U446" s="70"/>
      <c r="V446" s="144"/>
    </row>
    <row r="447" spans="1:22" x14ac:dyDescent="0.25">
      <c r="A447" s="115" t="s">
        <v>282</v>
      </c>
      <c r="B447" s="115"/>
      <c r="C447" s="115"/>
      <c r="D447" s="115"/>
      <c r="E447" s="115" t="s">
        <v>14</v>
      </c>
      <c r="F447" s="115" t="s">
        <v>3</v>
      </c>
      <c r="G447" s="115" t="s">
        <v>9</v>
      </c>
      <c r="H447" s="115" t="s">
        <v>11</v>
      </c>
      <c r="I447" s="115" t="s">
        <v>12</v>
      </c>
      <c r="J447" s="115" t="s">
        <v>10</v>
      </c>
      <c r="K447" s="115" t="s">
        <v>8</v>
      </c>
      <c r="L447" s="115" t="s">
        <v>7</v>
      </c>
      <c r="M447" s="115" t="s">
        <v>2</v>
      </c>
      <c r="N447" s="115" t="s">
        <v>4</v>
      </c>
      <c r="O447" s="115" t="s">
        <v>15</v>
      </c>
      <c r="P447" s="115" t="s">
        <v>5</v>
      </c>
      <c r="Q447" s="115" t="s">
        <v>13</v>
      </c>
      <c r="R447" s="115" t="s">
        <v>6</v>
      </c>
      <c r="S447" s="115" t="s">
        <v>0</v>
      </c>
      <c r="T447" s="115" t="s">
        <v>1</v>
      </c>
      <c r="U447" s="70"/>
      <c r="V447" s="144"/>
    </row>
    <row r="448" spans="1:22" x14ac:dyDescent="0.25">
      <c r="A448" s="115" t="s">
        <v>282</v>
      </c>
      <c r="B448" s="115" t="s">
        <v>297</v>
      </c>
      <c r="C448" s="115" t="s">
        <v>352</v>
      </c>
      <c r="D448" s="115"/>
      <c r="E448" s="116">
        <v>2575.715725986593</v>
      </c>
      <c r="F448" s="116">
        <v>0</v>
      </c>
      <c r="G448" s="116">
        <v>230.51205157587103</v>
      </c>
      <c r="H448" s="116">
        <v>0</v>
      </c>
      <c r="I448" s="116">
        <v>0</v>
      </c>
      <c r="J448" s="116">
        <v>0</v>
      </c>
      <c r="K448" s="116">
        <v>0</v>
      </c>
      <c r="L448" s="116">
        <v>0</v>
      </c>
      <c r="M448" s="116">
        <v>0</v>
      </c>
      <c r="N448" s="116">
        <v>0</v>
      </c>
      <c r="O448" s="116">
        <v>0</v>
      </c>
      <c r="P448" s="116">
        <v>0</v>
      </c>
      <c r="Q448" s="116">
        <v>578.3110528723081</v>
      </c>
      <c r="R448" s="116">
        <v>0</v>
      </c>
      <c r="S448" s="116">
        <v>0</v>
      </c>
      <c r="T448" s="116">
        <v>0</v>
      </c>
      <c r="U448" s="70"/>
      <c r="V448" s="144" t="s">
        <v>73</v>
      </c>
    </row>
    <row r="449" spans="1:22" x14ac:dyDescent="0.25">
      <c r="A449" s="115" t="s">
        <v>282</v>
      </c>
      <c r="B449" s="115" t="s">
        <v>297</v>
      </c>
      <c r="C449" s="115" t="s">
        <v>353</v>
      </c>
      <c r="D449" s="115"/>
      <c r="E449" s="116">
        <v>2732.5768136991765</v>
      </c>
      <c r="F449" s="116">
        <v>0</v>
      </c>
      <c r="G449" s="116">
        <v>244.55023551684155</v>
      </c>
      <c r="H449" s="116">
        <v>0</v>
      </c>
      <c r="I449" s="116">
        <v>0</v>
      </c>
      <c r="J449" s="116">
        <v>0</v>
      </c>
      <c r="K449" s="116">
        <v>0</v>
      </c>
      <c r="L449" s="116">
        <v>0</v>
      </c>
      <c r="M449" s="116">
        <v>0</v>
      </c>
      <c r="N449" s="116">
        <v>0</v>
      </c>
      <c r="O449" s="116">
        <v>0</v>
      </c>
      <c r="P449" s="116">
        <v>0</v>
      </c>
      <c r="Q449" s="116">
        <v>613.5301959922316</v>
      </c>
      <c r="R449" s="116">
        <v>0</v>
      </c>
      <c r="S449" s="116">
        <v>0</v>
      </c>
      <c r="T449" s="116">
        <v>0</v>
      </c>
      <c r="U449" s="70"/>
      <c r="V449" s="144" t="s">
        <v>74</v>
      </c>
    </row>
    <row r="450" spans="1:22" x14ac:dyDescent="0.25">
      <c r="A450" s="115" t="s">
        <v>282</v>
      </c>
      <c r="B450" s="115" t="s">
        <v>297</v>
      </c>
      <c r="C450" s="115" t="s">
        <v>354</v>
      </c>
      <c r="D450" s="115"/>
      <c r="E450" s="116">
        <v>2898.9907416534561</v>
      </c>
      <c r="F450" s="116">
        <v>0</v>
      </c>
      <c r="G450" s="116">
        <v>259.44334485981716</v>
      </c>
      <c r="H450" s="116">
        <v>0</v>
      </c>
      <c r="I450" s="116">
        <v>0</v>
      </c>
      <c r="J450" s="116">
        <v>0</v>
      </c>
      <c r="K450" s="116">
        <v>0</v>
      </c>
      <c r="L450" s="116">
        <v>0</v>
      </c>
      <c r="M450" s="116">
        <v>0</v>
      </c>
      <c r="N450" s="116">
        <v>0</v>
      </c>
      <c r="O450" s="116">
        <v>0</v>
      </c>
      <c r="P450" s="116">
        <v>0</v>
      </c>
      <c r="Q450" s="116">
        <v>650.89418492815844</v>
      </c>
      <c r="R450" s="116">
        <v>0</v>
      </c>
      <c r="S450" s="116">
        <v>0</v>
      </c>
      <c r="T450" s="116">
        <v>0</v>
      </c>
      <c r="U450" s="70"/>
      <c r="V450" s="144" t="s">
        <v>75</v>
      </c>
    </row>
    <row r="451" spans="1:22" x14ac:dyDescent="0.25">
      <c r="A451" s="115" t="s">
        <v>282</v>
      </c>
      <c r="B451" s="115" t="s">
        <v>297</v>
      </c>
      <c r="C451" s="115" t="s">
        <v>355</v>
      </c>
      <c r="D451" s="115"/>
      <c r="E451" s="116">
        <v>3075.5392778201513</v>
      </c>
      <c r="F451" s="116">
        <v>0</v>
      </c>
      <c r="G451" s="116">
        <v>275.24344456178005</v>
      </c>
      <c r="H451" s="116">
        <v>0</v>
      </c>
      <c r="I451" s="116">
        <v>0</v>
      </c>
      <c r="J451" s="116">
        <v>0</v>
      </c>
      <c r="K451" s="116">
        <v>0</v>
      </c>
      <c r="L451" s="116">
        <v>0</v>
      </c>
      <c r="M451" s="116">
        <v>0</v>
      </c>
      <c r="N451" s="116">
        <v>0</v>
      </c>
      <c r="O451" s="116">
        <v>0</v>
      </c>
      <c r="P451" s="116">
        <v>0</v>
      </c>
      <c r="Q451" s="116">
        <v>690.53364079028324</v>
      </c>
      <c r="R451" s="116">
        <v>0</v>
      </c>
      <c r="S451" s="116">
        <v>0</v>
      </c>
      <c r="T451" s="116">
        <v>0</v>
      </c>
      <c r="U451" s="70"/>
      <c r="V451" s="144" t="s">
        <v>76</v>
      </c>
    </row>
    <row r="452" spans="1:22" x14ac:dyDescent="0.25">
      <c r="A452" s="115" t="s">
        <v>282</v>
      </c>
      <c r="B452" s="115" t="s">
        <v>297</v>
      </c>
      <c r="C452" s="115" t="s">
        <v>356</v>
      </c>
      <c r="D452" s="115"/>
      <c r="E452" s="116">
        <v>3262.8396198393984</v>
      </c>
      <c r="F452" s="116">
        <v>0</v>
      </c>
      <c r="G452" s="116">
        <v>292.00577033559239</v>
      </c>
      <c r="H452" s="116">
        <v>0</v>
      </c>
      <c r="I452" s="116">
        <v>0</v>
      </c>
      <c r="J452" s="116">
        <v>0</v>
      </c>
      <c r="K452" s="116">
        <v>0</v>
      </c>
      <c r="L452" s="116">
        <v>0</v>
      </c>
      <c r="M452" s="116">
        <v>0</v>
      </c>
      <c r="N452" s="116">
        <v>0</v>
      </c>
      <c r="O452" s="116">
        <v>0</v>
      </c>
      <c r="P452" s="116">
        <v>0</v>
      </c>
      <c r="Q452" s="116">
        <v>732.58713951441143</v>
      </c>
      <c r="R452" s="116">
        <v>0</v>
      </c>
      <c r="S452" s="116">
        <v>0</v>
      </c>
      <c r="T452" s="116">
        <v>0</v>
      </c>
      <c r="U452" s="70"/>
      <c r="V452" s="144" t="s">
        <v>77</v>
      </c>
    </row>
    <row r="453" spans="1:22" s="177" customFormat="1" ht="23.25" x14ac:dyDescent="0.25">
      <c r="A453" s="120" t="s">
        <v>288</v>
      </c>
      <c r="B453" s="121"/>
      <c r="C453" s="121"/>
      <c r="D453" s="121"/>
      <c r="E453" s="172"/>
      <c r="F453" s="172"/>
      <c r="G453" s="172"/>
      <c r="H453" s="172"/>
      <c r="I453" s="172"/>
      <c r="J453" s="172"/>
      <c r="K453" s="172"/>
      <c r="L453" s="172"/>
      <c r="M453" s="172"/>
      <c r="N453" s="172"/>
      <c r="O453" s="172"/>
      <c r="P453" s="172"/>
      <c r="Q453" s="172"/>
      <c r="R453" s="172"/>
      <c r="S453" s="172"/>
      <c r="T453" s="172"/>
      <c r="U453" s="70"/>
      <c r="V453" s="144"/>
    </row>
    <row r="454" spans="1:22" x14ac:dyDescent="0.25">
      <c r="A454" s="115" t="s">
        <v>283</v>
      </c>
      <c r="B454" s="115"/>
      <c r="C454" s="115"/>
      <c r="D454" s="115"/>
      <c r="E454" s="115" t="s">
        <v>14</v>
      </c>
      <c r="F454" s="115" t="s">
        <v>3</v>
      </c>
      <c r="G454" s="115" t="s">
        <v>9</v>
      </c>
      <c r="H454" s="115" t="s">
        <v>11</v>
      </c>
      <c r="I454" s="115" t="s">
        <v>12</v>
      </c>
      <c r="J454" s="115" t="s">
        <v>10</v>
      </c>
      <c r="K454" s="115" t="s">
        <v>8</v>
      </c>
      <c r="L454" s="115" t="s">
        <v>7</v>
      </c>
      <c r="M454" s="115" t="s">
        <v>2</v>
      </c>
      <c r="N454" s="115" t="s">
        <v>4</v>
      </c>
      <c r="O454" s="115" t="s">
        <v>15</v>
      </c>
      <c r="P454" s="115" t="s">
        <v>5</v>
      </c>
      <c r="Q454" s="115" t="s">
        <v>13</v>
      </c>
      <c r="R454" s="115" t="s">
        <v>6</v>
      </c>
      <c r="S454" s="115" t="s">
        <v>0</v>
      </c>
      <c r="T454" s="115" t="s">
        <v>1</v>
      </c>
      <c r="U454" s="70"/>
      <c r="V454" s="144"/>
    </row>
    <row r="455" spans="1:22" x14ac:dyDescent="0.25">
      <c r="A455" s="115" t="s">
        <v>322</v>
      </c>
      <c r="B455" s="115" t="s">
        <v>256</v>
      </c>
      <c r="C455" s="115" t="s">
        <v>39</v>
      </c>
      <c r="D455" s="115"/>
      <c r="E455" s="123">
        <v>163.66223930899403</v>
      </c>
      <c r="F455" s="123">
        <v>247.691737158347</v>
      </c>
      <c r="G455" s="123">
        <v>48.814568791585565</v>
      </c>
      <c r="H455" s="123">
        <v>103.95268720741873</v>
      </c>
      <c r="I455" s="123">
        <v>144.1796933414592</v>
      </c>
      <c r="J455" s="123">
        <v>58.957105344924273</v>
      </c>
      <c r="K455" s="123">
        <v>95.547211147822821</v>
      </c>
      <c r="L455" s="123">
        <v>29.921807884993157</v>
      </c>
      <c r="M455" s="123">
        <v>122.90368473611525</v>
      </c>
      <c r="N455" s="123">
        <v>108.1400049656567</v>
      </c>
      <c r="O455" s="123">
        <v>1087.0742974655543</v>
      </c>
      <c r="P455" s="123">
        <v>149.06898089956078</v>
      </c>
      <c r="Q455" s="123">
        <v>168.71438659184406</v>
      </c>
      <c r="R455" s="123">
        <v>436.52463136031315</v>
      </c>
      <c r="S455" s="123">
        <v>1749.9301194804532</v>
      </c>
      <c r="T455" s="123">
        <v>432.00825781022911</v>
      </c>
      <c r="U455" s="70"/>
      <c r="V455" s="144"/>
    </row>
    <row r="456" spans="1:22" x14ac:dyDescent="0.25">
      <c r="A456" s="115" t="s">
        <v>322</v>
      </c>
      <c r="B456" s="115" t="s">
        <v>298</v>
      </c>
      <c r="C456" s="115" t="s">
        <v>430</v>
      </c>
      <c r="D456" s="115"/>
      <c r="E456" s="123">
        <v>163.66223930899403</v>
      </c>
      <c r="F456" s="123">
        <v>247.691737158347</v>
      </c>
      <c r="G456" s="123">
        <v>48.814568791585565</v>
      </c>
      <c r="H456" s="123">
        <v>100.65054629865108</v>
      </c>
      <c r="I456" s="123">
        <v>144.1796933414592</v>
      </c>
      <c r="J456" s="123">
        <v>58.957105344924273</v>
      </c>
      <c r="K456" s="123">
        <v>95.547211147822821</v>
      </c>
      <c r="L456" s="123">
        <v>29.921807884993157</v>
      </c>
      <c r="M456" s="123">
        <v>122.30902750185712</v>
      </c>
      <c r="N456" s="123">
        <v>107.99279726784059</v>
      </c>
      <c r="O456" s="123">
        <v>1086.9275748607099</v>
      </c>
      <c r="P456" s="123">
        <v>149.06898089956078</v>
      </c>
      <c r="Q456" s="123">
        <v>167.75499545546282</v>
      </c>
      <c r="R456" s="123">
        <v>436.52463136031315</v>
      </c>
      <c r="S456" s="123">
        <v>1749.9301194804532</v>
      </c>
      <c r="T456" s="123">
        <v>432.00825781022911</v>
      </c>
      <c r="U456" s="70"/>
      <c r="V456" s="144"/>
    </row>
    <row r="457" spans="1:22" s="177" customFormat="1" ht="23.25" x14ac:dyDescent="0.25">
      <c r="A457" s="120" t="s">
        <v>294</v>
      </c>
      <c r="B457" s="121"/>
      <c r="C457" s="121"/>
      <c r="D457" s="121"/>
      <c r="E457" s="121"/>
      <c r="F457" s="121"/>
      <c r="G457" s="121"/>
      <c r="H457" s="121"/>
      <c r="I457" s="121"/>
      <c r="J457" s="121"/>
      <c r="K457" s="121"/>
      <c r="L457" s="121"/>
      <c r="M457" s="121"/>
      <c r="N457" s="121"/>
      <c r="O457" s="121"/>
      <c r="P457" s="121"/>
      <c r="Q457" s="121"/>
      <c r="R457" s="121"/>
      <c r="S457" s="121"/>
      <c r="T457" s="121"/>
      <c r="U457" s="70"/>
      <c r="V457" s="144"/>
    </row>
    <row r="458" spans="1:22" x14ac:dyDescent="0.25">
      <c r="A458" s="115" t="s">
        <v>286</v>
      </c>
      <c r="B458" s="115"/>
      <c r="C458" s="115"/>
      <c r="D458" s="115"/>
      <c r="E458" s="115" t="s">
        <v>14</v>
      </c>
      <c r="F458" s="115" t="s">
        <v>3</v>
      </c>
      <c r="G458" s="115" t="s">
        <v>9</v>
      </c>
      <c r="H458" s="115" t="s">
        <v>11</v>
      </c>
      <c r="I458" s="115" t="s">
        <v>12</v>
      </c>
      <c r="J458" s="115" t="s">
        <v>10</v>
      </c>
      <c r="K458" s="115" t="s">
        <v>8</v>
      </c>
      <c r="L458" s="115" t="s">
        <v>7</v>
      </c>
      <c r="M458" s="115" t="s">
        <v>2</v>
      </c>
      <c r="N458" s="115" t="s">
        <v>4</v>
      </c>
      <c r="O458" s="115" t="s">
        <v>15</v>
      </c>
      <c r="P458" s="115" t="s">
        <v>5</v>
      </c>
      <c r="Q458" s="115" t="s">
        <v>13</v>
      </c>
      <c r="R458" s="115" t="s">
        <v>6</v>
      </c>
      <c r="S458" s="115" t="s">
        <v>0</v>
      </c>
      <c r="T458" s="115" t="s">
        <v>1</v>
      </c>
      <c r="U458" s="70"/>
      <c r="V458" s="144"/>
    </row>
    <row r="459" spans="1:22" x14ac:dyDescent="0.25">
      <c r="A459" s="115" t="s">
        <v>286</v>
      </c>
      <c r="B459" s="115" t="s">
        <v>323</v>
      </c>
      <c r="C459" s="115" t="s">
        <v>358</v>
      </c>
      <c r="D459" s="115"/>
      <c r="E459" s="116">
        <v>14721.621133600251</v>
      </c>
      <c r="F459" s="116">
        <v>22066.860057716447</v>
      </c>
      <c r="G459" s="116">
        <v>4488.3441341896032</v>
      </c>
      <c r="H459" s="116">
        <v>8100.7749630744456</v>
      </c>
      <c r="I459" s="116">
        <v>8561.4606002343298</v>
      </c>
      <c r="J459" s="116">
        <v>5444.1635052691263</v>
      </c>
      <c r="K459" s="116">
        <v>7780.6671256952195</v>
      </c>
      <c r="L459" s="116">
        <v>2462.6776588932416</v>
      </c>
      <c r="M459" s="116">
        <v>9144.4129629233503</v>
      </c>
      <c r="N459" s="116">
        <v>7457.3286161967844</v>
      </c>
      <c r="O459" s="116">
        <v>70948.053117525007</v>
      </c>
      <c r="P459" s="116">
        <v>10710.817589093906</v>
      </c>
      <c r="Q459" s="116">
        <v>13594.834435840494</v>
      </c>
      <c r="R459" s="116">
        <v>35854.239332737496</v>
      </c>
      <c r="S459" s="116">
        <v>108576.89157687448</v>
      </c>
      <c r="T459" s="116">
        <v>30899.220603378686</v>
      </c>
      <c r="U459" s="70"/>
      <c r="V459" s="144" t="s">
        <v>73</v>
      </c>
    </row>
    <row r="460" spans="1:22" x14ac:dyDescent="0.25">
      <c r="A460" s="115" t="s">
        <v>286</v>
      </c>
      <c r="B460" s="115" t="s">
        <v>323</v>
      </c>
      <c r="C460" s="115" t="s">
        <v>359</v>
      </c>
      <c r="D460" s="115"/>
      <c r="E460" s="116">
        <v>15182.347638382114</v>
      </c>
      <c r="F460" s="116">
        <v>22846.170405320772</v>
      </c>
      <c r="G460" s="116">
        <v>4620.3471024237024</v>
      </c>
      <c r="H460" s="116">
        <v>8341.4174897711928</v>
      </c>
      <c r="I460" s="116">
        <v>8856.7149522426425</v>
      </c>
      <c r="J460" s="116">
        <v>5609.7131950652647</v>
      </c>
      <c r="K460" s="116">
        <v>7994.8970003700133</v>
      </c>
      <c r="L460" s="116">
        <v>2550.1414315248185</v>
      </c>
      <c r="M460" s="116">
        <v>9458.0429053631324</v>
      </c>
      <c r="N460" s="116">
        <v>7695.3042749975866</v>
      </c>
      <c r="O460" s="116">
        <v>73328.771408192479</v>
      </c>
      <c r="P460" s="116">
        <v>10977.503499463683</v>
      </c>
      <c r="Q460" s="116">
        <v>14045.848864840515</v>
      </c>
      <c r="R460" s="116">
        <v>36996.186172104593</v>
      </c>
      <c r="S460" s="116">
        <v>113032.75844648163</v>
      </c>
      <c r="T460" s="116">
        <v>31949.915703800572</v>
      </c>
      <c r="U460" s="70"/>
      <c r="V460" s="144" t="s">
        <v>74</v>
      </c>
    </row>
    <row r="461" spans="1:22" x14ac:dyDescent="0.25">
      <c r="A461" s="115" t="s">
        <v>286</v>
      </c>
      <c r="B461" s="115" t="s">
        <v>323</v>
      </c>
      <c r="C461" s="115" t="s">
        <v>360</v>
      </c>
      <c r="D461" s="115"/>
      <c r="E461" s="116">
        <v>15599.291129873338</v>
      </c>
      <c r="F461" s="116">
        <v>23565.079796409307</v>
      </c>
      <c r="G461" s="116">
        <v>4738.552418113788</v>
      </c>
      <c r="H461" s="116">
        <v>8557.2808783147557</v>
      </c>
      <c r="I461" s="116">
        <v>9128.0955047043863</v>
      </c>
      <c r="J461" s="116">
        <v>5758.8105474126924</v>
      </c>
      <c r="K461" s="116">
        <v>8184.4961429163322</v>
      </c>
      <c r="L461" s="116">
        <v>2630.9073590513653</v>
      </c>
      <c r="M461" s="116">
        <v>9746.0665573421375</v>
      </c>
      <c r="N461" s="116">
        <v>7911.3901512908124</v>
      </c>
      <c r="O461" s="116">
        <v>75507.662863879756</v>
      </c>
      <c r="P461" s="116">
        <v>11209.05654250219</v>
      </c>
      <c r="Q461" s="116">
        <v>14457.925013720964</v>
      </c>
      <c r="R461" s="116">
        <v>38032.604455029454</v>
      </c>
      <c r="S461" s="116">
        <v>117234.29622393576</v>
      </c>
      <c r="T461" s="116">
        <v>32913.542844321601</v>
      </c>
      <c r="U461" s="70"/>
      <c r="V461" s="144" t="s">
        <v>75</v>
      </c>
    </row>
    <row r="462" spans="1:22" x14ac:dyDescent="0.25">
      <c r="A462" s="115" t="s">
        <v>286</v>
      </c>
      <c r="B462" s="115" t="s">
        <v>323</v>
      </c>
      <c r="C462" s="115" t="s">
        <v>361</v>
      </c>
      <c r="D462" s="115"/>
      <c r="E462" s="116">
        <v>16026.384903925755</v>
      </c>
      <c r="F462" s="116">
        <v>24304.639623821298</v>
      </c>
      <c r="G462" s="116">
        <v>4859.3876196237725</v>
      </c>
      <c r="H462" s="116">
        <v>8778.0184829240443</v>
      </c>
      <c r="I462" s="116">
        <v>9407.0298588206097</v>
      </c>
      <c r="J462" s="116">
        <v>5911.391147921855</v>
      </c>
      <c r="K462" s="116">
        <v>8377.9197927889472</v>
      </c>
      <c r="L462" s="116">
        <v>2714.0233226266469</v>
      </c>
      <c r="M462" s="116">
        <v>10042.046922217847</v>
      </c>
      <c r="N462" s="116">
        <v>8132.9187520007799</v>
      </c>
      <c r="O462" s="116">
        <v>77745.001653806801</v>
      </c>
      <c r="P462" s="116">
        <v>11444.614865419746</v>
      </c>
      <c r="Q462" s="116">
        <v>14880.927153692932</v>
      </c>
      <c r="R462" s="116">
        <v>39094.888690981199</v>
      </c>
      <c r="S462" s="116">
        <v>121582.36950674365</v>
      </c>
      <c r="T462" s="116">
        <v>33903.490229867937</v>
      </c>
      <c r="U462" s="70"/>
      <c r="V462" s="144" t="s">
        <v>76</v>
      </c>
    </row>
    <row r="463" spans="1:22" x14ac:dyDescent="0.25">
      <c r="A463" s="115" t="s">
        <v>286</v>
      </c>
      <c r="B463" s="115" t="s">
        <v>323</v>
      </c>
      <c r="C463" s="115" t="s">
        <v>362</v>
      </c>
      <c r="D463" s="115"/>
      <c r="E463" s="116">
        <v>16401.803784250267</v>
      </c>
      <c r="F463" s="116">
        <v>24970.934160742465</v>
      </c>
      <c r="G463" s="116">
        <v>4964.125221764768</v>
      </c>
      <c r="H463" s="116">
        <v>8969.795329315506</v>
      </c>
      <c r="I463" s="116">
        <v>9657.1788136897067</v>
      </c>
      <c r="J463" s="116">
        <v>6044.6608452802484</v>
      </c>
      <c r="K463" s="116">
        <v>8542.9170007781904</v>
      </c>
      <c r="L463" s="116">
        <v>2789.0024320843036</v>
      </c>
      <c r="M463" s="116">
        <v>10307.194324866268</v>
      </c>
      <c r="N463" s="116">
        <v>8328.5088945580501</v>
      </c>
      <c r="O463" s="116">
        <v>79740.567081763351</v>
      </c>
      <c r="P463" s="116">
        <v>11640.20185106574</v>
      </c>
      <c r="Q463" s="116">
        <v>15257.403226093204</v>
      </c>
      <c r="R463" s="116">
        <v>40032.182050100469</v>
      </c>
      <c r="S463" s="116">
        <v>125606.65690250133</v>
      </c>
      <c r="T463" s="116">
        <v>34788.813003133313</v>
      </c>
      <c r="U463" s="70"/>
      <c r="V463" s="144" t="s">
        <v>77</v>
      </c>
    </row>
    <row r="464" spans="1:22" s="177" customFormat="1" ht="23.25" x14ac:dyDescent="0.25">
      <c r="A464" s="120" t="s">
        <v>295</v>
      </c>
      <c r="B464" s="121"/>
      <c r="C464" s="121"/>
      <c r="D464" s="121"/>
      <c r="E464" s="121"/>
      <c r="F464" s="121"/>
      <c r="G464" s="121"/>
      <c r="H464" s="121"/>
      <c r="I464" s="121"/>
      <c r="J464" s="121"/>
      <c r="K464" s="121"/>
      <c r="L464" s="121"/>
      <c r="M464" s="121"/>
      <c r="N464" s="121"/>
      <c r="O464" s="121"/>
      <c r="P464" s="121"/>
      <c r="Q464" s="121"/>
      <c r="R464" s="121"/>
      <c r="S464" s="121"/>
      <c r="T464" s="121"/>
      <c r="U464" s="70"/>
      <c r="V464" s="144"/>
    </row>
    <row r="465" spans="1:22" x14ac:dyDescent="0.25">
      <c r="A465" s="115" t="s">
        <v>287</v>
      </c>
      <c r="B465" s="115"/>
      <c r="C465" s="115"/>
      <c r="D465" s="115"/>
      <c r="E465" s="115" t="s">
        <v>14</v>
      </c>
      <c r="F465" s="115" t="s">
        <v>3</v>
      </c>
      <c r="G465" s="115" t="s">
        <v>9</v>
      </c>
      <c r="H465" s="115" t="s">
        <v>11</v>
      </c>
      <c r="I465" s="115" t="s">
        <v>12</v>
      </c>
      <c r="J465" s="115" t="s">
        <v>10</v>
      </c>
      <c r="K465" s="115" t="s">
        <v>8</v>
      </c>
      <c r="L465" s="115" t="s">
        <v>7</v>
      </c>
      <c r="M465" s="115" t="s">
        <v>2</v>
      </c>
      <c r="N465" s="115" t="s">
        <v>4</v>
      </c>
      <c r="O465" s="115" t="s">
        <v>15</v>
      </c>
      <c r="P465" s="115" t="s">
        <v>5</v>
      </c>
      <c r="Q465" s="115" t="s">
        <v>13</v>
      </c>
      <c r="R465" s="115" t="s">
        <v>6</v>
      </c>
      <c r="S465" s="115" t="s">
        <v>0</v>
      </c>
      <c r="T465" s="115" t="s">
        <v>1</v>
      </c>
      <c r="U465" s="70"/>
      <c r="V465" s="144"/>
    </row>
    <row r="466" spans="1:22" x14ac:dyDescent="0.25">
      <c r="A466" s="115" t="s">
        <v>287</v>
      </c>
      <c r="B466" s="115" t="s">
        <v>323</v>
      </c>
      <c r="C466" s="115" t="s">
        <v>363</v>
      </c>
      <c r="D466" s="115"/>
      <c r="E466" s="116">
        <v>9564.4826426300915</v>
      </c>
      <c r="F466" s="116">
        <v>26256.21723921004</v>
      </c>
      <c r="G466" s="116">
        <v>3367.3158494987106</v>
      </c>
      <c r="H466" s="116">
        <v>9892.9562224722267</v>
      </c>
      <c r="I466" s="116">
        <v>16033.80447482582</v>
      </c>
      <c r="J466" s="116">
        <v>5476.0305679863231</v>
      </c>
      <c r="K466" s="116">
        <v>8231.4715348245609</v>
      </c>
      <c r="L466" s="116">
        <v>823.84004989284028</v>
      </c>
      <c r="M466" s="116">
        <v>6793.2203779824868</v>
      </c>
      <c r="N466" s="116">
        <v>11238.732876015069</v>
      </c>
      <c r="O466" s="116">
        <v>94624.739823183918</v>
      </c>
      <c r="P466" s="116">
        <v>14358.466803494664</v>
      </c>
      <c r="Q466" s="116">
        <v>17151.592527142649</v>
      </c>
      <c r="R466" s="116">
        <v>47734.635170159243</v>
      </c>
      <c r="S466" s="116">
        <v>150980.16235498802</v>
      </c>
      <c r="T466" s="116">
        <v>27257.411162926204</v>
      </c>
      <c r="U466" s="70"/>
      <c r="V466" s="144" t="s">
        <v>73</v>
      </c>
    </row>
    <row r="467" spans="1:22" x14ac:dyDescent="0.25">
      <c r="A467" s="115" t="s">
        <v>287</v>
      </c>
      <c r="B467" s="115" t="s">
        <v>323</v>
      </c>
      <c r="C467" s="115" t="s">
        <v>364</v>
      </c>
      <c r="D467" s="115"/>
      <c r="E467" s="116">
        <v>9433.7893241505353</v>
      </c>
      <c r="F467" s="116">
        <v>16970.80905572707</v>
      </c>
      <c r="G467" s="116">
        <v>3007.6051088494173</v>
      </c>
      <c r="H467" s="116">
        <v>14592.836759507669</v>
      </c>
      <c r="I467" s="116">
        <v>23358.398817639107</v>
      </c>
      <c r="J467" s="116">
        <v>3338.1917762238695</v>
      </c>
      <c r="K467" s="116">
        <v>7417.4929846528576</v>
      </c>
      <c r="L467" s="116">
        <v>1018.8768547342463</v>
      </c>
      <c r="M467" s="116">
        <v>8524.9213953890139</v>
      </c>
      <c r="N467" s="116">
        <v>9728.0642086293556</v>
      </c>
      <c r="O467" s="116">
        <v>100364.32825347129</v>
      </c>
      <c r="P467" s="116">
        <v>9993.0349952466477</v>
      </c>
      <c r="Q467" s="116">
        <v>20556.275269905462</v>
      </c>
      <c r="R467" s="116">
        <v>38522.498637246979</v>
      </c>
      <c r="S467" s="116">
        <v>156692.88138966693</v>
      </c>
      <c r="T467" s="116">
        <v>28408.341185439869</v>
      </c>
      <c r="U467" s="70"/>
      <c r="V467" s="144" t="s">
        <v>74</v>
      </c>
    </row>
    <row r="468" spans="1:22" x14ac:dyDescent="0.25">
      <c r="A468" s="115" t="s">
        <v>287</v>
      </c>
      <c r="B468" s="115" t="s">
        <v>323</v>
      </c>
      <c r="C468" s="115" t="s">
        <v>365</v>
      </c>
      <c r="D468" s="115"/>
      <c r="E468" s="116">
        <v>10826.837234549381</v>
      </c>
      <c r="F468" s="116">
        <v>15873.947143832474</v>
      </c>
      <c r="G468" s="116">
        <v>3224.4912081306206</v>
      </c>
      <c r="H468" s="116">
        <v>8224.0417107271951</v>
      </c>
      <c r="I468" s="116">
        <v>18899.627550089452</v>
      </c>
      <c r="J468" s="116">
        <v>2897.0378241914837</v>
      </c>
      <c r="K468" s="116">
        <v>6974.7253658223271</v>
      </c>
      <c r="L468" s="116">
        <v>1489.9900132357134</v>
      </c>
      <c r="M468" s="116">
        <v>10739.305047332884</v>
      </c>
      <c r="N468" s="116">
        <v>10573.501264175555</v>
      </c>
      <c r="O468" s="116">
        <v>115022.3327738347</v>
      </c>
      <c r="P468" s="116">
        <v>10050.043536583715</v>
      </c>
      <c r="Q468" s="116">
        <v>17830.150529636325</v>
      </c>
      <c r="R468" s="116">
        <v>37410.9370307465</v>
      </c>
      <c r="S468" s="116">
        <v>160728.93450262668</v>
      </c>
      <c r="T468" s="116">
        <v>34853.11278943684</v>
      </c>
      <c r="U468" s="70"/>
      <c r="V468" s="144" t="s">
        <v>75</v>
      </c>
    </row>
    <row r="469" spans="1:22" x14ac:dyDescent="0.25">
      <c r="A469" s="115" t="s">
        <v>287</v>
      </c>
      <c r="B469" s="115" t="s">
        <v>323</v>
      </c>
      <c r="C469" s="115" t="s">
        <v>366</v>
      </c>
      <c r="D469" s="115"/>
      <c r="E469" s="116">
        <v>8006.4357462069029</v>
      </c>
      <c r="F469" s="116">
        <v>17293.50685256088</v>
      </c>
      <c r="G469" s="116">
        <v>3016.5466916706864</v>
      </c>
      <c r="H469" s="116">
        <v>6679.4002953617264</v>
      </c>
      <c r="I469" s="116">
        <v>18319.397528585723</v>
      </c>
      <c r="J469" s="116">
        <v>2148.5626663500871</v>
      </c>
      <c r="K469" s="116">
        <v>6499.3845496635777</v>
      </c>
      <c r="L469" s="116">
        <v>1594.891489075239</v>
      </c>
      <c r="M469" s="116">
        <v>7354.016229542277</v>
      </c>
      <c r="N469" s="116">
        <v>10734.534006977072</v>
      </c>
      <c r="O469" s="116">
        <v>114441.67979740739</v>
      </c>
      <c r="P469" s="116">
        <v>9638.9452593267579</v>
      </c>
      <c r="Q469" s="116">
        <v>16338.210220565175</v>
      </c>
      <c r="R469" s="116">
        <v>37365.445314883444</v>
      </c>
      <c r="S469" s="116">
        <v>166664.49121648545</v>
      </c>
      <c r="T469" s="116">
        <v>31196.833220227065</v>
      </c>
      <c r="U469" s="70"/>
      <c r="V469" s="144" t="s">
        <v>76</v>
      </c>
    </row>
    <row r="470" spans="1:22" x14ac:dyDescent="0.25">
      <c r="A470" s="115" t="s">
        <v>287</v>
      </c>
      <c r="B470" s="115" t="s">
        <v>323</v>
      </c>
      <c r="C470" s="115" t="s">
        <v>367</v>
      </c>
      <c r="D470" s="115"/>
      <c r="E470" s="116">
        <v>8895.7689507102095</v>
      </c>
      <c r="F470" s="116">
        <v>13134.164467439925</v>
      </c>
      <c r="G470" s="116">
        <v>2820.1403312875887</v>
      </c>
      <c r="H470" s="116">
        <v>7138.7932753800933</v>
      </c>
      <c r="I470" s="116">
        <v>13076.031754981379</v>
      </c>
      <c r="J470" s="116">
        <v>3077.7231665241866</v>
      </c>
      <c r="K470" s="116">
        <v>6682.3492010368118</v>
      </c>
      <c r="L470" s="116">
        <v>1951.9683580743069</v>
      </c>
      <c r="M470" s="116">
        <v>6713.1043830358676</v>
      </c>
      <c r="N470" s="116">
        <v>10546.221048595917</v>
      </c>
      <c r="O470" s="116">
        <v>121831.94915367212</v>
      </c>
      <c r="P470" s="116">
        <v>11321.921798795309</v>
      </c>
      <c r="Q470" s="116">
        <v>18443.545422393803</v>
      </c>
      <c r="R470" s="116">
        <v>34263.298311868995</v>
      </c>
      <c r="S470" s="116">
        <v>162527.05630339621</v>
      </c>
      <c r="T470" s="116">
        <v>31209.071584394187</v>
      </c>
      <c r="U470" s="70"/>
      <c r="V470" s="144" t="s">
        <v>77</v>
      </c>
    </row>
    <row r="471" spans="1:22" s="177" customFormat="1" ht="23.25" x14ac:dyDescent="0.25">
      <c r="A471" s="120" t="s">
        <v>397</v>
      </c>
      <c r="B471" s="121"/>
      <c r="C471" s="121"/>
      <c r="D471" s="121"/>
      <c r="E471" s="121"/>
      <c r="F471" s="121"/>
      <c r="G471" s="121"/>
      <c r="H471" s="121"/>
      <c r="I471" s="121"/>
      <c r="J471" s="121"/>
      <c r="K471" s="121"/>
      <c r="L471" s="121"/>
      <c r="M471" s="121"/>
      <c r="N471" s="121"/>
      <c r="O471" s="121"/>
      <c r="P471" s="121"/>
      <c r="Q471" s="121"/>
      <c r="R471" s="121"/>
      <c r="S471" s="121"/>
      <c r="T471" s="121"/>
      <c r="U471" s="70"/>
      <c r="V471" s="144"/>
    </row>
    <row r="472" spans="1:22" x14ac:dyDescent="0.25">
      <c r="A472" s="83" t="s">
        <v>390</v>
      </c>
      <c r="B472" s="83"/>
      <c r="C472" s="83"/>
      <c r="D472" s="83"/>
      <c r="E472" s="83" t="s">
        <v>14</v>
      </c>
      <c r="F472" s="83" t="s">
        <v>3</v>
      </c>
      <c r="G472" s="83" t="s">
        <v>9</v>
      </c>
      <c r="H472" s="83" t="s">
        <v>11</v>
      </c>
      <c r="I472" s="83" t="s">
        <v>12</v>
      </c>
      <c r="J472" s="83" t="s">
        <v>10</v>
      </c>
      <c r="K472" s="83" t="s">
        <v>8</v>
      </c>
      <c r="L472" s="83" t="s">
        <v>7</v>
      </c>
      <c r="M472" s="83" t="s">
        <v>2</v>
      </c>
      <c r="N472" s="83" t="s">
        <v>4</v>
      </c>
      <c r="O472" s="83" t="s">
        <v>15</v>
      </c>
      <c r="P472" s="83" t="s">
        <v>5</v>
      </c>
      <c r="Q472" s="83" t="s">
        <v>13</v>
      </c>
      <c r="R472" s="83" t="s">
        <v>6</v>
      </c>
      <c r="S472" s="83" t="s">
        <v>0</v>
      </c>
      <c r="T472" s="83" t="s">
        <v>1</v>
      </c>
      <c r="U472" s="70"/>
      <c r="V472" s="144"/>
    </row>
    <row r="473" spans="1:22" x14ac:dyDescent="0.25">
      <c r="A473" s="104" t="s">
        <v>390</v>
      </c>
      <c r="B473" s="104" t="s">
        <v>298</v>
      </c>
      <c r="C473" s="104" t="s">
        <v>391</v>
      </c>
      <c r="D473" s="104"/>
      <c r="E473" s="112">
        <v>12301.3112</v>
      </c>
      <c r="F473" s="112">
        <v>18641</v>
      </c>
      <c r="G473" s="112">
        <v>4107</v>
      </c>
      <c r="H473" s="112">
        <v>7445.1994500000001</v>
      </c>
      <c r="I473" s="112">
        <v>7665</v>
      </c>
      <c r="J473" s="112">
        <v>5375.3869999999997</v>
      </c>
      <c r="K473" s="112">
        <v>6992.3367739845098</v>
      </c>
      <c r="L473" s="112">
        <v>2324.0830000000001</v>
      </c>
      <c r="M473" s="112">
        <v>8429</v>
      </c>
      <c r="N473" s="112">
        <v>6257.2179999999998</v>
      </c>
      <c r="O473" s="112">
        <v>65355.3197733548</v>
      </c>
      <c r="P473" s="112">
        <v>9736.5836439999894</v>
      </c>
      <c r="Q473" s="112">
        <v>12763.1561746593</v>
      </c>
      <c r="R473" s="112">
        <v>32224.174999999999</v>
      </c>
      <c r="S473" s="112">
        <v>95112</v>
      </c>
      <c r="T473" s="112">
        <v>28298.3612399999</v>
      </c>
      <c r="U473" s="159"/>
      <c r="V473" s="160"/>
    </row>
    <row r="474" spans="1:22" x14ac:dyDescent="0.25">
      <c r="A474" s="104" t="s">
        <v>390</v>
      </c>
      <c r="B474" s="104" t="s">
        <v>298</v>
      </c>
      <c r="C474" s="104" t="s">
        <v>392</v>
      </c>
      <c r="D474" s="104"/>
      <c r="E474" s="112">
        <v>15271.56043</v>
      </c>
      <c r="F474" s="112">
        <v>22317</v>
      </c>
      <c r="G474" s="112">
        <v>4333</v>
      </c>
      <c r="H474" s="112">
        <v>7809.8741499999996</v>
      </c>
      <c r="I474" s="112">
        <v>8214</v>
      </c>
      <c r="J474" s="112">
        <v>4814.067</v>
      </c>
      <c r="K474" s="112">
        <v>7731</v>
      </c>
      <c r="L474" s="112">
        <v>2232</v>
      </c>
      <c r="M474" s="112">
        <v>8543</v>
      </c>
      <c r="N474" s="112">
        <v>7679.5959999999995</v>
      </c>
      <c r="O474" s="112">
        <v>67817.648873944199</v>
      </c>
      <c r="P474" s="112">
        <v>10693</v>
      </c>
      <c r="Q474" s="112">
        <v>12617.3259424278</v>
      </c>
      <c r="R474" s="112">
        <v>34853.785604490098</v>
      </c>
      <c r="S474" s="112">
        <v>106706</v>
      </c>
      <c r="T474" s="112">
        <v>29611.046129999999</v>
      </c>
      <c r="U474" s="159"/>
      <c r="V474" s="160"/>
    </row>
    <row r="475" spans="1:22" x14ac:dyDescent="0.25">
      <c r="A475" s="83"/>
      <c r="B475" s="83"/>
      <c r="C475" s="83"/>
      <c r="D475" s="83"/>
      <c r="E475" s="111" t="s">
        <v>67</v>
      </c>
      <c r="F475" s="111" t="s">
        <v>68</v>
      </c>
      <c r="G475" s="111" t="s">
        <v>69</v>
      </c>
      <c r="H475" s="111" t="s">
        <v>70</v>
      </c>
      <c r="I475" s="111" t="s">
        <v>71</v>
      </c>
      <c r="J475" s="111" t="s">
        <v>72</v>
      </c>
      <c r="K475" s="111" t="s">
        <v>73</v>
      </c>
      <c r="L475" s="111" t="s">
        <v>74</v>
      </c>
      <c r="M475" s="111" t="s">
        <v>75</v>
      </c>
      <c r="N475" s="111" t="s">
        <v>76</v>
      </c>
      <c r="O475" s="111" t="s">
        <v>77</v>
      </c>
      <c r="P475" s="111"/>
      <c r="Q475" s="111"/>
      <c r="R475" s="111"/>
      <c r="S475" s="111"/>
      <c r="T475" s="111"/>
      <c r="U475" s="70"/>
      <c r="V475" s="144"/>
    </row>
    <row r="476" spans="1:22" x14ac:dyDescent="0.25">
      <c r="A476" s="83" t="s">
        <v>390</v>
      </c>
      <c r="B476" s="83" t="s">
        <v>393</v>
      </c>
      <c r="C476" s="83" t="s">
        <v>394</v>
      </c>
      <c r="D476" s="83"/>
      <c r="E476" s="155">
        <v>0.91919727967375642</v>
      </c>
      <c r="F476" s="155">
        <v>0.94271636621925481</v>
      </c>
      <c r="G476" s="155">
        <v>0.96883299063628625</v>
      </c>
      <c r="H476" s="155">
        <v>0.98137204653515797</v>
      </c>
      <c r="I476" s="155">
        <v>1</v>
      </c>
      <c r="J476" s="155">
        <v>1.0154084248140538</v>
      </c>
      <c r="K476" s="155">
        <v>1.0472518612814117</v>
      </c>
      <c r="L476" s="155">
        <v>1.0753357178911196</v>
      </c>
      <c r="M476" s="155">
        <v>1.1000682562224564</v>
      </c>
      <c r="N476" s="155">
        <v>1.1252783453447766</v>
      </c>
      <c r="O476" s="155">
        <v>1.1466361283394206</v>
      </c>
      <c r="P476" s="111"/>
      <c r="Q476" s="111"/>
      <c r="R476" s="111"/>
      <c r="S476" s="111"/>
      <c r="T476" s="111"/>
      <c r="U476" s="70"/>
      <c r="V476" s="144"/>
    </row>
    <row r="477" spans="1:22" x14ac:dyDescent="0.25">
      <c r="A477" s="106"/>
      <c r="B477" s="106"/>
      <c r="C477" s="106"/>
      <c r="D477" s="106" t="s">
        <v>171</v>
      </c>
      <c r="E477" s="156" t="s">
        <v>14</v>
      </c>
      <c r="F477" s="156" t="s">
        <v>3</v>
      </c>
      <c r="G477" s="156" t="s">
        <v>9</v>
      </c>
      <c r="H477" s="156" t="s">
        <v>11</v>
      </c>
      <c r="I477" s="156" t="s">
        <v>12</v>
      </c>
      <c r="J477" s="156" t="s">
        <v>10</v>
      </c>
      <c r="K477" s="156" t="s">
        <v>8</v>
      </c>
      <c r="L477" s="156" t="s">
        <v>7</v>
      </c>
      <c r="M477" s="156" t="s">
        <v>2</v>
      </c>
      <c r="N477" s="156" t="s">
        <v>4</v>
      </c>
      <c r="O477" s="156" t="s">
        <v>15</v>
      </c>
      <c r="P477" s="156" t="s">
        <v>5</v>
      </c>
      <c r="Q477" s="156" t="s">
        <v>13</v>
      </c>
      <c r="R477" s="156" t="s">
        <v>6</v>
      </c>
      <c r="S477" s="156" t="s">
        <v>0</v>
      </c>
      <c r="T477" s="156" t="s">
        <v>1</v>
      </c>
      <c r="U477" s="156" t="s">
        <v>403</v>
      </c>
      <c r="V477" s="144"/>
    </row>
    <row r="478" spans="1:22" x14ac:dyDescent="0.25">
      <c r="A478" s="106" t="s">
        <v>390</v>
      </c>
      <c r="B478" s="106"/>
      <c r="C478" s="106" t="s">
        <v>395</v>
      </c>
      <c r="D478" s="106" t="s">
        <v>398</v>
      </c>
      <c r="E478" s="156">
        <v>12534.809039478079</v>
      </c>
      <c r="F478" s="156">
        <v>18994.834900600748</v>
      </c>
      <c r="G478" s="156">
        <v>4184.9571877456829</v>
      </c>
      <c r="H478" s="156">
        <v>7586.5208065443639</v>
      </c>
      <c r="I478" s="156">
        <v>7810.49350963493</v>
      </c>
      <c r="J478" s="156">
        <v>5477.4201272375703</v>
      </c>
      <c r="K478" s="156">
        <v>7125.0620992025652</v>
      </c>
      <c r="L478" s="156">
        <v>2368.1976761060505</v>
      </c>
      <c r="M478" s="156">
        <v>8588.9954067466188</v>
      </c>
      <c r="N478" s="156">
        <v>6375.9896382740844</v>
      </c>
      <c r="O478" s="156">
        <v>66595.864437038894</v>
      </c>
      <c r="P478" s="156">
        <v>9921.3990029327506</v>
      </c>
      <c r="Q478" s="156">
        <v>13005.420543331173</v>
      </c>
      <c r="R478" s="156">
        <v>32835.839489998718</v>
      </c>
      <c r="S478" s="156">
        <v>96917.372301160794</v>
      </c>
      <c r="T478" s="156">
        <v>28835.507736245778</v>
      </c>
      <c r="U478" s="156">
        <v>329158.68390227878</v>
      </c>
      <c r="V478" s="144"/>
    </row>
    <row r="479" spans="1:22" x14ac:dyDescent="0.25">
      <c r="A479" s="106" t="s">
        <v>390</v>
      </c>
      <c r="B479" s="106"/>
      <c r="C479" s="106" t="s">
        <v>396</v>
      </c>
      <c r="D479" s="106" t="s">
        <v>399</v>
      </c>
      <c r="E479" s="156">
        <v>15271.56043</v>
      </c>
      <c r="F479" s="156">
        <v>22317</v>
      </c>
      <c r="G479" s="156">
        <v>4333</v>
      </c>
      <c r="H479" s="156">
        <v>7809.8741499999996</v>
      </c>
      <c r="I479" s="156">
        <v>8214</v>
      </c>
      <c r="J479" s="156">
        <v>4814.067</v>
      </c>
      <c r="K479" s="156">
        <v>7731</v>
      </c>
      <c r="L479" s="156">
        <v>2232</v>
      </c>
      <c r="M479" s="156">
        <v>8543</v>
      </c>
      <c r="N479" s="156">
        <v>7679.5959999999995</v>
      </c>
      <c r="O479" s="156">
        <v>67817.648873944199</v>
      </c>
      <c r="P479" s="156">
        <v>10693</v>
      </c>
      <c r="Q479" s="156">
        <v>12617.3259424278</v>
      </c>
      <c r="R479" s="156">
        <v>34853.785604490098</v>
      </c>
      <c r="S479" s="156">
        <v>106706</v>
      </c>
      <c r="T479" s="156">
        <v>29611.046129999999</v>
      </c>
      <c r="U479" s="156">
        <v>351243.90413086209</v>
      </c>
      <c r="V479" s="144"/>
    </row>
    <row r="480" spans="1:22" x14ac:dyDescent="0.25">
      <c r="A480" s="106" t="s">
        <v>409</v>
      </c>
      <c r="B480" s="106"/>
      <c r="C480" s="106" t="s">
        <v>404</v>
      </c>
      <c r="D480" s="106" t="s">
        <v>400</v>
      </c>
      <c r="E480" s="151">
        <v>0.21833211674007869</v>
      </c>
      <c r="F480" s="151">
        <v>0.17489834035326002</v>
      </c>
      <c r="G480" s="151">
        <v>3.537498846769882E-2</v>
      </c>
      <c r="H480" s="151">
        <v>2.9440813404606248E-2</v>
      </c>
      <c r="I480" s="151">
        <v>5.1662099183273025E-2</v>
      </c>
      <c r="J480" s="151">
        <v>-0.12110685538597155</v>
      </c>
      <c r="K480" s="151">
        <v>8.5043174692505552E-2</v>
      </c>
      <c r="L480" s="151">
        <v>-5.7511109600443477E-2</v>
      </c>
      <c r="M480" s="151">
        <v>-5.3551555878688095E-3</v>
      </c>
      <c r="N480" s="151">
        <v>0.20445553328703148</v>
      </c>
      <c r="O480" s="151">
        <v>1.8346250885599824E-2</v>
      </c>
      <c r="P480" s="151">
        <v>7.7771390591101719E-2</v>
      </c>
      <c r="Q480" s="151">
        <v>-2.9840988194908991E-2</v>
      </c>
      <c r="R480" s="151">
        <v>6.1455596867137086E-2</v>
      </c>
      <c r="S480" s="151">
        <v>0.1009997224070629</v>
      </c>
      <c r="T480" s="151">
        <v>2.6895257085394864E-2</v>
      </c>
      <c r="U480" s="151">
        <v>6.7095967108496524E-2</v>
      </c>
      <c r="V480" s="144"/>
    </row>
    <row r="481" spans="1:22" x14ac:dyDescent="0.25">
      <c r="A481" s="106" t="s">
        <v>410</v>
      </c>
      <c r="B481" s="106"/>
      <c r="C481" s="106" t="s">
        <v>401</v>
      </c>
      <c r="D481" s="106"/>
      <c r="E481" s="156">
        <v>1</v>
      </c>
      <c r="F481" s="156">
        <v>3</v>
      </c>
      <c r="G481" s="156">
        <v>10</v>
      </c>
      <c r="H481" s="156">
        <v>11</v>
      </c>
      <c r="I481" s="156">
        <v>9</v>
      </c>
      <c r="J481" s="156">
        <v>17</v>
      </c>
      <c r="K481" s="156">
        <v>5</v>
      </c>
      <c r="L481" s="156">
        <v>16</v>
      </c>
      <c r="M481" s="156">
        <v>14</v>
      </c>
      <c r="N481" s="156">
        <v>2</v>
      </c>
      <c r="O481" s="156">
        <v>13</v>
      </c>
      <c r="P481" s="156">
        <v>6</v>
      </c>
      <c r="Q481" s="156">
        <v>15</v>
      </c>
      <c r="R481" s="156">
        <v>8</v>
      </c>
      <c r="S481" s="156">
        <v>4</v>
      </c>
      <c r="T481" s="156">
        <v>12</v>
      </c>
      <c r="U481" s="156">
        <v>7</v>
      </c>
      <c r="V481" s="144"/>
    </row>
    <row r="482" spans="1:22" x14ac:dyDescent="0.25">
      <c r="A482" s="106" t="s">
        <v>414</v>
      </c>
      <c r="B482" s="106"/>
      <c r="C482" s="106"/>
      <c r="D482" s="106"/>
      <c r="E482" s="156">
        <v>17</v>
      </c>
      <c r="F482" s="156">
        <v>16</v>
      </c>
      <c r="G482" s="156">
        <v>15</v>
      </c>
      <c r="H482" s="156">
        <v>14</v>
      </c>
      <c r="I482" s="156">
        <v>13</v>
      </c>
      <c r="J482" s="156">
        <v>12</v>
      </c>
      <c r="K482" s="156">
        <v>11</v>
      </c>
      <c r="L482" s="156">
        <v>10</v>
      </c>
      <c r="M482" s="156">
        <v>9</v>
      </c>
      <c r="N482" s="156">
        <v>8</v>
      </c>
      <c r="O482" s="156">
        <v>7</v>
      </c>
      <c r="P482" s="156">
        <v>6</v>
      </c>
      <c r="Q482" s="156">
        <v>5</v>
      </c>
      <c r="R482" s="156">
        <v>4</v>
      </c>
      <c r="S482" s="156">
        <v>3</v>
      </c>
      <c r="T482" s="156">
        <v>2</v>
      </c>
      <c r="U482" s="156">
        <v>1</v>
      </c>
      <c r="V482" s="144"/>
    </row>
    <row r="483" spans="1:22" x14ac:dyDescent="0.25">
      <c r="A483" s="106" t="s">
        <v>415</v>
      </c>
      <c r="B483" s="106"/>
      <c r="C483" s="106"/>
      <c r="D483" s="106" t="s">
        <v>402</v>
      </c>
      <c r="E483" s="156" t="s">
        <v>10</v>
      </c>
      <c r="F483" s="156" t="s">
        <v>7</v>
      </c>
      <c r="G483" s="156" t="s">
        <v>13</v>
      </c>
      <c r="H483" s="156" t="s">
        <v>2</v>
      </c>
      <c r="I483" s="156" t="s">
        <v>15</v>
      </c>
      <c r="J483" s="156" t="s">
        <v>1</v>
      </c>
      <c r="K483" s="156" t="s">
        <v>11</v>
      </c>
      <c r="L483" s="156" t="s">
        <v>9</v>
      </c>
      <c r="M483" s="156" t="s">
        <v>12</v>
      </c>
      <c r="N483" s="156" t="s">
        <v>6</v>
      </c>
      <c r="O483" s="156" t="s">
        <v>403</v>
      </c>
      <c r="P483" s="156" t="s">
        <v>5</v>
      </c>
      <c r="Q483" s="156" t="s">
        <v>8</v>
      </c>
      <c r="R483" s="156" t="s">
        <v>0</v>
      </c>
      <c r="S483" s="156" t="s">
        <v>3</v>
      </c>
      <c r="T483" s="156" t="s">
        <v>4</v>
      </c>
      <c r="U483" s="156" t="s">
        <v>14</v>
      </c>
      <c r="V483" s="144"/>
    </row>
    <row r="484" spans="1:22" x14ac:dyDescent="0.25">
      <c r="A484" s="106" t="s">
        <v>416</v>
      </c>
      <c r="B484" s="106"/>
      <c r="C484" s="106" t="s">
        <v>404</v>
      </c>
      <c r="D484" s="106" t="s">
        <v>402</v>
      </c>
      <c r="E484" s="151">
        <v>-0.12110685538597155</v>
      </c>
      <c r="F484" s="151">
        <v>-5.7511109600443477E-2</v>
      </c>
      <c r="G484" s="151">
        <v>-2.9840988194908991E-2</v>
      </c>
      <c r="H484" s="151">
        <v>-5.3551555878688095E-3</v>
      </c>
      <c r="I484" s="151">
        <v>1.8346250885599824E-2</v>
      </c>
      <c r="J484" s="151">
        <v>2.6895257085394864E-2</v>
      </c>
      <c r="K484" s="151">
        <v>2.9440813404606248E-2</v>
      </c>
      <c r="L484" s="151">
        <v>3.537498846769882E-2</v>
      </c>
      <c r="M484" s="151">
        <v>5.1662099183273025E-2</v>
      </c>
      <c r="N484" s="151">
        <v>6.1455596867137086E-2</v>
      </c>
      <c r="O484" s="151">
        <v>6.7095967108496524E-2</v>
      </c>
      <c r="P484" s="151">
        <v>7.7771390591101719E-2</v>
      </c>
      <c r="Q484" s="151">
        <v>8.5043174692505552E-2</v>
      </c>
      <c r="R484" s="151">
        <v>0.1009997224070629</v>
      </c>
      <c r="S484" s="151">
        <v>0.17489834035326002</v>
      </c>
      <c r="T484" s="151">
        <v>0.20445553328703148</v>
      </c>
      <c r="U484" s="151">
        <v>0.21833211674007869</v>
      </c>
      <c r="V484" s="144"/>
    </row>
    <row r="485" spans="1:22" s="177" customFormat="1" ht="23.25" x14ac:dyDescent="0.25">
      <c r="A485" s="120" t="s">
        <v>417</v>
      </c>
      <c r="B485" s="121"/>
      <c r="C485" s="121"/>
      <c r="D485" s="121"/>
      <c r="E485" s="121"/>
      <c r="F485" s="121"/>
      <c r="G485" s="121"/>
      <c r="H485" s="121"/>
      <c r="I485" s="121"/>
      <c r="J485" s="121"/>
      <c r="K485" s="121"/>
      <c r="L485" s="121"/>
      <c r="M485" s="121"/>
      <c r="N485" s="121"/>
      <c r="O485" s="121"/>
      <c r="P485" s="121"/>
      <c r="Q485" s="121"/>
      <c r="R485" s="121"/>
      <c r="S485" s="121"/>
      <c r="T485" s="121"/>
      <c r="U485" s="70"/>
      <c r="V485" s="144"/>
    </row>
    <row r="486" spans="1:22" x14ac:dyDescent="0.25">
      <c r="A486" s="83" t="s">
        <v>409</v>
      </c>
      <c r="B486" s="83"/>
      <c r="C486" s="83"/>
      <c r="D486" s="83"/>
      <c r="E486" s="83" t="s">
        <v>14</v>
      </c>
      <c r="F486" s="83" t="s">
        <v>3</v>
      </c>
      <c r="G486" s="83" t="s">
        <v>9</v>
      </c>
      <c r="H486" s="83" t="s">
        <v>11</v>
      </c>
      <c r="I486" s="83" t="s">
        <v>12</v>
      </c>
      <c r="J486" s="83" t="s">
        <v>10</v>
      </c>
      <c r="K486" s="83" t="s">
        <v>8</v>
      </c>
      <c r="L486" s="83" t="s">
        <v>7</v>
      </c>
      <c r="M486" s="83" t="s">
        <v>2</v>
      </c>
      <c r="N486" s="83" t="s">
        <v>4</v>
      </c>
      <c r="O486" s="83" t="s">
        <v>15</v>
      </c>
      <c r="P486" s="83" t="s">
        <v>5</v>
      </c>
      <c r="Q486" s="83" t="s">
        <v>13</v>
      </c>
      <c r="R486" s="83" t="s">
        <v>6</v>
      </c>
      <c r="S486" s="83" t="s">
        <v>0</v>
      </c>
      <c r="T486" s="83" t="s">
        <v>1</v>
      </c>
      <c r="U486" s="70"/>
      <c r="V486" s="144"/>
    </row>
    <row r="487" spans="1:22" x14ac:dyDescent="0.25">
      <c r="A487" s="83" t="s">
        <v>409</v>
      </c>
      <c r="B487" s="83"/>
      <c r="C487" s="83" t="s">
        <v>419</v>
      </c>
      <c r="D487" s="83"/>
      <c r="E487" s="89">
        <v>0.5878327301334898</v>
      </c>
      <c r="F487" s="89">
        <v>1.2314706516365428</v>
      </c>
      <c r="G487" s="89">
        <v>0.73715537939735154</v>
      </c>
      <c r="H487" s="89">
        <v>1.6630928481883294</v>
      </c>
      <c r="I487" s="89">
        <v>1.0763546828842994</v>
      </c>
      <c r="J487" s="89">
        <v>0.79437285989666284</v>
      </c>
      <c r="K487" s="89">
        <v>1.6514222870213382</v>
      </c>
      <c r="L487" s="89">
        <v>0.28412962926202873</v>
      </c>
      <c r="M487" s="89">
        <v>2.1586663429310184</v>
      </c>
      <c r="N487" s="89">
        <v>1.3761433264552694</v>
      </c>
      <c r="O487" s="89">
        <v>1.4922681637700861</v>
      </c>
      <c r="P487" s="89">
        <v>1.4085399810150447</v>
      </c>
      <c r="Q487" s="89">
        <v>0.91655082808005595</v>
      </c>
      <c r="R487" s="89">
        <v>1.1429399379219101</v>
      </c>
      <c r="S487" s="89">
        <v>1.3036572585074035</v>
      </c>
      <c r="T487" s="89">
        <v>1.4944509744515257</v>
      </c>
      <c r="U487" s="70"/>
      <c r="V487" s="144"/>
    </row>
    <row r="488" spans="1:22" x14ac:dyDescent="0.25">
      <c r="A488" s="83" t="s">
        <v>409</v>
      </c>
      <c r="B488" s="83"/>
      <c r="C488" s="83" t="s">
        <v>418</v>
      </c>
      <c r="D488" s="83"/>
      <c r="E488" s="89">
        <v>1.2</v>
      </c>
      <c r="F488" s="89">
        <v>1.2</v>
      </c>
      <c r="G488" s="89">
        <v>1.2</v>
      </c>
      <c r="H488" s="89">
        <v>1.2</v>
      </c>
      <c r="I488" s="89">
        <v>1.2</v>
      </c>
      <c r="J488" s="89">
        <v>1.2</v>
      </c>
      <c r="K488" s="89">
        <v>1.2</v>
      </c>
      <c r="L488" s="89">
        <v>1.2</v>
      </c>
      <c r="M488" s="89">
        <v>1.2</v>
      </c>
      <c r="N488" s="89">
        <v>1.2</v>
      </c>
      <c r="O488" s="89">
        <v>1.2</v>
      </c>
      <c r="P488" s="89">
        <v>1.2</v>
      </c>
      <c r="Q488" s="89">
        <v>1.2</v>
      </c>
      <c r="R488" s="89">
        <v>1.2</v>
      </c>
      <c r="S488" s="89">
        <v>1.2</v>
      </c>
      <c r="T488" s="89">
        <v>1.2</v>
      </c>
      <c r="U488" s="70"/>
      <c r="V488" s="144"/>
    </row>
    <row r="489" spans="1:22" x14ac:dyDescent="0.25">
      <c r="A489" s="106" t="s">
        <v>409</v>
      </c>
      <c r="B489" s="106"/>
      <c r="C489" s="106"/>
      <c r="D489" s="106" t="s">
        <v>32</v>
      </c>
      <c r="E489" s="156"/>
      <c r="F489" s="156"/>
      <c r="G489" s="156"/>
      <c r="H489" s="156"/>
      <c r="I489" s="156"/>
      <c r="J489" s="156"/>
      <c r="K489" s="156"/>
      <c r="L489" s="156"/>
      <c r="M489" s="156"/>
      <c r="N489" s="156"/>
      <c r="O489" s="156"/>
      <c r="P489" s="156"/>
      <c r="Q489" s="156"/>
      <c r="R489" s="156"/>
      <c r="S489" s="156"/>
      <c r="T489" s="156"/>
      <c r="U489" s="156"/>
      <c r="V489" s="144"/>
    </row>
    <row r="490" spans="1:22" x14ac:dyDescent="0.25">
      <c r="A490" s="106" t="s">
        <v>409</v>
      </c>
      <c r="B490" s="106"/>
      <c r="C490" s="106" t="s">
        <v>420</v>
      </c>
      <c r="D490" s="106"/>
      <c r="E490" s="151">
        <v>0.5878327301334898</v>
      </c>
      <c r="F490" s="151">
        <v>1.2</v>
      </c>
      <c r="G490" s="151">
        <v>0.73715537939735154</v>
      </c>
      <c r="H490" s="151">
        <v>1.2</v>
      </c>
      <c r="I490" s="151">
        <v>1.0763546828842994</v>
      </c>
      <c r="J490" s="151">
        <v>0.79437285989666284</v>
      </c>
      <c r="K490" s="151">
        <v>1.2</v>
      </c>
      <c r="L490" s="151">
        <v>0.28412962926202873</v>
      </c>
      <c r="M490" s="151">
        <v>1.2</v>
      </c>
      <c r="N490" s="151">
        <v>1.2</v>
      </c>
      <c r="O490" s="151">
        <v>1.2</v>
      </c>
      <c r="P490" s="151">
        <v>1.2</v>
      </c>
      <c r="Q490" s="151">
        <v>0.91655082808005595</v>
      </c>
      <c r="R490" s="151">
        <v>1.1429399379219101</v>
      </c>
      <c r="S490" s="151">
        <v>1.2</v>
      </c>
      <c r="T490" s="151">
        <v>1.2</v>
      </c>
      <c r="U490" s="156"/>
      <c r="V490" s="144"/>
    </row>
    <row r="491" spans="1:22" x14ac:dyDescent="0.25">
      <c r="A491" s="106" t="s">
        <v>409</v>
      </c>
      <c r="B491" s="106"/>
      <c r="C491" s="106" t="s">
        <v>421</v>
      </c>
      <c r="D491" s="106"/>
      <c r="E491" s="151">
        <v>0</v>
      </c>
      <c r="F491" s="151">
        <v>3.1470651636542835E-2</v>
      </c>
      <c r="G491" s="151">
        <v>0</v>
      </c>
      <c r="H491" s="151">
        <v>0.46309284818832941</v>
      </c>
      <c r="I491" s="151">
        <v>0</v>
      </c>
      <c r="J491" s="151">
        <v>0</v>
      </c>
      <c r="K491" s="151">
        <v>0.45142228702133824</v>
      </c>
      <c r="L491" s="151">
        <v>0</v>
      </c>
      <c r="M491" s="151">
        <v>0.95866634293101849</v>
      </c>
      <c r="N491" s="151">
        <v>0.17614332645526942</v>
      </c>
      <c r="O491" s="151">
        <v>0.29226816377008613</v>
      </c>
      <c r="P491" s="151">
        <v>0.20853998101504478</v>
      </c>
      <c r="Q491" s="151">
        <v>0</v>
      </c>
      <c r="R491" s="151">
        <v>0</v>
      </c>
      <c r="S491" s="151">
        <v>0.10365725850740359</v>
      </c>
      <c r="T491" s="151">
        <v>0.29445097445152579</v>
      </c>
      <c r="U491" s="156"/>
      <c r="V491" s="144"/>
    </row>
    <row r="492" spans="1:22" x14ac:dyDescent="0.25">
      <c r="A492" s="106" t="s">
        <v>409</v>
      </c>
      <c r="B492" s="106"/>
      <c r="C492" s="106" t="s">
        <v>418</v>
      </c>
      <c r="D492" s="106"/>
      <c r="E492" s="151">
        <v>1.2</v>
      </c>
      <c r="F492" s="151">
        <v>1.2</v>
      </c>
      <c r="G492" s="151">
        <v>1.2</v>
      </c>
      <c r="H492" s="151">
        <v>1.2</v>
      </c>
      <c r="I492" s="151">
        <v>1.2</v>
      </c>
      <c r="J492" s="151">
        <v>1.2</v>
      </c>
      <c r="K492" s="151">
        <v>1.2</v>
      </c>
      <c r="L492" s="151">
        <v>1.2</v>
      </c>
      <c r="M492" s="151">
        <v>1.2</v>
      </c>
      <c r="N492" s="151">
        <v>1.2</v>
      </c>
      <c r="O492" s="151">
        <v>1.2</v>
      </c>
      <c r="P492" s="151">
        <v>1.2</v>
      </c>
      <c r="Q492" s="151">
        <v>1.2</v>
      </c>
      <c r="R492" s="151">
        <v>1.2</v>
      </c>
      <c r="S492" s="151">
        <v>1.2</v>
      </c>
      <c r="T492" s="151">
        <v>1.2</v>
      </c>
      <c r="U492" s="156"/>
      <c r="V492" s="144"/>
    </row>
    <row r="493" spans="1:22" x14ac:dyDescent="0.25">
      <c r="A493" s="106" t="s">
        <v>409</v>
      </c>
      <c r="B493" s="106"/>
      <c r="C493" s="106"/>
      <c r="D493" s="106" t="s">
        <v>402</v>
      </c>
      <c r="E493" s="156">
        <v>15</v>
      </c>
      <c r="F493" s="156">
        <v>9</v>
      </c>
      <c r="G493" s="156">
        <v>14</v>
      </c>
      <c r="H493" s="156">
        <v>2</v>
      </c>
      <c r="I493" s="156">
        <v>11</v>
      </c>
      <c r="J493" s="156">
        <v>13</v>
      </c>
      <c r="K493" s="156">
        <v>3</v>
      </c>
      <c r="L493" s="156">
        <v>16</v>
      </c>
      <c r="M493" s="156">
        <v>1</v>
      </c>
      <c r="N493" s="156">
        <v>7</v>
      </c>
      <c r="O493" s="156">
        <v>5</v>
      </c>
      <c r="P493" s="156">
        <v>6</v>
      </c>
      <c r="Q493" s="156">
        <v>12</v>
      </c>
      <c r="R493" s="156">
        <v>10</v>
      </c>
      <c r="S493" s="156">
        <v>8</v>
      </c>
      <c r="T493" s="156">
        <v>4</v>
      </c>
      <c r="U493" s="156"/>
      <c r="V493" s="144"/>
    </row>
    <row r="494" spans="1:22" x14ac:dyDescent="0.25">
      <c r="A494" s="106" t="s">
        <v>409</v>
      </c>
      <c r="B494" s="106"/>
      <c r="C494" s="106" t="s">
        <v>407</v>
      </c>
      <c r="D494" s="106"/>
      <c r="E494" s="156">
        <v>1</v>
      </c>
      <c r="F494" s="156">
        <v>2</v>
      </c>
      <c r="G494" s="156">
        <v>3</v>
      </c>
      <c r="H494" s="156">
        <v>4</v>
      </c>
      <c r="I494" s="156">
        <v>5</v>
      </c>
      <c r="J494" s="156">
        <v>6</v>
      </c>
      <c r="K494" s="156">
        <v>7</v>
      </c>
      <c r="L494" s="156">
        <v>8</v>
      </c>
      <c r="M494" s="156">
        <v>9</v>
      </c>
      <c r="N494" s="156">
        <v>10</v>
      </c>
      <c r="O494" s="156">
        <v>11</v>
      </c>
      <c r="P494" s="156">
        <v>12</v>
      </c>
      <c r="Q494" s="156">
        <v>13</v>
      </c>
      <c r="R494" s="156">
        <v>14</v>
      </c>
      <c r="S494" s="156">
        <v>15</v>
      </c>
      <c r="T494" s="156">
        <v>16</v>
      </c>
      <c r="U494" s="156"/>
      <c r="V494" s="144"/>
    </row>
    <row r="495" spans="1:22" x14ac:dyDescent="0.25">
      <c r="A495" s="106" t="s">
        <v>409</v>
      </c>
      <c r="B495" s="106"/>
      <c r="C495" s="106" t="s">
        <v>422</v>
      </c>
      <c r="D495" s="106"/>
      <c r="E495" s="151" t="s">
        <v>2</v>
      </c>
      <c r="F495" s="151" t="s">
        <v>11</v>
      </c>
      <c r="G495" s="151" t="s">
        <v>8</v>
      </c>
      <c r="H495" s="151" t="s">
        <v>1</v>
      </c>
      <c r="I495" s="151" t="s">
        <v>15</v>
      </c>
      <c r="J495" s="151" t="s">
        <v>5</v>
      </c>
      <c r="K495" s="151" t="s">
        <v>4</v>
      </c>
      <c r="L495" s="151" t="s">
        <v>0</v>
      </c>
      <c r="M495" s="151" t="s">
        <v>3</v>
      </c>
      <c r="N495" s="151" t="s">
        <v>6</v>
      </c>
      <c r="O495" s="151" t="s">
        <v>12</v>
      </c>
      <c r="P495" s="151" t="s">
        <v>13</v>
      </c>
      <c r="Q495" s="151" t="s">
        <v>10</v>
      </c>
      <c r="R495" s="151" t="s">
        <v>9</v>
      </c>
      <c r="S495" s="151" t="s">
        <v>14</v>
      </c>
      <c r="T495" s="151" t="s">
        <v>7</v>
      </c>
      <c r="U495" s="156"/>
      <c r="V495" s="144"/>
    </row>
    <row r="496" spans="1:22" x14ac:dyDescent="0.25">
      <c r="A496" s="106" t="s">
        <v>409</v>
      </c>
      <c r="B496" s="106"/>
      <c r="C496" s="106" t="s">
        <v>420</v>
      </c>
      <c r="D496" s="106"/>
      <c r="E496" s="151">
        <v>1.2</v>
      </c>
      <c r="F496" s="151">
        <v>1.2</v>
      </c>
      <c r="G496" s="151">
        <v>1.2</v>
      </c>
      <c r="H496" s="151">
        <v>1.2</v>
      </c>
      <c r="I496" s="151">
        <v>1.2</v>
      </c>
      <c r="J496" s="151">
        <v>1.2</v>
      </c>
      <c r="K496" s="151">
        <v>1.2</v>
      </c>
      <c r="L496" s="151">
        <v>1.2</v>
      </c>
      <c r="M496" s="151">
        <v>1.2</v>
      </c>
      <c r="N496" s="151">
        <v>1.1429399379219101</v>
      </c>
      <c r="O496" s="151">
        <v>1.0763546828842994</v>
      </c>
      <c r="P496" s="151">
        <v>0.91655082808005595</v>
      </c>
      <c r="Q496" s="151">
        <v>0.79437285989666284</v>
      </c>
      <c r="R496" s="151">
        <v>0.73715537939735154</v>
      </c>
      <c r="S496" s="151">
        <v>0.5878327301334898</v>
      </c>
      <c r="T496" s="151">
        <v>0.28412962926202873</v>
      </c>
      <c r="U496" s="156"/>
      <c r="V496" s="144"/>
    </row>
    <row r="497" spans="1:22" x14ac:dyDescent="0.25">
      <c r="A497" s="106" t="s">
        <v>409</v>
      </c>
      <c r="B497" s="106"/>
      <c r="C497" s="106" t="s">
        <v>421</v>
      </c>
      <c r="D497" s="106"/>
      <c r="E497" s="151">
        <v>0.95866634293101849</v>
      </c>
      <c r="F497" s="151">
        <v>0.46309284818832941</v>
      </c>
      <c r="G497" s="151">
        <v>0.45142228702133824</v>
      </c>
      <c r="H497" s="151">
        <v>0.29445097445152579</v>
      </c>
      <c r="I497" s="151">
        <v>0.29226816377008613</v>
      </c>
      <c r="J497" s="151">
        <v>0.20853998101504478</v>
      </c>
      <c r="K497" s="151">
        <v>0.17614332645526942</v>
      </c>
      <c r="L497" s="151">
        <v>0.10365725850740359</v>
      </c>
      <c r="M497" s="151">
        <v>3.1470651636542835E-2</v>
      </c>
      <c r="N497" s="151">
        <v>0</v>
      </c>
      <c r="O497" s="151">
        <v>0</v>
      </c>
      <c r="P497" s="151">
        <v>0</v>
      </c>
      <c r="Q497" s="151">
        <v>0</v>
      </c>
      <c r="R497" s="151">
        <v>0</v>
      </c>
      <c r="S497" s="151">
        <v>0</v>
      </c>
      <c r="T497" s="151">
        <v>0</v>
      </c>
      <c r="U497" s="156"/>
      <c r="V497" s="144"/>
    </row>
    <row r="498" spans="1:22" x14ac:dyDescent="0.25">
      <c r="A498" s="106" t="s">
        <v>409</v>
      </c>
      <c r="B498" s="106"/>
      <c r="C498" s="106" t="s">
        <v>418</v>
      </c>
      <c r="D498" s="106"/>
      <c r="E498" s="151">
        <v>1.2</v>
      </c>
      <c r="F498" s="151">
        <v>1.2</v>
      </c>
      <c r="G498" s="151">
        <v>1.2</v>
      </c>
      <c r="H498" s="151">
        <v>1.2</v>
      </c>
      <c r="I498" s="151">
        <v>1.2</v>
      </c>
      <c r="J498" s="151">
        <v>1.2</v>
      </c>
      <c r="K498" s="151">
        <v>1.2</v>
      </c>
      <c r="L498" s="151">
        <v>1.2</v>
      </c>
      <c r="M498" s="151">
        <v>1.2</v>
      </c>
      <c r="N498" s="151">
        <v>1.2</v>
      </c>
      <c r="O498" s="151">
        <v>1.2</v>
      </c>
      <c r="P498" s="151">
        <v>1.2</v>
      </c>
      <c r="Q498" s="151">
        <v>1.2</v>
      </c>
      <c r="R498" s="151">
        <v>1.2</v>
      </c>
      <c r="S498" s="151">
        <v>1.2</v>
      </c>
      <c r="T498" s="151">
        <v>1.2</v>
      </c>
      <c r="U498" s="156"/>
      <c r="V498" s="144"/>
    </row>
    <row r="499" spans="1:22" s="177" customFormat="1" ht="23.25" x14ac:dyDescent="0.25">
      <c r="A499" s="120" t="s">
        <v>411</v>
      </c>
      <c r="B499" s="121"/>
      <c r="C499" s="121"/>
      <c r="D499" s="121"/>
      <c r="E499" s="121"/>
      <c r="F499" s="121"/>
      <c r="G499" s="121"/>
      <c r="H499" s="121"/>
      <c r="I499" s="121"/>
      <c r="J499" s="121"/>
      <c r="K499" s="121"/>
      <c r="L499" s="121"/>
      <c r="M499" s="121"/>
      <c r="N499" s="121"/>
      <c r="O499" s="121"/>
      <c r="P499" s="121"/>
      <c r="Q499" s="121"/>
      <c r="R499" s="121"/>
      <c r="S499" s="121"/>
      <c r="T499" s="121"/>
      <c r="U499" s="70"/>
      <c r="V499" s="144"/>
    </row>
    <row r="500" spans="1:22" x14ac:dyDescent="0.25">
      <c r="A500" s="83" t="s">
        <v>423</v>
      </c>
      <c r="B500" s="83"/>
      <c r="C500" s="83"/>
      <c r="D500" s="83" t="s">
        <v>405</v>
      </c>
      <c r="E500" s="83" t="s">
        <v>14</v>
      </c>
      <c r="F500" s="83" t="s">
        <v>3</v>
      </c>
      <c r="G500" s="83" t="s">
        <v>9</v>
      </c>
      <c r="H500" s="83" t="s">
        <v>11</v>
      </c>
      <c r="I500" s="83" t="s">
        <v>12</v>
      </c>
      <c r="J500" s="83" t="s">
        <v>10</v>
      </c>
      <c r="K500" s="83" t="s">
        <v>8</v>
      </c>
      <c r="L500" s="83" t="s">
        <v>7</v>
      </c>
      <c r="M500" s="83" t="s">
        <v>2</v>
      </c>
      <c r="N500" s="83" t="s">
        <v>4</v>
      </c>
      <c r="O500" s="83" t="s">
        <v>15</v>
      </c>
      <c r="P500" s="83" t="s">
        <v>5</v>
      </c>
      <c r="Q500" s="83" t="s">
        <v>13</v>
      </c>
      <c r="R500" s="83" t="s">
        <v>6</v>
      </c>
      <c r="S500" s="83" t="s">
        <v>0</v>
      </c>
      <c r="T500" s="83" t="s">
        <v>1</v>
      </c>
      <c r="U500" s="70"/>
      <c r="V500" s="144"/>
    </row>
    <row r="501" spans="1:22" x14ac:dyDescent="0.25">
      <c r="A501" s="83" t="s">
        <v>423</v>
      </c>
      <c r="B501" s="83"/>
      <c r="C501" s="83" t="s">
        <v>425</v>
      </c>
      <c r="D501" s="83"/>
      <c r="E501" s="89">
        <v>6.5388787180345784E-2</v>
      </c>
      <c r="F501" s="89">
        <v>0</v>
      </c>
      <c r="G501" s="89">
        <v>0.11783776164634575</v>
      </c>
      <c r="H501" s="89">
        <v>3.3792062804617773E-2</v>
      </c>
      <c r="I501" s="89">
        <v>3.6718657250692142E-2</v>
      </c>
      <c r="J501" s="89">
        <v>0.14391695754817097</v>
      </c>
      <c r="K501" s="89">
        <v>8.2910216035328818E-2</v>
      </c>
      <c r="L501" s="89">
        <v>1.5020773410035155E-2</v>
      </c>
      <c r="M501" s="89">
        <v>3.7122929682767689E-2</v>
      </c>
      <c r="N501" s="89">
        <v>0</v>
      </c>
      <c r="O501" s="89">
        <v>6.1189784889918691E-2</v>
      </c>
      <c r="P501" s="89">
        <v>7.6061214105682756E-2</v>
      </c>
      <c r="Q501" s="89">
        <v>1.9970793884645417E-2</v>
      </c>
      <c r="R501" s="89">
        <v>0.22153142779874729</v>
      </c>
      <c r="S501" s="89">
        <v>6.7329707141242173E-2</v>
      </c>
      <c r="T501" s="89">
        <v>4.7287617172807474E-2</v>
      </c>
      <c r="U501" s="70"/>
      <c r="V501" s="144"/>
    </row>
    <row r="502" spans="1:22" x14ac:dyDescent="0.25">
      <c r="A502" s="83" t="s">
        <v>423</v>
      </c>
      <c r="B502" s="83"/>
      <c r="C502" s="83" t="s">
        <v>424</v>
      </c>
      <c r="D502" s="83"/>
      <c r="E502" s="89">
        <v>1.938444851278617</v>
      </c>
      <c r="F502" s="89">
        <v>2</v>
      </c>
      <c r="G502" s="89">
        <v>1.728648953414617</v>
      </c>
      <c r="H502" s="89">
        <v>2</v>
      </c>
      <c r="I502" s="89">
        <v>2</v>
      </c>
      <c r="J502" s="89">
        <v>1.6243321698073161</v>
      </c>
      <c r="K502" s="89">
        <v>1.8683591358586846</v>
      </c>
      <c r="L502" s="89">
        <v>2</v>
      </c>
      <c r="M502" s="89">
        <v>2</v>
      </c>
      <c r="N502" s="89">
        <v>2</v>
      </c>
      <c r="O502" s="89">
        <v>1.9552408604403253</v>
      </c>
      <c r="P502" s="89">
        <v>1.895755143577269</v>
      </c>
      <c r="Q502" s="89">
        <v>2</v>
      </c>
      <c r="R502" s="89">
        <v>1.3138742888050108</v>
      </c>
      <c r="S502" s="89">
        <v>1.9306811714350314</v>
      </c>
      <c r="T502" s="89">
        <v>2</v>
      </c>
      <c r="U502" s="70"/>
      <c r="V502" s="144"/>
    </row>
    <row r="503" spans="1:22" x14ac:dyDescent="0.25">
      <c r="A503" s="106" t="s">
        <v>409</v>
      </c>
      <c r="B503" s="106"/>
      <c r="C503" s="106"/>
      <c r="D503" s="106" t="s">
        <v>402</v>
      </c>
      <c r="E503" s="156">
        <v>7</v>
      </c>
      <c r="F503" s="156">
        <v>15</v>
      </c>
      <c r="G503" s="156">
        <v>3</v>
      </c>
      <c r="H503" s="156">
        <v>12</v>
      </c>
      <c r="I503" s="156">
        <v>11</v>
      </c>
      <c r="J503" s="156">
        <v>2</v>
      </c>
      <c r="K503" s="156">
        <v>4</v>
      </c>
      <c r="L503" s="156">
        <v>14</v>
      </c>
      <c r="M503" s="156">
        <v>10</v>
      </c>
      <c r="N503" s="156">
        <v>16</v>
      </c>
      <c r="O503" s="156">
        <v>8</v>
      </c>
      <c r="P503" s="156">
        <v>5</v>
      </c>
      <c r="Q503" s="156">
        <v>13</v>
      </c>
      <c r="R503" s="156">
        <v>1</v>
      </c>
      <c r="S503" s="156">
        <v>6</v>
      </c>
      <c r="T503" s="156">
        <v>9</v>
      </c>
      <c r="U503" s="156"/>
      <c r="V503" s="144"/>
    </row>
    <row r="504" spans="1:22" x14ac:dyDescent="0.25">
      <c r="A504" s="106" t="s">
        <v>409</v>
      </c>
      <c r="B504" s="106"/>
      <c r="C504" s="106" t="s">
        <v>407</v>
      </c>
      <c r="D504" s="106"/>
      <c r="E504" s="156">
        <v>1</v>
      </c>
      <c r="F504" s="156">
        <v>2</v>
      </c>
      <c r="G504" s="156">
        <v>3</v>
      </c>
      <c r="H504" s="156">
        <v>4</v>
      </c>
      <c r="I504" s="156">
        <v>5</v>
      </c>
      <c r="J504" s="156">
        <v>6</v>
      </c>
      <c r="K504" s="156">
        <v>7</v>
      </c>
      <c r="L504" s="156">
        <v>8</v>
      </c>
      <c r="M504" s="156">
        <v>9</v>
      </c>
      <c r="N504" s="156">
        <v>10</v>
      </c>
      <c r="O504" s="156">
        <v>11</v>
      </c>
      <c r="P504" s="156">
        <v>12</v>
      </c>
      <c r="Q504" s="156">
        <v>13</v>
      </c>
      <c r="R504" s="156">
        <v>14</v>
      </c>
      <c r="S504" s="156">
        <v>15</v>
      </c>
      <c r="T504" s="156">
        <v>16</v>
      </c>
      <c r="U504" s="156"/>
      <c r="V504" s="144"/>
    </row>
    <row r="505" spans="1:22" x14ac:dyDescent="0.25">
      <c r="A505" s="106" t="s">
        <v>409</v>
      </c>
      <c r="B505" s="106"/>
      <c r="C505" s="106" t="s">
        <v>422</v>
      </c>
      <c r="D505" s="106"/>
      <c r="E505" s="151" t="s">
        <v>6</v>
      </c>
      <c r="F505" s="151" t="s">
        <v>10</v>
      </c>
      <c r="G505" s="151" t="s">
        <v>9</v>
      </c>
      <c r="H505" s="151" t="s">
        <v>8</v>
      </c>
      <c r="I505" s="151" t="s">
        <v>5</v>
      </c>
      <c r="J505" s="151" t="s">
        <v>0</v>
      </c>
      <c r="K505" s="151" t="s">
        <v>14</v>
      </c>
      <c r="L505" s="151" t="s">
        <v>15</v>
      </c>
      <c r="M505" s="151" t="s">
        <v>1</v>
      </c>
      <c r="N505" s="151" t="s">
        <v>2</v>
      </c>
      <c r="O505" s="151" t="s">
        <v>12</v>
      </c>
      <c r="P505" s="151" t="s">
        <v>11</v>
      </c>
      <c r="Q505" s="151" t="s">
        <v>13</v>
      </c>
      <c r="R505" s="151" t="s">
        <v>7</v>
      </c>
      <c r="S505" s="151" t="s">
        <v>3</v>
      </c>
      <c r="T505" s="151" t="s">
        <v>4</v>
      </c>
      <c r="U505" s="156"/>
      <c r="V505" s="144"/>
    </row>
  </sheetData>
  <pageMargins left="0.7" right="0.7" top="0.75" bottom="0.75" header="0.3" footer="0.3"/>
  <pageSetup paperSize="9" scale="31" fitToHeight="0" orientation="landscape"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99CCFF"/>
    <pageSetUpPr fitToPage="1"/>
  </sheetPr>
  <dimension ref="A1:D17"/>
  <sheetViews>
    <sheetView showGridLines="0" view="pageBreakPreview" zoomScaleNormal="100" zoomScaleSheetLayoutView="100" workbookViewId="0"/>
  </sheetViews>
  <sheetFormatPr defaultRowHeight="15" x14ac:dyDescent="0.25"/>
  <cols>
    <col min="1" max="1" width="3.5703125" style="63" customWidth="1"/>
    <col min="2" max="2" width="27.7109375" style="63" customWidth="1"/>
    <col min="3" max="3" width="21.28515625" style="63" customWidth="1"/>
    <col min="4" max="4" width="18.85546875" style="63" customWidth="1"/>
    <col min="5" max="16384" width="9.140625" style="63"/>
  </cols>
  <sheetData>
    <row r="1" spans="1:4" ht="39" thickBot="1" x14ac:dyDescent="0.3">
      <c r="B1" s="48" t="s">
        <v>265</v>
      </c>
      <c r="C1" s="48" t="s">
        <v>412</v>
      </c>
      <c r="D1" s="48" t="s">
        <v>413</v>
      </c>
    </row>
    <row r="2" spans="1:4" ht="16.5" thickBot="1" x14ac:dyDescent="0.3">
      <c r="A2" s="63">
        <v>1</v>
      </c>
      <c r="B2" s="133" t="str">
        <f>INDEX(Data!$505:$505,MATCH(LCF_T1!A2,Data!$504:$504,0))</f>
        <v xml:space="preserve">Unison </v>
      </c>
      <c r="C2" s="157">
        <f>INDEX(Data!$E$501:$T$501,MATCH(LCF_T1!$B2,Data!$E$500:$T$500,0))</f>
        <v>0.22153142779874729</v>
      </c>
      <c r="D2" s="157">
        <f>INDEX(Data!$E$502:$T$502,MATCH(LCF_T1!$B2,Data!$E$500:$T$500,0))</f>
        <v>1.3138742888050108</v>
      </c>
    </row>
    <row r="3" spans="1:4" ht="16.5" thickBot="1" x14ac:dyDescent="0.3">
      <c r="A3" s="63">
        <f>A2+1</f>
        <v>2</v>
      </c>
      <c r="B3" s="133" t="str">
        <f>INDEX(Data!$505:$505,MATCH(LCF_T1!A3,Data!$504:$504,0))</f>
        <v>Electricity Invercargill</v>
      </c>
      <c r="C3" s="157">
        <f>INDEX(Data!$E$501:$T$501,MATCH(LCF_T1!$B3,Data!$E$500:$T$500,0))</f>
        <v>0.14391695754817097</v>
      </c>
      <c r="D3" s="157">
        <f>INDEX(Data!$E$502:$T$502,MATCH(LCF_T1!$B3,Data!$E$500:$T$500,0))</f>
        <v>1.6243321698073161</v>
      </c>
    </row>
    <row r="4" spans="1:4" ht="16.5" thickBot="1" x14ac:dyDescent="0.3">
      <c r="A4" s="63">
        <f t="shared" ref="A4:A17" si="0">A3+1</f>
        <v>3</v>
      </c>
      <c r="B4" s="133" t="str">
        <f>INDEX(Data!$505:$505,MATCH(LCF_T1!A4,Data!$504:$504,0))</f>
        <v xml:space="preserve">Centralines </v>
      </c>
      <c r="C4" s="157">
        <f>INDEX(Data!$E$501:$T$501,MATCH(LCF_T1!$B4,Data!$E$500:$T$500,0))</f>
        <v>0.11783776164634575</v>
      </c>
      <c r="D4" s="157">
        <f>INDEX(Data!$E$502:$T$502,MATCH(LCF_T1!$B4,Data!$E$500:$T$500,0))</f>
        <v>1.728648953414617</v>
      </c>
    </row>
    <row r="5" spans="1:4" ht="16.5" thickBot="1" x14ac:dyDescent="0.3">
      <c r="A5" s="63">
        <f t="shared" si="0"/>
        <v>4</v>
      </c>
      <c r="B5" s="133" t="str">
        <f>INDEX(Data!$505:$505,MATCH(LCF_T1!A5,Data!$504:$504,0))</f>
        <v xml:space="preserve">Horizon Energy </v>
      </c>
      <c r="C5" s="157">
        <f>INDEX(Data!$E$501:$T$501,MATCH(LCF_T1!$B5,Data!$E$500:$T$500,0))</f>
        <v>8.2910216035328818E-2</v>
      </c>
      <c r="D5" s="157">
        <f>INDEX(Data!$E$502:$T$502,MATCH(LCF_T1!$B5,Data!$E$500:$T$500,0))</f>
        <v>1.8683591358586846</v>
      </c>
    </row>
    <row r="6" spans="1:4" ht="16.5" thickBot="1" x14ac:dyDescent="0.3">
      <c r="A6" s="63">
        <f t="shared" si="0"/>
        <v>5</v>
      </c>
      <c r="B6" s="133" t="str">
        <f>INDEX(Data!$505:$505,MATCH(LCF_T1!A6,Data!$504:$504,0))</f>
        <v>The Lines Company</v>
      </c>
      <c r="C6" s="157">
        <f>INDEX(Data!$E$501:$T$501,MATCH(LCF_T1!$B6,Data!$E$500:$T$500,0))</f>
        <v>7.6061214105682756E-2</v>
      </c>
      <c r="D6" s="157">
        <f>INDEX(Data!$E$502:$T$502,MATCH(LCF_T1!$B6,Data!$E$500:$T$500,0))</f>
        <v>1.895755143577269</v>
      </c>
    </row>
    <row r="7" spans="1:4" ht="16.5" thickBot="1" x14ac:dyDescent="0.3">
      <c r="A7" s="63">
        <f t="shared" si="0"/>
        <v>6</v>
      </c>
      <c r="B7" s="133" t="str">
        <f>INDEX(Data!$505:$505,MATCH(LCF_T1!A7,Data!$504:$504,0))</f>
        <v xml:space="preserve">Vector </v>
      </c>
      <c r="C7" s="157">
        <f>INDEX(Data!$E$501:$T$501,MATCH(LCF_T1!$B7,Data!$E$500:$T$500,0))</f>
        <v>6.7329707141242173E-2</v>
      </c>
      <c r="D7" s="157">
        <f>INDEX(Data!$E$502:$T$502,MATCH(LCF_T1!$B7,Data!$E$500:$T$500,0))</f>
        <v>1.9306811714350314</v>
      </c>
    </row>
    <row r="8" spans="1:4" ht="16.5" thickBot="1" x14ac:dyDescent="0.3">
      <c r="A8" s="63">
        <f t="shared" si="0"/>
        <v>7</v>
      </c>
      <c r="B8" s="133" t="str">
        <f>INDEX(Data!$505:$505,MATCH(LCF_T1!A8,Data!$504:$504,0))</f>
        <v xml:space="preserve">Alpine Energy </v>
      </c>
      <c r="C8" s="157">
        <f>INDEX(Data!$E$501:$T$501,MATCH(LCF_T1!$B8,Data!$E$500:$T$500,0))</f>
        <v>6.5388787180345784E-2</v>
      </c>
      <c r="D8" s="157">
        <f>INDEX(Data!$E$502:$T$502,MATCH(LCF_T1!$B8,Data!$E$500:$T$500,0))</f>
        <v>1.938444851278617</v>
      </c>
    </row>
    <row r="9" spans="1:4" ht="16.5" thickBot="1" x14ac:dyDescent="0.3">
      <c r="A9" s="63">
        <f t="shared" si="0"/>
        <v>8</v>
      </c>
      <c r="B9" s="133" t="str">
        <f>INDEX(Data!$505:$505,MATCH(LCF_T1!A9,Data!$504:$504,0))</f>
        <v xml:space="preserve">Powerco </v>
      </c>
      <c r="C9" s="157">
        <f>INDEX(Data!$E$501:$T$501,MATCH(LCF_T1!$B9,Data!$E$500:$T$500,0))</f>
        <v>6.1189784889918691E-2</v>
      </c>
      <c r="D9" s="157">
        <f>INDEX(Data!$E$502:$T$502,MATCH(LCF_T1!$B9,Data!$E$500:$T$500,0))</f>
        <v>1.9552408604403253</v>
      </c>
    </row>
    <row r="10" spans="1:4" ht="16.5" thickBot="1" x14ac:dyDescent="0.3">
      <c r="A10" s="63">
        <f t="shared" si="0"/>
        <v>9</v>
      </c>
      <c r="B10" s="133" t="str">
        <f>INDEX(Data!$505:$505,MATCH(LCF_T1!A10,Data!$504:$504,0))</f>
        <v xml:space="preserve">Wellington Electricity </v>
      </c>
      <c r="C10" s="157">
        <f>INDEX(Data!$E$501:$T$501,MATCH(LCF_T1!$B10,Data!$E$500:$T$500,0))</f>
        <v>4.7287617172807474E-2</v>
      </c>
      <c r="D10" s="157">
        <f>INDEX(Data!$E$502:$T$502,MATCH(LCF_T1!$B10,Data!$E$500:$T$500,0))</f>
        <v>2</v>
      </c>
    </row>
    <row r="11" spans="1:4" ht="16.5" thickBot="1" x14ac:dyDescent="0.3">
      <c r="A11" s="63">
        <f t="shared" si="0"/>
        <v>10</v>
      </c>
      <c r="B11" s="133" t="str">
        <f>INDEX(Data!$505:$505,MATCH(LCF_T1!A11,Data!$504:$504,0))</f>
        <v xml:space="preserve">Network Tasman </v>
      </c>
      <c r="C11" s="157">
        <f>INDEX(Data!$E$501:$T$501,MATCH(LCF_T1!$B11,Data!$E$500:$T$500,0))</f>
        <v>3.7122929682767689E-2</v>
      </c>
      <c r="D11" s="157">
        <f>INDEX(Data!$E$502:$T$502,MATCH(LCF_T1!$B11,Data!$E$500:$T$500,0))</f>
        <v>2</v>
      </c>
    </row>
    <row r="12" spans="1:4" ht="16.5" thickBot="1" x14ac:dyDescent="0.3">
      <c r="A12" s="63">
        <f t="shared" si="0"/>
        <v>11</v>
      </c>
      <c r="B12" s="133" t="str">
        <f>INDEX(Data!$505:$505,MATCH(LCF_T1!A12,Data!$504:$504,0))</f>
        <v>Electricity Ashburton</v>
      </c>
      <c r="C12" s="157">
        <f>INDEX(Data!$E$501:$T$501,MATCH(LCF_T1!$B12,Data!$E$500:$T$500,0))</f>
        <v>3.6718657250692142E-2</v>
      </c>
      <c r="D12" s="157">
        <f>INDEX(Data!$E$502:$T$502,MATCH(LCF_T1!$B12,Data!$E$500:$T$500,0))</f>
        <v>2</v>
      </c>
    </row>
    <row r="13" spans="1:4" ht="16.5" thickBot="1" x14ac:dyDescent="0.3">
      <c r="A13" s="63">
        <f t="shared" si="0"/>
        <v>12</v>
      </c>
      <c r="B13" s="133" t="str">
        <f>INDEX(Data!$505:$505,MATCH(LCF_T1!A13,Data!$504:$504,0))</f>
        <v xml:space="preserve">Eastland </v>
      </c>
      <c r="C13" s="157">
        <f>INDEX(Data!$E$501:$T$501,MATCH(LCF_T1!$B13,Data!$E$500:$T$500,0))</f>
        <v>3.3792062804617773E-2</v>
      </c>
      <c r="D13" s="157">
        <f>INDEX(Data!$E$502:$T$502,MATCH(LCF_T1!$B13,Data!$E$500:$T$500,0))</f>
        <v>2</v>
      </c>
    </row>
    <row r="14" spans="1:4" ht="16.5" thickBot="1" x14ac:dyDescent="0.3">
      <c r="A14" s="63">
        <f t="shared" si="0"/>
        <v>13</v>
      </c>
      <c r="B14" s="133" t="str">
        <f>INDEX(Data!$505:$505,MATCH(LCF_T1!A14,Data!$504:$504,0))</f>
        <v xml:space="preserve">Top Energy </v>
      </c>
      <c r="C14" s="157">
        <f>INDEX(Data!$E$501:$T$501,MATCH(LCF_T1!$B14,Data!$E$500:$T$500,0))</f>
        <v>1.9970793884645417E-2</v>
      </c>
      <c r="D14" s="157">
        <f>INDEX(Data!$E$502:$T$502,MATCH(LCF_T1!$B14,Data!$E$500:$T$500,0))</f>
        <v>2</v>
      </c>
    </row>
    <row r="15" spans="1:4" ht="16.5" thickBot="1" x14ac:dyDescent="0.3">
      <c r="A15" s="63">
        <f t="shared" si="0"/>
        <v>14</v>
      </c>
      <c r="B15" s="133" t="str">
        <f>INDEX(Data!$505:$505,MATCH(LCF_T1!A15,Data!$504:$504,0))</f>
        <v xml:space="preserve">Nelson Electricity </v>
      </c>
      <c r="C15" s="157">
        <f>INDEX(Data!$E$501:$T$501,MATCH(LCF_T1!$B15,Data!$E$500:$T$500,0))</f>
        <v>1.5020773410035155E-2</v>
      </c>
      <c r="D15" s="157">
        <f>INDEX(Data!$E$502:$T$502,MATCH(LCF_T1!$B15,Data!$E$500:$T$500,0))</f>
        <v>2</v>
      </c>
    </row>
    <row r="16" spans="1:4" ht="16.5" thickBot="1" x14ac:dyDescent="0.3">
      <c r="A16" s="63">
        <f t="shared" si="0"/>
        <v>15</v>
      </c>
      <c r="B16" s="133" t="str">
        <f>INDEX(Data!$505:$505,MATCH(LCF_T1!A16,Data!$504:$504,0))</f>
        <v>Aurora Energy</v>
      </c>
      <c r="C16" s="157">
        <f>INDEX(Data!$E$501:$T$501,MATCH(LCF_T1!$B16,Data!$E$500:$T$500,0))</f>
        <v>0</v>
      </c>
      <c r="D16" s="157">
        <f>INDEX(Data!$E$502:$T$502,MATCH(LCF_T1!$B16,Data!$E$500:$T$500,0))</f>
        <v>2</v>
      </c>
    </row>
    <row r="17" spans="1:4" ht="16.5" thickBot="1" x14ac:dyDescent="0.3">
      <c r="A17" s="63">
        <f t="shared" si="0"/>
        <v>16</v>
      </c>
      <c r="B17" s="134" t="str">
        <f>INDEX(Data!$505:$505,MATCH(LCF_T1!A17,Data!$504:$504,0))</f>
        <v xml:space="preserve">OtagoNet </v>
      </c>
      <c r="C17" s="158">
        <f>INDEX(Data!$E$501:$T$501,MATCH(LCF_T1!$B17,Data!$E$500:$T$500,0))</f>
        <v>0</v>
      </c>
      <c r="D17" s="158">
        <f>INDEX(Data!$E$502:$T$502,MATCH(LCF_T1!$B17,Data!$E$500:$T$500,0))</f>
        <v>2</v>
      </c>
    </row>
  </sheetData>
  <pageMargins left="0.7" right="0.7" top="0.75" bottom="0.75" header="0.3" footer="0.3"/>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FF99"/>
    <pageSetUpPr fitToPage="1"/>
  </sheetPr>
  <dimension ref="A1:F17"/>
  <sheetViews>
    <sheetView showGridLines="0" view="pageBreakPreview" zoomScaleNormal="100" zoomScaleSheetLayoutView="100" workbookViewId="0"/>
  </sheetViews>
  <sheetFormatPr defaultRowHeight="15" x14ac:dyDescent="0.25"/>
  <cols>
    <col min="1" max="1" width="27.7109375" style="63" customWidth="1"/>
    <col min="2" max="6" width="9.5703125" style="63" bestFit="1" customWidth="1"/>
    <col min="7" max="16384" width="9.140625" style="63"/>
  </cols>
  <sheetData>
    <row r="1" spans="1:6" ht="15.75" thickBot="1" x14ac:dyDescent="0.3">
      <c r="A1" s="48" t="s">
        <v>265</v>
      </c>
      <c r="B1" s="48" t="s">
        <v>73</v>
      </c>
      <c r="C1" s="48" t="s">
        <v>74</v>
      </c>
      <c r="D1" s="48" t="s">
        <v>75</v>
      </c>
      <c r="E1" s="48" t="s">
        <v>76</v>
      </c>
      <c r="F1" s="48" t="s">
        <v>77</v>
      </c>
    </row>
    <row r="2" spans="1:6" ht="16.5" thickBot="1" x14ac:dyDescent="0.3">
      <c r="A2" s="133" t="s">
        <v>14</v>
      </c>
      <c r="B2" s="136">
        <f>INDEX(Data!$E$466:$T$470,MATCH(s52p_T12!B$1,Data!$V$466:$V$470,0),MATCH(s52p_T12!$A2,Data!$E$465:$T$465,0))</f>
        <v>9564.4826426300915</v>
      </c>
      <c r="C2" s="136">
        <f>INDEX(Data!$E$466:$T$470,MATCH(s52p_T12!C$1,Data!$V$466:$V$470,0),MATCH(s52p_T12!$A2,Data!$E$465:$T$465,0))</f>
        <v>9433.7893241505353</v>
      </c>
      <c r="D2" s="136">
        <f>INDEX(Data!$E$466:$T$470,MATCH(s52p_T12!D$1,Data!$V$466:$V$470,0),MATCH(s52p_T12!$A2,Data!$E$465:$T$465,0))</f>
        <v>10826.837234549381</v>
      </c>
      <c r="E2" s="136">
        <f>INDEX(Data!$E$466:$T$470,MATCH(s52p_T12!E$1,Data!$V$466:$V$470,0),MATCH(s52p_T12!$A2,Data!$E$465:$T$465,0))</f>
        <v>8006.4357462069029</v>
      </c>
      <c r="F2" s="136">
        <f>INDEX(Data!$E$466:$T$470,MATCH(s52p_T12!F$1,Data!$V$466:$V$470,0),MATCH(s52p_T12!$A2,Data!$E$465:$T$465,0))</f>
        <v>8895.7689507102095</v>
      </c>
    </row>
    <row r="3" spans="1:6" ht="16.5" thickBot="1" x14ac:dyDescent="0.3">
      <c r="A3" s="133" t="s">
        <v>3</v>
      </c>
      <c r="B3" s="136">
        <f>INDEX(Data!$E$466:$T$470,MATCH(s52p_T12!B$1,Data!$V$466:$V$470,0),MATCH(s52p_T12!$A3,Data!$E$465:$T$465,0))</f>
        <v>26256.21723921004</v>
      </c>
      <c r="C3" s="136">
        <f>INDEX(Data!$E$466:$T$470,MATCH(s52p_T12!C$1,Data!$V$466:$V$470,0),MATCH(s52p_T12!$A3,Data!$E$465:$T$465,0))</f>
        <v>16970.80905572707</v>
      </c>
      <c r="D3" s="136">
        <f>INDEX(Data!$E$466:$T$470,MATCH(s52p_T12!D$1,Data!$V$466:$V$470,0),MATCH(s52p_T12!$A3,Data!$E$465:$T$465,0))</f>
        <v>15873.947143832474</v>
      </c>
      <c r="E3" s="136">
        <f>INDEX(Data!$E$466:$T$470,MATCH(s52p_T12!E$1,Data!$V$466:$V$470,0),MATCH(s52p_T12!$A3,Data!$E$465:$T$465,0))</f>
        <v>17293.50685256088</v>
      </c>
      <c r="F3" s="136">
        <f>INDEX(Data!$E$466:$T$470,MATCH(s52p_T12!F$1,Data!$V$466:$V$470,0),MATCH(s52p_T12!$A3,Data!$E$465:$T$465,0))</f>
        <v>13134.164467439925</v>
      </c>
    </row>
    <row r="4" spans="1:6" ht="16.5" thickBot="1" x14ac:dyDescent="0.3">
      <c r="A4" s="133" t="s">
        <v>9</v>
      </c>
      <c r="B4" s="136">
        <f>INDEX(Data!$E$466:$T$470,MATCH(s52p_T12!B$1,Data!$V$466:$V$470,0),MATCH(s52p_T12!$A4,Data!$E$465:$T$465,0))</f>
        <v>3367.3158494987106</v>
      </c>
      <c r="C4" s="136">
        <f>INDEX(Data!$E$466:$T$470,MATCH(s52p_T12!C$1,Data!$V$466:$V$470,0),MATCH(s52p_T12!$A4,Data!$E$465:$T$465,0))</f>
        <v>3007.6051088494173</v>
      </c>
      <c r="D4" s="136">
        <f>INDEX(Data!$E$466:$T$470,MATCH(s52p_T12!D$1,Data!$V$466:$V$470,0),MATCH(s52p_T12!$A4,Data!$E$465:$T$465,0))</f>
        <v>3224.4912081306206</v>
      </c>
      <c r="E4" s="136">
        <f>INDEX(Data!$E$466:$T$470,MATCH(s52p_T12!E$1,Data!$V$466:$V$470,0),MATCH(s52p_T12!$A4,Data!$E$465:$T$465,0))</f>
        <v>3016.5466916706864</v>
      </c>
      <c r="F4" s="136">
        <f>INDEX(Data!$E$466:$T$470,MATCH(s52p_T12!F$1,Data!$V$466:$V$470,0),MATCH(s52p_T12!$A4,Data!$E$465:$T$465,0))</f>
        <v>2820.1403312875887</v>
      </c>
    </row>
    <row r="5" spans="1:6" ht="16.5" thickBot="1" x14ac:dyDescent="0.3">
      <c r="A5" s="133" t="s">
        <v>11</v>
      </c>
      <c r="B5" s="136">
        <f>INDEX(Data!$E$466:$T$470,MATCH(s52p_T12!B$1,Data!$V$466:$V$470,0),MATCH(s52p_T12!$A5,Data!$E$465:$T$465,0))</f>
        <v>9892.9562224722267</v>
      </c>
      <c r="C5" s="136">
        <f>INDEX(Data!$E$466:$T$470,MATCH(s52p_T12!C$1,Data!$V$466:$V$470,0),MATCH(s52p_T12!$A5,Data!$E$465:$T$465,0))</f>
        <v>14592.836759507669</v>
      </c>
      <c r="D5" s="136">
        <f>INDEX(Data!$E$466:$T$470,MATCH(s52p_T12!D$1,Data!$V$466:$V$470,0),MATCH(s52p_T12!$A5,Data!$E$465:$T$465,0))</f>
        <v>8224.0417107271951</v>
      </c>
      <c r="E5" s="136">
        <f>INDEX(Data!$E$466:$T$470,MATCH(s52p_T12!E$1,Data!$V$466:$V$470,0),MATCH(s52p_T12!$A5,Data!$E$465:$T$465,0))</f>
        <v>6679.4002953617264</v>
      </c>
      <c r="F5" s="136">
        <f>INDEX(Data!$E$466:$T$470,MATCH(s52p_T12!F$1,Data!$V$466:$V$470,0),MATCH(s52p_T12!$A5,Data!$E$465:$T$465,0))</f>
        <v>7138.7932753800933</v>
      </c>
    </row>
    <row r="6" spans="1:6" ht="16.5" thickBot="1" x14ac:dyDescent="0.3">
      <c r="A6" s="133" t="s">
        <v>12</v>
      </c>
      <c r="B6" s="136">
        <f>INDEX(Data!$E$466:$T$470,MATCH(s52p_T12!B$1,Data!$V$466:$V$470,0),MATCH(s52p_T12!$A6,Data!$E$465:$T$465,0))</f>
        <v>16033.80447482582</v>
      </c>
      <c r="C6" s="136">
        <f>INDEX(Data!$E$466:$T$470,MATCH(s52p_T12!C$1,Data!$V$466:$V$470,0),MATCH(s52p_T12!$A6,Data!$E$465:$T$465,0))</f>
        <v>23358.398817639107</v>
      </c>
      <c r="D6" s="136">
        <f>INDEX(Data!$E$466:$T$470,MATCH(s52p_T12!D$1,Data!$V$466:$V$470,0),MATCH(s52p_T12!$A6,Data!$E$465:$T$465,0))</f>
        <v>18899.627550089452</v>
      </c>
      <c r="E6" s="136">
        <f>INDEX(Data!$E$466:$T$470,MATCH(s52p_T12!E$1,Data!$V$466:$V$470,0),MATCH(s52p_T12!$A6,Data!$E$465:$T$465,0))</f>
        <v>18319.397528585723</v>
      </c>
      <c r="F6" s="136">
        <f>INDEX(Data!$E$466:$T$470,MATCH(s52p_T12!F$1,Data!$V$466:$V$470,0),MATCH(s52p_T12!$A6,Data!$E$465:$T$465,0))</f>
        <v>13076.031754981379</v>
      </c>
    </row>
    <row r="7" spans="1:6" ht="16.5" thickBot="1" x14ac:dyDescent="0.3">
      <c r="A7" s="133" t="s">
        <v>10</v>
      </c>
      <c r="B7" s="136">
        <f>INDEX(Data!$E$466:$T$470,MATCH(s52p_T12!B$1,Data!$V$466:$V$470,0),MATCH(s52p_T12!$A7,Data!$E$465:$T$465,0))</f>
        <v>5476.0305679863231</v>
      </c>
      <c r="C7" s="136">
        <f>INDEX(Data!$E$466:$T$470,MATCH(s52p_T12!C$1,Data!$V$466:$V$470,0),MATCH(s52p_T12!$A7,Data!$E$465:$T$465,0))</f>
        <v>3338.1917762238695</v>
      </c>
      <c r="D7" s="136">
        <f>INDEX(Data!$E$466:$T$470,MATCH(s52p_T12!D$1,Data!$V$466:$V$470,0),MATCH(s52p_T12!$A7,Data!$E$465:$T$465,0))</f>
        <v>2897.0378241914837</v>
      </c>
      <c r="E7" s="136">
        <f>INDEX(Data!$E$466:$T$470,MATCH(s52p_T12!E$1,Data!$V$466:$V$470,0),MATCH(s52p_T12!$A7,Data!$E$465:$T$465,0))</f>
        <v>2148.5626663500871</v>
      </c>
      <c r="F7" s="136">
        <f>INDEX(Data!$E$466:$T$470,MATCH(s52p_T12!F$1,Data!$V$466:$V$470,0),MATCH(s52p_T12!$A7,Data!$E$465:$T$465,0))</f>
        <v>3077.7231665241866</v>
      </c>
    </row>
    <row r="8" spans="1:6" ht="16.5" thickBot="1" x14ac:dyDescent="0.3">
      <c r="A8" s="133" t="s">
        <v>8</v>
      </c>
      <c r="B8" s="136">
        <f>INDEX(Data!$E$466:$T$470,MATCH(s52p_T12!B$1,Data!$V$466:$V$470,0),MATCH(s52p_T12!$A8,Data!$E$465:$T$465,0))</f>
        <v>8231.4715348245609</v>
      </c>
      <c r="C8" s="136">
        <f>INDEX(Data!$E$466:$T$470,MATCH(s52p_T12!C$1,Data!$V$466:$V$470,0),MATCH(s52p_T12!$A8,Data!$E$465:$T$465,0))</f>
        <v>7417.4929846528576</v>
      </c>
      <c r="D8" s="136">
        <f>INDEX(Data!$E$466:$T$470,MATCH(s52p_T12!D$1,Data!$V$466:$V$470,0),MATCH(s52p_T12!$A8,Data!$E$465:$T$465,0))</f>
        <v>6974.7253658223271</v>
      </c>
      <c r="E8" s="136">
        <f>INDEX(Data!$E$466:$T$470,MATCH(s52p_T12!E$1,Data!$V$466:$V$470,0),MATCH(s52p_T12!$A8,Data!$E$465:$T$465,0))</f>
        <v>6499.3845496635777</v>
      </c>
      <c r="F8" s="136">
        <f>INDEX(Data!$E$466:$T$470,MATCH(s52p_T12!F$1,Data!$V$466:$V$470,0),MATCH(s52p_T12!$A8,Data!$E$465:$T$465,0))</f>
        <v>6682.3492010368118</v>
      </c>
    </row>
    <row r="9" spans="1:6" ht="16.5" thickBot="1" x14ac:dyDescent="0.3">
      <c r="A9" s="133" t="s">
        <v>7</v>
      </c>
      <c r="B9" s="136">
        <f>INDEX(Data!$E$466:$T$470,MATCH(s52p_T12!B$1,Data!$V$466:$V$470,0),MATCH(s52p_T12!$A9,Data!$E$465:$T$465,0))</f>
        <v>823.84004989284028</v>
      </c>
      <c r="C9" s="136">
        <f>INDEX(Data!$E$466:$T$470,MATCH(s52p_T12!C$1,Data!$V$466:$V$470,0),MATCH(s52p_T12!$A9,Data!$E$465:$T$465,0))</f>
        <v>1018.8768547342463</v>
      </c>
      <c r="D9" s="136">
        <f>INDEX(Data!$E$466:$T$470,MATCH(s52p_T12!D$1,Data!$V$466:$V$470,0),MATCH(s52p_T12!$A9,Data!$E$465:$T$465,0))</f>
        <v>1489.9900132357134</v>
      </c>
      <c r="E9" s="136">
        <f>INDEX(Data!$E$466:$T$470,MATCH(s52p_T12!E$1,Data!$V$466:$V$470,0),MATCH(s52p_T12!$A9,Data!$E$465:$T$465,0))</f>
        <v>1594.891489075239</v>
      </c>
      <c r="F9" s="136">
        <f>INDEX(Data!$E$466:$T$470,MATCH(s52p_T12!F$1,Data!$V$466:$V$470,0),MATCH(s52p_T12!$A9,Data!$E$465:$T$465,0))</f>
        <v>1951.9683580743069</v>
      </c>
    </row>
    <row r="10" spans="1:6" ht="16.5" thickBot="1" x14ac:dyDescent="0.3">
      <c r="A10" s="133" t="s">
        <v>2</v>
      </c>
      <c r="B10" s="136">
        <f>INDEX(Data!$E$466:$T$470,MATCH(s52p_T12!B$1,Data!$V$466:$V$470,0),MATCH(s52p_T12!$A10,Data!$E$465:$T$465,0))</f>
        <v>6793.2203779824868</v>
      </c>
      <c r="C10" s="136">
        <f>INDEX(Data!$E$466:$T$470,MATCH(s52p_T12!C$1,Data!$V$466:$V$470,0),MATCH(s52p_T12!$A10,Data!$E$465:$T$465,0))</f>
        <v>8524.9213953890139</v>
      </c>
      <c r="D10" s="136">
        <f>INDEX(Data!$E$466:$T$470,MATCH(s52p_T12!D$1,Data!$V$466:$V$470,0),MATCH(s52p_T12!$A10,Data!$E$465:$T$465,0))</f>
        <v>10739.305047332884</v>
      </c>
      <c r="E10" s="136">
        <f>INDEX(Data!$E$466:$T$470,MATCH(s52p_T12!E$1,Data!$V$466:$V$470,0),MATCH(s52p_T12!$A10,Data!$E$465:$T$465,0))</f>
        <v>7354.016229542277</v>
      </c>
      <c r="F10" s="136">
        <f>INDEX(Data!$E$466:$T$470,MATCH(s52p_T12!F$1,Data!$V$466:$V$470,0),MATCH(s52p_T12!$A10,Data!$E$465:$T$465,0))</f>
        <v>6713.1043830358676</v>
      </c>
    </row>
    <row r="11" spans="1:6" ht="16.5" thickBot="1" x14ac:dyDescent="0.3">
      <c r="A11" s="133" t="s">
        <v>4</v>
      </c>
      <c r="B11" s="136">
        <f>INDEX(Data!$E$466:$T$470,MATCH(s52p_T12!B$1,Data!$V$466:$V$470,0),MATCH(s52p_T12!$A11,Data!$E$465:$T$465,0))</f>
        <v>11238.732876015069</v>
      </c>
      <c r="C11" s="136">
        <f>INDEX(Data!$E$466:$T$470,MATCH(s52p_T12!C$1,Data!$V$466:$V$470,0),MATCH(s52p_T12!$A11,Data!$E$465:$T$465,0))</f>
        <v>9728.0642086293556</v>
      </c>
      <c r="D11" s="136">
        <f>INDEX(Data!$E$466:$T$470,MATCH(s52p_T12!D$1,Data!$V$466:$V$470,0),MATCH(s52p_T12!$A11,Data!$E$465:$T$465,0))</f>
        <v>10573.501264175555</v>
      </c>
      <c r="E11" s="136">
        <f>INDEX(Data!$E$466:$T$470,MATCH(s52p_T12!E$1,Data!$V$466:$V$470,0),MATCH(s52p_T12!$A11,Data!$E$465:$T$465,0))</f>
        <v>10734.534006977072</v>
      </c>
      <c r="F11" s="136">
        <f>INDEX(Data!$E$466:$T$470,MATCH(s52p_T12!F$1,Data!$V$466:$V$470,0),MATCH(s52p_T12!$A11,Data!$E$465:$T$465,0))</f>
        <v>10546.221048595917</v>
      </c>
    </row>
    <row r="12" spans="1:6" ht="16.5" thickBot="1" x14ac:dyDescent="0.3">
      <c r="A12" s="133" t="s">
        <v>15</v>
      </c>
      <c r="B12" s="136">
        <f>INDEX(Data!$E$466:$T$470,MATCH(s52p_T12!B$1,Data!$V$466:$V$470,0),MATCH(s52p_T12!$A12,Data!$E$465:$T$465,0))</f>
        <v>94624.739823183918</v>
      </c>
      <c r="C12" s="136">
        <f>INDEX(Data!$E$466:$T$470,MATCH(s52p_T12!C$1,Data!$V$466:$V$470,0),MATCH(s52p_T12!$A12,Data!$E$465:$T$465,0))</f>
        <v>100364.32825347129</v>
      </c>
      <c r="D12" s="136">
        <f>INDEX(Data!$E$466:$T$470,MATCH(s52p_T12!D$1,Data!$V$466:$V$470,0),MATCH(s52p_T12!$A12,Data!$E$465:$T$465,0))</f>
        <v>115022.3327738347</v>
      </c>
      <c r="E12" s="136">
        <f>INDEX(Data!$E$466:$T$470,MATCH(s52p_T12!E$1,Data!$V$466:$V$470,0),MATCH(s52p_T12!$A12,Data!$E$465:$T$465,0))</f>
        <v>114441.67979740739</v>
      </c>
      <c r="F12" s="136">
        <f>INDEX(Data!$E$466:$T$470,MATCH(s52p_T12!F$1,Data!$V$466:$V$470,0),MATCH(s52p_T12!$A12,Data!$E$465:$T$465,0))</f>
        <v>121831.94915367212</v>
      </c>
    </row>
    <row r="13" spans="1:6" ht="16.5" thickBot="1" x14ac:dyDescent="0.3">
      <c r="A13" s="133" t="s">
        <v>5</v>
      </c>
      <c r="B13" s="136">
        <f>INDEX(Data!$E$466:$T$470,MATCH(s52p_T12!B$1,Data!$V$466:$V$470,0),MATCH(s52p_T12!$A13,Data!$E$465:$T$465,0))</f>
        <v>14358.466803494664</v>
      </c>
      <c r="C13" s="136">
        <f>INDEX(Data!$E$466:$T$470,MATCH(s52p_T12!C$1,Data!$V$466:$V$470,0),MATCH(s52p_T12!$A13,Data!$E$465:$T$465,0))</f>
        <v>9993.0349952466477</v>
      </c>
      <c r="D13" s="136">
        <f>INDEX(Data!$E$466:$T$470,MATCH(s52p_T12!D$1,Data!$V$466:$V$470,0),MATCH(s52p_T12!$A13,Data!$E$465:$T$465,0))</f>
        <v>10050.043536583715</v>
      </c>
      <c r="E13" s="136">
        <f>INDEX(Data!$E$466:$T$470,MATCH(s52p_T12!E$1,Data!$V$466:$V$470,0),MATCH(s52p_T12!$A13,Data!$E$465:$T$465,0))</f>
        <v>9638.9452593267579</v>
      </c>
      <c r="F13" s="136">
        <f>INDEX(Data!$E$466:$T$470,MATCH(s52p_T12!F$1,Data!$V$466:$V$470,0),MATCH(s52p_T12!$A13,Data!$E$465:$T$465,0))</f>
        <v>11321.921798795309</v>
      </c>
    </row>
    <row r="14" spans="1:6" ht="16.5" thickBot="1" x14ac:dyDescent="0.3">
      <c r="A14" s="133" t="s">
        <v>13</v>
      </c>
      <c r="B14" s="136">
        <f>INDEX(Data!$E$466:$T$470,MATCH(s52p_T12!B$1,Data!$V$466:$V$470,0),MATCH(s52p_T12!$A14,Data!$E$465:$T$465,0))</f>
        <v>17151.592527142649</v>
      </c>
      <c r="C14" s="136">
        <f>INDEX(Data!$E$466:$T$470,MATCH(s52p_T12!C$1,Data!$V$466:$V$470,0),MATCH(s52p_T12!$A14,Data!$E$465:$T$465,0))</f>
        <v>20556.275269905462</v>
      </c>
      <c r="D14" s="136">
        <f>INDEX(Data!$E$466:$T$470,MATCH(s52p_T12!D$1,Data!$V$466:$V$470,0),MATCH(s52p_T12!$A14,Data!$E$465:$T$465,0))</f>
        <v>17830.150529636325</v>
      </c>
      <c r="E14" s="136">
        <f>INDEX(Data!$E$466:$T$470,MATCH(s52p_T12!E$1,Data!$V$466:$V$470,0),MATCH(s52p_T12!$A14,Data!$E$465:$T$465,0))</f>
        <v>16338.210220565175</v>
      </c>
      <c r="F14" s="136">
        <f>INDEX(Data!$E$466:$T$470,MATCH(s52p_T12!F$1,Data!$V$466:$V$470,0),MATCH(s52p_T12!$A14,Data!$E$465:$T$465,0))</f>
        <v>18443.545422393803</v>
      </c>
    </row>
    <row r="15" spans="1:6" ht="16.5" thickBot="1" x14ac:dyDescent="0.3">
      <c r="A15" s="133" t="s">
        <v>6</v>
      </c>
      <c r="B15" s="136">
        <f>INDEX(Data!$E$466:$T$470,MATCH(s52p_T12!B$1,Data!$V$466:$V$470,0),MATCH(s52p_T12!$A15,Data!$E$465:$T$465,0))</f>
        <v>47734.635170159243</v>
      </c>
      <c r="C15" s="136">
        <f>INDEX(Data!$E$466:$T$470,MATCH(s52p_T12!C$1,Data!$V$466:$V$470,0),MATCH(s52p_T12!$A15,Data!$E$465:$T$465,0))</f>
        <v>38522.498637246979</v>
      </c>
      <c r="D15" s="136">
        <f>INDEX(Data!$E$466:$T$470,MATCH(s52p_T12!D$1,Data!$V$466:$V$470,0),MATCH(s52p_T12!$A15,Data!$E$465:$T$465,0))</f>
        <v>37410.9370307465</v>
      </c>
      <c r="E15" s="136">
        <f>INDEX(Data!$E$466:$T$470,MATCH(s52p_T12!E$1,Data!$V$466:$V$470,0),MATCH(s52p_T12!$A15,Data!$E$465:$T$465,0))</f>
        <v>37365.445314883444</v>
      </c>
      <c r="F15" s="136">
        <f>INDEX(Data!$E$466:$T$470,MATCH(s52p_T12!F$1,Data!$V$466:$V$470,0),MATCH(s52p_T12!$A15,Data!$E$465:$T$465,0))</f>
        <v>34263.298311868995</v>
      </c>
    </row>
    <row r="16" spans="1:6" ht="16.5" thickBot="1" x14ac:dyDescent="0.3">
      <c r="A16" s="133" t="s">
        <v>0</v>
      </c>
      <c r="B16" s="136">
        <f>INDEX(Data!$E$466:$T$470,MATCH(s52p_T12!B$1,Data!$V$466:$V$470,0),MATCH(s52p_T12!$A16,Data!$E$465:$T$465,0))</f>
        <v>150980.16235498802</v>
      </c>
      <c r="C16" s="136">
        <f>INDEX(Data!$E$466:$T$470,MATCH(s52p_T12!C$1,Data!$V$466:$V$470,0),MATCH(s52p_T12!$A16,Data!$E$465:$T$465,0))</f>
        <v>156692.88138966693</v>
      </c>
      <c r="D16" s="136">
        <f>INDEX(Data!$E$466:$T$470,MATCH(s52p_T12!D$1,Data!$V$466:$V$470,0),MATCH(s52p_T12!$A16,Data!$E$465:$T$465,0))</f>
        <v>160728.93450262668</v>
      </c>
      <c r="E16" s="136">
        <f>INDEX(Data!$E$466:$T$470,MATCH(s52p_T12!E$1,Data!$V$466:$V$470,0),MATCH(s52p_T12!$A16,Data!$E$465:$T$465,0))</f>
        <v>166664.49121648545</v>
      </c>
      <c r="F16" s="136">
        <f>INDEX(Data!$E$466:$T$470,MATCH(s52p_T12!F$1,Data!$V$466:$V$470,0),MATCH(s52p_T12!$A16,Data!$E$465:$T$465,0))</f>
        <v>162527.05630339621</v>
      </c>
    </row>
    <row r="17" spans="1:6" ht="16.5" thickBot="1" x14ac:dyDescent="0.3">
      <c r="A17" s="134" t="s">
        <v>1</v>
      </c>
      <c r="B17" s="136">
        <f>INDEX(Data!$E$466:$T$470,MATCH(s52p_T12!B$1,Data!$V$466:$V$470,0),MATCH(s52p_T12!$A17,Data!$E$465:$T$465,0))</f>
        <v>27257.411162926204</v>
      </c>
      <c r="C17" s="136">
        <f>INDEX(Data!$E$466:$T$470,MATCH(s52p_T12!C$1,Data!$V$466:$V$470,0),MATCH(s52p_T12!$A17,Data!$E$465:$T$465,0))</f>
        <v>28408.341185439869</v>
      </c>
      <c r="D17" s="136">
        <f>INDEX(Data!$E$466:$T$470,MATCH(s52p_T12!D$1,Data!$V$466:$V$470,0),MATCH(s52p_T12!$A17,Data!$E$465:$T$465,0))</f>
        <v>34853.11278943684</v>
      </c>
      <c r="E17" s="136">
        <f>INDEX(Data!$E$466:$T$470,MATCH(s52p_T12!E$1,Data!$V$466:$V$470,0),MATCH(s52p_T12!$A17,Data!$E$465:$T$465,0))</f>
        <v>31196.833220227065</v>
      </c>
      <c r="F17" s="136">
        <f>INDEX(Data!$E$466:$T$470,MATCH(s52p_T12!F$1,Data!$V$466:$V$470,0),MATCH(s52p_T12!$A17,Data!$E$465:$T$465,0))</f>
        <v>31209.071584394187</v>
      </c>
    </row>
  </sheetData>
  <pageMargins left="0.7" right="0.7" top="0.75" bottom="0.75" header="0.3" footer="0.3"/>
  <pageSetup paperSize="9"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FF99"/>
    <pageSetUpPr fitToPage="1"/>
  </sheetPr>
  <dimension ref="A1:F17"/>
  <sheetViews>
    <sheetView showGridLines="0" view="pageBreakPreview" zoomScaleNormal="100" zoomScaleSheetLayoutView="100" workbookViewId="0"/>
  </sheetViews>
  <sheetFormatPr defaultRowHeight="15" x14ac:dyDescent="0.25"/>
  <cols>
    <col min="1" max="1" width="27.7109375" style="63" customWidth="1"/>
    <col min="2" max="2" width="13.140625" style="63" bestFit="1" customWidth="1"/>
    <col min="3" max="6" width="9.5703125" style="63" bestFit="1" customWidth="1"/>
    <col min="7" max="16384" width="9.140625" style="63"/>
  </cols>
  <sheetData>
    <row r="1" spans="1:6" ht="15.75" thickBot="1" x14ac:dyDescent="0.3">
      <c r="A1" s="48" t="s">
        <v>265</v>
      </c>
      <c r="B1" s="48" t="s">
        <v>73</v>
      </c>
      <c r="C1" s="48" t="s">
        <v>74</v>
      </c>
      <c r="D1" s="48" t="s">
        <v>75</v>
      </c>
      <c r="E1" s="48" t="s">
        <v>76</v>
      </c>
      <c r="F1" s="48" t="s">
        <v>77</v>
      </c>
    </row>
    <row r="2" spans="1:6" ht="16.5" thickBot="1" x14ac:dyDescent="0.3">
      <c r="A2" s="133" t="s">
        <v>14</v>
      </c>
      <c r="B2" s="136">
        <f>INDEX(Data!$E$459:$T$463,MATCH(s52p_T11!B$1,Data!$V$459:$V$463,0),MATCH(s52p_T11!$A2,Data!$E$458:$T$458,0))</f>
        <v>14721.621133600251</v>
      </c>
      <c r="C2" s="136">
        <f>INDEX(Data!$E$459:$T$463,MATCH(s52p_T11!C$1,Data!$V$459:$V$463,0),MATCH(s52p_T11!$A2,Data!$E$458:$T$458,0))</f>
        <v>15182.347638382114</v>
      </c>
      <c r="D2" s="136">
        <f>INDEX(Data!$E$459:$T$463,MATCH(s52p_T11!D$1,Data!$V$459:$V$463,0),MATCH(s52p_T11!$A2,Data!$E$458:$T$458,0))</f>
        <v>15599.291129873338</v>
      </c>
      <c r="E2" s="136">
        <f>INDEX(Data!$E$459:$T$463,MATCH(s52p_T11!E$1,Data!$V$459:$V$463,0),MATCH(s52p_T11!$A2,Data!$E$458:$T$458,0))</f>
        <v>16026.384903925755</v>
      </c>
      <c r="F2" s="136">
        <f>INDEX(Data!$E$459:$T$463,MATCH(s52p_T11!F$1,Data!$V$459:$V$463,0),MATCH(s52p_T11!$A2,Data!$E$458:$T$458,0))</f>
        <v>16401.803784250267</v>
      </c>
    </row>
    <row r="3" spans="1:6" ht="16.5" thickBot="1" x14ac:dyDescent="0.3">
      <c r="A3" s="133" t="s">
        <v>3</v>
      </c>
      <c r="B3" s="136">
        <f>INDEX(Data!$E$459:$T$463,MATCH(s52p_T11!B$1,Data!$V$459:$V$463,0),MATCH(s52p_T11!$A3,Data!$E$458:$T$458,0))</f>
        <v>22066.860057716447</v>
      </c>
      <c r="C3" s="136">
        <f>INDEX(Data!$E$459:$T$463,MATCH(s52p_T11!C$1,Data!$V$459:$V$463,0),MATCH(s52p_T11!$A3,Data!$E$458:$T$458,0))</f>
        <v>22846.170405320772</v>
      </c>
      <c r="D3" s="136">
        <f>INDEX(Data!$E$459:$T$463,MATCH(s52p_T11!D$1,Data!$V$459:$V$463,0),MATCH(s52p_T11!$A3,Data!$E$458:$T$458,0))</f>
        <v>23565.079796409307</v>
      </c>
      <c r="E3" s="136">
        <f>INDEX(Data!$E$459:$T$463,MATCH(s52p_T11!E$1,Data!$V$459:$V$463,0),MATCH(s52p_T11!$A3,Data!$E$458:$T$458,0))</f>
        <v>24304.639623821298</v>
      </c>
      <c r="F3" s="136">
        <f>INDEX(Data!$E$459:$T$463,MATCH(s52p_T11!F$1,Data!$V$459:$V$463,0),MATCH(s52p_T11!$A3,Data!$E$458:$T$458,0))</f>
        <v>24970.934160742465</v>
      </c>
    </row>
    <row r="4" spans="1:6" ht="16.5" thickBot="1" x14ac:dyDescent="0.3">
      <c r="A4" s="133" t="s">
        <v>9</v>
      </c>
      <c r="B4" s="136">
        <f>INDEX(Data!$E$459:$T$463,MATCH(s52p_T11!B$1,Data!$V$459:$V$463,0),MATCH(s52p_T11!$A4,Data!$E$458:$T$458,0))</f>
        <v>4488.3441341896032</v>
      </c>
      <c r="C4" s="136">
        <f>INDEX(Data!$E$459:$T$463,MATCH(s52p_T11!C$1,Data!$V$459:$V$463,0),MATCH(s52p_T11!$A4,Data!$E$458:$T$458,0))</f>
        <v>4620.3471024237024</v>
      </c>
      <c r="D4" s="136">
        <f>INDEX(Data!$E$459:$T$463,MATCH(s52p_T11!D$1,Data!$V$459:$V$463,0),MATCH(s52p_T11!$A4,Data!$E$458:$T$458,0))</f>
        <v>4738.552418113788</v>
      </c>
      <c r="E4" s="136">
        <f>INDEX(Data!$E$459:$T$463,MATCH(s52p_T11!E$1,Data!$V$459:$V$463,0),MATCH(s52p_T11!$A4,Data!$E$458:$T$458,0))</f>
        <v>4859.3876196237725</v>
      </c>
      <c r="F4" s="136">
        <f>INDEX(Data!$E$459:$T$463,MATCH(s52p_T11!F$1,Data!$V$459:$V$463,0),MATCH(s52p_T11!$A4,Data!$E$458:$T$458,0))</f>
        <v>4964.125221764768</v>
      </c>
    </row>
    <row r="5" spans="1:6" ht="16.5" thickBot="1" x14ac:dyDescent="0.3">
      <c r="A5" s="133" t="s">
        <v>11</v>
      </c>
      <c r="B5" s="136">
        <f>INDEX(Data!$E$459:$T$463,MATCH(s52p_T11!B$1,Data!$V$459:$V$463,0),MATCH(s52p_T11!$A5,Data!$E$458:$T$458,0))</f>
        <v>8100.7749630744456</v>
      </c>
      <c r="C5" s="136">
        <f>INDEX(Data!$E$459:$T$463,MATCH(s52p_T11!C$1,Data!$V$459:$V$463,0),MATCH(s52p_T11!$A5,Data!$E$458:$T$458,0))</f>
        <v>8341.4174897711928</v>
      </c>
      <c r="D5" s="136">
        <f>INDEX(Data!$E$459:$T$463,MATCH(s52p_T11!D$1,Data!$V$459:$V$463,0),MATCH(s52p_T11!$A5,Data!$E$458:$T$458,0))</f>
        <v>8557.2808783147557</v>
      </c>
      <c r="E5" s="136">
        <f>INDEX(Data!$E$459:$T$463,MATCH(s52p_T11!E$1,Data!$V$459:$V$463,0),MATCH(s52p_T11!$A5,Data!$E$458:$T$458,0))</f>
        <v>8778.0184829240443</v>
      </c>
      <c r="F5" s="136">
        <f>INDEX(Data!$E$459:$T$463,MATCH(s52p_T11!F$1,Data!$V$459:$V$463,0),MATCH(s52p_T11!$A5,Data!$E$458:$T$458,0))</f>
        <v>8969.795329315506</v>
      </c>
    </row>
    <row r="6" spans="1:6" ht="16.5" thickBot="1" x14ac:dyDescent="0.3">
      <c r="A6" s="133" t="s">
        <v>12</v>
      </c>
      <c r="B6" s="136">
        <f>INDEX(Data!$E$459:$T$463,MATCH(s52p_T11!B$1,Data!$V$459:$V$463,0),MATCH(s52p_T11!$A6,Data!$E$458:$T$458,0))</f>
        <v>8561.4606002343298</v>
      </c>
      <c r="C6" s="136">
        <f>INDEX(Data!$E$459:$T$463,MATCH(s52p_T11!C$1,Data!$V$459:$V$463,0),MATCH(s52p_T11!$A6,Data!$E$458:$T$458,0))</f>
        <v>8856.7149522426425</v>
      </c>
      <c r="D6" s="136">
        <f>INDEX(Data!$E$459:$T$463,MATCH(s52p_T11!D$1,Data!$V$459:$V$463,0),MATCH(s52p_T11!$A6,Data!$E$458:$T$458,0))</f>
        <v>9128.0955047043863</v>
      </c>
      <c r="E6" s="136">
        <f>INDEX(Data!$E$459:$T$463,MATCH(s52p_T11!E$1,Data!$V$459:$V$463,0),MATCH(s52p_T11!$A6,Data!$E$458:$T$458,0))</f>
        <v>9407.0298588206097</v>
      </c>
      <c r="F6" s="136">
        <f>INDEX(Data!$E$459:$T$463,MATCH(s52p_T11!F$1,Data!$V$459:$V$463,0),MATCH(s52p_T11!$A6,Data!$E$458:$T$458,0))</f>
        <v>9657.1788136897067</v>
      </c>
    </row>
    <row r="7" spans="1:6" ht="16.5" thickBot="1" x14ac:dyDescent="0.3">
      <c r="A7" s="133" t="s">
        <v>10</v>
      </c>
      <c r="B7" s="136">
        <f>INDEX(Data!$E$459:$T$463,MATCH(s52p_T11!B$1,Data!$V$459:$V$463,0),MATCH(s52p_T11!$A7,Data!$E$458:$T$458,0))</f>
        <v>5444.1635052691263</v>
      </c>
      <c r="C7" s="136">
        <f>INDEX(Data!$E$459:$T$463,MATCH(s52p_T11!C$1,Data!$V$459:$V$463,0),MATCH(s52p_T11!$A7,Data!$E$458:$T$458,0))</f>
        <v>5609.7131950652647</v>
      </c>
      <c r="D7" s="136">
        <f>INDEX(Data!$E$459:$T$463,MATCH(s52p_T11!D$1,Data!$V$459:$V$463,0),MATCH(s52p_T11!$A7,Data!$E$458:$T$458,0))</f>
        <v>5758.8105474126924</v>
      </c>
      <c r="E7" s="136">
        <f>INDEX(Data!$E$459:$T$463,MATCH(s52p_T11!E$1,Data!$V$459:$V$463,0),MATCH(s52p_T11!$A7,Data!$E$458:$T$458,0))</f>
        <v>5911.391147921855</v>
      </c>
      <c r="F7" s="136">
        <f>INDEX(Data!$E$459:$T$463,MATCH(s52p_T11!F$1,Data!$V$459:$V$463,0),MATCH(s52p_T11!$A7,Data!$E$458:$T$458,0))</f>
        <v>6044.6608452802484</v>
      </c>
    </row>
    <row r="8" spans="1:6" ht="16.5" thickBot="1" x14ac:dyDescent="0.3">
      <c r="A8" s="133" t="s">
        <v>8</v>
      </c>
      <c r="B8" s="136">
        <f>INDEX(Data!$E$459:$T$463,MATCH(s52p_T11!B$1,Data!$V$459:$V$463,0),MATCH(s52p_T11!$A8,Data!$E$458:$T$458,0))</f>
        <v>7780.6671256952195</v>
      </c>
      <c r="C8" s="136">
        <f>INDEX(Data!$E$459:$T$463,MATCH(s52p_T11!C$1,Data!$V$459:$V$463,0),MATCH(s52p_T11!$A8,Data!$E$458:$T$458,0))</f>
        <v>7994.8970003700133</v>
      </c>
      <c r="D8" s="136">
        <f>INDEX(Data!$E$459:$T$463,MATCH(s52p_T11!D$1,Data!$V$459:$V$463,0),MATCH(s52p_T11!$A8,Data!$E$458:$T$458,0))</f>
        <v>8184.4961429163322</v>
      </c>
      <c r="E8" s="136">
        <f>INDEX(Data!$E$459:$T$463,MATCH(s52p_T11!E$1,Data!$V$459:$V$463,0),MATCH(s52p_T11!$A8,Data!$E$458:$T$458,0))</f>
        <v>8377.9197927889472</v>
      </c>
      <c r="F8" s="136">
        <f>INDEX(Data!$E$459:$T$463,MATCH(s52p_T11!F$1,Data!$V$459:$V$463,0),MATCH(s52p_T11!$A8,Data!$E$458:$T$458,0))</f>
        <v>8542.9170007781904</v>
      </c>
    </row>
    <row r="9" spans="1:6" ht="16.5" thickBot="1" x14ac:dyDescent="0.3">
      <c r="A9" s="133" t="s">
        <v>7</v>
      </c>
      <c r="B9" s="136">
        <f>INDEX(Data!$E$459:$T$463,MATCH(s52p_T11!B$1,Data!$V$459:$V$463,0),MATCH(s52p_T11!$A9,Data!$E$458:$T$458,0))</f>
        <v>2462.6776588932416</v>
      </c>
      <c r="C9" s="136">
        <f>INDEX(Data!$E$459:$T$463,MATCH(s52p_T11!C$1,Data!$V$459:$V$463,0),MATCH(s52p_T11!$A9,Data!$E$458:$T$458,0))</f>
        <v>2550.1414315248185</v>
      </c>
      <c r="D9" s="136">
        <f>INDEX(Data!$E$459:$T$463,MATCH(s52p_T11!D$1,Data!$V$459:$V$463,0),MATCH(s52p_T11!$A9,Data!$E$458:$T$458,0))</f>
        <v>2630.9073590513653</v>
      </c>
      <c r="E9" s="136">
        <f>INDEX(Data!$E$459:$T$463,MATCH(s52p_T11!E$1,Data!$V$459:$V$463,0),MATCH(s52p_T11!$A9,Data!$E$458:$T$458,0))</f>
        <v>2714.0233226266469</v>
      </c>
      <c r="F9" s="136">
        <f>INDEX(Data!$E$459:$T$463,MATCH(s52p_T11!F$1,Data!$V$459:$V$463,0),MATCH(s52p_T11!$A9,Data!$E$458:$T$458,0))</f>
        <v>2789.0024320843036</v>
      </c>
    </row>
    <row r="10" spans="1:6" ht="16.5" thickBot="1" x14ac:dyDescent="0.3">
      <c r="A10" s="133" t="s">
        <v>2</v>
      </c>
      <c r="B10" s="136">
        <f>INDEX(Data!$E$459:$T$463,MATCH(s52p_T11!B$1,Data!$V$459:$V$463,0),MATCH(s52p_T11!$A10,Data!$E$458:$T$458,0))</f>
        <v>9144.4129629233503</v>
      </c>
      <c r="C10" s="136">
        <f>INDEX(Data!$E$459:$T$463,MATCH(s52p_T11!C$1,Data!$V$459:$V$463,0),MATCH(s52p_T11!$A10,Data!$E$458:$T$458,0))</f>
        <v>9458.0429053631324</v>
      </c>
      <c r="D10" s="136">
        <f>INDEX(Data!$E$459:$T$463,MATCH(s52p_T11!D$1,Data!$V$459:$V$463,0),MATCH(s52p_T11!$A10,Data!$E$458:$T$458,0))</f>
        <v>9746.0665573421375</v>
      </c>
      <c r="E10" s="136">
        <f>INDEX(Data!$E$459:$T$463,MATCH(s52p_T11!E$1,Data!$V$459:$V$463,0),MATCH(s52p_T11!$A10,Data!$E$458:$T$458,0))</f>
        <v>10042.046922217847</v>
      </c>
      <c r="F10" s="136">
        <f>INDEX(Data!$E$459:$T$463,MATCH(s52p_T11!F$1,Data!$V$459:$V$463,0),MATCH(s52p_T11!$A10,Data!$E$458:$T$458,0))</f>
        <v>10307.194324866268</v>
      </c>
    </row>
    <row r="11" spans="1:6" ht="16.5" thickBot="1" x14ac:dyDescent="0.3">
      <c r="A11" s="133" t="s">
        <v>4</v>
      </c>
      <c r="B11" s="136">
        <f>INDEX(Data!$E$459:$T$463,MATCH(s52p_T11!B$1,Data!$V$459:$V$463,0),MATCH(s52p_T11!$A11,Data!$E$458:$T$458,0))</f>
        <v>7457.3286161967844</v>
      </c>
      <c r="C11" s="136">
        <f>INDEX(Data!$E$459:$T$463,MATCH(s52p_T11!C$1,Data!$V$459:$V$463,0),MATCH(s52p_T11!$A11,Data!$E$458:$T$458,0))</f>
        <v>7695.3042749975866</v>
      </c>
      <c r="D11" s="136">
        <f>INDEX(Data!$E$459:$T$463,MATCH(s52p_T11!D$1,Data!$V$459:$V$463,0),MATCH(s52p_T11!$A11,Data!$E$458:$T$458,0))</f>
        <v>7911.3901512908124</v>
      </c>
      <c r="E11" s="136">
        <f>INDEX(Data!$E$459:$T$463,MATCH(s52p_T11!E$1,Data!$V$459:$V$463,0),MATCH(s52p_T11!$A11,Data!$E$458:$T$458,0))</f>
        <v>8132.9187520007799</v>
      </c>
      <c r="F11" s="136">
        <f>INDEX(Data!$E$459:$T$463,MATCH(s52p_T11!F$1,Data!$V$459:$V$463,0),MATCH(s52p_T11!$A11,Data!$E$458:$T$458,0))</f>
        <v>8328.5088945580501</v>
      </c>
    </row>
    <row r="12" spans="1:6" ht="16.5" thickBot="1" x14ac:dyDescent="0.3">
      <c r="A12" s="133" t="s">
        <v>15</v>
      </c>
      <c r="B12" s="136">
        <f>INDEX(Data!$E$459:$T$463,MATCH(s52p_T11!B$1,Data!$V$459:$V$463,0),MATCH(s52p_T11!$A12,Data!$E$458:$T$458,0))</f>
        <v>70948.053117525007</v>
      </c>
      <c r="C12" s="136">
        <f>INDEX(Data!$E$459:$T$463,MATCH(s52p_T11!C$1,Data!$V$459:$V$463,0),MATCH(s52p_T11!$A12,Data!$E$458:$T$458,0))</f>
        <v>73328.771408192479</v>
      </c>
      <c r="D12" s="136">
        <f>INDEX(Data!$E$459:$T$463,MATCH(s52p_T11!D$1,Data!$V$459:$V$463,0),MATCH(s52p_T11!$A12,Data!$E$458:$T$458,0))</f>
        <v>75507.662863879756</v>
      </c>
      <c r="E12" s="136">
        <f>INDEX(Data!$E$459:$T$463,MATCH(s52p_T11!E$1,Data!$V$459:$V$463,0),MATCH(s52p_T11!$A12,Data!$E$458:$T$458,0))</f>
        <v>77745.001653806801</v>
      </c>
      <c r="F12" s="136">
        <f>INDEX(Data!$E$459:$T$463,MATCH(s52p_T11!F$1,Data!$V$459:$V$463,0),MATCH(s52p_T11!$A12,Data!$E$458:$T$458,0))</f>
        <v>79740.567081763351</v>
      </c>
    </row>
    <row r="13" spans="1:6" ht="16.5" thickBot="1" x14ac:dyDescent="0.3">
      <c r="A13" s="133" t="s">
        <v>5</v>
      </c>
      <c r="B13" s="136">
        <f>INDEX(Data!$E$459:$T$463,MATCH(s52p_T11!B$1,Data!$V$459:$V$463,0),MATCH(s52p_T11!$A13,Data!$E$458:$T$458,0))</f>
        <v>10710.817589093906</v>
      </c>
      <c r="C13" s="136">
        <f>INDEX(Data!$E$459:$T$463,MATCH(s52p_T11!C$1,Data!$V$459:$V$463,0),MATCH(s52p_T11!$A13,Data!$E$458:$T$458,0))</f>
        <v>10977.503499463683</v>
      </c>
      <c r="D13" s="136">
        <f>INDEX(Data!$E$459:$T$463,MATCH(s52p_T11!D$1,Data!$V$459:$V$463,0),MATCH(s52p_T11!$A13,Data!$E$458:$T$458,0))</f>
        <v>11209.05654250219</v>
      </c>
      <c r="E13" s="136">
        <f>INDEX(Data!$E$459:$T$463,MATCH(s52p_T11!E$1,Data!$V$459:$V$463,0),MATCH(s52p_T11!$A13,Data!$E$458:$T$458,0))</f>
        <v>11444.614865419746</v>
      </c>
      <c r="F13" s="136">
        <f>INDEX(Data!$E$459:$T$463,MATCH(s52p_T11!F$1,Data!$V$459:$V$463,0),MATCH(s52p_T11!$A13,Data!$E$458:$T$458,0))</f>
        <v>11640.20185106574</v>
      </c>
    </row>
    <row r="14" spans="1:6" ht="16.5" thickBot="1" x14ac:dyDescent="0.3">
      <c r="A14" s="133" t="s">
        <v>13</v>
      </c>
      <c r="B14" s="136">
        <f>INDEX(Data!$E$459:$T$463,MATCH(s52p_T11!B$1,Data!$V$459:$V$463,0),MATCH(s52p_T11!$A14,Data!$E$458:$T$458,0))</f>
        <v>13594.834435840494</v>
      </c>
      <c r="C14" s="136">
        <f>INDEX(Data!$E$459:$T$463,MATCH(s52p_T11!C$1,Data!$V$459:$V$463,0),MATCH(s52p_T11!$A14,Data!$E$458:$T$458,0))</f>
        <v>14045.848864840515</v>
      </c>
      <c r="D14" s="136">
        <f>INDEX(Data!$E$459:$T$463,MATCH(s52p_T11!D$1,Data!$V$459:$V$463,0),MATCH(s52p_T11!$A14,Data!$E$458:$T$458,0))</f>
        <v>14457.925013720964</v>
      </c>
      <c r="E14" s="136">
        <f>INDEX(Data!$E$459:$T$463,MATCH(s52p_T11!E$1,Data!$V$459:$V$463,0),MATCH(s52p_T11!$A14,Data!$E$458:$T$458,0))</f>
        <v>14880.927153692932</v>
      </c>
      <c r="F14" s="136">
        <f>INDEX(Data!$E$459:$T$463,MATCH(s52p_T11!F$1,Data!$V$459:$V$463,0),MATCH(s52p_T11!$A14,Data!$E$458:$T$458,0))</f>
        <v>15257.403226093204</v>
      </c>
    </row>
    <row r="15" spans="1:6" ht="16.5" thickBot="1" x14ac:dyDescent="0.3">
      <c r="A15" s="133" t="s">
        <v>6</v>
      </c>
      <c r="B15" s="136">
        <f>INDEX(Data!$E$459:$T$463,MATCH(s52p_T11!B$1,Data!$V$459:$V$463,0),MATCH(s52p_T11!$A15,Data!$E$458:$T$458,0))</f>
        <v>35854.239332737496</v>
      </c>
      <c r="C15" s="136">
        <f>INDEX(Data!$E$459:$T$463,MATCH(s52p_T11!C$1,Data!$V$459:$V$463,0),MATCH(s52p_T11!$A15,Data!$E$458:$T$458,0))</f>
        <v>36996.186172104593</v>
      </c>
      <c r="D15" s="136">
        <f>INDEX(Data!$E$459:$T$463,MATCH(s52p_T11!D$1,Data!$V$459:$V$463,0),MATCH(s52p_T11!$A15,Data!$E$458:$T$458,0))</f>
        <v>38032.604455029454</v>
      </c>
      <c r="E15" s="136">
        <f>INDEX(Data!$E$459:$T$463,MATCH(s52p_T11!E$1,Data!$V$459:$V$463,0),MATCH(s52p_T11!$A15,Data!$E$458:$T$458,0))</f>
        <v>39094.888690981199</v>
      </c>
      <c r="F15" s="136">
        <f>INDEX(Data!$E$459:$T$463,MATCH(s52p_T11!F$1,Data!$V$459:$V$463,0),MATCH(s52p_T11!$A15,Data!$E$458:$T$458,0))</f>
        <v>40032.182050100469</v>
      </c>
    </row>
    <row r="16" spans="1:6" ht="16.5" thickBot="1" x14ac:dyDescent="0.3">
      <c r="A16" s="133" t="s">
        <v>0</v>
      </c>
      <c r="B16" s="136">
        <f>INDEX(Data!$E$459:$T$463,MATCH(s52p_T11!B$1,Data!$V$459:$V$463,0),MATCH(s52p_T11!$A16,Data!$E$458:$T$458,0))</f>
        <v>108576.89157687448</v>
      </c>
      <c r="C16" s="136">
        <f>INDEX(Data!$E$459:$T$463,MATCH(s52p_T11!C$1,Data!$V$459:$V$463,0),MATCH(s52p_T11!$A16,Data!$E$458:$T$458,0))</f>
        <v>113032.75844648163</v>
      </c>
      <c r="D16" s="136">
        <f>INDEX(Data!$E$459:$T$463,MATCH(s52p_T11!D$1,Data!$V$459:$V$463,0),MATCH(s52p_T11!$A16,Data!$E$458:$T$458,0))</f>
        <v>117234.29622393576</v>
      </c>
      <c r="E16" s="136">
        <f>INDEX(Data!$E$459:$T$463,MATCH(s52p_T11!E$1,Data!$V$459:$V$463,0),MATCH(s52p_T11!$A16,Data!$E$458:$T$458,0))</f>
        <v>121582.36950674365</v>
      </c>
      <c r="F16" s="136">
        <f>INDEX(Data!$E$459:$T$463,MATCH(s52p_T11!F$1,Data!$V$459:$V$463,0),MATCH(s52p_T11!$A16,Data!$E$458:$T$458,0))</f>
        <v>125606.65690250133</v>
      </c>
    </row>
    <row r="17" spans="1:6" ht="16.5" thickBot="1" x14ac:dyDescent="0.3">
      <c r="A17" s="134" t="s">
        <v>1</v>
      </c>
      <c r="B17" s="136">
        <f>INDEX(Data!$E$459:$T$463,MATCH(s52p_T11!B$1,Data!$V$459:$V$463,0),MATCH(s52p_T11!$A17,Data!$E$458:$T$458,0))</f>
        <v>30899.220603378686</v>
      </c>
      <c r="C17" s="136">
        <f>INDEX(Data!$E$459:$T$463,MATCH(s52p_T11!C$1,Data!$V$459:$V$463,0),MATCH(s52p_T11!$A17,Data!$E$458:$T$458,0))</f>
        <v>31949.915703800572</v>
      </c>
      <c r="D17" s="136">
        <f>INDEX(Data!$E$459:$T$463,MATCH(s52p_T11!D$1,Data!$V$459:$V$463,0),MATCH(s52p_T11!$A17,Data!$E$458:$T$458,0))</f>
        <v>32913.542844321601</v>
      </c>
      <c r="E17" s="136">
        <f>INDEX(Data!$E$459:$T$463,MATCH(s52p_T11!E$1,Data!$V$459:$V$463,0),MATCH(s52p_T11!$A17,Data!$E$458:$T$458,0))</f>
        <v>33903.490229867937</v>
      </c>
      <c r="F17" s="136">
        <f>INDEX(Data!$E$459:$T$463,MATCH(s52p_T11!F$1,Data!$V$459:$V$463,0),MATCH(s52p_T11!$A17,Data!$E$458:$T$458,0))</f>
        <v>34788.813003133313</v>
      </c>
    </row>
  </sheetData>
  <pageMargins left="0.7" right="0.7" top="0.75" bottom="0.75" header="0.3" footer="0.3"/>
  <pageSetup paperSize="9" scale="9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FF99"/>
    <pageSetUpPr fitToPage="1"/>
  </sheetPr>
  <dimension ref="A1:B2"/>
  <sheetViews>
    <sheetView showGridLines="0" view="pageBreakPreview" zoomScaleNormal="100" zoomScaleSheetLayoutView="100" workbookViewId="0"/>
  </sheetViews>
  <sheetFormatPr defaultRowHeight="15" x14ac:dyDescent="0.25"/>
  <cols>
    <col min="1" max="1" width="24.28515625" style="63" customWidth="1"/>
    <col min="2" max="2" width="34.28515625" style="63" customWidth="1"/>
    <col min="3" max="16384" width="9.140625" style="63"/>
  </cols>
  <sheetData>
    <row r="1" spans="1:2" ht="26.25" thickBot="1" x14ac:dyDescent="0.3">
      <c r="A1" s="48" t="s">
        <v>321</v>
      </c>
      <c r="B1" s="48" t="s">
        <v>482</v>
      </c>
    </row>
    <row r="2" spans="1:2" ht="15.75" thickBot="1" x14ac:dyDescent="0.3">
      <c r="A2" s="132" t="s">
        <v>2</v>
      </c>
      <c r="B2" s="171">
        <f>INDEX(Data!$E$455:$T$455,,MATCH(s52p_T10!A2,Data!$E$454:$T$454,0))-INDEX(Data!$E$456:$T$456,,MATCH(s52p_T10!A2,Data!$E$454:$T$454,0))</f>
        <v>0.59465723425813621</v>
      </c>
    </row>
  </sheetData>
  <pageMargins left="0.7" right="0.7" top="0.75" bottom="0.75" header="0.3" footer="0.3"/>
  <pageSetup paperSize="9"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im:links xmlns:im="http://www.autonomy.com/WorkSite">
  <im:linkstream>C:\NRPortbl\iManage\ROBERTG\1819839_20.xlsm*C:\NRPortbl\iManage\ROBERTG\1836747_3.xlsm*</im:linkstream>
</im:links>
</file>

<file path=customXml/itemProps1.xml><?xml version="1.0" encoding="utf-8"?>
<ds:datastoreItem xmlns:ds="http://schemas.openxmlformats.org/officeDocument/2006/customXml" ds:itemID="{CB4973A8-3CA6-4D1F-BF89-54364CCCEA49}">
  <ds:schemaRefs>
    <ds:schemaRef ds:uri="http://www.autonomy.com/WorkSit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40</vt:i4>
      </vt:variant>
      <vt:variant>
        <vt:lpstr>Charts</vt:lpstr>
      </vt:variant>
      <vt:variant>
        <vt:i4>16</vt:i4>
      </vt:variant>
      <vt:variant>
        <vt:lpstr>Named Ranges</vt:lpstr>
      </vt:variant>
      <vt:variant>
        <vt:i4>39</vt:i4>
      </vt:variant>
    </vt:vector>
  </HeadingPairs>
  <TitlesOfParts>
    <vt:vector size="95" baseType="lpstr">
      <vt:lpstr>CoverSheet</vt:lpstr>
      <vt:lpstr>Description</vt:lpstr>
      <vt:lpstr>ObjectsList</vt:lpstr>
      <vt:lpstr>INPUTS</vt:lpstr>
      <vt:lpstr>Data</vt:lpstr>
      <vt:lpstr>LCF_T1</vt:lpstr>
      <vt:lpstr>s52p_T12</vt:lpstr>
      <vt:lpstr>s52p_T11</vt:lpstr>
      <vt:lpstr>s52p_T10</vt:lpstr>
      <vt:lpstr>s52p_T9</vt:lpstr>
      <vt:lpstr>s52p_T8</vt:lpstr>
      <vt:lpstr>s52p_T7</vt:lpstr>
      <vt:lpstr>s52p_T6</vt:lpstr>
      <vt:lpstr>s52p_T5</vt:lpstr>
      <vt:lpstr>s52p_T4</vt:lpstr>
      <vt:lpstr>s52p_T3</vt:lpstr>
      <vt:lpstr>s52p_T2</vt:lpstr>
      <vt:lpstr>s52p_T1</vt:lpstr>
      <vt:lpstr>DraftToFinal_T1</vt:lpstr>
      <vt:lpstr>DraftToFinal_T2</vt:lpstr>
      <vt:lpstr>DraftToFinal_T3</vt:lpstr>
      <vt:lpstr>DraftToFinal_T4</vt:lpstr>
      <vt:lpstr>DraftToFinal_T5</vt:lpstr>
      <vt:lpstr>DraftToFinal_T6</vt:lpstr>
      <vt:lpstr>DraftToFinal_T7</vt:lpstr>
      <vt:lpstr>DraftToFinal_T8</vt:lpstr>
      <vt:lpstr>M20_OUT_T2</vt:lpstr>
      <vt:lpstr>M20_OUT_T1</vt:lpstr>
      <vt:lpstr>M7_OUT_T1</vt:lpstr>
      <vt:lpstr>M8_OUT_T2</vt:lpstr>
      <vt:lpstr>M8_OUT_T1</vt:lpstr>
      <vt:lpstr>M4_OUT_T2</vt:lpstr>
      <vt:lpstr>M4_OUT_T1</vt:lpstr>
      <vt:lpstr>M3_IN_T1</vt:lpstr>
      <vt:lpstr>M3_IN_T2</vt:lpstr>
      <vt:lpstr>M15_OUT_T1</vt:lpstr>
      <vt:lpstr>M15_OUT_T2</vt:lpstr>
      <vt:lpstr>M15_OUT_T3</vt:lpstr>
      <vt:lpstr>M10_OUT_T1</vt:lpstr>
      <vt:lpstr>M9_OUT_T1</vt:lpstr>
      <vt:lpstr>LCF_C1</vt:lpstr>
      <vt:lpstr>LCF_C2</vt:lpstr>
      <vt:lpstr>DraftToFinal_C1</vt:lpstr>
      <vt:lpstr>DraftToFinal_C2</vt:lpstr>
      <vt:lpstr>DraftToFinal_C3</vt:lpstr>
      <vt:lpstr>DraftToFinal_C4</vt:lpstr>
      <vt:lpstr>DraftToFinal_C5</vt:lpstr>
      <vt:lpstr>DraftToFinal_C6</vt:lpstr>
      <vt:lpstr>DraftToFinal_C7</vt:lpstr>
      <vt:lpstr>DraftToFinal_C8</vt:lpstr>
      <vt:lpstr>M7_OUT_T2</vt:lpstr>
      <vt:lpstr>M4_OUT_C1</vt:lpstr>
      <vt:lpstr>M3_IN_C1</vt:lpstr>
      <vt:lpstr>M11_OUT_C1</vt:lpstr>
      <vt:lpstr>M10_OUT_C1</vt:lpstr>
      <vt:lpstr>M10_OUT_C2</vt:lpstr>
      <vt:lpstr>CoverSheet!Print_Area</vt:lpstr>
      <vt:lpstr>Data!Print_Area</vt:lpstr>
      <vt:lpstr>Description!Print_Area</vt:lpstr>
      <vt:lpstr>DraftToFinal_T1!Print_Area</vt:lpstr>
      <vt:lpstr>DraftToFinal_T2!Print_Area</vt:lpstr>
      <vt:lpstr>DraftToFinal_T3!Print_Area</vt:lpstr>
      <vt:lpstr>DraftToFinal_T4!Print_Area</vt:lpstr>
      <vt:lpstr>DraftToFinal_T5!Print_Area</vt:lpstr>
      <vt:lpstr>DraftToFinal_T6!Print_Area</vt:lpstr>
      <vt:lpstr>DraftToFinal_T7!Print_Area</vt:lpstr>
      <vt:lpstr>DraftToFinal_T8!Print_Area</vt:lpstr>
      <vt:lpstr>INPUTS!Print_Area</vt:lpstr>
      <vt:lpstr>LCF_T1!Print_Area</vt:lpstr>
      <vt:lpstr>M10_OUT_T1!Print_Area</vt:lpstr>
      <vt:lpstr>M15_OUT_T1!Print_Area</vt:lpstr>
      <vt:lpstr>M15_OUT_T2!Print_Area</vt:lpstr>
      <vt:lpstr>M15_OUT_T3!Print_Area</vt:lpstr>
      <vt:lpstr>M20_OUT_T1!Print_Area</vt:lpstr>
      <vt:lpstr>M20_OUT_T2!Print_Area</vt:lpstr>
      <vt:lpstr>M3_IN_T1!Print_Area</vt:lpstr>
      <vt:lpstr>M3_IN_T2!Print_Area</vt:lpstr>
      <vt:lpstr>M4_OUT_T1!Print_Area</vt:lpstr>
      <vt:lpstr>M4_OUT_T2!Print_Area</vt:lpstr>
      <vt:lpstr>M7_OUT_T1!Print_Area</vt:lpstr>
      <vt:lpstr>M8_OUT_T1!Print_Area</vt:lpstr>
      <vt:lpstr>M8_OUT_T2!Print_Area</vt:lpstr>
      <vt:lpstr>M9_OUT_T1!Print_Area</vt:lpstr>
      <vt:lpstr>s52p_T1!Print_Area</vt:lpstr>
      <vt:lpstr>s52p_T10!Print_Area</vt:lpstr>
      <vt:lpstr>s52p_T11!Print_Area</vt:lpstr>
      <vt:lpstr>s52p_T12!Print_Area</vt:lpstr>
      <vt:lpstr>s52p_T2!Print_Area</vt:lpstr>
      <vt:lpstr>s52p_T3!Print_Area</vt:lpstr>
      <vt:lpstr>s52p_T4!Print_Area</vt:lpstr>
      <vt:lpstr>s52p_T5!Print_Area</vt:lpstr>
      <vt:lpstr>s52p_T6!Print_Area</vt:lpstr>
      <vt:lpstr>s52p_T7!Print_Area</vt:lpstr>
      <vt:lpstr>s52p_T8!Print_Area</vt:lpstr>
      <vt:lpstr>s52p_T9!Print_Area</vt:lpstr>
    </vt:vector>
  </TitlesOfParts>
  <Company>Commerce Commission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Commerce Commission</dc:creator>
  <cp:lastModifiedBy>robertg</cp:lastModifiedBy>
  <cp:lastPrinted>2014-11-25T22:00:07Z</cp:lastPrinted>
  <dcterms:created xsi:type="dcterms:W3CDTF">2012-07-04T01:49:43Z</dcterms:created>
  <dcterms:modified xsi:type="dcterms:W3CDTF">2014-11-27T14:11:30Z</dcterms:modified>
</cp:coreProperties>
</file>