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75" windowHeight="19710" tabRatio="697" activeTab="0"/>
  </bookViews>
  <sheets>
    <sheet name="Pricing CoverSheet" sheetId="1" r:id="rId1"/>
    <sheet name="TOC" sheetId="2" r:id="rId2"/>
    <sheet name="Guidelines" sheetId="3" r:id="rId3"/>
    <sheet name="S18.Revenue Methodology" sheetId="4" r:id="rId4"/>
    <sheet name="S19.Demand Forecast" sheetId="5" r:id="rId5"/>
  </sheets>
  <definedNames>
    <definedName name="_xlnm.Print_Area" localSheetId="2">'Guidelines'!$A$1:$E$12</definedName>
    <definedName name="_xlnm.Print_Area" localSheetId="0">'Pricing CoverSheet'!$A$1:$D$19</definedName>
    <definedName name="_xlnm.Print_Area" localSheetId="3">'S18.Revenue Methodology'!$A$1:$R$46,'S18.Revenue Methodology'!$A$48:$R$72,'S18.Revenue Methodology'!$A$74:$AA$119,'S18.Revenue Methodology'!$A$121:$R$163</definedName>
    <definedName name="_xlnm.Print_Area" localSheetId="4">'S19.Demand Forecast'!$A$1:$Y$27,'S19.Demand Forecast'!$A$29:$Y$72</definedName>
    <definedName name="_xlnm.Print_Area" localSheetId="1">'TOC'!$A$1:$D$40</definedName>
  </definedNames>
  <calcPr fullCalcOnLoad="1"/>
</workbook>
</file>

<file path=xl/sharedStrings.xml><?xml version="1.0" encoding="utf-8"?>
<sst xmlns="http://schemas.openxmlformats.org/spreadsheetml/2006/main" count="257" uniqueCount="162">
  <si>
    <t>Forecast total revenue requirement for the following regulated activities</t>
  </si>
  <si>
    <t>Aircraft 3 tonnes or more but less than 30 tonnes MCTOW</t>
  </si>
  <si>
    <t>Aircraft less than 3 tonnes MCTOW</t>
  </si>
  <si>
    <t>Movements during
busy period (total
number of aircraft)</t>
  </si>
  <si>
    <t>Other aircraft</t>
  </si>
  <si>
    <t>Landings during year (total MCTOW in tonnes)</t>
  </si>
  <si>
    <t>Air passenger services—international</t>
  </si>
  <si>
    <t>Air passenger services—domestic</t>
  </si>
  <si>
    <t>During the runway busy hour</t>
  </si>
  <si>
    <t>During the runway busy day</t>
  </si>
  <si>
    <t>Airport Company</t>
  </si>
  <si>
    <t>Basis for Cost Allocation</t>
  </si>
  <si>
    <t>Key Capital Expenditure Projects—Consumer Demands Assessment</t>
  </si>
  <si>
    <t>Busy hour passenger numbers</t>
  </si>
  <si>
    <t>Number of passengers during year</t>
  </si>
  <si>
    <t>Works under construction</t>
  </si>
  <si>
    <t>Assets commissioned</t>
  </si>
  <si>
    <t>Pricing Period Starting Year</t>
  </si>
  <si>
    <t>Pricing Period Starting Year + 1</t>
  </si>
  <si>
    <t>Pricing Period Starting Year + 2</t>
  </si>
  <si>
    <t>Pricing Period Starting Year + 3</t>
  </si>
  <si>
    <t>Pricing Period Starting Year + 4</t>
  </si>
  <si>
    <t>Works under construction—previous year</t>
  </si>
  <si>
    <t>Capital Expenditure by Category</t>
  </si>
  <si>
    <t>Forecast value of assets employed</t>
  </si>
  <si>
    <t>for</t>
  </si>
  <si>
    <t>Inbound passengers</t>
  </si>
  <si>
    <t>Outbound passengers</t>
  </si>
  <si>
    <t>Forecast cost of capital</t>
  </si>
  <si>
    <t>Forecast return on assets employed</t>
  </si>
  <si>
    <t>Forecast depreciation</t>
  </si>
  <si>
    <t>Forecast tax</t>
  </si>
  <si>
    <t>Forecast revaluations</t>
  </si>
  <si>
    <t>Forecast other income</t>
  </si>
  <si>
    <t>Other factors</t>
  </si>
  <si>
    <t xml:space="preserve">Total Capital Expenditure </t>
  </si>
  <si>
    <t>Capital Expenditure by Key Capital Expenditure Project</t>
  </si>
  <si>
    <t>Specified Airport Services Information Disclosure Requirements</t>
  </si>
  <si>
    <t>Aircraft 30 tonnes MCTOW or more</t>
  </si>
  <si>
    <t xml:space="preserve">Description of the basis for forecasts, and/or assumptions made in forecasting </t>
  </si>
  <si>
    <t>REPORT ON THE FORECAST TOTAL REVENUE REQUIREMENTS</t>
  </si>
  <si>
    <t>REPORT ON DEMAND FORECASTS</t>
  </si>
  <si>
    <t>Schedule</t>
  </si>
  <si>
    <t>Information Templates</t>
  </si>
  <si>
    <t>Total capital expenditure</t>
  </si>
  <si>
    <t>Description</t>
  </si>
  <si>
    <t>Domestic</t>
  </si>
  <si>
    <t>International</t>
  </si>
  <si>
    <t>Regulated Airport</t>
  </si>
  <si>
    <t>Total</t>
  </si>
  <si>
    <t>Table of Contents</t>
  </si>
  <si>
    <t>($000)</t>
  </si>
  <si>
    <t>less</t>
  </si>
  <si>
    <t>Overview of the methodology used to determine the revenue requirement</t>
  </si>
  <si>
    <t>plus</t>
  </si>
  <si>
    <t>Forecast total revenue requirement</t>
  </si>
  <si>
    <t>Airfield activities</t>
  </si>
  <si>
    <t>Aircraft and freight activities</t>
  </si>
  <si>
    <t>Description of any other factors that are considered in determining the forecast total revenue requirement</t>
  </si>
  <si>
    <t xml:space="preserve">less </t>
  </si>
  <si>
    <t>Asset replacement and renewal</t>
  </si>
  <si>
    <t>[Project 1]</t>
  </si>
  <si>
    <t>[Project 2]</t>
  </si>
  <si>
    <t>[Project 3]</t>
  </si>
  <si>
    <t>[Project 4]</t>
  </si>
  <si>
    <t>[Project 5]</t>
  </si>
  <si>
    <t>[Project 6]</t>
  </si>
  <si>
    <t>[Project 7]</t>
  </si>
  <si>
    <t>[Project 8]</t>
  </si>
  <si>
    <t>[Project 9]</t>
  </si>
  <si>
    <t>[Project 10]</t>
  </si>
  <si>
    <t>Other capital expenditure</t>
  </si>
  <si>
    <t>Corporate overheads</t>
  </si>
  <si>
    <t>Asset management and airport operations</t>
  </si>
  <si>
    <t>Asset maintenance</t>
  </si>
  <si>
    <t>Capacity growth</t>
  </si>
  <si>
    <t>Company Name</t>
  </si>
  <si>
    <t>plus (less)</t>
  </si>
  <si>
    <t>Capital expenditure</t>
  </si>
  <si>
    <t>Asset disposals</t>
  </si>
  <si>
    <t>Combined *</t>
  </si>
  <si>
    <t>* No disclosure of combined terminal forecasts is required for airports with no shared passenger terminal functional components.</t>
  </si>
  <si>
    <t xml:space="preserve">Forecast operational expenditure </t>
  </si>
  <si>
    <t>SCHEDULE 18: REPORT ON THE FORECAST TOTAL REVENUE REQUIREMENTS</t>
  </si>
  <si>
    <t>SCHEDULE 18: FORECAST TOTAL REVENUE REQUIREMENTS (cont)</t>
  </si>
  <si>
    <t>SCHEDULE 19: REPORT ON DEMAND FORECASTS</t>
  </si>
  <si>
    <t>SCHEDULE 19: REPORT ON DEMAND FORECASTS (cont)</t>
  </si>
  <si>
    <t>SCHEDULE 18: FORECAST TOTAL REVENUE REQUIREMENTS (cont 2)</t>
  </si>
  <si>
    <t>Pricing Period Starting Year Ended</t>
  </si>
  <si>
    <t>Forecast asset base—previous year</t>
  </si>
  <si>
    <t>Forecast asset base</t>
  </si>
  <si>
    <t>18b(iv) FORECAST OPERATIONAL EXPENDITURE</t>
  </si>
  <si>
    <t>An explanation of where and why disclosures differ from the cost-allocation Input Methodology and/or, where costs are shared between regulated and non-regulated assets, an explanation of the basis for that allocation.</t>
  </si>
  <si>
    <t>Specified passenger terminal activities</t>
  </si>
  <si>
    <t>Forecast adjustment resulting from cost allocation</t>
  </si>
  <si>
    <t xml:space="preserve">An explanation of how consumer demands have been assessed and incorporated for each reported project and the degree to which consumers agree with project scope, timing and cost. </t>
  </si>
  <si>
    <t>19a: Passenger terminal demand</t>
  </si>
  <si>
    <t>19b: Aircraft Runway Movements</t>
  </si>
  <si>
    <t>18a: Revenue Requirement</t>
  </si>
  <si>
    <t>18b(i): Forecast Asset Base</t>
  </si>
  <si>
    <t>18b(ii): Forecast Works Under Construction</t>
  </si>
  <si>
    <t>18b(iii): Forecast Capital Expenditure</t>
  </si>
  <si>
    <t>Page 1</t>
  </si>
  <si>
    <t>Page 2</t>
  </si>
  <si>
    <t>Page 3</t>
  </si>
  <si>
    <t>Page 4</t>
  </si>
  <si>
    <t>Page 5</t>
  </si>
  <si>
    <t>Page 6</t>
  </si>
  <si>
    <r>
      <t>International transit and transfer passengers</t>
    </r>
    <r>
      <rPr>
        <vertAlign val="superscript"/>
        <sz val="10"/>
        <color indexed="8"/>
        <rFont val="French Script MT"/>
        <family val="2"/>
      </rPr>
      <t>†</t>
    </r>
  </si>
  <si>
    <r>
      <rPr>
        <i/>
        <vertAlign val="superscript"/>
        <sz val="8"/>
        <color indexed="8"/>
        <rFont val="Arial"/>
        <family val="2"/>
      </rPr>
      <t>†</t>
    </r>
    <r>
      <rPr>
        <i/>
        <sz val="8"/>
        <color indexed="8"/>
        <rFont val="Arial"/>
        <family val="2"/>
      </rPr>
      <t xml:space="preserve"> NB. Forecasts of international transit and transfer passenger numbers relate only to airports with extant or planned international transit and transfer facilities</t>
    </r>
  </si>
  <si>
    <t>ref</t>
  </si>
  <si>
    <t>Landings during year (total number of
aircraft)</t>
  </si>
  <si>
    <t>18</t>
  </si>
  <si>
    <t>19</t>
  </si>
  <si>
    <t>Disclosure Date</t>
  </si>
  <si>
    <t>Pricing Period Starting Year + 5</t>
  </si>
  <si>
    <t>Pricing Period Starting Year + 6</t>
  </si>
  <si>
    <t>Pricing Period Starting Year + 7</t>
  </si>
  <si>
    <t>Pricing Period Starting Year + 8</t>
  </si>
  <si>
    <t>Pricing Period Starting Year + 9</t>
  </si>
  <si>
    <t>Schedules 18–19</t>
  </si>
  <si>
    <r>
      <rPr>
        <sz val="8"/>
        <color indexed="8"/>
        <rFont val="Arial"/>
        <family val="2"/>
      </rPr>
      <t>¹</t>
    </r>
    <r>
      <rPr>
        <i/>
        <sz val="8"/>
        <color indexed="8"/>
        <rFont val="Arial"/>
        <family val="2"/>
      </rPr>
      <t xml:space="preserve"> applies only to schedule 18</t>
    </r>
  </si>
  <si>
    <r>
      <rPr>
        <i/>
        <sz val="10"/>
        <color indexed="8"/>
        <rFont val="Arial"/>
        <family val="2"/>
      </rPr>
      <t>Validation settings on data entry cells</t>
    </r>
    <r>
      <rPr>
        <sz val="10"/>
        <color theme="1"/>
        <rFont val="Arial"/>
        <family val="4"/>
      </rPr>
      <t xml:space="preserve">
To maintain a consistency of format and to guard against errors in data entry, some data entry cells test entries for validity and accept only a limited range of values.  For example, entries may be limited to a list of category names or to values between 0% and 100%.</t>
    </r>
  </si>
  <si>
    <r>
      <rPr>
        <i/>
        <sz val="10"/>
        <color indexed="8"/>
        <rFont val="Arial"/>
        <family val="2"/>
      </rPr>
      <t>Data entry cells and calculated cells</t>
    </r>
    <r>
      <rPr>
        <sz val="10"/>
        <color indexed="8"/>
        <rFont val="Arial"/>
        <family val="2"/>
      </rPr>
      <t xml:space="preserve">
</t>
    </r>
    <r>
      <rPr>
        <sz val="10"/>
        <color indexed="8"/>
        <rFont val="Arial"/>
        <family val="2"/>
      </rPr>
      <t>Data entered into this workbook may be entered only into the data entry cells.  Data entry cells are the bordered, unshaded areas in each template.  Under no circumstances should data be entered into the workbook outside a data entry cell.
In some cases, where the information for disclosure is able to be ascertained from disclosures elsewhere in the workbook, such information is disclosed in a calculated cell.  Under no circumstances should the formulas in a calculated cell be overwritten.    All cells that are not data entry cells may be locked using worksheet protection to ensure they are not overwritten.</t>
    </r>
  </si>
  <si>
    <r>
      <rPr>
        <i/>
        <sz val="10"/>
        <color indexed="8"/>
        <rFont val="Arial"/>
        <family val="2"/>
      </rPr>
      <t>Data entry cells for text entries</t>
    </r>
    <r>
      <rPr>
        <sz val="10"/>
        <color theme="1"/>
        <rFont val="Arial"/>
        <family val="4"/>
      </rPr>
      <t xml:space="preserve">
Data input cells that display the data validation input message "Short text entry cell" have a maximum text length of 253 characters.  Because of page layout constraints, this text length is unlikely to be approached .  The amount of text that may be entered in the comment boxes is restricted only by the capacity of the spreadsheet program and page layout constraints.  Should a comment box within a template be inadequate to fully present the disclosed comments, comments may be continued outside the template.  The comment box  must then contain a reference to identify where in the disclosure the comment is continued.
Row widths can be adjusted to increase the viewable size of text entries. 
A paragraph feed may be inserted in an entry cell by holding down both the {alt} and the {shift} keys.</t>
    </r>
  </si>
  <si>
    <t>Pricing Period Starting Year (year ended)</t>
  </si>
  <si>
    <t>Disclosure year of most recent annual disclosure (year ended) ¹</t>
  </si>
  <si>
    <t>Year of most recent annual disclosure (year ended)</t>
  </si>
  <si>
    <t>[Project 11]</t>
  </si>
  <si>
    <t>[Project 12]</t>
  </si>
  <si>
    <t>[Project 13]</t>
  </si>
  <si>
    <t>[Project 14]</t>
  </si>
  <si>
    <t>[Project 15]</t>
  </si>
  <si>
    <t>[Project 16]</t>
  </si>
  <si>
    <t>[Project 17]</t>
  </si>
  <si>
    <t>[Project 18]</t>
  </si>
  <si>
    <t>[Project 19]</t>
  </si>
  <si>
    <t>[Project 20]</t>
  </si>
  <si>
    <t>SCHEDULE 18: FORECAST TOTAL REVENUE REQUIREMENTS (cont 3)</t>
  </si>
  <si>
    <t>(000)</t>
  </si>
  <si>
    <t>Revenue smoothing adjustment</t>
  </si>
  <si>
    <t>Forecast revenue for services applicable to price setting event</t>
  </si>
  <si>
    <t>*  Disclosure for pricing period starting year – 1 is only required if no disclosure has been made pursuant to clause 2(3) in respect of the year directly preceding the pricing period starting year.</t>
  </si>
  <si>
    <t>Pricing Period Starting Year – 1 *</t>
  </si>
  <si>
    <t>Revenue requirement not applicable to price setting event</t>
  </si>
  <si>
    <t>Forecast operational expenditure</t>
  </si>
  <si>
    <t>[Project 21]</t>
  </si>
  <si>
    <t>[Project 22]</t>
  </si>
  <si>
    <t>[Project 23]</t>
  </si>
  <si>
    <t>[Project 24]</t>
  </si>
  <si>
    <t>[Project 25]</t>
  </si>
  <si>
    <t>[Project 26]</t>
  </si>
  <si>
    <t>[Project 27]</t>
  </si>
  <si>
    <t>[Project 28]</t>
  </si>
  <si>
    <t>[Project 29]</t>
  </si>
  <si>
    <t>[Project 30]</t>
  </si>
  <si>
    <t>Version 2.0</t>
  </si>
  <si>
    <t>Version 2.0.  Prepared 25 January 2012</t>
  </si>
  <si>
    <r>
      <rPr>
        <i/>
        <sz val="10"/>
        <color indexed="8"/>
        <rFont val="Arial"/>
        <family val="2"/>
      </rPr>
      <t>Templates</t>
    </r>
    <r>
      <rPr>
        <sz val="10"/>
        <color theme="1"/>
        <rFont val="Arial"/>
        <family val="4"/>
      </rPr>
      <t xml:space="preserve">
The templates contained in this workbook are intended to reflect the specified airport disclosure requirements set out in Schedules 18–19 of  Commerce Commission decision 715  (Commerce Act (Specified Airport Services Information Disclosure) Determination 2010). </t>
    </r>
  </si>
  <si>
    <r>
      <rPr>
        <i/>
        <sz val="10"/>
        <color indexed="8"/>
        <rFont val="Arial"/>
        <family val="2"/>
      </rPr>
      <t xml:space="preserve">Data entry cells that contain conditional formatting
</t>
    </r>
    <r>
      <rPr>
        <sz val="10"/>
        <color indexed="8"/>
        <rFont val="Arial"/>
        <family val="2"/>
      </rPr>
      <t xml:space="preserve">A limited number of data entry cells may change colour or disappear from view in response to data entries (including date entries) made in the workbook.  This feature has been implemented to highlight data being entered that is not internally consistent with other data currently entered, and to hide data entry cells for conditionally disclosed information when the determination does not require the data be disclosed. </t>
    </r>
    <r>
      <rPr>
        <i/>
        <sz val="10"/>
        <color indexed="8"/>
        <rFont val="Arial"/>
        <family val="2"/>
      </rPr>
      <t xml:space="preserve">
a) Internal consistency checks</t>
    </r>
    <r>
      <rPr>
        <sz val="10"/>
        <color theme="1"/>
        <rFont val="Arial"/>
        <family val="4"/>
      </rPr>
      <t xml:space="preserve">
To assist with data entry, the shading of the following data entry cells will change if the cell content becomes inconsistent with data elsewhere in the template:
   Internal consistency checking is not applied in Schedules 18–19..
</t>
    </r>
    <r>
      <rPr>
        <i/>
        <sz val="10"/>
        <color indexed="8"/>
        <rFont val="Arial"/>
        <family val="2"/>
      </rPr>
      <t>b) Conditionally disclosed information</t>
    </r>
    <r>
      <rPr>
        <sz val="10"/>
        <color theme="1"/>
        <rFont val="Arial"/>
        <family val="4"/>
      </rPr>
      <t xml:space="preserve">
The determination allows in some circumstances that data do not need to be disclosed.   Accordingly, the following cells are conditionally formatted to disappear from view (the borders are removed and the interior of the cells takes on the colour of the template background) in some circumstances:
   Schedule 18, cells D58:D64, D67:D70.
In schedule 18, the column D cells listed above (in the clause b(i) asset base roll-forward and the clause b(ii) works under construction roll-forward  disclosures) disappear if the determination does not require Part 4 disclosure in respect of year CY – 1 (i.e., if an annual discluse under Part 4  has been made for the disclosure year that occurred immediately prior to the price setting event).</t>
    </r>
  </si>
  <si>
    <t>Templates for Schedules 18–19 (Disclosure Following a Price Setting Event)</t>
  </si>
  <si>
    <t xml:space="preserve">Disclosure Template Guidelines for Information Entry </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</si>
</sst>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_)"/>
    <numFmt numFmtId="165" formatCode="_([$-1409]h:mm\ AM/PM;@"/>
    <numFmt numFmtId="166" formatCode="_(* #,##0_);_(* \(#,##0\);_(* &quot;–&quot;??_);_(@_)"/>
    <numFmt numFmtId="167" formatCode="_(* 0000_);_(* \(0000\);_(* &quot;–&quot;??_);_(@_)"/>
    <numFmt numFmtId="168" formatCode="_([$-1409]d\ mmmm\ yyyy;_(@"/>
    <numFmt numFmtId="169" formatCode="[$-1409]d\ mmm\ yy;@"/>
    <numFmt numFmtId="170" formatCode="_(* #,##0_);_(* \(#,##0\);_(* 0_);_(* @_0_0_)"/>
    <numFmt numFmtId="171" formatCode="_(* #,#00_);_(* \(#,#00\);_(* 00_);_(* @_0_0_)"/>
    <numFmt numFmtId="172" formatCode="_(* #,##0.00%_);_(* \(#,##0.00%\);_(* &quot;–&quot;???_);_(* @_)"/>
    <numFmt numFmtId="173" formatCode="_(* #,##0%_);_(* \(#,##0%\);_(* &quot;–&quot;???_);_(* @_)"/>
    <numFmt numFmtId="174" formatCode="_(* #,##0.0%_);_(* \(#,##0.0%\);_(* &quot;–&quot;???_);_(* @_)"/>
    <numFmt numFmtId="175" formatCode="_(* #,##0_);_(* \(#,##0\);_(* &quot;–&quot;??_);_(* @_)"/>
    <numFmt numFmtId="176" formatCode="_(* #,##0.0_);_(* \(#,##0.0\);_(* &quot;–&quot;???_);_(* @_)"/>
    <numFmt numFmtId="177" formatCode="_(* #,##0.00_);_(* \(#,##0.00\);_(* &quot;–&quot;???_);_(* @_)"/>
    <numFmt numFmtId="178" formatCode="_(* #,##0.0000_);_(* \(#,##0.0000\);_(* &quot;–&quot;??_);_(* @_)"/>
    <numFmt numFmtId="179" formatCode="_(* @_)"/>
    <numFmt numFmtId="180" formatCode="_(* [$-1409]d\ mmmm\ yyyy_);_(* @_)"/>
    <numFmt numFmtId="181" formatCode="_(* [$-1409]d\ mmm\ yyyy\ h\ AM/PM_);_(* @"/>
    <numFmt numFmtId="182" formatCode="_(* [$-1409]d\ mmm\ yyyy\ h\ AM/PM;_(* @_)"/>
    <numFmt numFmtId="183" formatCode="_-* #,##0.0_-;\-* #,##0.0_-;_-* &quot;-&quot;?_-;_-@_-"/>
    <numFmt numFmtId="184" formatCode="_(* #,##0_);_(* \(#,##0\);_(* &quot;–&quot;???_);_(* @_)"/>
    <numFmt numFmtId="185" formatCode="_(* #,##0.0_);_(* \(#,##0.0\);_(* &quot;–&quot;??_);_(* @_)"/>
    <numFmt numFmtId="186" formatCode="_(* #,##0.00_);_(* \(#,##0.00\);_(* &quot;–&quot;??_);_(* @_)"/>
    <numFmt numFmtId="187" formatCode="_(0000_);_(\(0000\);_(* &quot;–&quot;??_);_(@_)"/>
    <numFmt numFmtId="188" formatCode="0.0"/>
    <numFmt numFmtId="189" formatCode="_-* #,##0_-;\-* #,##0_-;_-* &quot;-&quot;??_-;_-@_-"/>
    <numFmt numFmtId="190" formatCode="_-\ #,##0_-;\-\ #,##0_-;_-* &quot;-&quot;??_-;_-@_-"/>
    <numFmt numFmtId="191" formatCode="0.0%"/>
    <numFmt numFmtId="192" formatCode="_(* #,##0._);_(* \(#,##0.\);_(* &quot;–&quot;??_);_(* @_)"/>
    <numFmt numFmtId="193" formatCode="[$-1409]dddd\,\ d\ mmmm\ yyyy"/>
    <numFmt numFmtId="194" formatCode="&quot;Yes&quot;;&quot;Yes&quot;;&quot;No&quot;"/>
    <numFmt numFmtId="195" formatCode="&quot;True&quot;;&quot;True&quot;;&quot;False&quot;"/>
    <numFmt numFmtId="196" formatCode="&quot;On&quot;;&quot;On&quot;;&quot;Off&quot;"/>
    <numFmt numFmtId="197" formatCode="[$€-2]\ #,##0.00_);[Red]\([$€-2]\ #,##0.00\)"/>
    <numFmt numFmtId="198" formatCode="d\-mmm\-yyyy"/>
    <numFmt numFmtId="199" formatCode="_(* 00_);_(* \(00\);_(* &quot;–&quot;??_);_(@_)"/>
    <numFmt numFmtId="200" formatCode="_(* 00_);_(* \(00\);_(* &quot;–&quot;??_);_(* @_)"/>
    <numFmt numFmtId="201" formatCode="mmm\-yyyy"/>
  </numFmts>
  <fonts count="48">
    <font>
      <sz val="10"/>
      <color theme="1"/>
      <name val="Arial"/>
      <family val="4"/>
    </font>
    <font>
      <sz val="10"/>
      <name val="Arial"/>
      <family val="0"/>
    </font>
    <font>
      <sz val="8"/>
      <name val="Arial"/>
      <family val="2"/>
    </font>
    <font>
      <sz val="12"/>
      <name val="Arial"/>
      <family val="2"/>
    </font>
    <font>
      <vertAlign val="superscript"/>
      <sz val="10"/>
      <color indexed="8"/>
      <name val="French Script MT"/>
      <family val="2"/>
    </font>
    <font>
      <sz val="8"/>
      <color indexed="8"/>
      <name val="Arial"/>
      <family val="2"/>
    </font>
    <font>
      <i/>
      <sz val="8"/>
      <color indexed="8"/>
      <name val="Arial"/>
      <family val="2"/>
    </font>
    <font>
      <sz val="10"/>
      <color indexed="8"/>
      <name val="Arial"/>
      <family val="2"/>
    </font>
    <font>
      <i/>
      <vertAlign val="superscript"/>
      <sz val="8"/>
      <color indexed="8"/>
      <name val="Arial"/>
      <family val="2"/>
    </font>
    <font>
      <i/>
      <sz val="8"/>
      <name val="Arial"/>
      <family val="2"/>
    </font>
    <font>
      <i/>
      <sz val="10"/>
      <color indexed="8"/>
      <name val="Arial"/>
      <family val="2"/>
    </font>
    <font>
      <sz val="10"/>
      <color indexed="30"/>
      <name val="Arial"/>
      <family val="4"/>
    </font>
    <font>
      <b/>
      <sz val="13"/>
      <color indexed="12"/>
      <name val="Arial"/>
      <family val="4"/>
    </font>
    <font>
      <u val="single"/>
      <sz val="10"/>
      <color indexed="20"/>
      <name val="Arial"/>
      <family val="1"/>
    </font>
    <font>
      <b/>
      <sz val="12"/>
      <color indexed="8"/>
      <name val="Arial"/>
      <family val="1"/>
    </font>
    <font>
      <b/>
      <sz val="11"/>
      <color indexed="8"/>
      <name val="Arial"/>
      <family val="1"/>
    </font>
    <font>
      <b/>
      <sz val="10"/>
      <color indexed="8"/>
      <name val="Arial"/>
      <family val="1"/>
    </font>
    <font>
      <u val="single"/>
      <sz val="10"/>
      <color indexed="12"/>
      <name val="Arial"/>
      <family val="1"/>
    </font>
    <font>
      <b/>
      <sz val="13"/>
      <color indexed="8"/>
      <name val="Arial"/>
      <family val="1"/>
    </font>
    <font>
      <sz val="14"/>
      <color indexed="8"/>
      <name val="Arial"/>
      <family val="2"/>
    </font>
    <font>
      <b/>
      <sz val="18"/>
      <color indexed="8"/>
      <name val="Arial"/>
      <family val="1"/>
    </font>
    <font>
      <b/>
      <sz val="16"/>
      <color indexed="8"/>
      <name val="Arial"/>
      <family val="1"/>
    </font>
    <font>
      <b/>
      <sz val="18"/>
      <color indexed="42"/>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sz val="11"/>
      <color indexed="9"/>
      <name val="Arial"/>
      <family val="2"/>
    </font>
    <font>
      <sz val="11"/>
      <color indexed="8"/>
      <name val="Arial"/>
      <family val="2"/>
    </font>
    <font>
      <sz val="10"/>
      <color theme="8"/>
      <name val="Arial"/>
      <family val="4"/>
    </font>
    <font>
      <b/>
      <sz val="13"/>
      <color theme="4"/>
      <name val="Arial"/>
      <family val="4"/>
    </font>
    <font>
      <i/>
      <sz val="8"/>
      <color theme="1"/>
      <name val="Arial"/>
      <family val="4"/>
    </font>
    <font>
      <u val="single"/>
      <sz val="10"/>
      <color theme="11"/>
      <name val="Arial"/>
      <family val="1"/>
    </font>
    <font>
      <b/>
      <sz val="12"/>
      <color theme="1"/>
      <name val="Arial"/>
      <family val="1"/>
    </font>
    <font>
      <b/>
      <sz val="11"/>
      <color theme="1"/>
      <name val="Arial"/>
      <family val="1"/>
    </font>
    <font>
      <b/>
      <sz val="10"/>
      <color theme="1"/>
      <name val="Arial"/>
      <family val="1"/>
    </font>
    <font>
      <u val="single"/>
      <sz val="10"/>
      <color theme="4"/>
      <name val="Arial"/>
      <family val="1"/>
    </font>
    <font>
      <b/>
      <sz val="13"/>
      <color theme="1"/>
      <name val="Arial"/>
      <family val="1"/>
    </font>
    <font>
      <sz val="8"/>
      <color theme="1"/>
      <name val="Arial"/>
      <family val="1"/>
    </font>
    <font>
      <sz val="14"/>
      <color theme="1"/>
      <name val="Arial"/>
      <family val="2"/>
    </font>
    <font>
      <i/>
      <sz val="10"/>
      <color theme="1"/>
      <name val="Arial"/>
      <family val="2"/>
    </font>
    <font>
      <b/>
      <sz val="18"/>
      <color theme="1"/>
      <name val="Arial"/>
      <family val="1"/>
    </font>
    <font>
      <b/>
      <sz val="16"/>
      <color theme="1"/>
      <name val="Arial"/>
      <family val="1"/>
    </font>
  </fonts>
  <fills count="7">
    <fill>
      <patternFill/>
    </fill>
    <fill>
      <patternFill patternType="gray125"/>
    </fill>
    <fill>
      <patternFill patternType="solid">
        <fgColor theme="0"/>
        <bgColor indexed="64"/>
      </patternFill>
    </fill>
    <fill>
      <patternFill patternType="solid">
        <fgColor theme="2"/>
        <bgColor indexed="64"/>
      </patternFill>
    </fill>
    <fill>
      <patternFill patternType="solid">
        <fgColor indexed="43"/>
        <bgColor indexed="64"/>
      </patternFill>
    </fill>
    <fill>
      <patternFill patternType="solid">
        <fgColor theme="3"/>
        <bgColor indexed="64"/>
      </patternFill>
    </fill>
    <fill>
      <patternFill patternType="solid">
        <fgColor indexed="42"/>
        <bgColor indexed="64"/>
      </patternFill>
    </fill>
  </fills>
  <borders count="36">
    <border>
      <left/>
      <right/>
      <top/>
      <bottom/>
      <diagonal/>
    </border>
    <border>
      <left style="thin">
        <color theme="5"/>
      </left>
      <right style="thin">
        <color theme="5"/>
      </right>
      <top style="thin">
        <color theme="5"/>
      </top>
      <bottom style="thin">
        <color theme="5"/>
      </bottom>
    </border>
    <border>
      <left style="medium">
        <color theme="5"/>
      </left>
      <right style="medium">
        <color theme="5"/>
      </right>
      <top style="medium">
        <color theme="5"/>
      </top>
      <bottom style="medium">
        <color theme="5"/>
      </bottom>
    </border>
    <border>
      <left>
        <color indexed="63"/>
      </left>
      <right style="thin">
        <color theme="5"/>
      </right>
      <top>
        <color indexed="63"/>
      </top>
      <bottom style="thin">
        <color theme="5"/>
      </bottom>
    </border>
    <border>
      <left style="thin">
        <color theme="5"/>
      </left>
      <right style="thin">
        <color theme="5"/>
      </right>
      <top style="medium">
        <color theme="5"/>
      </top>
      <bottom style="medium">
        <color theme="5"/>
      </bottom>
    </border>
    <border>
      <left style="thin">
        <color theme="5"/>
      </left>
      <right>
        <color indexed="63"/>
      </right>
      <top style="thin">
        <color indexed="8"/>
      </top>
      <bottom>
        <color indexed="63"/>
      </bottom>
    </border>
    <border>
      <left>
        <color indexed="63"/>
      </left>
      <right>
        <color indexed="63"/>
      </right>
      <top style="thin">
        <color indexed="63"/>
      </top>
      <bottom>
        <color indexed="63"/>
      </bottom>
    </border>
    <border>
      <left style="thin">
        <color theme="5"/>
      </left>
      <right>
        <color indexed="63"/>
      </right>
      <top>
        <color indexed="63"/>
      </top>
      <bottom>
        <color indexed="63"/>
      </bottom>
    </border>
    <border>
      <left>
        <color indexed="63"/>
      </left>
      <right>
        <color indexed="63"/>
      </right>
      <top>
        <color indexed="63"/>
      </top>
      <bottom style="thin">
        <color indexed="63"/>
      </bottom>
    </border>
    <border>
      <left style="thin">
        <color theme="5"/>
      </left>
      <right style="thin">
        <color theme="5"/>
      </right>
      <top>
        <color indexed="63"/>
      </top>
      <bottom>
        <color indexed="63"/>
      </bottom>
    </border>
    <border>
      <left>
        <color indexed="63"/>
      </left>
      <right>
        <color indexed="63"/>
      </right>
      <top>
        <color indexed="63"/>
      </top>
      <bottom style="thin">
        <color theme="5"/>
      </bottom>
    </border>
    <border>
      <left>
        <color indexed="63"/>
      </left>
      <right>
        <color indexed="63"/>
      </right>
      <top style="thin">
        <color theme="5"/>
      </top>
      <bottom style="thin">
        <color theme="5"/>
      </bottom>
    </border>
    <border>
      <left style="thin">
        <color theme="5"/>
      </left>
      <right style="thin">
        <color theme="5"/>
      </right>
      <top style="medium">
        <color theme="5"/>
      </top>
      <bottom>
        <color indexed="63"/>
      </bottom>
    </border>
    <border>
      <left>
        <color indexed="63"/>
      </left>
      <right>
        <color indexed="63"/>
      </right>
      <top style="medium">
        <color theme="5"/>
      </top>
      <bottom style="thin">
        <color theme="5"/>
      </bottom>
    </border>
    <border>
      <left>
        <color indexed="63"/>
      </left>
      <right style="thin">
        <color theme="5"/>
      </right>
      <top style="thin">
        <color theme="5"/>
      </top>
      <bottom>
        <color indexed="63"/>
      </bottom>
    </border>
    <border>
      <left>
        <color indexed="63"/>
      </left>
      <right>
        <color indexed="63"/>
      </right>
      <top style="thin">
        <color theme="5"/>
      </top>
      <bottom>
        <color indexed="63"/>
      </bottom>
    </border>
    <border>
      <left>
        <color indexed="63"/>
      </left>
      <right style="thin">
        <color theme="5"/>
      </right>
      <top>
        <color indexed="63"/>
      </top>
      <bottom>
        <color indexed="63"/>
      </bottom>
    </border>
    <border>
      <left style="thin">
        <color theme="5"/>
      </left>
      <right>
        <color indexed="63"/>
      </right>
      <top style="thin">
        <color theme="5"/>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theme="5"/>
      </left>
      <right style="thin">
        <color theme="5"/>
      </right>
      <top style="thin">
        <color theme="5"/>
      </top>
      <bottom>
        <color indexed="63"/>
      </bottom>
    </border>
    <border>
      <left>
        <color indexed="63"/>
      </left>
      <right style="thin"/>
      <top style="thin">
        <color indexed="63"/>
      </top>
      <bottom>
        <color indexed="63"/>
      </bottom>
    </border>
    <border>
      <left style="thin"/>
      <right>
        <color indexed="63"/>
      </right>
      <top>
        <color indexed="63"/>
      </top>
      <bottom>
        <color indexed="63"/>
      </bottom>
    </border>
    <border>
      <left>
        <color indexed="63"/>
      </left>
      <right style="thin"/>
      <top>
        <color indexed="63"/>
      </top>
      <bottom style="thin">
        <color indexed="63"/>
      </bottom>
    </border>
    <border>
      <left style="thin">
        <color theme="5"/>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theme="5"/>
      </left>
      <right>
        <color indexed="63"/>
      </right>
      <top>
        <color indexed="63"/>
      </top>
      <bottom style="thin">
        <color theme="5"/>
      </bottom>
    </border>
    <border>
      <left style="thin">
        <color theme="5"/>
      </left>
      <right style="thin"/>
      <top style="thin"/>
      <bottom>
        <color indexed="63"/>
      </bottom>
    </border>
    <border>
      <left style="thin">
        <color theme="5"/>
      </left>
      <right style="thin"/>
      <top>
        <color indexed="63"/>
      </top>
      <bottom style="thin">
        <color theme="5"/>
      </bottom>
    </border>
  </borders>
  <cellStyleXfs count="5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0" fontId="0" fillId="2" borderId="1">
      <alignment horizontal="left" vertical="top" wrapText="1" indent="1"/>
      <protection locked="0"/>
    </xf>
    <xf numFmtId="0" fontId="34" fillId="2" borderId="1" applyNumberFormat="0">
      <alignment/>
      <protection locked="0"/>
    </xf>
    <xf numFmtId="0" fontId="0" fillId="3" borderId="0">
      <alignment/>
      <protection/>
    </xf>
    <xf numFmtId="168" fontId="0" fillId="0" borderId="0" applyFont="0" applyFill="0" applyBorder="0" applyProtection="0">
      <alignment/>
    </xf>
    <xf numFmtId="169" fontId="0" fillId="0" borderId="0" applyFont="0" applyFill="0" applyBorder="0" applyAlignment="0" applyProtection="0"/>
    <xf numFmtId="181" fontId="0" fillId="0" borderId="0" applyFont="0" applyFill="0" applyBorder="0" applyAlignment="0" applyProtection="0"/>
    <xf numFmtId="0" fontId="35" fillId="0" borderId="1" applyFill="0">
      <alignment horizontal="center"/>
      <protection/>
    </xf>
    <xf numFmtId="168" fontId="35" fillId="0" borderId="1" applyFill="0">
      <alignment horizontal="center" vertical="center"/>
      <protection/>
    </xf>
    <xf numFmtId="49" fontId="36" fillId="0" borderId="0" applyFill="0" applyProtection="0">
      <alignment horizontal="left" indent="1"/>
    </xf>
    <xf numFmtId="0" fontId="37" fillId="0" borderId="0" applyNumberFormat="0" applyFill="0" applyBorder="0" applyAlignment="0" applyProtection="0"/>
    <xf numFmtId="0" fontId="38" fillId="0" borderId="0" applyNumberFormat="0" applyFill="0" applyAlignment="0">
      <protection/>
    </xf>
    <xf numFmtId="0" fontId="38" fillId="0" borderId="0" applyNumberFormat="0" applyFill="0" applyAlignment="0" applyProtection="0"/>
    <xf numFmtId="0" fontId="39" fillId="0" borderId="0" applyNumberFormat="0" applyFill="0" applyAlignment="0">
      <protection/>
    </xf>
    <xf numFmtId="49" fontId="40" fillId="4" borderId="0" applyFill="0" applyBorder="0">
      <alignment horizontal="left"/>
      <protection/>
    </xf>
    <xf numFmtId="0" fontId="0" fillId="4" borderId="0" applyFill="0" applyBorder="0">
      <alignment wrapText="1"/>
      <protection/>
    </xf>
    <xf numFmtId="0" fontId="0" fillId="3" borderId="2" applyNumberFormat="0">
      <alignment horizontal="left"/>
      <protection/>
    </xf>
    <xf numFmtId="0" fontId="41" fillId="0" borderId="0" applyNumberFormat="0" applyFill="0" applyBorder="0" applyAlignment="0" applyProtection="0"/>
    <xf numFmtId="49" fontId="42" fillId="0" borderId="0" applyFill="0" applyBorder="0">
      <alignment horizontal="right" indent="1"/>
      <protection/>
    </xf>
    <xf numFmtId="49" fontId="40" fillId="0" borderId="0" applyFill="0" applyBorder="0">
      <alignment horizontal="center" wrapText="1"/>
      <protection/>
    </xf>
    <xf numFmtId="0" fontId="40" fillId="0" borderId="0" applyFill="0" applyBorder="0">
      <alignment horizontal="centerContinuous" wrapText="1"/>
      <protection/>
    </xf>
    <xf numFmtId="0" fontId="40" fillId="0" borderId="0" applyFill="0" applyBorder="0">
      <alignment horizontal="center" wrapText="1"/>
      <protection/>
    </xf>
    <xf numFmtId="49" fontId="0" fillId="0" borderId="0" applyFill="0" applyBorder="0">
      <alignment horizontal="left" indent="1"/>
      <protection/>
    </xf>
    <xf numFmtId="49" fontId="0" fillId="0" borderId="0" applyFill="0" applyBorder="0">
      <alignment horizontal="left" wrapText="1" indent="2"/>
      <protection/>
    </xf>
    <xf numFmtId="0" fontId="0" fillId="3" borderId="1" applyNumberFormat="0">
      <alignment horizontal="left"/>
      <protection/>
    </xf>
    <xf numFmtId="49" fontId="43" fillId="3" borderId="3">
      <alignment horizontal="right" indent="2"/>
      <protection/>
    </xf>
    <xf numFmtId="9" fontId="0" fillId="0" borderId="0" applyFont="0" applyFill="0" applyBorder="0" applyAlignment="0" applyProtection="0"/>
    <xf numFmtId="173"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0" fillId="3" borderId="4" applyNumberFormat="0">
      <alignment horizontal="left"/>
      <protection/>
    </xf>
    <xf numFmtId="164" fontId="0" fillId="0" borderId="0" applyFont="0" applyFill="0" applyBorder="0" applyAlignment="0" applyProtection="0"/>
    <xf numFmtId="179" fontId="0" fillId="0" borderId="0" applyFont="0" applyFill="0" applyBorder="0">
      <alignment horizontal="left"/>
      <protection locked="0"/>
    </xf>
    <xf numFmtId="165" fontId="0" fillId="0" borderId="0" applyFont="0" applyFill="0" applyBorder="0" applyAlignment="0" applyProtection="0"/>
    <xf numFmtId="0" fontId="0" fillId="5" borderId="0">
      <alignment/>
      <protection/>
    </xf>
    <xf numFmtId="167" fontId="0" fillId="0" borderId="0" applyFont="0" applyFill="0" applyBorder="0" applyAlignment="0" applyProtection="0"/>
  </cellStyleXfs>
  <cellXfs count="152">
    <xf numFmtId="0" fontId="0" fillId="0" borderId="0" xfId="0" applyFont="1" applyAlignment="1">
      <alignment/>
    </xf>
    <xf numFmtId="0" fontId="0" fillId="0" borderId="0" xfId="0" applyFill="1" applyAlignment="1">
      <alignment/>
    </xf>
    <xf numFmtId="0" fontId="3" fillId="0" borderId="0" xfId="0" applyFont="1" applyAlignment="1">
      <alignment/>
    </xf>
    <xf numFmtId="0" fontId="0" fillId="0" borderId="0" xfId="0" applyAlignment="1">
      <alignment/>
    </xf>
    <xf numFmtId="0" fontId="0" fillId="0" borderId="0" xfId="0" applyFill="1" applyAlignment="1">
      <alignment wrapText="1"/>
    </xf>
    <xf numFmtId="0" fontId="0" fillId="0" borderId="0" xfId="0" applyBorder="1" applyAlignment="1">
      <alignment/>
    </xf>
    <xf numFmtId="0" fontId="3" fillId="0" borderId="0" xfId="0" applyFont="1" applyAlignment="1">
      <alignment/>
    </xf>
    <xf numFmtId="0" fontId="0" fillId="5" borderId="5" xfId="52" applyFont="1" applyFill="1" applyBorder="1" applyAlignment="1">
      <alignment/>
      <protection/>
    </xf>
    <xf numFmtId="0" fontId="0" fillId="5" borderId="6" xfId="52" applyFont="1" applyFill="1" applyBorder="1" applyAlignment="1">
      <alignment/>
      <protection/>
    </xf>
    <xf numFmtId="0" fontId="0" fillId="2" borderId="7" xfId="0" applyFont="1" applyFill="1" applyBorder="1" applyAlignment="1">
      <alignment/>
    </xf>
    <xf numFmtId="0" fontId="0" fillId="5" borderId="0" xfId="52" applyFont="1" applyFill="1" applyBorder="1" applyAlignment="1">
      <alignment/>
      <protection/>
    </xf>
    <xf numFmtId="49" fontId="44" fillId="5" borderId="0" xfId="36" applyFont="1" applyFill="1" applyBorder="1">
      <alignment horizontal="right" indent="1"/>
      <protection/>
    </xf>
    <xf numFmtId="0" fontId="45" fillId="5" borderId="0" xfId="52" applyFont="1" applyFill="1" applyBorder="1" applyAlignment="1">
      <alignment/>
      <protection/>
    </xf>
    <xf numFmtId="0" fontId="0" fillId="3" borderId="0" xfId="21" applyFont="1" applyFill="1" applyBorder="1">
      <alignment/>
      <protection/>
    </xf>
    <xf numFmtId="0" fontId="0" fillId="3" borderId="0" xfId="21" applyFont="1" applyFill="1" applyBorder="1" applyAlignment="1">
      <alignment/>
      <protection/>
    </xf>
    <xf numFmtId="175" fontId="34" fillId="2" borderId="1" xfId="20" applyNumberFormat="1" applyFont="1" applyFill="1" applyBorder="1">
      <alignment/>
      <protection locked="0"/>
    </xf>
    <xf numFmtId="0" fontId="45" fillId="3" borderId="0" xfId="21" applyFont="1" applyFill="1" applyBorder="1" applyAlignment="1">
      <alignment horizontal="right"/>
      <protection/>
    </xf>
    <xf numFmtId="175" fontId="0" fillId="3" borderId="1" xfId="15" applyFont="1" applyFill="1" applyBorder="1" applyAlignment="1" applyProtection="1">
      <alignment horizontal="left"/>
      <protection/>
    </xf>
    <xf numFmtId="175" fontId="34" fillId="2" borderId="1" xfId="15" applyFont="1" applyFill="1" applyBorder="1" applyAlignment="1">
      <alignment horizontal="left"/>
    </xf>
    <xf numFmtId="0" fontId="0" fillId="3" borderId="0" xfId="21" applyFont="1" applyFill="1" applyBorder="1" applyAlignment="1">
      <alignment horizontal="left"/>
      <protection/>
    </xf>
    <xf numFmtId="0" fontId="40" fillId="3" borderId="0" xfId="21" applyFont="1" applyFill="1" applyBorder="1" applyAlignment="1">
      <alignment horizontal="left" indent="1"/>
      <protection/>
    </xf>
    <xf numFmtId="0" fontId="0" fillId="3" borderId="8" xfId="21" applyFont="1" applyFill="1" applyBorder="1" applyAlignment="1">
      <alignment/>
      <protection/>
    </xf>
    <xf numFmtId="0" fontId="0" fillId="3" borderId="8" xfId="21" applyFont="1" applyFill="1" applyBorder="1">
      <alignment/>
      <protection/>
    </xf>
    <xf numFmtId="0" fontId="0" fillId="2" borderId="0" xfId="0" applyFont="1" applyFill="1" applyBorder="1" applyAlignment="1">
      <alignment/>
    </xf>
    <xf numFmtId="49" fontId="40" fillId="3" borderId="0" xfId="37" applyFont="1" applyFill="1" applyBorder="1">
      <alignment horizontal="center" wrapText="1"/>
      <protection/>
    </xf>
    <xf numFmtId="0" fontId="0" fillId="3" borderId="0" xfId="21" applyFont="1" applyFill="1" applyBorder="1" applyAlignment="1">
      <alignment horizontal="left" indent="1"/>
      <protection/>
    </xf>
    <xf numFmtId="0" fontId="0" fillId="3" borderId="9" xfId="21" applyFont="1" applyFill="1" applyBorder="1">
      <alignment/>
      <protection/>
    </xf>
    <xf numFmtId="175" fontId="0" fillId="3" borderId="4" xfId="15" applyFont="1" applyFill="1" applyBorder="1" applyAlignment="1" applyProtection="1">
      <alignment horizontal="left"/>
      <protection/>
    </xf>
    <xf numFmtId="175" fontId="0" fillId="3" borderId="0" xfId="15" applyFont="1" applyFill="1" applyBorder="1" applyAlignment="1" applyProtection="1">
      <alignment horizontal="left"/>
      <protection/>
    </xf>
    <xf numFmtId="0" fontId="0" fillId="3" borderId="0" xfId="0" applyFont="1" applyFill="1" applyBorder="1" applyAlignment="1">
      <alignment/>
    </xf>
    <xf numFmtId="0" fontId="0" fillId="5" borderId="6" xfId="52" applyFont="1" applyFill="1" applyBorder="1">
      <alignment/>
      <protection/>
    </xf>
    <xf numFmtId="0" fontId="0" fillId="5" borderId="7" xfId="52" applyFont="1" applyFill="1" applyBorder="1">
      <alignment/>
      <protection/>
    </xf>
    <xf numFmtId="0" fontId="0" fillId="5" borderId="0" xfId="52" applyFont="1" applyFill="1" applyBorder="1">
      <alignment/>
      <protection/>
    </xf>
    <xf numFmtId="0" fontId="36" fillId="3" borderId="0" xfId="27" applyNumberFormat="1" applyFont="1" applyFill="1" applyBorder="1" applyAlignment="1">
      <alignment horizontal="right"/>
    </xf>
    <xf numFmtId="169" fontId="40" fillId="3" borderId="0" xfId="23" applyFont="1" applyFill="1" applyBorder="1" applyAlignment="1">
      <alignment horizontal="center" wrapText="1"/>
    </xf>
    <xf numFmtId="0" fontId="0" fillId="3" borderId="0" xfId="21" applyFont="1" applyFill="1" applyBorder="1" applyAlignment="1">
      <alignment horizontal="left" indent="2"/>
      <protection/>
    </xf>
    <xf numFmtId="49" fontId="36" fillId="3" borderId="0" xfId="27" applyFont="1" applyFill="1" applyBorder="1" applyAlignment="1">
      <alignment horizontal="left" vertical="top" indent="1"/>
    </xf>
    <xf numFmtId="0" fontId="0" fillId="3" borderId="0" xfId="21" applyFont="1" applyFill="1" applyBorder="1" applyAlignment="1">
      <alignment horizontal="left" vertical="center" wrapText="1"/>
      <protection/>
    </xf>
    <xf numFmtId="0" fontId="0" fillId="3" borderId="0" xfId="21" applyFont="1" applyFill="1" applyBorder="1" applyAlignment="1">
      <alignment horizontal="left" vertical="center"/>
      <protection/>
    </xf>
    <xf numFmtId="0" fontId="0" fillId="3" borderId="0" xfId="21" applyFont="1" applyFill="1" applyBorder="1" applyAlignment="1">
      <alignment horizontal="left" vertical="center" wrapText="1" indent="1"/>
      <protection/>
    </xf>
    <xf numFmtId="0" fontId="0" fillId="3" borderId="8" xfId="0" applyFont="1" applyFill="1" applyBorder="1" applyAlignment="1">
      <alignment horizontal="left" vertical="center" wrapText="1" indent="1"/>
    </xf>
    <xf numFmtId="0" fontId="0" fillId="3" borderId="0" xfId="0" applyFont="1" applyFill="1" applyBorder="1" applyAlignment="1">
      <alignment horizontal="left" vertical="center" wrapText="1" indent="1"/>
    </xf>
    <xf numFmtId="0" fontId="0" fillId="3" borderId="10" xfId="0" applyFont="1" applyFill="1" applyBorder="1" applyAlignment="1">
      <alignment/>
    </xf>
    <xf numFmtId="0" fontId="0" fillId="3" borderId="11" xfId="0" applyFont="1" applyFill="1" applyBorder="1" applyAlignment="1">
      <alignment/>
    </xf>
    <xf numFmtId="0" fontId="0" fillId="3" borderId="8" xfId="0" applyFont="1" applyFill="1" applyBorder="1" applyAlignment="1">
      <alignment/>
    </xf>
    <xf numFmtId="0" fontId="0" fillId="5" borderId="0" xfId="0" applyFont="1" applyFill="1" applyBorder="1" applyAlignment="1">
      <alignment/>
    </xf>
    <xf numFmtId="0" fontId="0" fillId="3" borderId="10" xfId="21" applyFont="1" applyFill="1" applyBorder="1">
      <alignment/>
      <protection/>
    </xf>
    <xf numFmtId="0" fontId="0" fillId="3" borderId="10" xfId="21" applyFont="1" applyFill="1" applyBorder="1" applyAlignment="1">
      <alignment/>
      <protection/>
    </xf>
    <xf numFmtId="172" fontId="34" fillId="2" borderId="1" xfId="47" applyFont="1" applyFill="1" applyBorder="1" applyAlignment="1">
      <alignment/>
    </xf>
    <xf numFmtId="175" fontId="0" fillId="3" borderId="12" xfId="15" applyFont="1" applyFill="1" applyBorder="1" applyAlignment="1" applyProtection="1">
      <alignment horizontal="left"/>
      <protection/>
    </xf>
    <xf numFmtId="0" fontId="0" fillId="3" borderId="13" xfId="21" applyFont="1" applyFill="1" applyBorder="1" applyAlignment="1">
      <alignment/>
      <protection/>
    </xf>
    <xf numFmtId="175" fontId="0" fillId="3" borderId="2" xfId="15" applyFont="1" applyFill="1" applyBorder="1" applyAlignment="1" applyProtection="1">
      <alignment horizontal="left"/>
      <protection/>
    </xf>
    <xf numFmtId="0" fontId="0" fillId="2" borderId="7" xfId="0" applyFont="1" applyFill="1" applyBorder="1" applyAlignment="1">
      <alignment/>
    </xf>
    <xf numFmtId="0" fontId="0" fillId="2" borderId="14" xfId="0" applyFont="1" applyFill="1" applyBorder="1" applyAlignment="1">
      <alignment/>
    </xf>
    <xf numFmtId="0" fontId="0" fillId="2" borderId="15" xfId="0" applyFont="1" applyFill="1" applyBorder="1" applyAlignment="1">
      <alignment/>
    </xf>
    <xf numFmtId="0" fontId="45" fillId="2" borderId="7" xfId="0" applyFont="1" applyFill="1" applyBorder="1" applyAlignment="1">
      <alignment/>
    </xf>
    <xf numFmtId="0" fontId="0" fillId="2" borderId="10" xfId="0" applyFont="1" applyFill="1" applyBorder="1" applyAlignment="1">
      <alignment/>
    </xf>
    <xf numFmtId="0" fontId="0" fillId="2" borderId="15" xfId="0" applyFont="1" applyFill="1" applyBorder="1" applyAlignment="1">
      <alignment/>
    </xf>
    <xf numFmtId="0" fontId="0" fillId="2" borderId="16" xfId="0" applyFont="1" applyFill="1" applyBorder="1" applyAlignment="1">
      <alignment/>
    </xf>
    <xf numFmtId="49" fontId="0" fillId="2" borderId="0" xfId="0" applyNumberFormat="1" applyFont="1" applyFill="1" applyBorder="1" applyAlignment="1">
      <alignment/>
    </xf>
    <xf numFmtId="164" fontId="41" fillId="2" borderId="0" xfId="49" applyFont="1" applyFill="1" applyBorder="1" applyAlignment="1" applyProtection="1">
      <alignment/>
      <protection/>
    </xf>
    <xf numFmtId="0" fontId="0" fillId="2" borderId="10" xfId="0" applyFont="1" applyFill="1" applyBorder="1" applyAlignment="1">
      <alignment/>
    </xf>
    <xf numFmtId="0" fontId="0" fillId="2" borderId="3" xfId="0" applyFont="1" applyFill="1" applyBorder="1" applyAlignment="1">
      <alignment/>
    </xf>
    <xf numFmtId="0" fontId="0" fillId="2" borderId="0" xfId="0" applyFont="1" applyFill="1" applyBorder="1" applyAlignment="1">
      <alignment horizontal="centerContinuous"/>
    </xf>
    <xf numFmtId="168" fontId="34" fillId="2" borderId="1" xfId="22" applyFont="1" applyFill="1" applyBorder="1">
      <alignment/>
    </xf>
    <xf numFmtId="0" fontId="38" fillId="5" borderId="7" xfId="29" applyFont="1" applyFill="1" applyBorder="1" applyAlignment="1">
      <alignment/>
      <protection/>
    </xf>
    <xf numFmtId="0" fontId="38" fillId="2" borderId="0" xfId="29" applyFont="1" applyFill="1" applyBorder="1" applyAlignment="1">
      <alignment/>
      <protection/>
    </xf>
    <xf numFmtId="49" fontId="40" fillId="3" borderId="0" xfId="32" applyFont="1" applyFill="1" applyBorder="1">
      <alignment horizontal="left"/>
      <protection/>
    </xf>
    <xf numFmtId="49" fontId="40" fillId="3" borderId="0" xfId="32" applyFont="1" applyFill="1" applyBorder="1" applyAlignment="1">
      <alignment horizontal="left" indent="1"/>
      <protection/>
    </xf>
    <xf numFmtId="49" fontId="40" fillId="3" borderId="0" xfId="32" applyFont="1" applyFill="1" applyBorder="1" applyAlignment="1">
      <alignment horizontal="left"/>
      <protection/>
    </xf>
    <xf numFmtId="49" fontId="44" fillId="5" borderId="0" xfId="36" applyFont="1" applyFill="1" applyBorder="1">
      <alignment horizontal="right" indent="1"/>
      <protection/>
    </xf>
    <xf numFmtId="49" fontId="0" fillId="2" borderId="0" xfId="0" applyNumberFormat="1" applyFont="1" applyFill="1" applyBorder="1" applyAlignment="1">
      <alignment/>
    </xf>
    <xf numFmtId="49" fontId="0" fillId="2" borderId="0" xfId="37" applyFont="1" applyFill="1" applyBorder="1" applyAlignment="1">
      <alignment horizontal="right"/>
      <protection/>
    </xf>
    <xf numFmtId="49" fontId="0" fillId="2" borderId="0" xfId="37" applyFont="1" applyFill="1" applyBorder="1">
      <alignment horizontal="center" wrapText="1"/>
      <protection/>
    </xf>
    <xf numFmtId="0" fontId="38" fillId="5" borderId="7" xfId="30" applyFont="1" applyFill="1" applyBorder="1" applyAlignment="1">
      <alignment/>
    </xf>
    <xf numFmtId="0" fontId="38" fillId="3" borderId="0" xfId="30" applyFont="1" applyFill="1" applyBorder="1" applyAlignment="1">
      <alignment horizontal="left" indent="1"/>
    </xf>
    <xf numFmtId="49" fontId="38" fillId="3" borderId="0" xfId="30" applyNumberFormat="1" applyFont="1" applyFill="1" applyAlignment="1">
      <alignment horizontal="left" indent="1"/>
    </xf>
    <xf numFmtId="0" fontId="0" fillId="3" borderId="0" xfId="21" applyBorder="1">
      <alignment/>
      <protection/>
    </xf>
    <xf numFmtId="0" fontId="0" fillId="3" borderId="16" xfId="21" applyBorder="1">
      <alignment/>
      <protection/>
    </xf>
    <xf numFmtId="0" fontId="0" fillId="5" borderId="17" xfId="52" applyFont="1" applyFill="1" applyBorder="1" applyAlignment="1">
      <alignment/>
      <protection/>
    </xf>
    <xf numFmtId="0" fontId="0" fillId="5" borderId="15" xfId="52" applyFont="1" applyFill="1" applyBorder="1" applyAlignment="1">
      <alignment/>
      <protection/>
    </xf>
    <xf numFmtId="0" fontId="0" fillId="5" borderId="14" xfId="52" applyFont="1" applyFill="1" applyBorder="1" applyAlignment="1">
      <alignment/>
      <protection/>
    </xf>
    <xf numFmtId="0" fontId="0" fillId="5" borderId="16" xfId="52" applyFont="1" applyFill="1" applyBorder="1" applyAlignment="1">
      <alignment/>
      <protection/>
    </xf>
    <xf numFmtId="0" fontId="0" fillId="5" borderId="16" xfId="52" applyFont="1" applyFill="1" applyBorder="1">
      <alignment/>
      <protection/>
    </xf>
    <xf numFmtId="49" fontId="43" fillId="3" borderId="3" xfId="43" applyFont="1" applyFill="1" applyBorder="1">
      <alignment horizontal="right" indent="2"/>
      <protection/>
    </xf>
    <xf numFmtId="0" fontId="0" fillId="5" borderId="16" xfId="0" applyFont="1" applyFill="1" applyBorder="1" applyAlignment="1">
      <alignment/>
    </xf>
    <xf numFmtId="0" fontId="0" fillId="3" borderId="10" xfId="21" applyBorder="1">
      <alignment/>
      <protection/>
    </xf>
    <xf numFmtId="175" fontId="0" fillId="3" borderId="1" xfId="15" applyFont="1" applyFill="1" applyBorder="1" applyAlignment="1">
      <alignment horizontal="left"/>
    </xf>
    <xf numFmtId="0" fontId="0" fillId="3" borderId="16" xfId="21" applyFont="1" applyFill="1" applyBorder="1">
      <alignment/>
      <protection/>
    </xf>
    <xf numFmtId="0" fontId="0" fillId="5" borderId="18" xfId="52" applyFont="1" applyFill="1" applyBorder="1" applyAlignment="1">
      <alignment/>
      <protection/>
    </xf>
    <xf numFmtId="0" fontId="0" fillId="5" borderId="18" xfId="52" applyFont="1" applyFill="1" applyBorder="1">
      <alignment/>
      <protection/>
    </xf>
    <xf numFmtId="175" fontId="34" fillId="2" borderId="1" xfId="15" applyFont="1" applyFill="1" applyBorder="1" applyAlignment="1">
      <alignment horizontal="left"/>
    </xf>
    <xf numFmtId="0" fontId="9" fillId="6" borderId="19" xfId="52" applyFont="1" applyFill="1" applyBorder="1" applyAlignment="1">
      <alignment horizontal="center"/>
      <protection/>
    </xf>
    <xf numFmtId="0" fontId="9" fillId="3" borderId="20" xfId="21" applyFont="1" applyBorder="1" applyAlignment="1">
      <alignment/>
      <protection/>
    </xf>
    <xf numFmtId="0" fontId="9" fillId="3" borderId="21" xfId="21" applyFont="1" applyBorder="1" applyAlignment="1">
      <alignment/>
      <protection/>
    </xf>
    <xf numFmtId="179" fontId="34" fillId="2" borderId="1" xfId="50" applyFont="1" applyFill="1" applyBorder="1" applyAlignment="1">
      <alignment horizontal="left" wrapText="1"/>
      <protection locked="0"/>
    </xf>
    <xf numFmtId="175" fontId="34" fillId="2" borderId="1" xfId="15" applyFont="1" applyFill="1" applyBorder="1" applyAlignment="1">
      <alignment/>
    </xf>
    <xf numFmtId="175" fontId="34" fillId="2" borderId="22" xfId="15" applyFont="1" applyFill="1" applyBorder="1" applyAlignment="1">
      <alignment/>
    </xf>
    <xf numFmtId="0" fontId="0" fillId="5" borderId="23" xfId="52" applyFont="1" applyFill="1" applyBorder="1" applyAlignment="1">
      <alignment/>
      <protection/>
    </xf>
    <xf numFmtId="0" fontId="0" fillId="0" borderId="24" xfId="0" applyBorder="1" applyAlignment="1">
      <alignment/>
    </xf>
    <xf numFmtId="0" fontId="0" fillId="3" borderId="18" xfId="21" applyFont="1" applyFill="1" applyBorder="1" applyAlignment="1">
      <alignment/>
      <protection/>
    </xf>
    <xf numFmtId="49" fontId="43" fillId="3" borderId="25" xfId="43" applyFont="1" applyFill="1" applyBorder="1">
      <alignment horizontal="right" indent="2"/>
      <protection/>
    </xf>
    <xf numFmtId="0" fontId="0" fillId="3" borderId="18" xfId="0" applyFont="1" applyFill="1" applyBorder="1" applyAlignment="1">
      <alignment/>
    </xf>
    <xf numFmtId="0" fontId="0" fillId="3" borderId="26" xfId="0" applyFont="1" applyFill="1" applyBorder="1" applyAlignment="1">
      <alignment/>
    </xf>
    <xf numFmtId="0" fontId="0" fillId="0" borderId="27" xfId="0" applyFill="1" applyBorder="1" applyAlignment="1">
      <alignment/>
    </xf>
    <xf numFmtId="0" fontId="0" fillId="0" borderId="28" xfId="0" applyFill="1" applyBorder="1" applyAlignment="1">
      <alignment/>
    </xf>
    <xf numFmtId="0" fontId="0" fillId="0" borderId="29" xfId="0" applyFill="1" applyBorder="1" applyAlignment="1">
      <alignment/>
    </xf>
    <xf numFmtId="0" fontId="0" fillId="2" borderId="24" xfId="0" applyFont="1" applyFill="1" applyBorder="1" applyAlignment="1">
      <alignment/>
    </xf>
    <xf numFmtId="0" fontId="0" fillId="2" borderId="18" xfId="0" applyFont="1" applyFill="1" applyBorder="1" applyAlignment="1">
      <alignment/>
    </xf>
    <xf numFmtId="0" fontId="46" fillId="2" borderId="24" xfId="0" applyFont="1" applyFill="1" applyBorder="1" applyAlignment="1">
      <alignment horizontal="centerContinuous"/>
    </xf>
    <xf numFmtId="0" fontId="0" fillId="2" borderId="18" xfId="0" applyFont="1" applyFill="1" applyBorder="1" applyAlignment="1">
      <alignment horizontal="centerContinuous"/>
    </xf>
    <xf numFmtId="0" fontId="47" fillId="2" borderId="24" xfId="0" applyFont="1" applyFill="1" applyBorder="1" applyAlignment="1">
      <alignment horizontal="centerContinuous"/>
    </xf>
    <xf numFmtId="0" fontId="0" fillId="2" borderId="18" xfId="0" applyFont="1" applyFill="1" applyBorder="1" applyAlignment="1">
      <alignment/>
    </xf>
    <xf numFmtId="0" fontId="40" fillId="2" borderId="24" xfId="0" applyFont="1" applyFill="1" applyBorder="1" applyAlignment="1">
      <alignment horizontal="centerContinuous"/>
    </xf>
    <xf numFmtId="0" fontId="0" fillId="2" borderId="30" xfId="0" applyFont="1" applyFill="1" applyBorder="1" applyAlignment="1">
      <alignment/>
    </xf>
    <xf numFmtId="0" fontId="0" fillId="2" borderId="31" xfId="0" applyFont="1" applyFill="1" applyBorder="1" applyAlignment="1">
      <alignment/>
    </xf>
    <xf numFmtId="0" fontId="0" fillId="2" borderId="32" xfId="0" applyFont="1" applyFill="1" applyBorder="1" applyAlignment="1">
      <alignment/>
    </xf>
    <xf numFmtId="0" fontId="0" fillId="2" borderId="17" xfId="0" applyFont="1" applyFill="1" applyBorder="1" applyAlignment="1">
      <alignment/>
    </xf>
    <xf numFmtId="164" fontId="41" fillId="2" borderId="0" xfId="49" applyFont="1" applyFill="1" applyBorder="1" applyAlignment="1" applyProtection="1">
      <alignment/>
      <protection/>
    </xf>
    <xf numFmtId="0" fontId="0" fillId="2" borderId="33" xfId="0" applyFont="1" applyFill="1" applyBorder="1" applyAlignment="1">
      <alignment/>
    </xf>
    <xf numFmtId="0" fontId="0" fillId="2" borderId="17" xfId="0" applyFont="1" applyFill="1" applyBorder="1" applyAlignment="1">
      <alignment/>
    </xf>
    <xf numFmtId="0" fontId="0" fillId="2" borderId="33" xfId="0" applyFont="1" applyFill="1" applyBorder="1" applyAlignment="1">
      <alignment/>
    </xf>
    <xf numFmtId="0" fontId="0" fillId="2" borderId="3" xfId="0" applyFont="1" applyFill="1" applyBorder="1" applyAlignment="1">
      <alignment/>
    </xf>
    <xf numFmtId="49" fontId="6" fillId="2" borderId="0" xfId="27" applyFont="1" applyFill="1" applyBorder="1">
      <alignment horizontal="left" indent="1"/>
    </xf>
    <xf numFmtId="49" fontId="40" fillId="2" borderId="0" xfId="40" applyFont="1" applyFill="1" applyBorder="1" applyAlignment="1">
      <alignment horizontal="left" vertical="top" indent="1"/>
      <protection/>
    </xf>
    <xf numFmtId="0" fontId="9" fillId="6" borderId="34" xfId="52" applyFont="1" applyFill="1" applyBorder="1" applyAlignment="1">
      <alignment horizontal="center"/>
      <protection/>
    </xf>
    <xf numFmtId="0" fontId="9" fillId="3" borderId="26" xfId="21" applyFont="1" applyBorder="1" applyAlignment="1">
      <alignment/>
      <protection/>
    </xf>
    <xf numFmtId="175" fontId="34" fillId="2" borderId="1" xfId="20" applyNumberFormat="1" applyBorder="1">
      <alignment/>
      <protection locked="0"/>
    </xf>
    <xf numFmtId="0" fontId="0" fillId="3" borderId="16" xfId="21" applyFont="1" applyFill="1" applyBorder="1" applyAlignment="1">
      <alignment/>
      <protection/>
    </xf>
    <xf numFmtId="0" fontId="9" fillId="3" borderId="35" xfId="21" applyFont="1" applyBorder="1" applyAlignment="1">
      <alignment/>
      <protection/>
    </xf>
    <xf numFmtId="175" fontId="34" fillId="2" borderId="9" xfId="15" applyFont="1" applyFill="1" applyBorder="1" applyAlignment="1">
      <alignment horizontal="left"/>
    </xf>
    <xf numFmtId="164" fontId="34" fillId="2" borderId="1" xfId="49" applyFont="1" applyFill="1" applyBorder="1" applyAlignment="1">
      <alignment horizontal="left" wrapText="1"/>
    </xf>
    <xf numFmtId="49" fontId="40" fillId="2" borderId="0" xfId="40" applyFont="1" applyFill="1" applyBorder="1" applyAlignment="1">
      <alignment horizontal="left" vertical="top" wrapText="1" indent="1"/>
      <protection/>
    </xf>
    <xf numFmtId="0" fontId="0" fillId="0" borderId="0" xfId="0" applyAlignment="1">
      <alignment horizontal="left" vertical="top" wrapText="1" indent="1"/>
    </xf>
    <xf numFmtId="0" fontId="7" fillId="0" borderId="0" xfId="0" applyFont="1" applyBorder="1" applyAlignment="1">
      <alignment vertical="top" wrapText="1"/>
    </xf>
    <xf numFmtId="0" fontId="0" fillId="0" borderId="0" xfId="0" applyBorder="1" applyAlignment="1">
      <alignment vertical="top" wrapText="1"/>
    </xf>
    <xf numFmtId="0" fontId="0" fillId="0" borderId="0" xfId="0" applyFont="1" applyBorder="1" applyAlignment="1">
      <alignment vertical="top" wrapText="1"/>
    </xf>
    <xf numFmtId="0" fontId="35" fillId="5" borderId="1" xfId="25" applyFont="1" applyFill="1" applyBorder="1">
      <alignment horizontal="center"/>
      <protection/>
    </xf>
    <xf numFmtId="168" fontId="35" fillId="5" borderId="1" xfId="26" applyFont="1" applyFill="1" applyBorder="1">
      <alignment horizontal="center" vertical="center"/>
      <protection/>
    </xf>
    <xf numFmtId="0" fontId="45" fillId="3" borderId="0" xfId="21" applyFont="1" applyFill="1" applyBorder="1" applyAlignment="1">
      <alignment wrapText="1"/>
      <protection/>
    </xf>
    <xf numFmtId="0" fontId="0" fillId="0" borderId="0" xfId="0" applyAlignment="1">
      <alignment wrapText="1"/>
    </xf>
    <xf numFmtId="0" fontId="0" fillId="2" borderId="1" xfId="19" applyBorder="1">
      <alignment horizontal="left" vertical="top" wrapText="1" indent="1"/>
      <protection locked="0"/>
    </xf>
    <xf numFmtId="0" fontId="36" fillId="3" borderId="0" xfId="27" applyNumberFormat="1" applyFont="1" applyFill="1" applyBorder="1" applyAlignment="1">
      <alignment horizontal="left" wrapText="1"/>
    </xf>
    <xf numFmtId="0" fontId="0" fillId="2" borderId="0" xfId="0" applyFont="1" applyFill="1" applyBorder="1" applyAlignment="1">
      <alignment wrapText="1"/>
    </xf>
    <xf numFmtId="168" fontId="0" fillId="3" borderId="1" xfId="42" applyNumberFormat="1" applyFont="1" applyFill="1" applyBorder="1">
      <alignment horizontal="left"/>
      <protection/>
    </xf>
    <xf numFmtId="0" fontId="0" fillId="3" borderId="1" xfId="42" applyNumberFormat="1" applyFont="1" applyFill="1" applyBorder="1">
      <alignment horizontal="left"/>
      <protection/>
    </xf>
    <xf numFmtId="0" fontId="0" fillId="3" borderId="0" xfId="21" applyFont="1" applyFill="1" applyBorder="1" applyAlignment="1">
      <alignment horizontal="left" vertical="top" wrapText="1"/>
      <protection/>
    </xf>
    <xf numFmtId="0" fontId="0" fillId="3" borderId="0" xfId="21" applyFont="1" applyFill="1" applyBorder="1" applyAlignment="1">
      <alignment horizontal="left" vertical="top" wrapText="1" indent="2"/>
      <protection/>
    </xf>
    <xf numFmtId="0" fontId="0" fillId="2" borderId="1" xfId="19">
      <alignment horizontal="left" vertical="top" wrapText="1" indent="1"/>
      <protection locked="0"/>
    </xf>
    <xf numFmtId="0" fontId="38" fillId="2" borderId="15" xfId="0" applyFont="1" applyFill="1" applyBorder="1" applyAlignment="1">
      <alignment horizontal="center" vertical="top" wrapText="1"/>
    </xf>
    <xf numFmtId="0" fontId="38" fillId="2" borderId="15" xfId="0" applyFont="1" applyFill="1" applyBorder="1" applyAlignment="1">
      <alignment/>
    </xf>
    <xf numFmtId="0" fontId="38" fillId="2" borderId="14" xfId="0" applyFont="1" applyFill="1" applyBorder="1" applyAlignment="1">
      <alignment/>
    </xf>
  </cellXfs>
  <cellStyles count="40">
    <cellStyle name="Normal" xfId="0"/>
    <cellStyle name="Comma [0]" xfId="15"/>
    <cellStyle name="Comma [1]" xfId="16"/>
    <cellStyle name="Comma [2]" xfId="17"/>
    <cellStyle name="Comma [4]" xfId="18"/>
    <cellStyle name="Comment Box" xfId="19"/>
    <cellStyle name="Data Input" xfId="20"/>
    <cellStyle name="Data Rows" xfId="21"/>
    <cellStyle name="Date" xfId="22"/>
    <cellStyle name="Date (short)" xfId="23"/>
    <cellStyle name="Date and Time" xfId="24"/>
    <cellStyle name="Entry 1A" xfId="25"/>
    <cellStyle name="Entry 1B" xfId="26"/>
    <cellStyle name="Explanatory text" xfId="27"/>
    <cellStyle name="Followed Hyperlink" xfId="28"/>
    <cellStyle name="Heading 1" xfId="29"/>
    <cellStyle name="Heading 1-noindex" xfId="30"/>
    <cellStyle name="Heading 2" xfId="31"/>
    <cellStyle name="Heading 3" xfId="32"/>
    <cellStyle name="Heading 4" xfId="33"/>
    <cellStyle name="Heavy Box" xfId="34"/>
    <cellStyle name="Hyperlink" xfId="35"/>
    <cellStyle name="Label 1" xfId="36"/>
    <cellStyle name="Label 2a" xfId="37"/>
    <cellStyle name="Label 2a centre" xfId="38"/>
    <cellStyle name="Label 2a merge" xfId="39"/>
    <cellStyle name="Label 2b" xfId="40"/>
    <cellStyle name="Label 2b merged" xfId="41"/>
    <cellStyle name="Link" xfId="42"/>
    <cellStyle name="Page Number" xfId="43"/>
    <cellStyle name="Percent" xfId="44"/>
    <cellStyle name="Percent [0]" xfId="45"/>
    <cellStyle name="Percent [1]" xfId="46"/>
    <cellStyle name="Percent [2]" xfId="47"/>
    <cellStyle name="Sum" xfId="48"/>
    <cellStyle name="Text" xfId="49"/>
    <cellStyle name="Text rjustify" xfId="50"/>
    <cellStyle name="Time" xfId="51"/>
    <cellStyle name="Top rows" xfId="52"/>
    <cellStyle name="Year" xfId="53"/>
  </cellStyles>
  <dxfs count="1">
    <dxf>
      <fill>
        <patternFill>
          <bgColor theme="2"/>
        </patternFill>
      </fill>
      <border>
        <left/>
        <right/>
        <top/>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1</xdr:row>
      <xdr:rowOff>1228725</xdr:rowOff>
    </xdr:from>
    <xdr:to>
      <xdr:col>1</xdr:col>
      <xdr:colOff>1114425</xdr:colOff>
      <xdr:row>1</xdr:row>
      <xdr:rowOff>1533525</xdr:rowOff>
    </xdr:to>
    <xdr:sp macro="[0]!Go_To_Front_Page">
      <xdr:nvSpPr>
        <xdr:cNvPr id="1" name="Rectangle 2"/>
        <xdr:cNvSpPr>
          <a:spLocks/>
        </xdr:cNvSpPr>
      </xdr:nvSpPr>
      <xdr:spPr>
        <a:xfrm>
          <a:off x="285750" y="1390650"/>
          <a:ext cx="2600325" cy="304800"/>
        </a:xfrm>
        <a:prstGeom prst="rect">
          <a:avLst/>
        </a:prstGeom>
        <a:solidFill>
          <a:srgbClr val="C2E0FF"/>
        </a:solidFill>
        <a:ln w="100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Arial"/>
              <a:ea typeface="Arial"/>
              <a:cs typeface="Arial"/>
            </a:rPr>
            <a:t>Tidy cursor position and  sheet scaling</a:t>
          </a:r>
        </a:p>
      </xdr:txBody>
    </xdr:sp>
    <xdr:clientData/>
  </xdr:twoCellAnchor>
  <xdr:twoCellAnchor>
    <xdr:from>
      <xdr:col>1</xdr:col>
      <xdr:colOff>2219325</xdr:colOff>
      <xdr:row>1</xdr:row>
      <xdr:rowOff>1228725</xdr:rowOff>
    </xdr:from>
    <xdr:to>
      <xdr:col>2</xdr:col>
      <xdr:colOff>838200</xdr:colOff>
      <xdr:row>1</xdr:row>
      <xdr:rowOff>1533525</xdr:rowOff>
    </xdr:to>
    <xdr:sp macro="[0]!Protectallsheets">
      <xdr:nvSpPr>
        <xdr:cNvPr id="2" name="Rectangle 3"/>
        <xdr:cNvSpPr>
          <a:spLocks/>
        </xdr:cNvSpPr>
      </xdr:nvSpPr>
      <xdr:spPr>
        <a:xfrm>
          <a:off x="3990975" y="1390650"/>
          <a:ext cx="1495425" cy="304800"/>
        </a:xfrm>
        <a:prstGeom prst="rect">
          <a:avLst/>
        </a:prstGeom>
        <a:solidFill>
          <a:srgbClr val="C2E0FF"/>
        </a:solidFill>
        <a:ln w="100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Arial"/>
              <a:ea typeface="Arial"/>
              <a:cs typeface="Arial"/>
            </a:rPr>
            <a:t>Set sheet protection</a:t>
          </a:r>
        </a:p>
      </xdr:txBody>
    </xdr:sp>
    <xdr:clientData/>
  </xdr:twoCellAnchor>
  <xdr:twoCellAnchor>
    <xdr:from>
      <xdr:col>2</xdr:col>
      <xdr:colOff>1943100</xdr:colOff>
      <xdr:row>1</xdr:row>
      <xdr:rowOff>1228725</xdr:rowOff>
    </xdr:from>
    <xdr:to>
      <xdr:col>3</xdr:col>
      <xdr:colOff>1657350</xdr:colOff>
      <xdr:row>1</xdr:row>
      <xdr:rowOff>1533525</xdr:rowOff>
    </xdr:to>
    <xdr:sp macro="[0]!Unprotectallsheets">
      <xdr:nvSpPr>
        <xdr:cNvPr id="3" name="Rectangle 4"/>
        <xdr:cNvSpPr>
          <a:spLocks/>
        </xdr:cNvSpPr>
      </xdr:nvSpPr>
      <xdr:spPr>
        <a:xfrm>
          <a:off x="6591300" y="1390650"/>
          <a:ext cx="1895475" cy="304800"/>
        </a:xfrm>
        <a:prstGeom prst="rect">
          <a:avLst/>
        </a:prstGeom>
        <a:solidFill>
          <a:srgbClr val="C2E0FF"/>
        </a:solidFill>
        <a:ln w="100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Arial"/>
              <a:ea typeface="Arial"/>
              <a:cs typeface="Arial"/>
            </a:rPr>
            <a:t>Remove sheet protection</a:t>
          </a:r>
        </a:p>
      </xdr:txBody>
    </xdr:sp>
    <xdr:clientData/>
  </xdr:twoCellAnchor>
  <xdr:twoCellAnchor editAs="oneCell">
    <xdr:from>
      <xdr:col>0</xdr:col>
      <xdr:colOff>304800</xdr:colOff>
      <xdr:row>1</xdr:row>
      <xdr:rowOff>19050</xdr:rowOff>
    </xdr:from>
    <xdr:to>
      <xdr:col>1</xdr:col>
      <xdr:colOff>847725</xdr:colOff>
      <xdr:row>1</xdr:row>
      <xdr:rowOff>723900</xdr:rowOff>
    </xdr:to>
    <xdr:pic>
      <xdr:nvPicPr>
        <xdr:cNvPr id="4" name="Picture 5" descr="ComComNZ colour.jpg"/>
        <xdr:cNvPicPr preferRelativeResize="1">
          <a:picLocks noChangeAspect="1"/>
        </xdr:cNvPicPr>
      </xdr:nvPicPr>
      <xdr:blipFill>
        <a:blip r:embed="rId1"/>
        <a:stretch>
          <a:fillRect/>
        </a:stretch>
      </xdr:blipFill>
      <xdr:spPr>
        <a:xfrm>
          <a:off x="304800" y="180975"/>
          <a:ext cx="2314575"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Disclosure—Airports">
      <a:dk1>
        <a:srgbClr val="000000"/>
      </a:dk1>
      <a:lt1>
        <a:sysClr val="window" lastClr="FFFFFF"/>
      </a:lt1>
      <a:dk2>
        <a:srgbClr val="CCFFCC"/>
      </a:dk2>
      <a:lt2>
        <a:srgbClr val="FFFF99"/>
      </a:lt2>
      <a:accent1>
        <a:srgbClr val="0000FF"/>
      </a:accent1>
      <a:accent2>
        <a:srgbClr val="000000"/>
      </a:accent2>
      <a:accent3>
        <a:srgbClr val="C2E0FF"/>
      </a:accent3>
      <a:accent4>
        <a:srgbClr val="8064A2"/>
      </a:accent4>
      <a:accent5>
        <a:srgbClr val="0066CC"/>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0000" cap="flat" cmpd="sng" algn="ctr">
          <a:solidFill>
            <a:schemeClr val="phClr">
              <a:shade val="95000"/>
              <a:satMod val="105000"/>
            </a:scheme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5">
    <tabColor indexed="10"/>
    <pageSetUpPr fitToPage="1"/>
  </sheetPr>
  <dimension ref="A1:J19"/>
  <sheetViews>
    <sheetView showGridLines="0" tabSelected="1" view="pageBreakPreview" zoomScaleSheetLayoutView="100" workbookViewId="0" topLeftCell="A1">
      <selection activeCell="A1" sqref="A1"/>
    </sheetView>
  </sheetViews>
  <sheetFormatPr defaultColWidth="9.140625" defaultRowHeight="12.75"/>
  <cols>
    <col min="1" max="1" width="26.57421875" style="1" customWidth="1"/>
    <col min="2" max="2" width="43.140625" style="1" customWidth="1"/>
    <col min="3" max="3" width="32.7109375" style="1" customWidth="1"/>
    <col min="4" max="4" width="32.28125" style="1" customWidth="1"/>
    <col min="5" max="5" width="28.57421875" style="1" customWidth="1"/>
    <col min="6" max="6" width="9.28125" style="1" customWidth="1"/>
    <col min="7" max="16384" width="9.140625" style="1" customWidth="1"/>
  </cols>
  <sheetData>
    <row r="1" spans="1:7" ht="12.75">
      <c r="A1" s="104"/>
      <c r="B1" s="105"/>
      <c r="C1" s="105"/>
      <c r="D1" s="106"/>
      <c r="E1"/>
      <c r="F1"/>
      <c r="G1"/>
    </row>
    <row r="2" spans="1:7" ht="236.25" customHeight="1">
      <c r="A2" s="107"/>
      <c r="B2" s="23"/>
      <c r="C2" s="23"/>
      <c r="D2" s="108"/>
      <c r="E2"/>
      <c r="F2"/>
      <c r="G2"/>
    </row>
    <row r="3" spans="1:7" ht="23.25">
      <c r="A3" s="109" t="s">
        <v>37</v>
      </c>
      <c r="B3" s="63"/>
      <c r="C3" s="63"/>
      <c r="D3" s="110"/>
      <c r="E3"/>
      <c r="F3"/>
      <c r="G3"/>
    </row>
    <row r="4" spans="1:7" ht="27.75" customHeight="1">
      <c r="A4" s="109" t="s">
        <v>43</v>
      </c>
      <c r="B4" s="63"/>
      <c r="C4" s="63"/>
      <c r="D4" s="110"/>
      <c r="E4"/>
      <c r="F4"/>
      <c r="G4"/>
    </row>
    <row r="5" spans="1:7" ht="27.75" customHeight="1">
      <c r="A5" s="109" t="s">
        <v>25</v>
      </c>
      <c r="B5" s="63"/>
      <c r="C5" s="63"/>
      <c r="D5" s="110"/>
      <c r="E5"/>
      <c r="F5"/>
      <c r="G5"/>
    </row>
    <row r="6" spans="1:7" ht="20.25">
      <c r="A6" s="111" t="s">
        <v>120</v>
      </c>
      <c r="B6" s="63"/>
      <c r="C6" s="63"/>
      <c r="D6" s="110"/>
      <c r="E6"/>
      <c r="F6"/>
      <c r="G6"/>
    </row>
    <row r="7" spans="1:10" ht="60" customHeight="1">
      <c r="A7" s="107"/>
      <c r="B7" s="23"/>
      <c r="C7" s="23"/>
      <c r="D7" s="108"/>
      <c r="E7"/>
      <c r="F7"/>
      <c r="G7"/>
      <c r="H7"/>
      <c r="I7"/>
      <c r="J7"/>
    </row>
    <row r="8" spans="1:10" ht="15" customHeight="1">
      <c r="A8" s="107"/>
      <c r="B8" s="124" t="s">
        <v>76</v>
      </c>
      <c r="C8" s="95" t="s">
        <v>10</v>
      </c>
      <c r="D8" s="112"/>
      <c r="E8"/>
      <c r="F8"/>
      <c r="G8"/>
      <c r="H8"/>
      <c r="I8"/>
      <c r="J8"/>
    </row>
    <row r="9" spans="1:10" ht="3" customHeight="1">
      <c r="A9" s="107"/>
      <c r="B9" s="23"/>
      <c r="C9" s="23"/>
      <c r="D9" s="108"/>
      <c r="E9"/>
      <c r="F9"/>
      <c r="G9"/>
      <c r="H9"/>
      <c r="I9"/>
      <c r="J9"/>
    </row>
    <row r="10" spans="1:10" ht="15" customHeight="1">
      <c r="A10" s="107"/>
      <c r="B10" s="124" t="s">
        <v>114</v>
      </c>
      <c r="C10" s="64">
        <v>40968</v>
      </c>
      <c r="D10" s="108"/>
      <c r="E10"/>
      <c r="F10"/>
      <c r="G10"/>
      <c r="H10"/>
      <c r="I10"/>
      <c r="J10"/>
    </row>
    <row r="11" spans="1:10" ht="3" customHeight="1">
      <c r="A11" s="107"/>
      <c r="B11" s="23"/>
      <c r="C11" s="23"/>
      <c r="D11" s="108"/>
      <c r="E11"/>
      <c r="F11"/>
      <c r="G11"/>
      <c r="H11"/>
      <c r="I11"/>
      <c r="J11"/>
    </row>
    <row r="12" spans="1:10" ht="15" customHeight="1">
      <c r="A12" s="107"/>
      <c r="B12" s="124" t="s">
        <v>125</v>
      </c>
      <c r="C12" s="64">
        <v>41364</v>
      </c>
      <c r="D12" s="108"/>
      <c r="E12"/>
      <c r="F12"/>
      <c r="G12"/>
      <c r="H12"/>
      <c r="I12"/>
      <c r="J12"/>
    </row>
    <row r="13" spans="1:10" ht="3" customHeight="1">
      <c r="A13" s="107"/>
      <c r="B13" s="23"/>
      <c r="C13" s="23"/>
      <c r="D13" s="108"/>
      <c r="E13"/>
      <c r="F13"/>
      <c r="G13"/>
      <c r="H13"/>
      <c r="I13"/>
      <c r="J13"/>
    </row>
    <row r="14" spans="1:10" ht="15" customHeight="1">
      <c r="A14" s="107"/>
      <c r="B14" s="132" t="s">
        <v>126</v>
      </c>
      <c r="C14" s="64">
        <v>40999</v>
      </c>
      <c r="D14" s="108"/>
      <c r="E14"/>
      <c r="F14"/>
      <c r="G14"/>
      <c r="H14"/>
      <c r="I14"/>
      <c r="J14"/>
    </row>
    <row r="15" spans="1:10" ht="15" customHeight="1">
      <c r="A15" s="107"/>
      <c r="B15" s="133"/>
      <c r="C15" s="23"/>
      <c r="D15" s="108"/>
      <c r="E15"/>
      <c r="F15"/>
      <c r="G15"/>
      <c r="H15"/>
      <c r="I15"/>
      <c r="J15"/>
    </row>
    <row r="16" spans="1:10" ht="15" customHeight="1">
      <c r="A16" s="107"/>
      <c r="B16" s="123" t="s">
        <v>121</v>
      </c>
      <c r="C16" s="23"/>
      <c r="D16" s="108"/>
      <c r="E16"/>
      <c r="F16"/>
      <c r="G16"/>
      <c r="H16"/>
      <c r="I16"/>
      <c r="J16"/>
    </row>
    <row r="17" spans="1:10" ht="15" customHeight="1">
      <c r="A17" s="113" t="s">
        <v>160</v>
      </c>
      <c r="B17" s="63"/>
      <c r="C17" s="63"/>
      <c r="D17" s="110"/>
      <c r="E17"/>
      <c r="F17"/>
      <c r="G17"/>
      <c r="H17"/>
      <c r="I17"/>
      <c r="J17"/>
    </row>
    <row r="18" spans="1:10" ht="12.75">
      <c r="A18" s="113" t="s">
        <v>157</v>
      </c>
      <c r="B18" s="63"/>
      <c r="C18" s="63"/>
      <c r="D18" s="110"/>
      <c r="E18"/>
      <c r="F18"/>
      <c r="G18"/>
      <c r="H18"/>
      <c r="I18"/>
      <c r="J18"/>
    </row>
    <row r="19" spans="1:10" ht="39.75" customHeight="1">
      <c r="A19" s="114"/>
      <c r="B19" s="115"/>
      <c r="C19" s="115"/>
      <c r="D19" s="116"/>
      <c r="E19"/>
      <c r="F19"/>
      <c r="G19"/>
      <c r="H19"/>
      <c r="I19"/>
      <c r="J19"/>
    </row>
  </sheetData>
  <sheetProtection formatColumns="0" formatRows="0"/>
  <mergeCells count="1">
    <mergeCell ref="B14:B15"/>
  </mergeCells>
  <dataValidations count="2">
    <dataValidation allowBlank="1" showInputMessage="1" promptTitle="Name of regulated entity" prompt=" " sqref="C8"/>
    <dataValidation type="date" operator="greaterThan" allowBlank="1" showInputMessage="1" showErrorMessage="1" promptTitle="Date entry" prompt=" " errorTitle="Date entry" error="Dates after 1 January 2011 accepted" sqref="C10 C12 C14">
      <formula1>40544</formula1>
    </dataValidation>
  </dataValidations>
  <printOptions/>
  <pageMargins left="0.7480314960629921" right="0.7480314960629921" top="0.984251968503937" bottom="0.984251968503937" header="0.5118110236220472" footer="0.5118110236220472"/>
  <pageSetup fitToHeight="10" fitToWidth="1" horizontalDpi="600" verticalDpi="600" orientation="portrait" paperSize="9" scale="65" r:id="rId2"/>
  <headerFooter alignWithMargins="0">
    <oddHeader>&amp;CCommerce Commission Information Disclosure Template</oddHeader>
    <oddFooter>&amp;C&amp;F&amp;R&amp;A</oddFooter>
  </headerFooter>
  <drawing r:id="rId1"/>
</worksheet>
</file>

<file path=xl/worksheets/sheet2.xml><?xml version="1.0" encoding="utf-8"?>
<worksheet xmlns="http://schemas.openxmlformats.org/spreadsheetml/2006/main" xmlns:r="http://schemas.openxmlformats.org/officeDocument/2006/relationships">
  <sheetPr codeName="Sheet3">
    <tabColor indexed="10"/>
    <pageSetUpPr fitToPage="1"/>
  </sheetPr>
  <dimension ref="A1:D40"/>
  <sheetViews>
    <sheetView showGridLines="0" view="pageBreakPreview" zoomScaleSheetLayoutView="100" workbookViewId="0" topLeftCell="A1">
      <selection activeCell="A1" sqref="A1"/>
    </sheetView>
  </sheetViews>
  <sheetFormatPr defaultColWidth="9.140625" defaultRowHeight="12.75"/>
  <cols>
    <col min="2" max="2" width="5.140625" style="0" customWidth="1"/>
    <col min="3" max="3" width="105.8515625" style="0" customWidth="1"/>
    <col min="6" max="7" width="9.140625" style="0" customWidth="1"/>
    <col min="8" max="8" width="24.140625" style="0" customWidth="1"/>
    <col min="9" max="9" width="36.7109375" style="0" customWidth="1"/>
  </cols>
  <sheetData>
    <row r="1" spans="1:4" ht="28.5" customHeight="1">
      <c r="A1" s="117"/>
      <c r="B1" s="57"/>
      <c r="C1" s="54"/>
      <c r="D1" s="53"/>
    </row>
    <row r="2" spans="1:4" ht="15.75">
      <c r="A2" s="52"/>
      <c r="B2" s="66" t="s">
        <v>50</v>
      </c>
      <c r="C2" s="23"/>
      <c r="D2" s="58"/>
    </row>
    <row r="3" spans="1:4" ht="12.75">
      <c r="A3" s="9"/>
      <c r="B3" s="23"/>
      <c r="C3" s="23"/>
      <c r="D3" s="58"/>
    </row>
    <row r="4" spans="1:4" ht="12.75">
      <c r="A4" s="9"/>
      <c r="B4" s="72" t="s">
        <v>42</v>
      </c>
      <c r="C4" s="73" t="s">
        <v>45</v>
      </c>
      <c r="D4" s="58"/>
    </row>
    <row r="5" spans="1:4" ht="12.75">
      <c r="A5" s="9"/>
      <c r="B5" s="71" t="s">
        <v>112</v>
      </c>
      <c r="C5" s="118" t="s">
        <v>40</v>
      </c>
      <c r="D5" s="58"/>
    </row>
    <row r="6" spans="1:4" ht="12.75">
      <c r="A6" s="9"/>
      <c r="B6" s="71" t="s">
        <v>113</v>
      </c>
      <c r="C6" s="118" t="s">
        <v>41</v>
      </c>
      <c r="D6" s="58"/>
    </row>
    <row r="7" spans="1:4" ht="12.75">
      <c r="A7" s="9"/>
      <c r="B7" s="71"/>
      <c r="C7" s="118"/>
      <c r="D7" s="58"/>
    </row>
    <row r="8" spans="1:4" ht="12.75">
      <c r="A8" s="9"/>
      <c r="B8" s="71"/>
      <c r="C8" s="118"/>
      <c r="D8" s="58"/>
    </row>
    <row r="9" spans="1:4" ht="12.75">
      <c r="A9" s="9"/>
      <c r="B9" s="71"/>
      <c r="C9" s="118"/>
      <c r="D9" s="58"/>
    </row>
    <row r="10" spans="1:4" ht="12.75">
      <c r="A10" s="9"/>
      <c r="B10" s="71"/>
      <c r="C10" s="118"/>
      <c r="D10" s="58"/>
    </row>
    <row r="11" spans="1:4" ht="12.75">
      <c r="A11" s="9"/>
      <c r="B11" s="71"/>
      <c r="C11" s="118"/>
      <c r="D11" s="58"/>
    </row>
    <row r="12" spans="1:4" ht="12.75">
      <c r="A12" s="9"/>
      <c r="B12" s="71"/>
      <c r="C12" s="118"/>
      <c r="D12" s="58"/>
    </row>
    <row r="13" spans="1:4" ht="12.75">
      <c r="A13" s="9"/>
      <c r="B13" s="71"/>
      <c r="C13" s="118"/>
      <c r="D13" s="58"/>
    </row>
    <row r="14" spans="1:4" ht="12.75">
      <c r="A14" s="9"/>
      <c r="B14" s="71"/>
      <c r="C14" s="118"/>
      <c r="D14" s="58"/>
    </row>
    <row r="15" spans="1:4" ht="12.75">
      <c r="A15" s="9"/>
      <c r="B15" s="71"/>
      <c r="C15" s="118"/>
      <c r="D15" s="58"/>
    </row>
    <row r="16" spans="1:4" ht="12.75">
      <c r="A16" s="9"/>
      <c r="B16" s="71"/>
      <c r="C16" s="118"/>
      <c r="D16" s="58"/>
    </row>
    <row r="17" spans="1:4" ht="12.75">
      <c r="A17" s="9"/>
      <c r="B17" s="71"/>
      <c r="C17" s="118"/>
      <c r="D17" s="58"/>
    </row>
    <row r="18" spans="1:4" ht="12.75">
      <c r="A18" s="9"/>
      <c r="B18" s="71"/>
      <c r="C18" s="118"/>
      <c r="D18" s="58"/>
    </row>
    <row r="19" spans="1:4" ht="12.75">
      <c r="A19" s="9"/>
      <c r="B19" s="71"/>
      <c r="C19" s="118"/>
      <c r="D19" s="58"/>
    </row>
    <row r="20" spans="1:4" ht="12.75">
      <c r="A20" s="9"/>
      <c r="B20" s="71"/>
      <c r="C20" s="118"/>
      <c r="D20" s="58"/>
    </row>
    <row r="21" spans="1:4" ht="12.75">
      <c r="A21" s="9"/>
      <c r="B21" s="71"/>
      <c r="C21" s="118"/>
      <c r="D21" s="58"/>
    </row>
    <row r="22" spans="1:4" ht="12.75">
      <c r="A22" s="9"/>
      <c r="B22" s="71"/>
      <c r="C22" s="118"/>
      <c r="D22" s="58"/>
    </row>
    <row r="23" spans="1:4" ht="12.75">
      <c r="A23" s="9"/>
      <c r="B23" s="71"/>
      <c r="C23" s="118"/>
      <c r="D23" s="58"/>
    </row>
    <row r="24" spans="1:4" ht="12.75">
      <c r="A24" s="9"/>
      <c r="B24" s="71"/>
      <c r="C24" s="118"/>
      <c r="D24" s="58"/>
    </row>
    <row r="25" spans="1:4" ht="12.75">
      <c r="A25" s="9"/>
      <c r="B25" s="59"/>
      <c r="C25" s="118"/>
      <c r="D25" s="58"/>
    </row>
    <row r="26" spans="1:4" ht="12.75">
      <c r="A26" s="9"/>
      <c r="B26" s="59"/>
      <c r="C26" s="118"/>
      <c r="D26" s="58"/>
    </row>
    <row r="27" spans="1:4" ht="12.75">
      <c r="A27" s="9"/>
      <c r="B27" s="59"/>
      <c r="C27" s="60"/>
      <c r="D27" s="58"/>
    </row>
    <row r="28" spans="1:4" ht="12.75">
      <c r="A28" s="9"/>
      <c r="B28" s="59"/>
      <c r="C28" s="60"/>
      <c r="D28" s="58"/>
    </row>
    <row r="29" spans="1:4" ht="12.75">
      <c r="A29" s="9"/>
      <c r="B29" s="59"/>
      <c r="C29" s="60"/>
      <c r="D29" s="58"/>
    </row>
    <row r="30" spans="1:4" ht="12.75">
      <c r="A30" s="9"/>
      <c r="B30" s="59"/>
      <c r="C30" s="60"/>
      <c r="D30" s="58"/>
    </row>
    <row r="31" spans="1:4" ht="12.75">
      <c r="A31" s="9"/>
      <c r="B31" s="59"/>
      <c r="C31" s="60"/>
      <c r="D31" s="58"/>
    </row>
    <row r="32" spans="1:4" ht="12.75">
      <c r="A32" s="9"/>
      <c r="B32" s="59"/>
      <c r="C32" s="60"/>
      <c r="D32" s="58"/>
    </row>
    <row r="33" spans="1:4" ht="12.75">
      <c r="A33" s="9"/>
      <c r="C33" s="60"/>
      <c r="D33" s="58"/>
    </row>
    <row r="34" spans="1:4" ht="12.75">
      <c r="A34" s="9"/>
      <c r="B34" s="59"/>
      <c r="C34" s="60"/>
      <c r="D34" s="58"/>
    </row>
    <row r="35" spans="1:4" ht="12.75">
      <c r="A35" s="9"/>
      <c r="B35" s="23"/>
      <c r="C35" s="23"/>
      <c r="D35" s="58"/>
    </row>
    <row r="36" spans="1:4" ht="12.75">
      <c r="A36" s="9"/>
      <c r="B36" s="23"/>
      <c r="C36" s="23"/>
      <c r="D36" s="58"/>
    </row>
    <row r="37" spans="1:4" ht="12.75">
      <c r="A37" s="9"/>
      <c r="B37" s="23"/>
      <c r="C37" s="23"/>
      <c r="D37" s="58"/>
    </row>
    <row r="38" spans="1:4" ht="12.75">
      <c r="A38" s="9"/>
      <c r="B38" s="23"/>
      <c r="C38" s="23"/>
      <c r="D38" s="58"/>
    </row>
    <row r="39" spans="1:4" ht="12.75">
      <c r="A39" s="9"/>
      <c r="B39" s="23"/>
      <c r="C39" s="23"/>
      <c r="D39" s="58"/>
    </row>
    <row r="40" spans="1:4" ht="12.75">
      <c r="A40" s="119"/>
      <c r="B40" s="61"/>
      <c r="C40" s="61"/>
      <c r="D40" s="62"/>
    </row>
  </sheetData>
  <sheetProtection formatColumns="0" formatRows="0"/>
  <hyperlinks>
    <hyperlink ref="C5" location="'S18.Revenue Methodology'!$A$4" tooltip="Section title. Click once to follow" display="REPORT ON THE FORECAST TOTAL REVENUE REQUIREMENTS"/>
    <hyperlink ref="C6" location="'S19.Demand Forecast'!$A$4" tooltip="Section title. Click once to follow" display="REPORT ON DEMAND FORECASTS"/>
  </hyperlinks>
  <printOptions/>
  <pageMargins left="0.7480314960629921" right="0.7480314960629921" top="0.984251968503937" bottom="0.984251968503937" header="0.5118110236220472" footer="0.5118110236220472"/>
  <pageSetup fitToHeight="10" fitToWidth="1" horizontalDpi="600" verticalDpi="600" orientation="portrait" paperSize="9" scale="68" r:id="rId1"/>
  <headerFooter alignWithMargins="0">
    <oddHeader>&amp;CCommerce Commission Information Disclosure Template</oddHeader>
    <oddFooter>&amp;C&amp;F&amp;R&amp;A</oddFooter>
  </headerFooter>
</worksheet>
</file>

<file path=xl/worksheets/sheet3.xml><?xml version="1.0" encoding="utf-8"?>
<worksheet xmlns="http://schemas.openxmlformats.org/spreadsheetml/2006/main" xmlns:r="http://schemas.openxmlformats.org/officeDocument/2006/relationships">
  <sheetPr codeName="Sheet4">
    <tabColor indexed="10"/>
    <pageSetUpPr fitToPage="1"/>
  </sheetPr>
  <dimension ref="A1:H18"/>
  <sheetViews>
    <sheetView showGridLines="0" view="pageBreakPreview" zoomScaleSheetLayoutView="100" workbookViewId="0" topLeftCell="A1">
      <selection activeCell="A1" sqref="A1"/>
    </sheetView>
  </sheetViews>
  <sheetFormatPr defaultColWidth="9.140625" defaultRowHeight="12.75"/>
  <cols>
    <col min="1" max="1" width="9.140625" style="2" customWidth="1"/>
    <col min="2" max="2" width="28.57421875" style="2" customWidth="1"/>
    <col min="3" max="3" width="12.28125" style="2" customWidth="1"/>
    <col min="4" max="4" width="96.8515625" style="2" customWidth="1"/>
    <col min="5" max="5" width="8.57421875" style="2" customWidth="1"/>
    <col min="6" max="6" width="20.57421875" style="2" customWidth="1"/>
    <col min="7" max="16384" width="9.140625" style="2" customWidth="1"/>
  </cols>
  <sheetData>
    <row r="1" spans="1:8" ht="15" customHeight="1">
      <c r="A1" s="120"/>
      <c r="B1" s="149" t="s">
        <v>161</v>
      </c>
      <c r="C1" s="150"/>
      <c r="D1" s="150"/>
      <c r="E1" s="151"/>
      <c r="F1"/>
      <c r="G1"/>
      <c r="H1"/>
    </row>
    <row r="2" spans="1:8" ht="15">
      <c r="A2" s="55"/>
      <c r="B2" s="23"/>
      <c r="C2" s="23"/>
      <c r="D2" s="23"/>
      <c r="E2" s="58"/>
      <c r="F2"/>
      <c r="G2"/>
      <c r="H2"/>
    </row>
    <row r="3" spans="1:8" ht="15">
      <c r="A3" s="9"/>
      <c r="B3" s="23"/>
      <c r="C3" s="23"/>
      <c r="D3" s="23"/>
      <c r="E3" s="58"/>
      <c r="F3"/>
      <c r="G3"/>
      <c r="H3"/>
    </row>
    <row r="4" spans="1:8" ht="15">
      <c r="A4" s="9"/>
      <c r="B4"/>
      <c r="C4"/>
      <c r="D4" s="23"/>
      <c r="E4" s="58"/>
      <c r="F4"/>
      <c r="G4"/>
      <c r="H4"/>
    </row>
    <row r="5" spans="1:8" ht="27" customHeight="1">
      <c r="A5" s="9"/>
      <c r="B5" s="23"/>
      <c r="C5" s="23"/>
      <c r="D5" s="23"/>
      <c r="E5" s="58"/>
      <c r="F5"/>
      <c r="G5"/>
      <c r="H5"/>
    </row>
    <row r="6" spans="1:8" ht="42.75" customHeight="1">
      <c r="A6" s="9"/>
      <c r="B6" s="136" t="s">
        <v>158</v>
      </c>
      <c r="C6" s="135"/>
      <c r="D6" s="135"/>
      <c r="E6" s="58"/>
      <c r="F6"/>
      <c r="G6"/>
      <c r="H6"/>
    </row>
    <row r="7" spans="1:8" ht="84" customHeight="1">
      <c r="A7" s="9"/>
      <c r="B7" s="134" t="s">
        <v>123</v>
      </c>
      <c r="C7" s="135"/>
      <c r="D7" s="135"/>
      <c r="E7" s="58"/>
      <c r="F7"/>
      <c r="G7"/>
      <c r="H7"/>
    </row>
    <row r="8" spans="1:8" ht="48" customHeight="1">
      <c r="A8" s="9"/>
      <c r="B8" s="136" t="s">
        <v>122</v>
      </c>
      <c r="C8" s="135"/>
      <c r="D8" s="135"/>
      <c r="E8" s="58"/>
      <c r="F8"/>
      <c r="G8"/>
      <c r="H8"/>
    </row>
    <row r="9" spans="1:8" ht="96" customHeight="1">
      <c r="A9" s="9"/>
      <c r="B9" s="136" t="s">
        <v>124</v>
      </c>
      <c r="C9" s="135"/>
      <c r="D9" s="135"/>
      <c r="E9" s="58"/>
      <c r="F9"/>
      <c r="G9"/>
      <c r="H9"/>
    </row>
    <row r="10" spans="1:8" ht="189" customHeight="1">
      <c r="A10" s="9"/>
      <c r="B10" s="136" t="s">
        <v>159</v>
      </c>
      <c r="C10" s="135"/>
      <c r="D10" s="135"/>
      <c r="E10" s="58"/>
      <c r="F10"/>
      <c r="G10"/>
      <c r="H10"/>
    </row>
    <row r="11" spans="1:8" ht="81" customHeight="1">
      <c r="A11" s="9"/>
      <c r="B11" s="134"/>
      <c r="C11" s="135"/>
      <c r="D11" s="135"/>
      <c r="E11" s="58"/>
      <c r="F11"/>
      <c r="G11"/>
      <c r="H11"/>
    </row>
    <row r="12" spans="1:8" s="6" customFormat="1" ht="15">
      <c r="A12" s="121"/>
      <c r="B12" s="56"/>
      <c r="C12" s="56"/>
      <c r="D12" s="56"/>
      <c r="E12" s="122"/>
      <c r="F12"/>
      <c r="G12"/>
      <c r="H12"/>
    </row>
    <row r="13" spans="1:8" ht="15">
      <c r="A13"/>
      <c r="B13"/>
      <c r="C13"/>
      <c r="D13"/>
      <c r="E13"/>
      <c r="F13"/>
      <c r="G13"/>
      <c r="H13"/>
    </row>
    <row r="14" spans="1:8" ht="15">
      <c r="A14"/>
      <c r="B14"/>
      <c r="C14"/>
      <c r="D14"/>
      <c r="E14"/>
      <c r="F14"/>
      <c r="G14"/>
      <c r="H14"/>
    </row>
    <row r="15" spans="1:8" ht="15">
      <c r="A15"/>
      <c r="B15"/>
      <c r="C15"/>
      <c r="D15"/>
      <c r="E15"/>
      <c r="F15"/>
      <c r="G15"/>
      <c r="H15"/>
    </row>
    <row r="16" spans="1:8" ht="15">
      <c r="A16"/>
      <c r="B16"/>
      <c r="C16"/>
      <c r="D16"/>
      <c r="E16"/>
      <c r="F16"/>
      <c r="G16"/>
      <c r="H16"/>
    </row>
    <row r="17" spans="1:8" ht="15">
      <c r="A17"/>
      <c r="B17"/>
      <c r="C17"/>
      <c r="D17"/>
      <c r="E17"/>
      <c r="F17"/>
      <c r="G17"/>
      <c r="H17"/>
    </row>
    <row r="18" spans="1:8" ht="15">
      <c r="A18"/>
      <c r="B18"/>
      <c r="C18"/>
      <c r="D18"/>
      <c r="E18"/>
      <c r="F18"/>
      <c r="G18"/>
      <c r="H18"/>
    </row>
  </sheetData>
  <sheetProtection formatColumns="0" formatRows="0"/>
  <mergeCells count="7">
    <mergeCell ref="B11:D11"/>
    <mergeCell ref="B1:E1"/>
    <mergeCell ref="B6:D6"/>
    <mergeCell ref="B7:D7"/>
    <mergeCell ref="B8:D8"/>
    <mergeCell ref="B9:D9"/>
    <mergeCell ref="B10:D10"/>
  </mergeCells>
  <printOptions/>
  <pageMargins left="0.7480314960629921" right="0.7480314960629921" top="0.984251968503937" bottom="0.984251968503937" header="0.5118110236220472" footer="0.5118110236220472"/>
  <pageSetup fitToHeight="10" fitToWidth="1" horizontalDpi="600" verticalDpi="600" orientation="portrait" paperSize="9" scale="56" r:id="rId1"/>
  <headerFooter alignWithMargins="0">
    <oddHeader>&amp;CCommerce Commission Information Disclosure Template</oddHeader>
    <oddFooter>&amp;C&amp;F&amp;R&amp;A</oddFooter>
  </headerFooter>
</worksheet>
</file>

<file path=xl/worksheets/sheet4.xml><?xml version="1.0" encoding="utf-8"?>
<worksheet xmlns="http://schemas.openxmlformats.org/spreadsheetml/2006/main" xmlns:r="http://schemas.openxmlformats.org/officeDocument/2006/relationships">
  <sheetPr codeName="Sheet21">
    <tabColor indexed="44"/>
    <pageSetUpPr fitToPage="1"/>
  </sheetPr>
  <dimension ref="A1:AR178"/>
  <sheetViews>
    <sheetView showGridLines="0" view="pageBreakPreview" zoomScaleNormal="85" zoomScaleSheetLayoutView="100" workbookViewId="0" topLeftCell="A1">
      <selection activeCell="A1" sqref="A1"/>
    </sheetView>
  </sheetViews>
  <sheetFormatPr defaultColWidth="9.140625" defaultRowHeight="12.75"/>
  <cols>
    <col min="1" max="1" width="4.57421875" style="0" customWidth="1"/>
    <col min="2" max="2" width="11.7109375" style="0" customWidth="1"/>
    <col min="3" max="3" width="53.7109375" style="0" customWidth="1"/>
    <col min="4" max="4" width="12.140625" style="0" customWidth="1"/>
    <col min="5" max="5" width="0.5625" style="0" customWidth="1"/>
    <col min="6" max="6" width="12.140625" style="0" customWidth="1"/>
    <col min="7" max="7" width="0.5625" style="0" customWidth="1"/>
    <col min="8" max="8" width="12.140625" style="0" customWidth="1"/>
    <col min="9" max="9" width="0.5625" style="0" customWidth="1"/>
    <col min="10" max="10" width="12.140625" style="0" customWidth="1"/>
    <col min="11" max="11" width="0.5625" style="0" customWidth="1"/>
    <col min="12" max="12" width="12.140625" style="0" customWidth="1"/>
    <col min="13" max="13" width="0.5625" style="0" customWidth="1"/>
    <col min="14" max="14" width="12.140625" style="0" customWidth="1"/>
    <col min="15" max="15" width="0.5625" style="0" customWidth="1"/>
    <col min="16" max="16" width="12.140625" style="4" customWidth="1"/>
    <col min="17" max="17" width="0.5625" style="0" customWidth="1"/>
    <col min="18" max="18" width="12.140625" style="1" customWidth="1"/>
    <col min="19" max="19" width="0.5625" style="0" customWidth="1"/>
    <col min="20" max="20" width="12.140625" style="1" customWidth="1"/>
    <col min="21" max="21" width="0.5625" style="0" customWidth="1"/>
    <col min="22" max="22" width="12.140625" style="0" customWidth="1"/>
    <col min="23" max="23" width="0.5625" style="0" customWidth="1"/>
    <col min="24" max="24" width="12.140625" style="0" customWidth="1"/>
    <col min="25" max="25" width="0.5625" style="0" customWidth="1"/>
    <col min="26" max="26" width="12.140625" style="0" customWidth="1"/>
    <col min="27" max="27" width="2.7109375" style="0" customWidth="1"/>
    <col min="28" max="28" width="9.28125" style="0" bestFit="1" customWidth="1"/>
  </cols>
  <sheetData>
    <row r="1" spans="1:20" ht="12.75" customHeight="1">
      <c r="A1" s="79"/>
      <c r="B1" s="80"/>
      <c r="C1" s="80"/>
      <c r="D1" s="80"/>
      <c r="E1" s="80"/>
      <c r="F1" s="80"/>
      <c r="G1" s="80"/>
      <c r="H1" s="80"/>
      <c r="I1" s="80"/>
      <c r="J1" s="80"/>
      <c r="K1" s="80"/>
      <c r="L1" s="80"/>
      <c r="M1" s="80"/>
      <c r="N1" s="80"/>
      <c r="O1" s="80"/>
      <c r="P1" s="80"/>
      <c r="Q1" s="80"/>
      <c r="R1" s="81"/>
      <c r="T1"/>
    </row>
    <row r="2" spans="1:20" ht="16.5" customHeight="1">
      <c r="A2" s="31"/>
      <c r="B2" s="32"/>
      <c r="C2" s="32"/>
      <c r="D2" s="32"/>
      <c r="E2" s="11"/>
      <c r="F2" s="32"/>
      <c r="G2" s="11"/>
      <c r="H2" s="11"/>
      <c r="I2" s="70" t="s">
        <v>48</v>
      </c>
      <c r="J2" s="137" t="str">
        <f>IF(NOT(ISBLANK('Pricing CoverSheet'!$C$8)),'Pricing CoverSheet'!$C$8,"")</f>
        <v>Airport Company</v>
      </c>
      <c r="K2" s="137"/>
      <c r="L2" s="137"/>
      <c r="M2" s="137"/>
      <c r="N2" s="137"/>
      <c r="O2" s="137"/>
      <c r="P2" s="137"/>
      <c r="Q2" s="45"/>
      <c r="R2" s="85"/>
      <c r="T2"/>
    </row>
    <row r="3" spans="1:20" ht="16.5" customHeight="1">
      <c r="A3" s="31"/>
      <c r="B3" s="32"/>
      <c r="C3" s="32"/>
      <c r="D3" s="32"/>
      <c r="E3" s="11"/>
      <c r="F3" s="32"/>
      <c r="G3" s="11"/>
      <c r="H3" s="11"/>
      <c r="I3" s="70" t="s">
        <v>88</v>
      </c>
      <c r="J3" s="138">
        <f>IF(ISNUMBER('Pricing CoverSheet'!$C$12),'Pricing CoverSheet'!$C$12,"")</f>
        <v>41364</v>
      </c>
      <c r="K3" s="138"/>
      <c r="L3" s="138"/>
      <c r="M3" s="138"/>
      <c r="N3" s="138"/>
      <c r="O3" s="138"/>
      <c r="P3" s="138"/>
      <c r="Q3" s="45"/>
      <c r="R3" s="85"/>
      <c r="T3"/>
    </row>
    <row r="4" spans="1:20" ht="20.25" customHeight="1">
      <c r="A4" s="65" t="s">
        <v>83</v>
      </c>
      <c r="B4" s="10"/>
      <c r="C4" s="10"/>
      <c r="D4" s="10"/>
      <c r="E4" s="10"/>
      <c r="F4" s="10"/>
      <c r="G4" s="10"/>
      <c r="H4" s="10"/>
      <c r="I4" s="10"/>
      <c r="J4" s="10"/>
      <c r="K4" s="10"/>
      <c r="L4" s="10"/>
      <c r="M4" s="10"/>
      <c r="N4" s="10"/>
      <c r="O4" s="10"/>
      <c r="P4" s="10"/>
      <c r="Q4" s="10"/>
      <c r="R4" s="82"/>
      <c r="T4"/>
    </row>
    <row r="5" spans="1:20" ht="12.75" customHeight="1">
      <c r="A5" s="125" t="s">
        <v>110</v>
      </c>
      <c r="B5" s="12" t="s">
        <v>156</v>
      </c>
      <c r="C5" s="32"/>
      <c r="D5" s="32"/>
      <c r="E5" s="32"/>
      <c r="F5" s="32"/>
      <c r="G5" s="32"/>
      <c r="H5" s="32"/>
      <c r="I5" s="32"/>
      <c r="J5" s="32"/>
      <c r="K5" s="32"/>
      <c r="L5" s="32"/>
      <c r="M5" s="32"/>
      <c r="N5" s="32"/>
      <c r="O5" s="32"/>
      <c r="P5" s="32"/>
      <c r="Q5" s="32"/>
      <c r="R5" s="83"/>
      <c r="T5"/>
    </row>
    <row r="6" spans="1:20" ht="24.75" customHeight="1">
      <c r="A6" s="126">
        <f>ROW()</f>
        <v>6</v>
      </c>
      <c r="B6" s="75" t="s">
        <v>98</v>
      </c>
      <c r="C6" s="77"/>
      <c r="D6" s="77"/>
      <c r="E6" s="77"/>
      <c r="F6" s="77"/>
      <c r="G6" s="77"/>
      <c r="H6" s="77"/>
      <c r="I6" s="77"/>
      <c r="J6" s="77"/>
      <c r="K6" s="77"/>
      <c r="L6" s="77"/>
      <c r="M6" s="77"/>
      <c r="N6" s="77"/>
      <c r="O6" s="77"/>
      <c r="P6" s="77"/>
      <c r="Q6" s="77"/>
      <c r="R6" s="78"/>
      <c r="T6"/>
    </row>
    <row r="7" spans="1:20" ht="30" customHeight="1">
      <c r="A7" s="126">
        <f>ROW()</f>
        <v>7</v>
      </c>
      <c r="B7" s="14"/>
      <c r="C7" s="67" t="s">
        <v>53</v>
      </c>
      <c r="D7" s="77"/>
      <c r="E7" s="77"/>
      <c r="F7" s="77"/>
      <c r="G7" s="77"/>
      <c r="H7" s="77"/>
      <c r="I7" s="77"/>
      <c r="J7" s="77"/>
      <c r="K7" s="77"/>
      <c r="L7" s="77"/>
      <c r="M7" s="77"/>
      <c r="N7" s="77"/>
      <c r="O7" s="77"/>
      <c r="P7" s="77"/>
      <c r="Q7" s="77"/>
      <c r="R7" s="78"/>
      <c r="T7"/>
    </row>
    <row r="8" spans="1:20" ht="15" customHeight="1">
      <c r="A8" s="126">
        <f>ROW()</f>
        <v>8</v>
      </c>
      <c r="B8" s="14"/>
      <c r="C8" s="141"/>
      <c r="D8" s="141"/>
      <c r="E8" s="141"/>
      <c r="F8" s="141"/>
      <c r="G8" s="141"/>
      <c r="H8" s="141"/>
      <c r="I8" s="141"/>
      <c r="J8" s="141"/>
      <c r="K8" s="141"/>
      <c r="L8" s="141"/>
      <c r="M8" s="141"/>
      <c r="N8" s="141"/>
      <c r="O8" s="141"/>
      <c r="P8" s="141"/>
      <c r="Q8" s="77"/>
      <c r="R8" s="78"/>
      <c r="T8"/>
    </row>
    <row r="9" spans="1:20" ht="15" customHeight="1">
      <c r="A9" s="126">
        <f>ROW()</f>
        <v>9</v>
      </c>
      <c r="B9" s="14"/>
      <c r="C9" s="141"/>
      <c r="D9" s="141"/>
      <c r="E9" s="141"/>
      <c r="F9" s="141"/>
      <c r="G9" s="141"/>
      <c r="H9" s="141"/>
      <c r="I9" s="141"/>
      <c r="J9" s="141"/>
      <c r="K9" s="141"/>
      <c r="L9" s="141"/>
      <c r="M9" s="141"/>
      <c r="N9" s="141"/>
      <c r="O9" s="141"/>
      <c r="P9" s="141"/>
      <c r="Q9" s="77"/>
      <c r="R9" s="78"/>
      <c r="T9"/>
    </row>
    <row r="10" spans="1:20" ht="15" customHeight="1">
      <c r="A10" s="126">
        <f>ROW()</f>
        <v>10</v>
      </c>
      <c r="B10" s="14"/>
      <c r="C10" s="141"/>
      <c r="D10" s="141"/>
      <c r="E10" s="141"/>
      <c r="F10" s="141"/>
      <c r="G10" s="141"/>
      <c r="H10" s="141"/>
      <c r="I10" s="141"/>
      <c r="J10" s="141"/>
      <c r="K10" s="141"/>
      <c r="L10" s="141"/>
      <c r="M10" s="141"/>
      <c r="N10" s="141"/>
      <c r="O10" s="141"/>
      <c r="P10" s="141"/>
      <c r="Q10" s="77"/>
      <c r="R10" s="78"/>
      <c r="T10"/>
    </row>
    <row r="11" spans="1:20" ht="15" customHeight="1">
      <c r="A11" s="126">
        <f>ROW()</f>
        <v>11</v>
      </c>
      <c r="B11" s="14"/>
      <c r="C11" s="141"/>
      <c r="D11" s="141"/>
      <c r="E11" s="141"/>
      <c r="F11" s="141"/>
      <c r="G11" s="141"/>
      <c r="H11" s="141"/>
      <c r="I11" s="141"/>
      <c r="J11" s="141"/>
      <c r="K11" s="141"/>
      <c r="L11" s="141"/>
      <c r="M11" s="141"/>
      <c r="N11" s="141"/>
      <c r="O11" s="141"/>
      <c r="P11" s="141"/>
      <c r="Q11" s="77"/>
      <c r="R11" s="78"/>
      <c r="T11"/>
    </row>
    <row r="12" spans="1:20" ht="15" customHeight="1">
      <c r="A12" s="126">
        <f>ROW()</f>
        <v>12</v>
      </c>
      <c r="B12" s="14"/>
      <c r="C12" s="141"/>
      <c r="D12" s="141"/>
      <c r="E12" s="141"/>
      <c r="F12" s="141"/>
      <c r="G12" s="141"/>
      <c r="H12" s="141"/>
      <c r="I12" s="141"/>
      <c r="J12" s="141"/>
      <c r="K12" s="141"/>
      <c r="L12" s="141"/>
      <c r="M12" s="141"/>
      <c r="N12" s="141"/>
      <c r="O12" s="141"/>
      <c r="P12" s="141"/>
      <c r="Q12" s="77"/>
      <c r="R12" s="78"/>
      <c r="T12"/>
    </row>
    <row r="13" spans="1:20" ht="15" customHeight="1">
      <c r="A13" s="126">
        <f>ROW()</f>
        <v>13</v>
      </c>
      <c r="B13" s="14"/>
      <c r="C13" s="141"/>
      <c r="D13" s="141"/>
      <c r="E13" s="141"/>
      <c r="F13" s="141"/>
      <c r="G13" s="141"/>
      <c r="H13" s="141"/>
      <c r="I13" s="141"/>
      <c r="J13" s="141"/>
      <c r="K13" s="141"/>
      <c r="L13" s="141"/>
      <c r="M13" s="141"/>
      <c r="N13" s="141"/>
      <c r="O13" s="141"/>
      <c r="P13" s="141"/>
      <c r="Q13" s="77"/>
      <c r="R13" s="78"/>
      <c r="T13"/>
    </row>
    <row r="14" spans="1:20" ht="15" customHeight="1">
      <c r="A14" s="126">
        <f>ROW()</f>
        <v>14</v>
      </c>
      <c r="B14" s="14"/>
      <c r="C14" s="141"/>
      <c r="D14" s="141"/>
      <c r="E14" s="141"/>
      <c r="F14" s="141"/>
      <c r="G14" s="141"/>
      <c r="H14" s="141"/>
      <c r="I14" s="141"/>
      <c r="J14" s="141"/>
      <c r="K14" s="141"/>
      <c r="L14" s="141"/>
      <c r="M14" s="141"/>
      <c r="N14" s="141"/>
      <c r="O14" s="141"/>
      <c r="P14" s="141"/>
      <c r="Q14" s="77"/>
      <c r="R14" s="78"/>
      <c r="T14"/>
    </row>
    <row r="15" spans="1:20" ht="15" customHeight="1">
      <c r="A15" s="126">
        <f>ROW()</f>
        <v>15</v>
      </c>
      <c r="B15" s="14"/>
      <c r="C15" s="141"/>
      <c r="D15" s="141"/>
      <c r="E15" s="141"/>
      <c r="F15" s="141"/>
      <c r="G15" s="141"/>
      <c r="H15" s="141"/>
      <c r="I15" s="141"/>
      <c r="J15" s="141"/>
      <c r="K15" s="141"/>
      <c r="L15" s="141"/>
      <c r="M15" s="141"/>
      <c r="N15" s="141"/>
      <c r="O15" s="141"/>
      <c r="P15" s="141"/>
      <c r="Q15" s="77"/>
      <c r="R15" s="78"/>
      <c r="T15"/>
    </row>
    <row r="16" spans="1:20" ht="60" customHeight="1">
      <c r="A16" s="126">
        <f>ROW()</f>
        <v>16</v>
      </c>
      <c r="B16" s="14"/>
      <c r="C16" s="67" t="s">
        <v>51</v>
      </c>
      <c r="D16" s="14"/>
      <c r="E16" s="13"/>
      <c r="F16" s="24" t="s">
        <v>17</v>
      </c>
      <c r="G16" s="13"/>
      <c r="H16" s="24" t="s">
        <v>18</v>
      </c>
      <c r="I16" s="13"/>
      <c r="J16" s="24" t="s">
        <v>19</v>
      </c>
      <c r="K16" s="13"/>
      <c r="L16" s="24" t="s">
        <v>20</v>
      </c>
      <c r="M16" s="13"/>
      <c r="N16" s="24" t="s">
        <v>21</v>
      </c>
      <c r="O16" s="13"/>
      <c r="P16" s="14"/>
      <c r="Q16" s="77"/>
      <c r="R16" s="78"/>
      <c r="T16"/>
    </row>
    <row r="17" spans="1:20" ht="12.75">
      <c r="A17" s="126">
        <f>ROW()</f>
        <v>17</v>
      </c>
      <c r="B17" s="14"/>
      <c r="C17" s="67"/>
      <c r="D17" s="14"/>
      <c r="E17" s="33" t="str">
        <f>IF(ISNUMBER('Pricing CoverSheet'!$C$12),"for year ended","")</f>
        <v>for year ended</v>
      </c>
      <c r="F17" s="34">
        <f>IF(ISNUMBER('Pricing CoverSheet'!$C$12),DATE(YEAR('Pricing CoverSheet'!$C$12),MONTH('Pricing CoverSheet'!$C$12),DAY('Pricing CoverSheet'!$C$12)),"")</f>
        <v>41364</v>
      </c>
      <c r="G17" s="13"/>
      <c r="H17" s="34">
        <f>IF(ISNUMBER('Pricing CoverSheet'!$C$12),DATE(YEAR('Pricing CoverSheet'!$C$12)+1,MONTH('Pricing CoverSheet'!$C$12),DAY('Pricing CoverSheet'!$C$12)),"")</f>
        <v>41729</v>
      </c>
      <c r="I17" s="13"/>
      <c r="J17" s="34">
        <f>IF(ISNUMBER('Pricing CoverSheet'!$C$12),DATE(YEAR('Pricing CoverSheet'!$C$12)+2,MONTH('Pricing CoverSheet'!$C$12),DAY('Pricing CoverSheet'!$C$12)),"")</f>
        <v>42094</v>
      </c>
      <c r="K17" s="13"/>
      <c r="L17" s="34">
        <f>IF(ISNUMBER('Pricing CoverSheet'!$C$12),DATE(YEAR('Pricing CoverSheet'!$C$12)+3,MONTH('Pricing CoverSheet'!$C$12),DAY('Pricing CoverSheet'!$C$12)),"")</f>
        <v>42460</v>
      </c>
      <c r="M17" s="13"/>
      <c r="N17" s="34">
        <f>IF(ISNUMBER('Pricing CoverSheet'!$C$12),DATE(YEAR('Pricing CoverSheet'!$C$12)+4,MONTH('Pricing CoverSheet'!$C$12),DAY('Pricing CoverSheet'!$C$12)),"")</f>
        <v>42825</v>
      </c>
      <c r="O17" s="13"/>
      <c r="P17" s="14"/>
      <c r="Q17" s="77"/>
      <c r="R17" s="78"/>
      <c r="T17"/>
    </row>
    <row r="18" spans="1:20" ht="15" customHeight="1">
      <c r="A18" s="126">
        <f>ROW()</f>
        <v>18</v>
      </c>
      <c r="B18" s="14"/>
      <c r="C18" s="35" t="s">
        <v>24</v>
      </c>
      <c r="D18" s="14"/>
      <c r="E18" s="13"/>
      <c r="F18" s="91"/>
      <c r="G18" s="13"/>
      <c r="H18" s="91"/>
      <c r="I18" s="13"/>
      <c r="J18" s="91"/>
      <c r="K18" s="13"/>
      <c r="L18" s="91"/>
      <c r="M18" s="13"/>
      <c r="N18" s="91"/>
      <c r="O18" s="13"/>
      <c r="P18" s="14"/>
      <c r="Q18" s="77"/>
      <c r="R18" s="78"/>
      <c r="T18"/>
    </row>
    <row r="19" spans="1:20" ht="15" customHeight="1">
      <c r="A19" s="126">
        <f>ROW()</f>
        <v>19</v>
      </c>
      <c r="B19" s="14"/>
      <c r="C19" s="35" t="s">
        <v>28</v>
      </c>
      <c r="D19" s="14"/>
      <c r="E19" s="13"/>
      <c r="F19" s="48"/>
      <c r="G19" s="13"/>
      <c r="H19" s="48"/>
      <c r="I19" s="13"/>
      <c r="J19" s="48"/>
      <c r="K19" s="13"/>
      <c r="L19" s="48"/>
      <c r="M19" s="13"/>
      <c r="N19" s="48"/>
      <c r="O19" s="13"/>
      <c r="P19" s="14"/>
      <c r="Q19" s="77"/>
      <c r="R19" s="78"/>
      <c r="T19"/>
    </row>
    <row r="20" spans="1:20" ht="15" customHeight="1">
      <c r="A20" s="126">
        <f>ROW()</f>
        <v>20</v>
      </c>
      <c r="B20" s="14"/>
      <c r="C20" s="25" t="s">
        <v>29</v>
      </c>
      <c r="D20" s="14"/>
      <c r="E20" s="13"/>
      <c r="F20" s="17">
        <f>F18*F19</f>
        <v>0</v>
      </c>
      <c r="G20" s="13"/>
      <c r="H20" s="17">
        <f>H18*H19</f>
        <v>0</v>
      </c>
      <c r="I20" s="13"/>
      <c r="J20" s="17">
        <f>J18*J19</f>
        <v>0</v>
      </c>
      <c r="K20" s="13"/>
      <c r="L20" s="17">
        <f>L18*L19</f>
        <v>0</v>
      </c>
      <c r="M20" s="13"/>
      <c r="N20" s="17">
        <f>N18*N19</f>
        <v>0</v>
      </c>
      <c r="O20" s="13"/>
      <c r="P20" s="14"/>
      <c r="Q20" s="77"/>
      <c r="R20" s="78"/>
      <c r="T20"/>
    </row>
    <row r="21" spans="1:20" ht="15" customHeight="1">
      <c r="A21" s="126">
        <f>ROW()</f>
        <v>21</v>
      </c>
      <c r="B21" s="16" t="s">
        <v>54</v>
      </c>
      <c r="C21" s="25" t="s">
        <v>82</v>
      </c>
      <c r="D21" s="14"/>
      <c r="E21" s="13"/>
      <c r="F21" s="17">
        <f>F162</f>
        <v>0</v>
      </c>
      <c r="G21" s="13"/>
      <c r="H21" s="17">
        <f>H162</f>
        <v>0</v>
      </c>
      <c r="I21" s="13"/>
      <c r="J21" s="17">
        <f>J162</f>
        <v>0</v>
      </c>
      <c r="K21" s="13"/>
      <c r="L21" s="17">
        <f>L162</f>
        <v>0</v>
      </c>
      <c r="M21" s="13"/>
      <c r="N21" s="17">
        <f>N162</f>
        <v>0</v>
      </c>
      <c r="O21" s="13"/>
      <c r="P21" s="14"/>
      <c r="Q21" s="77"/>
      <c r="R21" s="78"/>
      <c r="T21"/>
    </row>
    <row r="22" spans="1:20" ht="15" customHeight="1">
      <c r="A22" s="126">
        <f>ROW()</f>
        <v>22</v>
      </c>
      <c r="B22" s="16" t="s">
        <v>54</v>
      </c>
      <c r="C22" s="25" t="s">
        <v>30</v>
      </c>
      <c r="D22" s="14"/>
      <c r="E22" s="13"/>
      <c r="F22" s="91"/>
      <c r="G22" s="13"/>
      <c r="H22" s="91"/>
      <c r="I22" s="13"/>
      <c r="J22" s="91"/>
      <c r="K22" s="13"/>
      <c r="L22" s="91"/>
      <c r="M22" s="13"/>
      <c r="N22" s="91"/>
      <c r="O22" s="13"/>
      <c r="P22" s="14"/>
      <c r="Q22" s="77"/>
      <c r="R22" s="78"/>
      <c r="T22"/>
    </row>
    <row r="23" spans="1:20" ht="15" customHeight="1">
      <c r="A23" s="126">
        <f>ROW()</f>
        <v>23</v>
      </c>
      <c r="B23" s="16" t="s">
        <v>54</v>
      </c>
      <c r="C23" s="25" t="s">
        <v>31</v>
      </c>
      <c r="D23" s="14"/>
      <c r="E23" s="13"/>
      <c r="F23" s="91"/>
      <c r="G23" s="13"/>
      <c r="H23" s="91"/>
      <c r="I23" s="13"/>
      <c r="J23" s="91"/>
      <c r="K23" s="13"/>
      <c r="L23" s="91"/>
      <c r="M23" s="13"/>
      <c r="N23" s="91"/>
      <c r="O23" s="13"/>
      <c r="P23" s="14"/>
      <c r="Q23" s="77"/>
      <c r="R23" s="78"/>
      <c r="T23"/>
    </row>
    <row r="24" spans="1:20" ht="15" customHeight="1">
      <c r="A24" s="126">
        <f>ROW()</f>
        <v>24</v>
      </c>
      <c r="B24" s="16" t="s">
        <v>77</v>
      </c>
      <c r="C24" s="25" t="s">
        <v>32</v>
      </c>
      <c r="D24" s="14"/>
      <c r="E24" s="13"/>
      <c r="F24" s="91"/>
      <c r="G24" s="13"/>
      <c r="H24" s="91"/>
      <c r="I24" s="13"/>
      <c r="J24" s="91"/>
      <c r="K24" s="13"/>
      <c r="L24" s="91"/>
      <c r="M24" s="13"/>
      <c r="N24" s="91"/>
      <c r="O24" s="13"/>
      <c r="P24" s="14"/>
      <c r="Q24" s="77"/>
      <c r="R24" s="78"/>
      <c r="T24"/>
    </row>
    <row r="25" spans="1:20" ht="15" customHeight="1">
      <c r="A25" s="126">
        <f>ROW()</f>
        <v>25</v>
      </c>
      <c r="B25" s="16" t="s">
        <v>52</v>
      </c>
      <c r="C25" s="25" t="s">
        <v>33</v>
      </c>
      <c r="D25" s="14"/>
      <c r="E25" s="13"/>
      <c r="F25" s="91"/>
      <c r="G25" s="13"/>
      <c r="H25" s="91"/>
      <c r="I25" s="13"/>
      <c r="J25" s="91"/>
      <c r="K25" s="13"/>
      <c r="L25" s="91"/>
      <c r="M25" s="13"/>
      <c r="N25" s="91"/>
      <c r="O25" s="13"/>
      <c r="P25" s="14"/>
      <c r="Q25" s="77"/>
      <c r="R25" s="78"/>
      <c r="T25"/>
    </row>
    <row r="26" spans="1:20" ht="15" customHeight="1" thickBot="1">
      <c r="A26" s="126">
        <f>ROW()</f>
        <v>26</v>
      </c>
      <c r="B26" s="16" t="s">
        <v>77</v>
      </c>
      <c r="C26" s="25" t="s">
        <v>34</v>
      </c>
      <c r="D26" s="14"/>
      <c r="E26" s="13"/>
      <c r="F26" s="91"/>
      <c r="G26" s="13"/>
      <c r="H26" s="91"/>
      <c r="I26" s="13"/>
      <c r="J26" s="91"/>
      <c r="K26" s="13"/>
      <c r="L26" s="91"/>
      <c r="M26" s="13"/>
      <c r="N26" s="91"/>
      <c r="O26" s="13"/>
      <c r="P26" s="14"/>
      <c r="Q26" s="77"/>
      <c r="R26" s="78"/>
      <c r="T26"/>
    </row>
    <row r="27" spans="1:20" ht="15" customHeight="1" thickBot="1">
      <c r="A27" s="126">
        <f>ROW()</f>
        <v>27</v>
      </c>
      <c r="B27" s="14"/>
      <c r="C27" s="19" t="s">
        <v>55</v>
      </c>
      <c r="D27" s="14"/>
      <c r="E27" s="13"/>
      <c r="F27" s="27">
        <f>SUM(F20:F24)-F25+F26</f>
        <v>0</v>
      </c>
      <c r="G27" s="13"/>
      <c r="H27" s="27">
        <f>SUM(H20:H24)-H25+H26</f>
        <v>0</v>
      </c>
      <c r="I27" s="13"/>
      <c r="J27" s="27">
        <f>SUM(J20:J24)-J25+J26</f>
        <v>0</v>
      </c>
      <c r="K27" s="13"/>
      <c r="L27" s="27">
        <f>SUM(L20:L24)-L25+L26</f>
        <v>0</v>
      </c>
      <c r="M27" s="13"/>
      <c r="N27" s="27">
        <f>SUM(N20:N24)-N25+N26</f>
        <v>0</v>
      </c>
      <c r="O27" s="13"/>
      <c r="P27" s="14"/>
      <c r="Q27" s="77"/>
      <c r="R27" s="78"/>
      <c r="T27"/>
    </row>
    <row r="28" spans="1:20" ht="15" customHeight="1">
      <c r="A28" s="126">
        <f>ROW()</f>
        <v>28</v>
      </c>
      <c r="B28" s="16" t="s">
        <v>52</v>
      </c>
      <c r="C28" s="25" t="s">
        <v>144</v>
      </c>
      <c r="D28" s="14"/>
      <c r="E28" s="13"/>
      <c r="F28" s="91"/>
      <c r="G28" s="13"/>
      <c r="H28" s="91"/>
      <c r="I28" s="13"/>
      <c r="J28" s="91"/>
      <c r="K28" s="13"/>
      <c r="L28" s="91"/>
      <c r="M28" s="13"/>
      <c r="N28" s="91"/>
      <c r="O28" s="13"/>
      <c r="P28" s="14"/>
      <c r="Q28" s="77"/>
      <c r="R28" s="78"/>
      <c r="T28"/>
    </row>
    <row r="29" spans="1:20" ht="15" customHeight="1" thickBot="1">
      <c r="A29" s="126"/>
      <c r="B29" s="16" t="s">
        <v>77</v>
      </c>
      <c r="C29" s="25" t="s">
        <v>140</v>
      </c>
      <c r="D29" s="14"/>
      <c r="E29" s="13"/>
      <c r="F29" s="130"/>
      <c r="G29" s="13"/>
      <c r="H29" s="130"/>
      <c r="I29" s="13"/>
      <c r="J29" s="130"/>
      <c r="K29" s="13"/>
      <c r="L29" s="130"/>
      <c r="M29" s="13"/>
      <c r="N29" s="130"/>
      <c r="O29" s="13"/>
      <c r="P29" s="14"/>
      <c r="Q29" s="77"/>
      <c r="R29" s="78"/>
      <c r="T29"/>
    </row>
    <row r="30" spans="1:20" ht="15" customHeight="1" thickBot="1">
      <c r="A30" s="126">
        <f>ROW()</f>
        <v>30</v>
      </c>
      <c r="B30" s="14"/>
      <c r="C30" s="19" t="s">
        <v>141</v>
      </c>
      <c r="D30" s="14"/>
      <c r="E30" s="13"/>
      <c r="F30" s="27">
        <f>F27-F28+F29</f>
        <v>0</v>
      </c>
      <c r="G30" s="13"/>
      <c r="H30" s="27">
        <f>H27-H28+H29</f>
        <v>0</v>
      </c>
      <c r="I30" s="13"/>
      <c r="J30" s="27">
        <f>J27-J28+J29</f>
        <v>0</v>
      </c>
      <c r="K30" s="13"/>
      <c r="L30" s="27">
        <f>L27-L28+L29</f>
        <v>0</v>
      </c>
      <c r="M30" s="13"/>
      <c r="N30" s="27">
        <f>N27-N28+N29</f>
        <v>0</v>
      </c>
      <c r="O30" s="13"/>
      <c r="P30" s="14"/>
      <c r="Q30" s="77"/>
      <c r="R30" s="78"/>
      <c r="T30"/>
    </row>
    <row r="31" spans="1:20" ht="30" customHeight="1">
      <c r="A31" s="126">
        <f>ROW()</f>
        <v>31</v>
      </c>
      <c r="B31" s="14"/>
      <c r="C31" s="67" t="s">
        <v>0</v>
      </c>
      <c r="D31" s="14"/>
      <c r="E31" s="13"/>
      <c r="F31" s="14"/>
      <c r="G31" s="13"/>
      <c r="H31" s="14"/>
      <c r="I31" s="13"/>
      <c r="J31" s="14"/>
      <c r="K31" s="13"/>
      <c r="L31" s="14"/>
      <c r="M31" s="13"/>
      <c r="N31" s="14"/>
      <c r="O31" s="13"/>
      <c r="P31" s="14"/>
      <c r="Q31" s="77"/>
      <c r="R31" s="78"/>
      <c r="T31"/>
    </row>
    <row r="32" spans="1:20" ht="15" customHeight="1">
      <c r="A32" s="126">
        <f>ROW()</f>
        <v>32</v>
      </c>
      <c r="B32" s="14"/>
      <c r="C32" s="25" t="s">
        <v>56</v>
      </c>
      <c r="D32" s="14"/>
      <c r="E32" s="13"/>
      <c r="F32" s="91"/>
      <c r="G32" s="13"/>
      <c r="H32" s="91"/>
      <c r="I32" s="13"/>
      <c r="J32" s="91"/>
      <c r="K32" s="13"/>
      <c r="L32" s="91"/>
      <c r="M32" s="13"/>
      <c r="N32" s="91"/>
      <c r="O32" s="13"/>
      <c r="P32" s="14"/>
      <c r="Q32" s="77"/>
      <c r="R32" s="78"/>
      <c r="T32"/>
    </row>
    <row r="33" spans="1:20" ht="15" customHeight="1">
      <c r="A33" s="126">
        <f>ROW()</f>
        <v>33</v>
      </c>
      <c r="B33" s="14"/>
      <c r="C33" s="25" t="s">
        <v>57</v>
      </c>
      <c r="D33" s="14"/>
      <c r="E33" s="13"/>
      <c r="F33" s="91"/>
      <c r="G33" s="13"/>
      <c r="H33" s="91"/>
      <c r="I33" s="13"/>
      <c r="J33" s="91"/>
      <c r="K33" s="13"/>
      <c r="L33" s="91"/>
      <c r="M33" s="13"/>
      <c r="N33" s="91"/>
      <c r="O33" s="13"/>
      <c r="P33" s="14"/>
      <c r="Q33" s="77"/>
      <c r="R33" s="78"/>
      <c r="T33"/>
    </row>
    <row r="34" spans="1:20" ht="15" customHeight="1" thickBot="1">
      <c r="A34" s="126">
        <f>ROW()</f>
        <v>34</v>
      </c>
      <c r="B34" s="14"/>
      <c r="C34" s="25" t="s">
        <v>93</v>
      </c>
      <c r="D34" s="14"/>
      <c r="E34" s="13"/>
      <c r="F34" s="91"/>
      <c r="G34" s="13"/>
      <c r="H34" s="91"/>
      <c r="I34" s="13"/>
      <c r="J34" s="91"/>
      <c r="K34" s="13"/>
      <c r="L34" s="91"/>
      <c r="M34" s="13"/>
      <c r="N34" s="91"/>
      <c r="O34" s="13"/>
      <c r="P34" s="14"/>
      <c r="Q34" s="77"/>
      <c r="R34" s="78"/>
      <c r="T34"/>
    </row>
    <row r="35" spans="1:20" ht="15" customHeight="1" thickBot="1">
      <c r="A35" s="126">
        <f>ROW()</f>
        <v>35</v>
      </c>
      <c r="B35" s="14"/>
      <c r="C35" s="19" t="s">
        <v>55</v>
      </c>
      <c r="D35" s="14"/>
      <c r="E35" s="13"/>
      <c r="F35" s="49">
        <f>SUM(F32:F34)</f>
        <v>0</v>
      </c>
      <c r="G35" s="13"/>
      <c r="H35" s="49">
        <f>SUM(H32:H34)</f>
        <v>0</v>
      </c>
      <c r="I35" s="13"/>
      <c r="J35" s="49">
        <f>SUM(J32:J34)</f>
        <v>0</v>
      </c>
      <c r="K35" s="13"/>
      <c r="L35" s="49">
        <f>SUM(L32:L34)</f>
        <v>0</v>
      </c>
      <c r="M35" s="13"/>
      <c r="N35" s="49">
        <f>SUM(N32:N34)</f>
        <v>0</v>
      </c>
      <c r="O35" s="13"/>
      <c r="P35" s="14"/>
      <c r="Q35" s="77"/>
      <c r="R35" s="78"/>
      <c r="T35"/>
    </row>
    <row r="36" spans="1:20" ht="30" customHeight="1">
      <c r="A36" s="126">
        <f>ROW()</f>
        <v>36</v>
      </c>
      <c r="B36" s="14"/>
      <c r="C36" s="67" t="s">
        <v>58</v>
      </c>
      <c r="D36" s="47"/>
      <c r="E36" s="46"/>
      <c r="F36" s="50"/>
      <c r="G36" s="46"/>
      <c r="H36" s="50"/>
      <c r="I36" s="46"/>
      <c r="J36" s="50"/>
      <c r="K36" s="46"/>
      <c r="L36" s="50"/>
      <c r="M36" s="46"/>
      <c r="N36" s="50"/>
      <c r="O36" s="46"/>
      <c r="P36" s="47"/>
      <c r="Q36" s="77"/>
      <c r="R36" s="78"/>
      <c r="T36"/>
    </row>
    <row r="37" spans="1:20" ht="15" customHeight="1">
      <c r="A37" s="126">
        <f>ROW()</f>
        <v>37</v>
      </c>
      <c r="B37" s="14"/>
      <c r="C37" s="141"/>
      <c r="D37" s="141"/>
      <c r="E37" s="141"/>
      <c r="F37" s="141"/>
      <c r="G37" s="141"/>
      <c r="H37" s="141"/>
      <c r="I37" s="141"/>
      <c r="J37" s="141"/>
      <c r="K37" s="141"/>
      <c r="L37" s="141"/>
      <c r="M37" s="141"/>
      <c r="N37" s="141"/>
      <c r="O37" s="141"/>
      <c r="P37" s="141"/>
      <c r="Q37" s="77"/>
      <c r="R37" s="78"/>
      <c r="T37"/>
    </row>
    <row r="38" spans="1:20" ht="15" customHeight="1">
      <c r="A38" s="126">
        <f>ROW()</f>
        <v>38</v>
      </c>
      <c r="B38" s="14"/>
      <c r="C38" s="141"/>
      <c r="D38" s="141"/>
      <c r="E38" s="141"/>
      <c r="F38" s="141"/>
      <c r="G38" s="141"/>
      <c r="H38" s="141"/>
      <c r="I38" s="141"/>
      <c r="J38" s="141"/>
      <c r="K38" s="141"/>
      <c r="L38" s="141"/>
      <c r="M38" s="141"/>
      <c r="N38" s="141"/>
      <c r="O38" s="141"/>
      <c r="P38" s="141"/>
      <c r="Q38" s="77"/>
      <c r="R38" s="78"/>
      <c r="T38"/>
    </row>
    <row r="39" spans="1:20" ht="15" customHeight="1">
      <c r="A39" s="126">
        <f>ROW()</f>
        <v>39</v>
      </c>
      <c r="B39" s="14"/>
      <c r="C39" s="141"/>
      <c r="D39" s="141"/>
      <c r="E39" s="141"/>
      <c r="F39" s="141"/>
      <c r="G39" s="141"/>
      <c r="H39" s="141"/>
      <c r="I39" s="141"/>
      <c r="J39" s="141"/>
      <c r="K39" s="141"/>
      <c r="L39" s="141"/>
      <c r="M39" s="141"/>
      <c r="N39" s="141"/>
      <c r="O39" s="141"/>
      <c r="P39" s="141"/>
      <c r="Q39" s="77"/>
      <c r="R39" s="78"/>
      <c r="T39"/>
    </row>
    <row r="40" spans="1:20" ht="15" customHeight="1">
      <c r="A40" s="126">
        <f>ROW()</f>
        <v>40</v>
      </c>
      <c r="B40" s="14"/>
      <c r="C40" s="141"/>
      <c r="D40" s="141"/>
      <c r="E40" s="141"/>
      <c r="F40" s="141"/>
      <c r="G40" s="141"/>
      <c r="H40" s="141"/>
      <c r="I40" s="141"/>
      <c r="J40" s="141"/>
      <c r="K40" s="141"/>
      <c r="L40" s="141"/>
      <c r="M40" s="141"/>
      <c r="N40" s="141"/>
      <c r="O40" s="141"/>
      <c r="P40" s="141"/>
      <c r="Q40" s="77"/>
      <c r="R40" s="78"/>
      <c r="T40"/>
    </row>
    <row r="41" spans="1:20" ht="15" customHeight="1">
      <c r="A41" s="126">
        <f>ROW()</f>
        <v>41</v>
      </c>
      <c r="B41" s="14"/>
      <c r="C41" s="141"/>
      <c r="D41" s="141"/>
      <c r="E41" s="141"/>
      <c r="F41" s="141"/>
      <c r="G41" s="141"/>
      <c r="H41" s="141"/>
      <c r="I41" s="141"/>
      <c r="J41" s="141"/>
      <c r="K41" s="141"/>
      <c r="L41" s="141"/>
      <c r="M41" s="141"/>
      <c r="N41" s="141"/>
      <c r="O41" s="141"/>
      <c r="P41" s="141"/>
      <c r="Q41" s="77"/>
      <c r="R41" s="78"/>
      <c r="T41"/>
    </row>
    <row r="42" spans="1:20" ht="15" customHeight="1">
      <c r="A42" s="126">
        <f>ROW()</f>
        <v>42</v>
      </c>
      <c r="B42" s="14"/>
      <c r="C42" s="141"/>
      <c r="D42" s="141"/>
      <c r="E42" s="141"/>
      <c r="F42" s="141"/>
      <c r="G42" s="141"/>
      <c r="H42" s="141"/>
      <c r="I42" s="141"/>
      <c r="J42" s="141"/>
      <c r="K42" s="141"/>
      <c r="L42" s="141"/>
      <c r="M42" s="141"/>
      <c r="N42" s="141"/>
      <c r="O42" s="141"/>
      <c r="P42" s="141"/>
      <c r="Q42" s="77"/>
      <c r="R42" s="78"/>
      <c r="T42"/>
    </row>
    <row r="43" spans="1:20" ht="15" customHeight="1">
      <c r="A43" s="126">
        <f>ROW()</f>
        <v>43</v>
      </c>
      <c r="B43" s="14"/>
      <c r="C43" s="141"/>
      <c r="D43" s="141"/>
      <c r="E43" s="141"/>
      <c r="F43" s="141"/>
      <c r="G43" s="141"/>
      <c r="H43" s="141"/>
      <c r="I43" s="141"/>
      <c r="J43" s="141"/>
      <c r="K43" s="141"/>
      <c r="L43" s="141"/>
      <c r="M43" s="141"/>
      <c r="N43" s="141"/>
      <c r="O43" s="141"/>
      <c r="P43" s="141"/>
      <c r="Q43" s="77"/>
      <c r="R43" s="78"/>
      <c r="T43"/>
    </row>
    <row r="44" spans="1:20" ht="15" customHeight="1">
      <c r="A44" s="126">
        <f>ROW()</f>
        <v>44</v>
      </c>
      <c r="B44" s="14"/>
      <c r="C44" s="141"/>
      <c r="D44" s="141"/>
      <c r="E44" s="141"/>
      <c r="F44" s="141"/>
      <c r="G44" s="141"/>
      <c r="H44" s="141"/>
      <c r="I44" s="141"/>
      <c r="J44" s="141"/>
      <c r="K44" s="141"/>
      <c r="L44" s="141"/>
      <c r="M44" s="141"/>
      <c r="N44" s="141"/>
      <c r="O44" s="141"/>
      <c r="P44" s="141"/>
      <c r="Q44" s="77"/>
      <c r="R44" s="78"/>
      <c r="T44"/>
    </row>
    <row r="45" spans="1:20" ht="15" customHeight="1">
      <c r="A45" s="126">
        <f>ROW()</f>
        <v>45</v>
      </c>
      <c r="B45" s="14"/>
      <c r="C45" s="141"/>
      <c r="D45" s="141"/>
      <c r="E45" s="141"/>
      <c r="F45" s="141"/>
      <c r="G45" s="141"/>
      <c r="H45" s="141"/>
      <c r="I45" s="141"/>
      <c r="J45" s="141"/>
      <c r="K45" s="141"/>
      <c r="L45" s="141"/>
      <c r="M45" s="141"/>
      <c r="N45" s="141"/>
      <c r="O45" s="141"/>
      <c r="P45" s="141"/>
      <c r="Q45" s="77"/>
      <c r="R45" s="78"/>
      <c r="T45"/>
    </row>
    <row r="46" spans="1:20" ht="12.75" customHeight="1">
      <c r="A46" s="129">
        <f>ROW()</f>
        <v>46</v>
      </c>
      <c r="B46" s="86"/>
      <c r="C46" s="86"/>
      <c r="D46" s="86"/>
      <c r="E46" s="86"/>
      <c r="F46" s="86"/>
      <c r="G46" s="86"/>
      <c r="H46" s="86"/>
      <c r="I46" s="86"/>
      <c r="J46" s="86"/>
      <c r="K46" s="86"/>
      <c r="L46" s="86"/>
      <c r="M46" s="86"/>
      <c r="N46" s="86"/>
      <c r="O46" s="86"/>
      <c r="P46" s="86"/>
      <c r="Q46" s="86"/>
      <c r="R46" s="84" t="s">
        <v>102</v>
      </c>
      <c r="T46"/>
    </row>
    <row r="47" spans="16:20" ht="12.75" customHeight="1">
      <c r="P47"/>
      <c r="R47"/>
      <c r="T47"/>
    </row>
    <row r="48" spans="1:29" s="3" customFormat="1" ht="12.75" customHeight="1">
      <c r="A48" s="79"/>
      <c r="B48" s="80"/>
      <c r="C48" s="80"/>
      <c r="D48" s="80"/>
      <c r="E48" s="80"/>
      <c r="F48" s="80"/>
      <c r="G48" s="80"/>
      <c r="H48" s="80"/>
      <c r="I48" s="80"/>
      <c r="J48" s="80"/>
      <c r="K48" s="80"/>
      <c r="L48" s="80"/>
      <c r="M48" s="80"/>
      <c r="N48" s="80"/>
      <c r="O48" s="80"/>
      <c r="P48" s="80"/>
      <c r="Q48" s="80"/>
      <c r="R48" s="81"/>
      <c r="S48"/>
      <c r="T48"/>
      <c r="U48"/>
      <c r="V48"/>
      <c r="W48"/>
      <c r="X48"/>
      <c r="Y48"/>
      <c r="Z48"/>
      <c r="AA48"/>
      <c r="AB48"/>
      <c r="AC48"/>
    </row>
    <row r="49" spans="1:29" s="3" customFormat="1" ht="16.5" customHeight="1">
      <c r="A49" s="31"/>
      <c r="B49" s="32"/>
      <c r="C49" s="32"/>
      <c r="D49" s="32"/>
      <c r="E49" s="11"/>
      <c r="F49" s="32"/>
      <c r="G49" s="11"/>
      <c r="H49" s="32"/>
      <c r="I49" s="32"/>
      <c r="J49" s="70" t="s">
        <v>48</v>
      </c>
      <c r="K49" s="137" t="str">
        <f>IF(NOT(ISBLANK('Pricing CoverSheet'!$C$8)),'Pricing CoverSheet'!$C$8,"")</f>
        <v>Airport Company</v>
      </c>
      <c r="L49" s="137"/>
      <c r="M49" s="137"/>
      <c r="N49" s="137"/>
      <c r="O49" s="137"/>
      <c r="P49" s="137"/>
      <c r="Q49" s="137"/>
      <c r="R49" s="82"/>
      <c r="S49"/>
      <c r="T49"/>
      <c r="U49"/>
      <c r="V49"/>
      <c r="W49"/>
      <c r="X49"/>
      <c r="Y49"/>
      <c r="Z49"/>
      <c r="AA49"/>
      <c r="AB49"/>
      <c r="AC49"/>
    </row>
    <row r="50" spans="1:29" s="3" customFormat="1" ht="16.5" customHeight="1">
      <c r="A50" s="31"/>
      <c r="B50" s="32"/>
      <c r="C50" s="32"/>
      <c r="D50" s="32"/>
      <c r="E50" s="11"/>
      <c r="F50" s="32"/>
      <c r="G50" s="11"/>
      <c r="H50" s="32"/>
      <c r="I50" s="32"/>
      <c r="J50" s="70" t="s">
        <v>88</v>
      </c>
      <c r="K50" s="138">
        <f>IF(ISNUMBER('Pricing CoverSheet'!$C$12),'Pricing CoverSheet'!$C$12,"")</f>
        <v>41364</v>
      </c>
      <c r="L50" s="138"/>
      <c r="M50" s="138"/>
      <c r="N50" s="138"/>
      <c r="O50" s="138"/>
      <c r="P50" s="138"/>
      <c r="Q50" s="138"/>
      <c r="R50" s="82"/>
      <c r="S50"/>
      <c r="T50"/>
      <c r="U50"/>
      <c r="V50"/>
      <c r="W50"/>
      <c r="X50"/>
      <c r="Y50"/>
      <c r="Z50"/>
      <c r="AA50"/>
      <c r="AB50"/>
      <c r="AC50"/>
    </row>
    <row r="51" spans="1:29" s="3" customFormat="1" ht="20.25" customHeight="1">
      <c r="A51" s="74" t="s">
        <v>84</v>
      </c>
      <c r="B51" s="10"/>
      <c r="C51" s="10"/>
      <c r="D51" s="10"/>
      <c r="E51" s="10"/>
      <c r="F51" s="10"/>
      <c r="G51" s="10"/>
      <c r="H51" s="10"/>
      <c r="I51" s="10"/>
      <c r="J51" s="10"/>
      <c r="K51" s="10"/>
      <c r="L51" s="10"/>
      <c r="M51" s="10"/>
      <c r="N51" s="10"/>
      <c r="O51" s="10"/>
      <c r="P51" s="10"/>
      <c r="Q51" s="10"/>
      <c r="R51" s="82"/>
      <c r="S51"/>
      <c r="T51"/>
      <c r="U51"/>
      <c r="V51"/>
      <c r="W51"/>
      <c r="X51"/>
      <c r="Y51"/>
      <c r="Z51"/>
      <c r="AA51"/>
      <c r="AB51"/>
      <c r="AC51"/>
    </row>
    <row r="52" spans="1:44" s="3" customFormat="1" ht="12.75" customHeight="1">
      <c r="A52" s="125" t="s">
        <v>110</v>
      </c>
      <c r="B52" s="12" t="s">
        <v>156</v>
      </c>
      <c r="C52" s="32"/>
      <c r="D52" s="32"/>
      <c r="E52" s="32"/>
      <c r="F52" s="32"/>
      <c r="G52" s="32"/>
      <c r="H52" s="32"/>
      <c r="I52" s="32"/>
      <c r="J52" s="32"/>
      <c r="K52" s="32"/>
      <c r="L52" s="32"/>
      <c r="M52" s="32"/>
      <c r="N52" s="32"/>
      <c r="O52" s="32"/>
      <c r="P52" s="32"/>
      <c r="Q52" s="32"/>
      <c r="R52" s="83"/>
      <c r="S52"/>
      <c r="T52"/>
      <c r="U52"/>
      <c r="V52"/>
      <c r="W52"/>
      <c r="X52"/>
      <c r="Y52"/>
      <c r="Z52"/>
      <c r="AA52"/>
      <c r="AB52"/>
      <c r="AC52"/>
      <c r="AD52"/>
      <c r="AE52"/>
      <c r="AF52"/>
      <c r="AG52"/>
      <c r="AH52"/>
      <c r="AI52"/>
      <c r="AJ52"/>
      <c r="AK52"/>
      <c r="AL52"/>
      <c r="AM52"/>
      <c r="AN52"/>
      <c r="AO52"/>
      <c r="AP52"/>
      <c r="AQ52"/>
      <c r="AR52"/>
    </row>
    <row r="53" spans="1:20" ht="12.75">
      <c r="A53" s="126">
        <f>ROW()</f>
        <v>53</v>
      </c>
      <c r="B53" s="77"/>
      <c r="C53" s="77"/>
      <c r="D53" s="77"/>
      <c r="E53" s="77"/>
      <c r="F53" s="77"/>
      <c r="G53" s="77"/>
      <c r="H53" s="77"/>
      <c r="I53" s="77"/>
      <c r="J53" s="77"/>
      <c r="K53" s="77"/>
      <c r="L53" s="77"/>
      <c r="M53" s="77"/>
      <c r="N53" s="77"/>
      <c r="O53" s="77"/>
      <c r="P53" s="77"/>
      <c r="Q53" s="77"/>
      <c r="R53" s="78"/>
      <c r="T53"/>
    </row>
    <row r="54" spans="1:20" ht="15" customHeight="1">
      <c r="A54" s="126">
        <f>ROW()</f>
        <v>54</v>
      </c>
      <c r="B54" s="77"/>
      <c r="C54" s="25" t="s">
        <v>127</v>
      </c>
      <c r="D54" s="144">
        <f>IF(ISNUMBER('Pricing CoverSheet'!$C$14),'Pricing CoverSheet'!$C$14,"")</f>
        <v>40999</v>
      </c>
      <c r="E54" s="145"/>
      <c r="F54" s="145"/>
      <c r="G54" s="77"/>
      <c r="H54" s="77"/>
      <c r="I54" s="77"/>
      <c r="J54" s="77"/>
      <c r="K54" s="77"/>
      <c r="L54" s="77"/>
      <c r="M54" s="77"/>
      <c r="N54" s="77"/>
      <c r="O54" s="77"/>
      <c r="P54" s="77"/>
      <c r="Q54" s="77"/>
      <c r="R54" s="78"/>
      <c r="T54"/>
    </row>
    <row r="55" spans="1:20" ht="60" customHeight="1">
      <c r="A55" s="126">
        <f>ROW()</f>
        <v>55</v>
      </c>
      <c r="B55" s="14"/>
      <c r="C55" s="67" t="s">
        <v>51</v>
      </c>
      <c r="D55" s="24" t="s">
        <v>143</v>
      </c>
      <c r="E55" s="13"/>
      <c r="F55" s="24" t="s">
        <v>17</v>
      </c>
      <c r="G55" s="13"/>
      <c r="H55" s="24" t="s">
        <v>18</v>
      </c>
      <c r="I55" s="13"/>
      <c r="J55" s="24" t="s">
        <v>19</v>
      </c>
      <c r="K55" s="13"/>
      <c r="L55" s="24" t="s">
        <v>20</v>
      </c>
      <c r="M55" s="13"/>
      <c r="N55" s="24" t="s">
        <v>21</v>
      </c>
      <c r="O55" s="13"/>
      <c r="P55" s="77"/>
      <c r="Q55" s="77"/>
      <c r="R55" s="78"/>
      <c r="T55"/>
    </row>
    <row r="56" spans="1:20" ht="12.75">
      <c r="A56" s="126">
        <f>ROW()</f>
        <v>56</v>
      </c>
      <c r="B56" s="14"/>
      <c r="C56" s="33" t="str">
        <f>IF(ISNUMBER('Pricing CoverSheet'!$C$12),"for year ended","")</f>
        <v>for year ended</v>
      </c>
      <c r="D56" s="34">
        <f>IF(AND(ISNUMBER('Pricing CoverSheet'!$C$12),ISNUMBER('Pricing CoverSheet'!$C$14),DATE(YEAR('Pricing CoverSheet'!$C$12)-1,MONTH('Pricing CoverSheet'!$C$12),DAY('Pricing CoverSheet'!$C$12))&gt;'Pricing CoverSheet'!$C$14),DATE(YEAR('Pricing CoverSheet'!$C$12)-1,MONTH('Pricing CoverSheet'!$C$12),DAY('Pricing CoverSheet'!$C$12)),"")</f>
      </c>
      <c r="E56" s="13"/>
      <c r="F56" s="34">
        <f>IF(ISNUMBER('Pricing CoverSheet'!$C$12),DATE(YEAR('Pricing CoverSheet'!$C$12),MONTH('Pricing CoverSheet'!$C$12),DAY('Pricing CoverSheet'!$C$12)),"")</f>
        <v>41364</v>
      </c>
      <c r="G56" s="13"/>
      <c r="H56" s="34">
        <f>IF(ISNUMBER('Pricing CoverSheet'!$C$12),DATE(YEAR('Pricing CoverSheet'!$C$12)+1,MONTH('Pricing CoverSheet'!$C$12),DAY('Pricing CoverSheet'!$C$12)),"")</f>
        <v>41729</v>
      </c>
      <c r="I56" s="13"/>
      <c r="J56" s="34">
        <f>IF(ISNUMBER('Pricing CoverSheet'!$C$12),DATE(YEAR('Pricing CoverSheet'!$C$12)+2,MONTH('Pricing CoverSheet'!$C$12),DAY('Pricing CoverSheet'!$C$12)),"")</f>
        <v>42094</v>
      </c>
      <c r="K56" s="13"/>
      <c r="L56" s="34">
        <f>IF(ISNUMBER('Pricing CoverSheet'!$C$12),DATE(YEAR('Pricing CoverSheet'!$C$12)+3,MONTH('Pricing CoverSheet'!$C$12),DAY('Pricing CoverSheet'!$C$12)),"")</f>
        <v>42460</v>
      </c>
      <c r="M56" s="13"/>
      <c r="N56" s="34">
        <f>IF(ISNUMBER('Pricing CoverSheet'!$C$12),DATE(YEAR('Pricing CoverSheet'!$C$12)+4,MONTH('Pricing CoverSheet'!$C$12),DAY('Pricing CoverSheet'!$C$12)),"")</f>
        <v>42825</v>
      </c>
      <c r="O56" s="13"/>
      <c r="P56" s="77"/>
      <c r="Q56" s="77"/>
      <c r="R56" s="78"/>
      <c r="T56"/>
    </row>
    <row r="57" spans="1:20" ht="30" customHeight="1">
      <c r="A57" s="126">
        <f>ROW()</f>
        <v>57</v>
      </c>
      <c r="B57" s="75" t="s">
        <v>99</v>
      </c>
      <c r="C57" s="67"/>
      <c r="D57" s="77"/>
      <c r="E57" s="77"/>
      <c r="F57" s="77"/>
      <c r="G57" s="77"/>
      <c r="H57" s="77"/>
      <c r="I57" s="77"/>
      <c r="J57" s="77"/>
      <c r="K57" s="77"/>
      <c r="L57" s="77"/>
      <c r="M57" s="77"/>
      <c r="N57" s="77"/>
      <c r="O57" s="77"/>
      <c r="P57" s="77"/>
      <c r="Q57" s="77"/>
      <c r="R57" s="78"/>
      <c r="T57"/>
    </row>
    <row r="58" spans="1:20" ht="15" customHeight="1">
      <c r="A58" s="126">
        <f>ROW()</f>
        <v>58</v>
      </c>
      <c r="B58" s="14"/>
      <c r="C58" s="19" t="s">
        <v>89</v>
      </c>
      <c r="D58" s="91"/>
      <c r="E58" s="77"/>
      <c r="F58" s="91"/>
      <c r="G58" s="77"/>
      <c r="H58" s="87">
        <f>F64</f>
        <v>0</v>
      </c>
      <c r="I58" s="77"/>
      <c r="J58" s="87">
        <f>H64</f>
        <v>0</v>
      </c>
      <c r="K58" s="77"/>
      <c r="L58" s="87">
        <f>J64</f>
        <v>0</v>
      </c>
      <c r="M58" s="77"/>
      <c r="N58" s="87">
        <f>L64</f>
        <v>0</v>
      </c>
      <c r="O58" s="77"/>
      <c r="P58" s="77"/>
      <c r="Q58" s="77"/>
      <c r="R58" s="78"/>
      <c r="T58"/>
    </row>
    <row r="59" spans="1:20" ht="15" customHeight="1">
      <c r="A59" s="126">
        <f>ROW()</f>
        <v>59</v>
      </c>
      <c r="B59" s="16" t="s">
        <v>52</v>
      </c>
      <c r="C59" s="25" t="s">
        <v>30</v>
      </c>
      <c r="D59" s="91"/>
      <c r="E59" s="77"/>
      <c r="F59" s="91"/>
      <c r="G59" s="77"/>
      <c r="H59" s="91"/>
      <c r="I59" s="77"/>
      <c r="J59" s="91"/>
      <c r="K59" s="77"/>
      <c r="L59" s="91"/>
      <c r="M59" s="77"/>
      <c r="N59" s="91"/>
      <c r="O59" s="77"/>
      <c r="P59" s="77"/>
      <c r="Q59" s="77"/>
      <c r="R59" s="78"/>
      <c r="T59"/>
    </row>
    <row r="60" spans="1:20" ht="15" customHeight="1">
      <c r="A60" s="126">
        <f>ROW()</f>
        <v>60</v>
      </c>
      <c r="B60" s="16" t="s">
        <v>54</v>
      </c>
      <c r="C60" s="25" t="s">
        <v>32</v>
      </c>
      <c r="D60" s="91"/>
      <c r="E60" s="77"/>
      <c r="F60" s="91"/>
      <c r="G60" s="77"/>
      <c r="H60" s="91"/>
      <c r="I60" s="77"/>
      <c r="J60" s="91"/>
      <c r="K60" s="77"/>
      <c r="L60" s="91"/>
      <c r="M60" s="77"/>
      <c r="N60" s="91"/>
      <c r="O60" s="77"/>
      <c r="P60" s="77"/>
      <c r="Q60" s="77"/>
      <c r="R60" s="78"/>
      <c r="T60"/>
    </row>
    <row r="61" spans="1:20" ht="15" customHeight="1">
      <c r="A61" s="126">
        <f>ROW()</f>
        <v>61</v>
      </c>
      <c r="B61" s="16" t="s">
        <v>54</v>
      </c>
      <c r="C61" s="25" t="s">
        <v>16</v>
      </c>
      <c r="D61" s="91"/>
      <c r="E61" s="77"/>
      <c r="F61" s="91"/>
      <c r="G61" s="77"/>
      <c r="H61" s="91"/>
      <c r="I61" s="77"/>
      <c r="J61" s="91"/>
      <c r="K61" s="77"/>
      <c r="L61" s="91"/>
      <c r="M61" s="77"/>
      <c r="N61" s="91"/>
      <c r="O61" s="77"/>
      <c r="P61" s="77"/>
      <c r="Q61" s="77"/>
      <c r="R61" s="78"/>
      <c r="T61"/>
    </row>
    <row r="62" spans="1:20" ht="15" customHeight="1">
      <c r="A62" s="126">
        <f>ROW()</f>
        <v>62</v>
      </c>
      <c r="B62" s="16" t="s">
        <v>59</v>
      </c>
      <c r="C62" s="25" t="s">
        <v>79</v>
      </c>
      <c r="D62" s="91"/>
      <c r="E62" s="77"/>
      <c r="F62" s="91"/>
      <c r="G62" s="77"/>
      <c r="H62" s="91"/>
      <c r="I62" s="77"/>
      <c r="J62" s="91"/>
      <c r="K62" s="77"/>
      <c r="L62" s="91"/>
      <c r="M62" s="77"/>
      <c r="N62" s="91"/>
      <c r="O62" s="77"/>
      <c r="P62" s="77"/>
      <c r="Q62" s="77"/>
      <c r="R62" s="78"/>
      <c r="T62"/>
    </row>
    <row r="63" spans="1:20" ht="15" customHeight="1" thickBot="1">
      <c r="A63" s="126">
        <f>ROW()</f>
        <v>63</v>
      </c>
      <c r="B63" s="16" t="s">
        <v>77</v>
      </c>
      <c r="C63" s="25" t="s">
        <v>94</v>
      </c>
      <c r="D63" s="91"/>
      <c r="E63" s="77"/>
      <c r="F63" s="91"/>
      <c r="G63" s="77"/>
      <c r="H63" s="91"/>
      <c r="I63" s="77"/>
      <c r="J63" s="91"/>
      <c r="K63" s="77"/>
      <c r="L63" s="91"/>
      <c r="M63" s="77"/>
      <c r="N63" s="91"/>
      <c r="O63" s="77"/>
      <c r="P63" s="77"/>
      <c r="Q63" s="77"/>
      <c r="R63" s="78"/>
      <c r="T63"/>
    </row>
    <row r="64" spans="1:20" ht="15" customHeight="1" thickBot="1">
      <c r="A64" s="126">
        <f>ROW()</f>
        <v>64</v>
      </c>
      <c r="B64" s="14"/>
      <c r="C64" s="19" t="s">
        <v>90</v>
      </c>
      <c r="D64" s="27">
        <f>IF(IF(AND(ISNUMBER($K$50),ISNUMBER($D$54)),OR(DATE(YEAR($K$50)-1,MONTH($K$50),DAY($K$50))&lt;=$D$54,$K$50&lt;=DATE(2011,1,1)),FALSE),"",D58-D59+D60+D61-D62+D63)</f>
      </c>
      <c r="E64" s="77"/>
      <c r="F64" s="27">
        <f>F58-F59+F60+F61-F62+F63</f>
        <v>0</v>
      </c>
      <c r="G64" s="77"/>
      <c r="H64" s="27">
        <f>H58-H59+H60+H61-H62+H63</f>
        <v>0</v>
      </c>
      <c r="I64" s="77"/>
      <c r="J64" s="27">
        <f>J58-J59+J60+J61-J62+J63</f>
        <v>0</v>
      </c>
      <c r="K64" s="77"/>
      <c r="L64" s="27">
        <f>L58-L59+L60+L61-L62+L63</f>
        <v>0</v>
      </c>
      <c r="M64" s="77"/>
      <c r="N64" s="27">
        <f>N58-N59+N60+N61-N62+N63</f>
        <v>0</v>
      </c>
      <c r="O64" s="77"/>
      <c r="P64" s="77"/>
      <c r="Q64" s="77"/>
      <c r="R64" s="78"/>
      <c r="T64"/>
    </row>
    <row r="65" spans="1:20" ht="12.75">
      <c r="A65" s="126">
        <f>ROW()</f>
        <v>65</v>
      </c>
      <c r="B65" s="14"/>
      <c r="C65" s="14"/>
      <c r="D65" s="14"/>
      <c r="E65" s="13"/>
      <c r="F65" s="14"/>
      <c r="G65" s="13"/>
      <c r="H65" s="14"/>
      <c r="I65" s="13"/>
      <c r="J65" s="14"/>
      <c r="K65" s="13"/>
      <c r="L65" s="14"/>
      <c r="M65" s="13"/>
      <c r="N65" s="14"/>
      <c r="O65" s="77"/>
      <c r="P65" s="77"/>
      <c r="Q65" s="77"/>
      <c r="R65" s="78"/>
      <c r="T65"/>
    </row>
    <row r="66" spans="1:20" ht="30" customHeight="1">
      <c r="A66" s="126">
        <f>ROW()</f>
        <v>66</v>
      </c>
      <c r="B66" s="75" t="s">
        <v>100</v>
      </c>
      <c r="C66" s="14"/>
      <c r="D66" s="34"/>
      <c r="E66" s="13"/>
      <c r="F66" s="34"/>
      <c r="G66" s="13"/>
      <c r="H66" s="34"/>
      <c r="I66" s="13"/>
      <c r="J66" s="34"/>
      <c r="K66" s="13"/>
      <c r="L66" s="34"/>
      <c r="M66" s="13"/>
      <c r="N66" s="34"/>
      <c r="O66" s="13"/>
      <c r="P66" s="77"/>
      <c r="Q66" s="77"/>
      <c r="R66" s="78"/>
      <c r="T66"/>
    </row>
    <row r="67" spans="1:20" ht="15" customHeight="1">
      <c r="A67" s="126">
        <f>ROW()</f>
        <v>67</v>
      </c>
      <c r="B67" s="14"/>
      <c r="C67" s="19" t="s">
        <v>22</v>
      </c>
      <c r="D67" s="15"/>
      <c r="E67" s="13"/>
      <c r="F67" s="15"/>
      <c r="G67" s="13"/>
      <c r="H67" s="15"/>
      <c r="I67" s="13"/>
      <c r="J67" s="15"/>
      <c r="K67" s="13"/>
      <c r="L67" s="15"/>
      <c r="M67" s="13"/>
      <c r="N67" s="15"/>
      <c r="O67" s="13"/>
      <c r="P67" s="77"/>
      <c r="Q67" s="77"/>
      <c r="R67" s="78"/>
      <c r="T67"/>
    </row>
    <row r="68" spans="1:20" ht="15" customHeight="1">
      <c r="A68" s="126">
        <f>ROW()</f>
        <v>68</v>
      </c>
      <c r="B68" s="16" t="s">
        <v>54</v>
      </c>
      <c r="C68" s="25" t="s">
        <v>78</v>
      </c>
      <c r="D68" s="127"/>
      <c r="E68" s="13"/>
      <c r="F68" s="127"/>
      <c r="G68" s="13"/>
      <c r="H68" s="127"/>
      <c r="I68" s="13"/>
      <c r="J68" s="127"/>
      <c r="K68" s="13"/>
      <c r="L68" s="127"/>
      <c r="M68" s="13"/>
      <c r="N68" s="127"/>
      <c r="O68" s="13"/>
      <c r="P68" s="77"/>
      <c r="Q68" s="77"/>
      <c r="R68" s="78"/>
      <c r="T68"/>
    </row>
    <row r="69" spans="1:20" ht="15" customHeight="1" thickBot="1">
      <c r="A69" s="126">
        <f>ROW()</f>
        <v>69</v>
      </c>
      <c r="B69" s="16" t="s">
        <v>52</v>
      </c>
      <c r="C69" s="25" t="s">
        <v>16</v>
      </c>
      <c r="D69" s="127"/>
      <c r="E69" s="13"/>
      <c r="F69" s="127"/>
      <c r="G69" s="13"/>
      <c r="H69" s="127"/>
      <c r="I69" s="13"/>
      <c r="J69" s="127"/>
      <c r="K69" s="13"/>
      <c r="L69" s="127"/>
      <c r="M69" s="13"/>
      <c r="N69" s="127"/>
      <c r="O69" s="13"/>
      <c r="P69" s="77"/>
      <c r="Q69" s="77"/>
      <c r="R69" s="78"/>
      <c r="T69"/>
    </row>
    <row r="70" spans="1:20" ht="15" customHeight="1" thickBot="1">
      <c r="A70" s="126">
        <f>ROW()</f>
        <v>70</v>
      </c>
      <c r="B70" s="14"/>
      <c r="C70" s="19" t="s">
        <v>15</v>
      </c>
      <c r="D70" s="51">
        <f>IF(IF(AND(ISNUMBER($K$50),ISNUMBER($D$54)),OR(DATE(YEAR($K$50)-1,MONTH($K$50),DAY($K$50))&lt;=$D$54,$K$50&lt;=DATE(2011,1,1)),FALSE),"",D67+D68-D69)</f>
      </c>
      <c r="E70" s="13"/>
      <c r="F70" s="51">
        <f>F67+F68-F69</f>
        <v>0</v>
      </c>
      <c r="G70" s="13"/>
      <c r="H70" s="51">
        <f>H67+H68-H69</f>
        <v>0</v>
      </c>
      <c r="I70" s="13"/>
      <c r="J70" s="51">
        <f>J67+J68-J69</f>
        <v>0</v>
      </c>
      <c r="K70" s="13"/>
      <c r="L70" s="51">
        <f>L67+L68-L69</f>
        <v>0</v>
      </c>
      <c r="M70" s="13"/>
      <c r="N70" s="51">
        <f>N67+N68-N69</f>
        <v>0</v>
      </c>
      <c r="O70" s="13"/>
      <c r="P70" s="77"/>
      <c r="Q70" s="77"/>
      <c r="R70" s="78"/>
      <c r="T70"/>
    </row>
    <row r="71" spans="1:44" s="1" customFormat="1" ht="30" customHeight="1">
      <c r="A71" s="126">
        <f>ROW()</f>
        <v>71</v>
      </c>
      <c r="B71" s="14"/>
      <c r="C71" s="139" t="s">
        <v>142</v>
      </c>
      <c r="D71" s="140"/>
      <c r="E71" s="140"/>
      <c r="F71" s="140"/>
      <c r="G71" s="140"/>
      <c r="H71" s="140"/>
      <c r="I71" s="140"/>
      <c r="J71" s="140"/>
      <c r="K71" s="140"/>
      <c r="L71" s="140"/>
      <c r="M71" s="140"/>
      <c r="N71" s="140"/>
      <c r="O71" s="13"/>
      <c r="P71" s="14"/>
      <c r="Q71" s="13"/>
      <c r="R71" s="128"/>
      <c r="S71"/>
      <c r="T71"/>
      <c r="U71"/>
      <c r="V71"/>
      <c r="W71"/>
      <c r="X71"/>
      <c r="Y71"/>
      <c r="Z71"/>
      <c r="AA71"/>
      <c r="AB71"/>
      <c r="AC71"/>
      <c r="AD71"/>
      <c r="AE71"/>
      <c r="AF71"/>
      <c r="AG71"/>
      <c r="AH71"/>
      <c r="AI71"/>
      <c r="AJ71"/>
      <c r="AK71"/>
      <c r="AL71"/>
      <c r="AM71"/>
      <c r="AN71"/>
      <c r="AO71"/>
      <c r="AP71"/>
      <c r="AQ71"/>
      <c r="AR71"/>
    </row>
    <row r="72" spans="1:20" ht="12.75">
      <c r="A72" s="129">
        <f>ROW()</f>
        <v>72</v>
      </c>
      <c r="B72" s="42"/>
      <c r="C72" s="42"/>
      <c r="D72" s="42"/>
      <c r="E72" s="42"/>
      <c r="F72" s="42"/>
      <c r="G72" s="42"/>
      <c r="H72" s="42"/>
      <c r="I72" s="42"/>
      <c r="J72" s="42"/>
      <c r="K72" s="42"/>
      <c r="L72" s="42"/>
      <c r="M72" s="42"/>
      <c r="N72" s="42"/>
      <c r="O72" s="42"/>
      <c r="P72" s="42"/>
      <c r="Q72" s="42"/>
      <c r="R72" s="84" t="s">
        <v>103</v>
      </c>
      <c r="T72"/>
    </row>
    <row r="73" spans="16:20" ht="12.75">
      <c r="P73"/>
      <c r="R73"/>
      <c r="T73"/>
    </row>
    <row r="74" spans="1:37" s="3" customFormat="1" ht="12.75" customHeight="1">
      <c r="A74" s="79"/>
      <c r="B74" s="80"/>
      <c r="C74" s="80"/>
      <c r="D74" s="80"/>
      <c r="E74" s="80"/>
      <c r="F74" s="80"/>
      <c r="G74" s="80"/>
      <c r="H74" s="80"/>
      <c r="I74" s="80"/>
      <c r="J74" s="80"/>
      <c r="K74" s="80"/>
      <c r="L74" s="80"/>
      <c r="M74" s="80"/>
      <c r="N74" s="80"/>
      <c r="O74" s="80"/>
      <c r="P74" s="80"/>
      <c r="Q74" s="80"/>
      <c r="R74" s="80"/>
      <c r="S74" s="80"/>
      <c r="T74" s="80"/>
      <c r="U74" s="80"/>
      <c r="V74" s="80"/>
      <c r="W74" s="80"/>
      <c r="X74" s="80"/>
      <c r="Y74" s="80"/>
      <c r="Z74" s="80"/>
      <c r="AA74" s="81"/>
      <c r="AB74"/>
      <c r="AC74"/>
      <c r="AD74"/>
      <c r="AE74"/>
      <c r="AF74"/>
      <c r="AG74"/>
      <c r="AH74"/>
      <c r="AI74"/>
      <c r="AJ74"/>
      <c r="AK74"/>
    </row>
    <row r="75" spans="1:37" s="3" customFormat="1" ht="16.5" customHeight="1">
      <c r="A75" s="31"/>
      <c r="B75" s="32"/>
      <c r="C75" s="32"/>
      <c r="D75" s="32"/>
      <c r="E75" s="11"/>
      <c r="F75" s="32"/>
      <c r="G75" s="11"/>
      <c r="H75" s="11"/>
      <c r="I75" s="11"/>
      <c r="J75" s="11"/>
      <c r="K75" s="11"/>
      <c r="L75" s="11"/>
      <c r="M75" s="11"/>
      <c r="N75" s="11"/>
      <c r="O75" s="11"/>
      <c r="P75" s="11"/>
      <c r="Q75" s="11"/>
      <c r="R75" s="70" t="s">
        <v>48</v>
      </c>
      <c r="S75" s="137" t="str">
        <f>IF(NOT(ISBLANK('Pricing CoverSheet'!$C$8)),'Pricing CoverSheet'!$C$8,"")</f>
        <v>Airport Company</v>
      </c>
      <c r="T75" s="137"/>
      <c r="U75" s="137"/>
      <c r="V75" s="137"/>
      <c r="W75" s="137"/>
      <c r="X75" s="137"/>
      <c r="Y75" s="137"/>
      <c r="Z75" s="45"/>
      <c r="AA75" s="82"/>
      <c r="AB75"/>
      <c r="AC75"/>
      <c r="AD75"/>
      <c r="AE75"/>
      <c r="AF75"/>
      <c r="AG75"/>
      <c r="AH75"/>
      <c r="AI75"/>
      <c r="AJ75"/>
      <c r="AK75"/>
    </row>
    <row r="76" spans="1:37" s="3" customFormat="1" ht="16.5" customHeight="1">
      <c r="A76" s="31"/>
      <c r="B76" s="32"/>
      <c r="C76" s="32"/>
      <c r="D76" s="32"/>
      <c r="E76" s="11"/>
      <c r="F76" s="32"/>
      <c r="G76" s="11"/>
      <c r="H76" s="11"/>
      <c r="I76" s="11"/>
      <c r="J76" s="11"/>
      <c r="K76" s="11"/>
      <c r="L76" s="11"/>
      <c r="M76" s="11"/>
      <c r="N76" s="11"/>
      <c r="O76" s="11"/>
      <c r="P76" s="11"/>
      <c r="Q76" s="11"/>
      <c r="R76" s="70" t="s">
        <v>88</v>
      </c>
      <c r="S76" s="138">
        <f>IF(ISNUMBER('Pricing CoverSheet'!$C$12),'Pricing CoverSheet'!$C$12,"")</f>
        <v>41364</v>
      </c>
      <c r="T76" s="138"/>
      <c r="U76" s="138"/>
      <c r="V76" s="138"/>
      <c r="W76" s="138"/>
      <c r="X76" s="138"/>
      <c r="Y76" s="138"/>
      <c r="Z76" s="45"/>
      <c r="AA76" s="82"/>
      <c r="AB76"/>
      <c r="AC76"/>
      <c r="AD76"/>
      <c r="AE76"/>
      <c r="AF76"/>
      <c r="AG76"/>
      <c r="AH76"/>
      <c r="AI76"/>
      <c r="AJ76"/>
      <c r="AK76"/>
    </row>
    <row r="77" spans="1:37" s="3" customFormat="1" ht="20.25" customHeight="1">
      <c r="A77" s="74" t="s">
        <v>87</v>
      </c>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82"/>
      <c r="AB77"/>
      <c r="AC77"/>
      <c r="AD77"/>
      <c r="AE77"/>
      <c r="AF77"/>
      <c r="AG77"/>
      <c r="AH77"/>
      <c r="AI77"/>
      <c r="AJ77"/>
      <c r="AK77"/>
    </row>
    <row r="78" spans="1:37" s="3" customFormat="1" ht="12.75" customHeight="1">
      <c r="A78" s="125" t="s">
        <v>110</v>
      </c>
      <c r="B78" s="12" t="s">
        <v>156</v>
      </c>
      <c r="C78" s="32"/>
      <c r="D78" s="32"/>
      <c r="E78" s="32"/>
      <c r="F78" s="32"/>
      <c r="G78" s="32"/>
      <c r="H78" s="32"/>
      <c r="I78" s="32"/>
      <c r="J78" s="32"/>
      <c r="K78" s="32"/>
      <c r="L78" s="32"/>
      <c r="M78" s="32"/>
      <c r="N78" s="32"/>
      <c r="O78" s="32"/>
      <c r="P78" s="32"/>
      <c r="Q78" s="32"/>
      <c r="R78" s="32"/>
      <c r="S78" s="32"/>
      <c r="T78" s="32"/>
      <c r="U78" s="32"/>
      <c r="V78" s="32"/>
      <c r="W78" s="32"/>
      <c r="X78" s="32"/>
      <c r="Y78" s="32"/>
      <c r="Z78" s="32"/>
      <c r="AA78" s="83"/>
      <c r="AB78"/>
      <c r="AC78"/>
      <c r="AD78"/>
      <c r="AE78"/>
      <c r="AF78"/>
      <c r="AG78"/>
      <c r="AH78"/>
      <c r="AI78"/>
      <c r="AJ78"/>
      <c r="AK78"/>
    </row>
    <row r="79" spans="1:28" ht="30" customHeight="1">
      <c r="A79" s="126">
        <f>ROW()</f>
        <v>79</v>
      </c>
      <c r="B79" s="75" t="s">
        <v>101</v>
      </c>
      <c r="C79" s="67"/>
      <c r="D79" s="14"/>
      <c r="E79" s="13"/>
      <c r="F79" s="14"/>
      <c r="G79" s="13"/>
      <c r="H79" s="14"/>
      <c r="I79" s="13"/>
      <c r="J79" s="14"/>
      <c r="K79" s="13"/>
      <c r="L79" s="14"/>
      <c r="M79" s="13"/>
      <c r="N79" s="77"/>
      <c r="O79" s="77"/>
      <c r="P79" s="77"/>
      <c r="Q79" s="77"/>
      <c r="R79" s="77"/>
      <c r="S79" s="77"/>
      <c r="T79" s="77"/>
      <c r="U79" s="77"/>
      <c r="V79" s="77"/>
      <c r="W79" s="77"/>
      <c r="X79" s="77"/>
      <c r="Y79" s="77"/>
      <c r="Z79" s="77"/>
      <c r="AA79" s="78"/>
      <c r="AB79" s="5"/>
    </row>
    <row r="80" spans="1:28" ht="60" customHeight="1">
      <c r="A80" s="126">
        <f>ROW()</f>
        <v>80</v>
      </c>
      <c r="B80" s="14"/>
      <c r="C80" s="67" t="s">
        <v>51</v>
      </c>
      <c r="D80" s="77"/>
      <c r="E80" s="13"/>
      <c r="F80" s="24" t="s">
        <v>17</v>
      </c>
      <c r="G80" s="13"/>
      <c r="H80" s="24" t="s">
        <v>18</v>
      </c>
      <c r="I80" s="13"/>
      <c r="J80" s="24" t="s">
        <v>19</v>
      </c>
      <c r="K80" s="13"/>
      <c r="L80" s="24" t="s">
        <v>20</v>
      </c>
      <c r="M80" s="13"/>
      <c r="N80" s="24" t="s">
        <v>21</v>
      </c>
      <c r="O80" s="13"/>
      <c r="P80" s="24" t="s">
        <v>115</v>
      </c>
      <c r="Q80" s="13"/>
      <c r="R80" s="24" t="s">
        <v>116</v>
      </c>
      <c r="S80" s="13"/>
      <c r="T80" s="24" t="s">
        <v>117</v>
      </c>
      <c r="U80" s="13"/>
      <c r="V80" s="24" t="s">
        <v>118</v>
      </c>
      <c r="W80" s="13"/>
      <c r="X80" s="24" t="s">
        <v>119</v>
      </c>
      <c r="Y80" s="13"/>
      <c r="Z80" s="24" t="s">
        <v>49</v>
      </c>
      <c r="AA80" s="78"/>
      <c r="AB80" s="5"/>
    </row>
    <row r="81" spans="1:28" ht="12.75">
      <c r="A81" s="126">
        <f>ROW()</f>
        <v>81</v>
      </c>
      <c r="B81" s="14"/>
      <c r="C81" s="33" t="str">
        <f>IF(ISNUMBER('Pricing CoverSheet'!$C$12),"for year ended","")</f>
        <v>for year ended</v>
      </c>
      <c r="D81" s="77"/>
      <c r="E81" s="13"/>
      <c r="F81" s="34">
        <f>IF(ISNUMBER('Pricing CoverSheet'!$C$12),DATE(YEAR('Pricing CoverSheet'!$C$12),MONTH('Pricing CoverSheet'!$C$12),DAY('Pricing CoverSheet'!$C$12)),"")</f>
        <v>41364</v>
      </c>
      <c r="G81" s="13"/>
      <c r="H81" s="34">
        <f>IF(ISNUMBER('Pricing CoverSheet'!$C$12),DATE(YEAR('Pricing CoverSheet'!$C$12)+1,MONTH('Pricing CoverSheet'!$C$12),DAY('Pricing CoverSheet'!$C$12)),"")</f>
        <v>41729</v>
      </c>
      <c r="I81" s="13"/>
      <c r="J81" s="34">
        <f>IF(ISNUMBER('Pricing CoverSheet'!$C$12),DATE(YEAR('Pricing CoverSheet'!$C$12)+2,MONTH('Pricing CoverSheet'!$C$12),DAY('Pricing CoverSheet'!$C$12)),"")</f>
        <v>42094</v>
      </c>
      <c r="K81" s="13"/>
      <c r="L81" s="34">
        <f>IF(ISNUMBER('Pricing CoverSheet'!$C$12),DATE(YEAR('Pricing CoverSheet'!$C$12)+3,MONTH('Pricing CoverSheet'!$C$12),DAY('Pricing CoverSheet'!$C$12)),"")</f>
        <v>42460</v>
      </c>
      <c r="M81" s="13"/>
      <c r="N81" s="34">
        <f>IF(ISNUMBER('Pricing CoverSheet'!$C$12),DATE(YEAR('Pricing CoverSheet'!$C$12)+4,MONTH('Pricing CoverSheet'!$C$12),DAY('Pricing CoverSheet'!$C$12)),"")</f>
        <v>42825</v>
      </c>
      <c r="O81" s="13"/>
      <c r="P81" s="34">
        <f>IF(ISNUMBER('Pricing CoverSheet'!$C$12),DATE(YEAR('Pricing CoverSheet'!$C$12)+5,MONTH('Pricing CoverSheet'!$C$12),DAY('Pricing CoverSheet'!$C$12)),"")</f>
        <v>43190</v>
      </c>
      <c r="Q81" s="13"/>
      <c r="R81" s="34">
        <f>IF(ISNUMBER('Pricing CoverSheet'!$C$12),DATE(YEAR('Pricing CoverSheet'!$C$12)+6,MONTH('Pricing CoverSheet'!$C$12),DAY('Pricing CoverSheet'!$C$12)),"")</f>
        <v>43555</v>
      </c>
      <c r="S81" s="13"/>
      <c r="T81" s="34">
        <f>IF(ISNUMBER('Pricing CoverSheet'!$C$12),DATE(YEAR('Pricing CoverSheet'!$C$12)+7,MONTH('Pricing CoverSheet'!$C$12),DAY('Pricing CoverSheet'!$C$12)),"")</f>
        <v>43921</v>
      </c>
      <c r="U81" s="13"/>
      <c r="V81" s="34">
        <f>IF(ISNUMBER('Pricing CoverSheet'!$C$12),DATE(YEAR('Pricing CoverSheet'!$C$12)+8,MONTH('Pricing CoverSheet'!$C$12),DAY('Pricing CoverSheet'!$C$12)),"")</f>
        <v>44286</v>
      </c>
      <c r="W81" s="13"/>
      <c r="X81" s="34">
        <f>IF(ISNUMBER('Pricing CoverSheet'!$C$12),DATE(YEAR('Pricing CoverSheet'!$C$12)+9,MONTH('Pricing CoverSheet'!$C$12),DAY('Pricing CoverSheet'!$C$12)),"")</f>
        <v>44651</v>
      </c>
      <c r="Y81" s="13"/>
      <c r="Z81" s="34"/>
      <c r="AA81" s="78"/>
      <c r="AB81" s="5"/>
    </row>
    <row r="82" spans="1:28" ht="12.75">
      <c r="A82" s="126">
        <f>ROW()</f>
        <v>82</v>
      </c>
      <c r="B82" s="14"/>
      <c r="C82" s="20" t="s">
        <v>23</v>
      </c>
      <c r="D82" s="77"/>
      <c r="E82" s="13"/>
      <c r="F82" s="14"/>
      <c r="G82" s="13"/>
      <c r="H82" s="14"/>
      <c r="I82" s="13"/>
      <c r="J82" s="14"/>
      <c r="K82" s="13"/>
      <c r="L82" s="14"/>
      <c r="M82" s="13"/>
      <c r="N82" s="14"/>
      <c r="O82" s="77"/>
      <c r="P82" s="77"/>
      <c r="Q82" s="77"/>
      <c r="R82" s="77"/>
      <c r="S82" s="77"/>
      <c r="T82" s="77"/>
      <c r="U82" s="77"/>
      <c r="V82" s="77"/>
      <c r="W82" s="77"/>
      <c r="X82" s="77"/>
      <c r="Y82" s="77"/>
      <c r="Z82" s="77"/>
      <c r="AA82" s="78"/>
      <c r="AB82" s="5"/>
    </row>
    <row r="83" spans="1:28" ht="15" customHeight="1">
      <c r="A83" s="126">
        <f>ROW()</f>
        <v>83</v>
      </c>
      <c r="B83" s="14"/>
      <c r="C83" s="35" t="s">
        <v>75</v>
      </c>
      <c r="D83" s="77"/>
      <c r="E83" s="13"/>
      <c r="F83" s="91"/>
      <c r="G83" s="13"/>
      <c r="H83" s="91"/>
      <c r="I83" s="13"/>
      <c r="J83" s="91"/>
      <c r="K83" s="13"/>
      <c r="L83" s="91"/>
      <c r="M83" s="13"/>
      <c r="N83" s="91"/>
      <c r="O83" s="13"/>
      <c r="P83" s="91"/>
      <c r="Q83" s="13"/>
      <c r="R83" s="91"/>
      <c r="S83" s="13"/>
      <c r="T83" s="91"/>
      <c r="U83" s="13"/>
      <c r="V83" s="91"/>
      <c r="W83" s="13"/>
      <c r="X83" s="91"/>
      <c r="Y83" s="13"/>
      <c r="Z83" s="14"/>
      <c r="AA83" s="78"/>
      <c r="AB83" s="5"/>
    </row>
    <row r="84" spans="1:28" ht="15" customHeight="1" thickBot="1">
      <c r="A84" s="126">
        <f>ROW()</f>
        <v>84</v>
      </c>
      <c r="B84" s="14"/>
      <c r="C84" s="35" t="s">
        <v>60</v>
      </c>
      <c r="D84" s="77"/>
      <c r="E84" s="13"/>
      <c r="F84" s="91"/>
      <c r="G84" s="13"/>
      <c r="H84" s="91"/>
      <c r="I84" s="13"/>
      <c r="J84" s="91"/>
      <c r="K84" s="13"/>
      <c r="L84" s="91"/>
      <c r="M84" s="13"/>
      <c r="N84" s="91"/>
      <c r="O84" s="13"/>
      <c r="P84" s="91"/>
      <c r="Q84" s="13"/>
      <c r="R84" s="91"/>
      <c r="S84" s="13"/>
      <c r="T84" s="91"/>
      <c r="U84" s="13"/>
      <c r="V84" s="91"/>
      <c r="W84" s="13"/>
      <c r="X84" s="91"/>
      <c r="Y84" s="13"/>
      <c r="Z84" s="14"/>
      <c r="AA84" s="78"/>
      <c r="AB84" s="5"/>
    </row>
    <row r="85" spans="1:28" ht="13.5" thickBot="1">
      <c r="A85" s="126">
        <f>ROW()</f>
        <v>85</v>
      </c>
      <c r="B85" s="14"/>
      <c r="C85" s="25" t="s">
        <v>44</v>
      </c>
      <c r="D85" s="77"/>
      <c r="E85" s="13"/>
      <c r="F85" s="27">
        <f>SUM(F83:F84)</f>
        <v>0</v>
      </c>
      <c r="G85" s="13"/>
      <c r="H85" s="27">
        <f>SUM(H83:H84)</f>
        <v>0</v>
      </c>
      <c r="I85" s="13"/>
      <c r="J85" s="27">
        <f>SUM(J83:J84)</f>
        <v>0</v>
      </c>
      <c r="K85" s="13"/>
      <c r="L85" s="27">
        <f>SUM(L83:L84)</f>
        <v>0</v>
      </c>
      <c r="M85" s="13"/>
      <c r="N85" s="27">
        <f>SUM(N83:N84)</f>
        <v>0</v>
      </c>
      <c r="O85" s="13"/>
      <c r="P85" s="27">
        <f>SUM(P83:P84)</f>
        <v>0</v>
      </c>
      <c r="Q85" s="13"/>
      <c r="R85" s="27">
        <f>SUM(R83:R84)</f>
        <v>0</v>
      </c>
      <c r="S85" s="13"/>
      <c r="T85" s="27">
        <f>SUM(T83:T84)</f>
        <v>0</v>
      </c>
      <c r="U85" s="13"/>
      <c r="V85" s="27">
        <f>SUM(V83:V84)</f>
        <v>0</v>
      </c>
      <c r="W85" s="13"/>
      <c r="X85" s="27">
        <f>SUM(X83:X84)</f>
        <v>0</v>
      </c>
      <c r="Y85" s="13"/>
      <c r="Z85" s="14"/>
      <c r="AA85" s="78"/>
      <c r="AB85" s="5"/>
    </row>
    <row r="86" spans="1:28" ht="30" customHeight="1" thickBot="1">
      <c r="A86" s="126">
        <f>ROW()</f>
        <v>86</v>
      </c>
      <c r="B86" s="14"/>
      <c r="C86" s="20" t="s">
        <v>36</v>
      </c>
      <c r="D86" s="14"/>
      <c r="E86" s="13"/>
      <c r="F86" s="14"/>
      <c r="G86" s="13"/>
      <c r="H86" s="14"/>
      <c r="I86" s="13"/>
      <c r="J86" s="14"/>
      <c r="K86" s="13"/>
      <c r="L86" s="14"/>
      <c r="M86" s="13"/>
      <c r="N86" s="14"/>
      <c r="O86" s="13"/>
      <c r="P86" s="14"/>
      <c r="Q86" s="13"/>
      <c r="R86" s="14"/>
      <c r="S86" s="13"/>
      <c r="T86" s="14"/>
      <c r="U86" s="13"/>
      <c r="V86" s="14"/>
      <c r="W86" s="13"/>
      <c r="X86" s="14"/>
      <c r="Y86" s="13"/>
      <c r="Z86" s="14"/>
      <c r="AA86" s="78"/>
      <c r="AB86" s="5"/>
    </row>
    <row r="87" spans="1:28" ht="15" customHeight="1" thickBot="1">
      <c r="A87" s="126">
        <f>ROW()</f>
        <v>87</v>
      </c>
      <c r="B87" s="14"/>
      <c r="C87" s="131" t="s">
        <v>61</v>
      </c>
      <c r="D87" s="77"/>
      <c r="E87" s="77"/>
      <c r="F87" s="91"/>
      <c r="G87" s="13"/>
      <c r="H87" s="91"/>
      <c r="I87" s="13"/>
      <c r="J87" s="91"/>
      <c r="K87" s="13"/>
      <c r="L87" s="91"/>
      <c r="M87" s="13"/>
      <c r="N87" s="91"/>
      <c r="O87" s="13"/>
      <c r="P87" s="91"/>
      <c r="Q87" s="13"/>
      <c r="R87" s="91"/>
      <c r="S87" s="13"/>
      <c r="T87" s="91"/>
      <c r="U87" s="13"/>
      <c r="V87" s="91"/>
      <c r="W87" s="13"/>
      <c r="X87" s="91"/>
      <c r="Y87" s="13"/>
      <c r="Z87" s="51">
        <f>SUM(F87,H87,J87,L87,N87,P87,R87,T87,V87,X87)</f>
        <v>0</v>
      </c>
      <c r="AA87" s="78"/>
      <c r="AB87" s="5"/>
    </row>
    <row r="88" spans="1:28" ht="15" customHeight="1" thickBot="1">
      <c r="A88" s="126">
        <f>ROW()</f>
        <v>88</v>
      </c>
      <c r="B88" s="14"/>
      <c r="C88" s="131" t="s">
        <v>62</v>
      </c>
      <c r="D88" s="77"/>
      <c r="E88" s="77"/>
      <c r="F88" s="91"/>
      <c r="G88" s="13"/>
      <c r="H88" s="91"/>
      <c r="I88" s="13"/>
      <c r="J88" s="91"/>
      <c r="K88" s="13"/>
      <c r="L88" s="91"/>
      <c r="M88" s="13"/>
      <c r="N88" s="91"/>
      <c r="O88" s="13"/>
      <c r="P88" s="91"/>
      <c r="Q88" s="13"/>
      <c r="R88" s="91"/>
      <c r="S88" s="13"/>
      <c r="T88" s="91"/>
      <c r="U88" s="13"/>
      <c r="V88" s="91"/>
      <c r="W88" s="13"/>
      <c r="X88" s="91"/>
      <c r="Y88" s="13"/>
      <c r="Z88" s="51">
        <f aca="true" t="shared" si="0" ref="Z88:Z117">SUM(F88,H88,J88,L88,N88,P88,R88,T88,V88,X88)</f>
        <v>0</v>
      </c>
      <c r="AA88" s="78"/>
      <c r="AB88" s="5"/>
    </row>
    <row r="89" spans="1:28" ht="15" customHeight="1" thickBot="1">
      <c r="A89" s="126">
        <f>ROW()</f>
        <v>89</v>
      </c>
      <c r="B89" s="14"/>
      <c r="C89" s="131" t="s">
        <v>63</v>
      </c>
      <c r="D89" s="77"/>
      <c r="E89" s="77"/>
      <c r="F89" s="91"/>
      <c r="G89" s="13"/>
      <c r="H89" s="91"/>
      <c r="I89" s="13"/>
      <c r="J89" s="91"/>
      <c r="K89" s="13"/>
      <c r="L89" s="91"/>
      <c r="M89" s="13"/>
      <c r="N89" s="91"/>
      <c r="O89" s="13"/>
      <c r="P89" s="91"/>
      <c r="Q89" s="13"/>
      <c r="R89" s="91"/>
      <c r="S89" s="13"/>
      <c r="T89" s="91"/>
      <c r="U89" s="13"/>
      <c r="V89" s="91"/>
      <c r="W89" s="13"/>
      <c r="X89" s="91"/>
      <c r="Y89" s="13"/>
      <c r="Z89" s="51">
        <f t="shared" si="0"/>
        <v>0</v>
      </c>
      <c r="AA89" s="78"/>
      <c r="AB89" s="5"/>
    </row>
    <row r="90" spans="1:28" ht="15" customHeight="1" thickBot="1">
      <c r="A90" s="126">
        <f>ROW()</f>
        <v>90</v>
      </c>
      <c r="B90" s="14"/>
      <c r="C90" s="131" t="s">
        <v>64</v>
      </c>
      <c r="D90" s="77"/>
      <c r="E90" s="77"/>
      <c r="F90" s="91"/>
      <c r="G90" s="13"/>
      <c r="H90" s="91"/>
      <c r="I90" s="13"/>
      <c r="J90" s="91"/>
      <c r="K90" s="13"/>
      <c r="L90" s="91"/>
      <c r="M90" s="13"/>
      <c r="N90" s="91"/>
      <c r="O90" s="13"/>
      <c r="P90" s="91"/>
      <c r="Q90" s="13"/>
      <c r="R90" s="91"/>
      <c r="S90" s="13"/>
      <c r="T90" s="91"/>
      <c r="U90" s="13"/>
      <c r="V90" s="91"/>
      <c r="W90" s="13"/>
      <c r="X90" s="91"/>
      <c r="Y90" s="13"/>
      <c r="Z90" s="51">
        <f t="shared" si="0"/>
        <v>0</v>
      </c>
      <c r="AA90" s="78"/>
      <c r="AB90" s="5"/>
    </row>
    <row r="91" spans="1:28" ht="15" customHeight="1" thickBot="1">
      <c r="A91" s="126">
        <f>ROW()</f>
        <v>91</v>
      </c>
      <c r="B91" s="14"/>
      <c r="C91" s="131" t="s">
        <v>65</v>
      </c>
      <c r="D91" s="77"/>
      <c r="E91" s="77"/>
      <c r="F91" s="91"/>
      <c r="G91" s="13"/>
      <c r="H91" s="91"/>
      <c r="I91" s="13"/>
      <c r="J91" s="91"/>
      <c r="K91" s="13"/>
      <c r="L91" s="91"/>
      <c r="M91" s="13"/>
      <c r="N91" s="91"/>
      <c r="O91" s="13"/>
      <c r="P91" s="91"/>
      <c r="Q91" s="13"/>
      <c r="R91" s="91"/>
      <c r="S91" s="13"/>
      <c r="T91" s="91"/>
      <c r="U91" s="13"/>
      <c r="V91" s="91"/>
      <c r="W91" s="13"/>
      <c r="X91" s="91"/>
      <c r="Y91" s="13"/>
      <c r="Z91" s="51">
        <f t="shared" si="0"/>
        <v>0</v>
      </c>
      <c r="AA91" s="78"/>
      <c r="AB91" s="5"/>
    </row>
    <row r="92" spans="1:28" ht="15" customHeight="1" thickBot="1">
      <c r="A92" s="126">
        <f>ROW()</f>
        <v>92</v>
      </c>
      <c r="B92" s="14"/>
      <c r="C92" s="131" t="s">
        <v>66</v>
      </c>
      <c r="D92" s="77"/>
      <c r="E92" s="77"/>
      <c r="F92" s="91"/>
      <c r="G92" s="13"/>
      <c r="H92" s="91"/>
      <c r="I92" s="13"/>
      <c r="J92" s="91"/>
      <c r="K92" s="13"/>
      <c r="L92" s="91"/>
      <c r="M92" s="13"/>
      <c r="N92" s="91"/>
      <c r="O92" s="13"/>
      <c r="P92" s="91"/>
      <c r="Q92" s="13"/>
      <c r="R92" s="91"/>
      <c r="S92" s="13"/>
      <c r="T92" s="91"/>
      <c r="U92" s="13"/>
      <c r="V92" s="91"/>
      <c r="W92" s="13"/>
      <c r="X92" s="91"/>
      <c r="Y92" s="13"/>
      <c r="Z92" s="51">
        <f t="shared" si="0"/>
        <v>0</v>
      </c>
      <c r="AA92" s="78"/>
      <c r="AB92" s="5"/>
    </row>
    <row r="93" spans="1:28" ht="15" customHeight="1" thickBot="1">
      <c r="A93" s="126">
        <f>ROW()</f>
        <v>93</v>
      </c>
      <c r="B93" s="14"/>
      <c r="C93" s="131" t="s">
        <v>67</v>
      </c>
      <c r="D93" s="77"/>
      <c r="E93" s="77"/>
      <c r="F93" s="91"/>
      <c r="G93" s="13"/>
      <c r="H93" s="91"/>
      <c r="I93" s="13"/>
      <c r="J93" s="91"/>
      <c r="K93" s="13"/>
      <c r="L93" s="91"/>
      <c r="M93" s="13"/>
      <c r="N93" s="91"/>
      <c r="O93" s="13"/>
      <c r="P93" s="91"/>
      <c r="Q93" s="13"/>
      <c r="R93" s="91"/>
      <c r="S93" s="13"/>
      <c r="T93" s="91"/>
      <c r="U93" s="13"/>
      <c r="V93" s="91"/>
      <c r="W93" s="13"/>
      <c r="X93" s="91"/>
      <c r="Y93" s="13"/>
      <c r="Z93" s="51">
        <f t="shared" si="0"/>
        <v>0</v>
      </c>
      <c r="AA93" s="78"/>
      <c r="AB93" s="5"/>
    </row>
    <row r="94" spans="1:28" ht="15" customHeight="1" thickBot="1">
      <c r="A94" s="126">
        <f>ROW()</f>
        <v>94</v>
      </c>
      <c r="B94" s="14"/>
      <c r="C94" s="131" t="s">
        <v>68</v>
      </c>
      <c r="D94" s="77"/>
      <c r="E94" s="77"/>
      <c r="F94" s="91"/>
      <c r="G94" s="13"/>
      <c r="H94" s="91"/>
      <c r="I94" s="13"/>
      <c r="J94" s="91"/>
      <c r="K94" s="13"/>
      <c r="L94" s="91"/>
      <c r="M94" s="13"/>
      <c r="N94" s="91"/>
      <c r="O94" s="13"/>
      <c r="P94" s="91"/>
      <c r="Q94" s="13"/>
      <c r="R94" s="91"/>
      <c r="S94" s="13"/>
      <c r="T94" s="91"/>
      <c r="U94" s="13"/>
      <c r="V94" s="91"/>
      <c r="W94" s="13"/>
      <c r="X94" s="91"/>
      <c r="Y94" s="13"/>
      <c r="Z94" s="51">
        <f t="shared" si="0"/>
        <v>0</v>
      </c>
      <c r="AA94" s="78"/>
      <c r="AB94" s="5"/>
    </row>
    <row r="95" spans="1:28" ht="15" customHeight="1" thickBot="1">
      <c r="A95" s="126">
        <f>ROW()</f>
        <v>95</v>
      </c>
      <c r="B95" s="14"/>
      <c r="C95" s="131" t="s">
        <v>69</v>
      </c>
      <c r="D95" s="77"/>
      <c r="E95" s="77"/>
      <c r="F95" s="91"/>
      <c r="G95" s="13"/>
      <c r="H95" s="91"/>
      <c r="I95" s="13"/>
      <c r="J95" s="91"/>
      <c r="K95" s="13"/>
      <c r="L95" s="91"/>
      <c r="M95" s="13"/>
      <c r="N95" s="91"/>
      <c r="O95" s="13"/>
      <c r="P95" s="91"/>
      <c r="Q95" s="13"/>
      <c r="R95" s="91"/>
      <c r="S95" s="13"/>
      <c r="T95" s="91"/>
      <c r="U95" s="13"/>
      <c r="V95" s="91"/>
      <c r="W95" s="13"/>
      <c r="X95" s="91"/>
      <c r="Y95" s="13"/>
      <c r="Z95" s="51">
        <f t="shared" si="0"/>
        <v>0</v>
      </c>
      <c r="AA95" s="78"/>
      <c r="AB95" s="5"/>
    </row>
    <row r="96" spans="1:28" ht="15" customHeight="1" thickBot="1">
      <c r="A96" s="126">
        <f>ROW()</f>
        <v>96</v>
      </c>
      <c r="B96" s="14"/>
      <c r="C96" s="131" t="s">
        <v>70</v>
      </c>
      <c r="D96" s="77"/>
      <c r="E96" s="77"/>
      <c r="F96" s="91"/>
      <c r="G96" s="13"/>
      <c r="H96" s="91"/>
      <c r="I96" s="13"/>
      <c r="J96" s="91"/>
      <c r="K96" s="13"/>
      <c r="L96" s="91"/>
      <c r="M96" s="13"/>
      <c r="N96" s="91"/>
      <c r="O96" s="13"/>
      <c r="P96" s="91"/>
      <c r="Q96" s="13"/>
      <c r="R96" s="91"/>
      <c r="S96" s="13"/>
      <c r="T96" s="91"/>
      <c r="U96" s="13"/>
      <c r="V96" s="91"/>
      <c r="W96" s="13"/>
      <c r="X96" s="91"/>
      <c r="Y96" s="13"/>
      <c r="Z96" s="51">
        <f t="shared" si="0"/>
        <v>0</v>
      </c>
      <c r="AA96" s="78"/>
      <c r="AB96" s="5"/>
    </row>
    <row r="97" spans="1:28" ht="15" customHeight="1" thickBot="1">
      <c r="A97" s="126">
        <f>ROW()</f>
        <v>97</v>
      </c>
      <c r="B97" s="14"/>
      <c r="C97" s="131" t="s">
        <v>128</v>
      </c>
      <c r="D97" s="77"/>
      <c r="E97" s="77"/>
      <c r="F97" s="91"/>
      <c r="G97" s="13"/>
      <c r="H97" s="91"/>
      <c r="I97" s="13"/>
      <c r="J97" s="91"/>
      <c r="K97" s="13"/>
      <c r="L97" s="91"/>
      <c r="M97" s="13"/>
      <c r="N97" s="91"/>
      <c r="O97" s="13"/>
      <c r="P97" s="91"/>
      <c r="Q97" s="13"/>
      <c r="R97" s="91"/>
      <c r="S97" s="13"/>
      <c r="T97" s="91"/>
      <c r="U97" s="13"/>
      <c r="V97" s="91"/>
      <c r="W97" s="13"/>
      <c r="X97" s="91"/>
      <c r="Y97" s="13"/>
      <c r="Z97" s="51">
        <f t="shared" si="0"/>
        <v>0</v>
      </c>
      <c r="AA97" s="78"/>
      <c r="AB97" s="5"/>
    </row>
    <row r="98" spans="1:28" ht="15" customHeight="1" thickBot="1">
      <c r="A98" s="126">
        <f>ROW()</f>
        <v>98</v>
      </c>
      <c r="B98" s="14"/>
      <c r="C98" s="131" t="s">
        <v>129</v>
      </c>
      <c r="D98" s="77"/>
      <c r="E98" s="77"/>
      <c r="F98" s="91"/>
      <c r="G98" s="13"/>
      <c r="H98" s="91"/>
      <c r="I98" s="13"/>
      <c r="J98" s="91"/>
      <c r="K98" s="13"/>
      <c r="L98" s="91"/>
      <c r="M98" s="13"/>
      <c r="N98" s="91"/>
      <c r="O98" s="13"/>
      <c r="P98" s="91"/>
      <c r="Q98" s="13"/>
      <c r="R98" s="91"/>
      <c r="S98" s="13"/>
      <c r="T98" s="91"/>
      <c r="U98" s="13"/>
      <c r="V98" s="91"/>
      <c r="W98" s="13"/>
      <c r="X98" s="91"/>
      <c r="Y98" s="13"/>
      <c r="Z98" s="51">
        <f t="shared" si="0"/>
        <v>0</v>
      </c>
      <c r="AA98" s="78"/>
      <c r="AB98" s="5"/>
    </row>
    <row r="99" spans="1:28" ht="15" customHeight="1" thickBot="1">
      <c r="A99" s="126">
        <f>ROW()</f>
        <v>99</v>
      </c>
      <c r="B99" s="14"/>
      <c r="C99" s="131" t="s">
        <v>130</v>
      </c>
      <c r="D99" s="77"/>
      <c r="E99" s="77"/>
      <c r="F99" s="91"/>
      <c r="G99" s="13"/>
      <c r="H99" s="91"/>
      <c r="I99" s="13"/>
      <c r="J99" s="91"/>
      <c r="K99" s="13"/>
      <c r="L99" s="91"/>
      <c r="M99" s="13"/>
      <c r="N99" s="91"/>
      <c r="O99" s="13"/>
      <c r="P99" s="91"/>
      <c r="Q99" s="13"/>
      <c r="R99" s="91"/>
      <c r="S99" s="13"/>
      <c r="T99" s="91"/>
      <c r="U99" s="13"/>
      <c r="V99" s="91"/>
      <c r="W99" s="13"/>
      <c r="X99" s="91"/>
      <c r="Y99" s="13"/>
      <c r="Z99" s="51">
        <f t="shared" si="0"/>
        <v>0</v>
      </c>
      <c r="AA99" s="78"/>
      <c r="AB99" s="5"/>
    </row>
    <row r="100" spans="1:28" ht="15" customHeight="1" thickBot="1">
      <c r="A100" s="126">
        <f>ROW()</f>
        <v>100</v>
      </c>
      <c r="B100" s="14"/>
      <c r="C100" s="131" t="s">
        <v>131</v>
      </c>
      <c r="D100" s="77"/>
      <c r="E100" s="77"/>
      <c r="F100" s="91"/>
      <c r="G100" s="13"/>
      <c r="H100" s="91"/>
      <c r="I100" s="13"/>
      <c r="J100" s="91"/>
      <c r="K100" s="13"/>
      <c r="L100" s="91"/>
      <c r="M100" s="13"/>
      <c r="N100" s="91"/>
      <c r="O100" s="13"/>
      <c r="P100" s="91"/>
      <c r="Q100" s="13"/>
      <c r="R100" s="91"/>
      <c r="S100" s="13"/>
      <c r="T100" s="91"/>
      <c r="U100" s="13"/>
      <c r="V100" s="91"/>
      <c r="W100" s="13"/>
      <c r="X100" s="91"/>
      <c r="Y100" s="13"/>
      <c r="Z100" s="51">
        <f t="shared" si="0"/>
        <v>0</v>
      </c>
      <c r="AA100" s="78"/>
      <c r="AB100" s="5"/>
    </row>
    <row r="101" spans="1:28" ht="15" customHeight="1" thickBot="1">
      <c r="A101" s="126">
        <f>ROW()</f>
        <v>101</v>
      </c>
      <c r="B101" s="14"/>
      <c r="C101" s="131" t="s">
        <v>132</v>
      </c>
      <c r="D101" s="77"/>
      <c r="E101" s="77"/>
      <c r="F101" s="91"/>
      <c r="G101" s="13"/>
      <c r="H101" s="91"/>
      <c r="I101" s="13"/>
      <c r="J101" s="91"/>
      <c r="K101" s="13"/>
      <c r="L101" s="91"/>
      <c r="M101" s="13"/>
      <c r="N101" s="91"/>
      <c r="O101" s="13"/>
      <c r="P101" s="91"/>
      <c r="Q101" s="13"/>
      <c r="R101" s="91"/>
      <c r="S101" s="13"/>
      <c r="T101" s="91"/>
      <c r="U101" s="13"/>
      <c r="V101" s="91"/>
      <c r="W101" s="13"/>
      <c r="X101" s="91"/>
      <c r="Y101" s="13"/>
      <c r="Z101" s="51">
        <f t="shared" si="0"/>
        <v>0</v>
      </c>
      <c r="AA101" s="78"/>
      <c r="AB101" s="5"/>
    </row>
    <row r="102" spans="1:28" ht="15" customHeight="1" thickBot="1">
      <c r="A102" s="126">
        <f>ROW()</f>
        <v>102</v>
      </c>
      <c r="B102" s="14"/>
      <c r="C102" s="131" t="s">
        <v>133</v>
      </c>
      <c r="D102" s="77"/>
      <c r="E102" s="77"/>
      <c r="F102" s="91"/>
      <c r="G102" s="13"/>
      <c r="H102" s="91"/>
      <c r="I102" s="13"/>
      <c r="J102" s="91"/>
      <c r="K102" s="13"/>
      <c r="L102" s="91"/>
      <c r="M102" s="13"/>
      <c r="N102" s="91"/>
      <c r="O102" s="13"/>
      <c r="P102" s="91"/>
      <c r="Q102" s="13"/>
      <c r="R102" s="91"/>
      <c r="S102" s="13"/>
      <c r="T102" s="91"/>
      <c r="U102" s="13"/>
      <c r="V102" s="91"/>
      <c r="W102" s="13"/>
      <c r="X102" s="91"/>
      <c r="Y102" s="13"/>
      <c r="Z102" s="51">
        <f t="shared" si="0"/>
        <v>0</v>
      </c>
      <c r="AA102" s="78"/>
      <c r="AB102" s="5"/>
    </row>
    <row r="103" spans="1:28" ht="15" customHeight="1" thickBot="1">
      <c r="A103" s="126">
        <f>ROW()</f>
        <v>103</v>
      </c>
      <c r="B103" s="14"/>
      <c r="C103" s="131" t="s">
        <v>134</v>
      </c>
      <c r="D103" s="77"/>
      <c r="E103" s="77"/>
      <c r="F103" s="91"/>
      <c r="G103" s="13"/>
      <c r="H103" s="91"/>
      <c r="I103" s="13"/>
      <c r="J103" s="91"/>
      <c r="K103" s="13"/>
      <c r="L103" s="91"/>
      <c r="M103" s="13"/>
      <c r="N103" s="91"/>
      <c r="O103" s="13"/>
      <c r="P103" s="91"/>
      <c r="Q103" s="13"/>
      <c r="R103" s="91"/>
      <c r="S103" s="13"/>
      <c r="T103" s="91"/>
      <c r="U103" s="13"/>
      <c r="V103" s="91"/>
      <c r="W103" s="13"/>
      <c r="X103" s="91"/>
      <c r="Y103" s="13"/>
      <c r="Z103" s="51">
        <f t="shared" si="0"/>
        <v>0</v>
      </c>
      <c r="AA103" s="78"/>
      <c r="AB103" s="5"/>
    </row>
    <row r="104" spans="1:28" ht="15" customHeight="1" thickBot="1">
      <c r="A104" s="126">
        <f>ROW()</f>
        <v>104</v>
      </c>
      <c r="B104" s="14"/>
      <c r="C104" s="131" t="s">
        <v>135</v>
      </c>
      <c r="D104" s="77"/>
      <c r="E104" s="77"/>
      <c r="F104" s="91"/>
      <c r="G104" s="13"/>
      <c r="H104" s="91"/>
      <c r="I104" s="13"/>
      <c r="J104" s="91"/>
      <c r="K104" s="13"/>
      <c r="L104" s="91"/>
      <c r="M104" s="13"/>
      <c r="N104" s="91"/>
      <c r="O104" s="13"/>
      <c r="P104" s="91"/>
      <c r="Q104" s="13"/>
      <c r="R104" s="91"/>
      <c r="S104" s="13"/>
      <c r="T104" s="91"/>
      <c r="U104" s="13"/>
      <c r="V104" s="91"/>
      <c r="W104" s="13"/>
      <c r="X104" s="91"/>
      <c r="Y104" s="13"/>
      <c r="Z104" s="51">
        <f t="shared" si="0"/>
        <v>0</v>
      </c>
      <c r="AA104" s="78"/>
      <c r="AB104" s="5"/>
    </row>
    <row r="105" spans="1:28" ht="15" customHeight="1" thickBot="1">
      <c r="A105" s="126">
        <f>ROW()</f>
        <v>105</v>
      </c>
      <c r="B105" s="14"/>
      <c r="C105" s="131" t="s">
        <v>136</v>
      </c>
      <c r="D105" s="77"/>
      <c r="E105" s="77"/>
      <c r="F105" s="91"/>
      <c r="G105" s="13"/>
      <c r="H105" s="91"/>
      <c r="I105" s="13"/>
      <c r="J105" s="91"/>
      <c r="K105" s="13"/>
      <c r="L105" s="91"/>
      <c r="M105" s="13"/>
      <c r="N105" s="91"/>
      <c r="O105" s="13"/>
      <c r="P105" s="91"/>
      <c r="Q105" s="13"/>
      <c r="R105" s="91"/>
      <c r="S105" s="13"/>
      <c r="T105" s="91"/>
      <c r="U105" s="13"/>
      <c r="V105" s="91"/>
      <c r="W105" s="13"/>
      <c r="X105" s="91"/>
      <c r="Y105" s="13"/>
      <c r="Z105" s="51">
        <f t="shared" si="0"/>
        <v>0</v>
      </c>
      <c r="AA105" s="78"/>
      <c r="AB105" s="5"/>
    </row>
    <row r="106" spans="1:28" ht="15" customHeight="1" thickBot="1">
      <c r="A106" s="126">
        <f>ROW()</f>
        <v>106</v>
      </c>
      <c r="B106" s="14"/>
      <c r="C106" s="131" t="s">
        <v>137</v>
      </c>
      <c r="D106" s="77"/>
      <c r="E106" s="77"/>
      <c r="F106" s="91"/>
      <c r="G106" s="13"/>
      <c r="H106" s="91"/>
      <c r="I106" s="13"/>
      <c r="J106" s="91"/>
      <c r="K106" s="13"/>
      <c r="L106" s="91"/>
      <c r="M106" s="13"/>
      <c r="N106" s="91"/>
      <c r="O106" s="13"/>
      <c r="P106" s="91"/>
      <c r="Q106" s="13"/>
      <c r="R106" s="91"/>
      <c r="S106" s="13"/>
      <c r="T106" s="91"/>
      <c r="U106" s="13"/>
      <c r="V106" s="91"/>
      <c r="W106" s="13"/>
      <c r="X106" s="91"/>
      <c r="Y106" s="13"/>
      <c r="Z106" s="51">
        <f aca="true" t="shared" si="1" ref="Z106:Z115">SUM(F106,H106,J106,L106,N106,P106,R106,T106,V106,X106)</f>
        <v>0</v>
      </c>
      <c r="AA106" s="78"/>
      <c r="AB106" s="5"/>
    </row>
    <row r="107" spans="1:28" ht="15" customHeight="1" thickBot="1">
      <c r="A107" s="126">
        <f>ROW()</f>
        <v>107</v>
      </c>
      <c r="B107" s="14"/>
      <c r="C107" s="131" t="s">
        <v>146</v>
      </c>
      <c r="D107" s="77"/>
      <c r="E107" s="77"/>
      <c r="F107" s="91"/>
      <c r="G107" s="13"/>
      <c r="H107" s="91"/>
      <c r="I107" s="13"/>
      <c r="J107" s="91"/>
      <c r="K107" s="13"/>
      <c r="L107" s="91"/>
      <c r="M107" s="13"/>
      <c r="N107" s="91"/>
      <c r="O107" s="13"/>
      <c r="P107" s="91"/>
      <c r="Q107" s="13"/>
      <c r="R107" s="91"/>
      <c r="S107" s="13"/>
      <c r="T107" s="91"/>
      <c r="U107" s="13"/>
      <c r="V107" s="91"/>
      <c r="W107" s="13"/>
      <c r="X107" s="91"/>
      <c r="Y107" s="13"/>
      <c r="Z107" s="51">
        <f t="shared" si="1"/>
        <v>0</v>
      </c>
      <c r="AA107" s="78"/>
      <c r="AB107" s="5"/>
    </row>
    <row r="108" spans="1:28" ht="15" customHeight="1" thickBot="1">
      <c r="A108" s="126">
        <f>ROW()</f>
        <v>108</v>
      </c>
      <c r="B108" s="14"/>
      <c r="C108" s="131" t="s">
        <v>147</v>
      </c>
      <c r="D108" s="77"/>
      <c r="E108" s="77"/>
      <c r="F108" s="91"/>
      <c r="G108" s="13"/>
      <c r="H108" s="91"/>
      <c r="I108" s="13"/>
      <c r="J108" s="91"/>
      <c r="K108" s="13"/>
      <c r="L108" s="91"/>
      <c r="M108" s="13"/>
      <c r="N108" s="91"/>
      <c r="O108" s="13"/>
      <c r="P108" s="91"/>
      <c r="Q108" s="13"/>
      <c r="R108" s="91"/>
      <c r="S108" s="13"/>
      <c r="T108" s="91"/>
      <c r="U108" s="13"/>
      <c r="V108" s="91"/>
      <c r="W108" s="13"/>
      <c r="X108" s="91"/>
      <c r="Y108" s="13"/>
      <c r="Z108" s="51">
        <f t="shared" si="1"/>
        <v>0</v>
      </c>
      <c r="AA108" s="78"/>
      <c r="AB108" s="5"/>
    </row>
    <row r="109" spans="1:28" ht="15" customHeight="1" thickBot="1">
      <c r="A109" s="126">
        <f>ROW()</f>
        <v>109</v>
      </c>
      <c r="B109" s="14"/>
      <c r="C109" s="131" t="s">
        <v>148</v>
      </c>
      <c r="D109" s="77"/>
      <c r="E109" s="77"/>
      <c r="F109" s="91"/>
      <c r="G109" s="13"/>
      <c r="H109" s="91"/>
      <c r="I109" s="13"/>
      <c r="J109" s="91"/>
      <c r="K109" s="13"/>
      <c r="L109" s="91"/>
      <c r="M109" s="13"/>
      <c r="N109" s="91"/>
      <c r="O109" s="13"/>
      <c r="P109" s="91"/>
      <c r="Q109" s="13"/>
      <c r="R109" s="91"/>
      <c r="S109" s="13"/>
      <c r="T109" s="91"/>
      <c r="U109" s="13"/>
      <c r="V109" s="91"/>
      <c r="W109" s="13"/>
      <c r="X109" s="91"/>
      <c r="Y109" s="13"/>
      <c r="Z109" s="51">
        <f t="shared" si="1"/>
        <v>0</v>
      </c>
      <c r="AA109" s="78"/>
      <c r="AB109" s="5"/>
    </row>
    <row r="110" spans="1:28" ht="15" customHeight="1" thickBot="1">
      <c r="A110" s="126">
        <f>ROW()</f>
        <v>110</v>
      </c>
      <c r="B110" s="14"/>
      <c r="C110" s="131" t="s">
        <v>149</v>
      </c>
      <c r="D110" s="77"/>
      <c r="E110" s="77"/>
      <c r="F110" s="91"/>
      <c r="G110" s="13"/>
      <c r="H110" s="91"/>
      <c r="I110" s="13"/>
      <c r="J110" s="91"/>
      <c r="K110" s="13"/>
      <c r="L110" s="91"/>
      <c r="M110" s="13"/>
      <c r="N110" s="91"/>
      <c r="O110" s="13"/>
      <c r="P110" s="91"/>
      <c r="Q110" s="13"/>
      <c r="R110" s="91"/>
      <c r="S110" s="13"/>
      <c r="T110" s="91"/>
      <c r="U110" s="13"/>
      <c r="V110" s="91"/>
      <c r="W110" s="13"/>
      <c r="X110" s="91"/>
      <c r="Y110" s="13"/>
      <c r="Z110" s="51">
        <f t="shared" si="1"/>
        <v>0</v>
      </c>
      <c r="AA110" s="78"/>
      <c r="AB110" s="5"/>
    </row>
    <row r="111" spans="1:28" ht="15" customHeight="1" thickBot="1">
      <c r="A111" s="126">
        <f>ROW()</f>
        <v>111</v>
      </c>
      <c r="B111" s="14"/>
      <c r="C111" s="131" t="s">
        <v>150</v>
      </c>
      <c r="D111" s="77"/>
      <c r="E111" s="77"/>
      <c r="F111" s="91"/>
      <c r="G111" s="13"/>
      <c r="H111" s="91"/>
      <c r="I111" s="13"/>
      <c r="J111" s="91"/>
      <c r="K111" s="13"/>
      <c r="L111" s="91"/>
      <c r="M111" s="13"/>
      <c r="N111" s="91"/>
      <c r="O111" s="13"/>
      <c r="P111" s="91"/>
      <c r="Q111" s="13"/>
      <c r="R111" s="91"/>
      <c r="S111" s="13"/>
      <c r="T111" s="91"/>
      <c r="U111" s="13"/>
      <c r="V111" s="91"/>
      <c r="W111" s="13"/>
      <c r="X111" s="91"/>
      <c r="Y111" s="13"/>
      <c r="Z111" s="51">
        <f t="shared" si="1"/>
        <v>0</v>
      </c>
      <c r="AA111" s="78"/>
      <c r="AB111" s="5"/>
    </row>
    <row r="112" spans="1:28" ht="15" customHeight="1" thickBot="1">
      <c r="A112" s="126">
        <f>ROW()</f>
        <v>112</v>
      </c>
      <c r="B112" s="14"/>
      <c r="C112" s="131" t="s">
        <v>151</v>
      </c>
      <c r="D112" s="77"/>
      <c r="E112" s="77"/>
      <c r="F112" s="91"/>
      <c r="G112" s="13"/>
      <c r="H112" s="91"/>
      <c r="I112" s="13"/>
      <c r="J112" s="91"/>
      <c r="K112" s="13"/>
      <c r="L112" s="91"/>
      <c r="M112" s="13"/>
      <c r="N112" s="91"/>
      <c r="O112" s="13"/>
      <c r="P112" s="91"/>
      <c r="Q112" s="13"/>
      <c r="R112" s="91"/>
      <c r="S112" s="13"/>
      <c r="T112" s="91"/>
      <c r="U112" s="13"/>
      <c r="V112" s="91"/>
      <c r="W112" s="13"/>
      <c r="X112" s="91"/>
      <c r="Y112" s="13"/>
      <c r="Z112" s="51">
        <f t="shared" si="1"/>
        <v>0</v>
      </c>
      <c r="AA112" s="78"/>
      <c r="AB112" s="5"/>
    </row>
    <row r="113" spans="1:28" ht="15" customHeight="1" thickBot="1">
      <c r="A113" s="126">
        <f>ROW()</f>
        <v>113</v>
      </c>
      <c r="B113" s="14"/>
      <c r="C113" s="131" t="s">
        <v>152</v>
      </c>
      <c r="D113" s="77"/>
      <c r="E113" s="77"/>
      <c r="F113" s="91"/>
      <c r="G113" s="13"/>
      <c r="H113" s="91"/>
      <c r="I113" s="13"/>
      <c r="J113" s="91"/>
      <c r="K113" s="13"/>
      <c r="L113" s="91"/>
      <c r="M113" s="13"/>
      <c r="N113" s="91"/>
      <c r="O113" s="13"/>
      <c r="P113" s="91"/>
      <c r="Q113" s="13"/>
      <c r="R113" s="91"/>
      <c r="S113" s="13"/>
      <c r="T113" s="91"/>
      <c r="U113" s="13"/>
      <c r="V113" s="91"/>
      <c r="W113" s="13"/>
      <c r="X113" s="91"/>
      <c r="Y113" s="13"/>
      <c r="Z113" s="51">
        <f t="shared" si="1"/>
        <v>0</v>
      </c>
      <c r="AA113" s="78"/>
      <c r="AB113" s="5"/>
    </row>
    <row r="114" spans="1:28" ht="15" customHeight="1" thickBot="1">
      <c r="A114" s="126">
        <f>ROW()</f>
        <v>114</v>
      </c>
      <c r="B114" s="14"/>
      <c r="C114" s="131" t="s">
        <v>153</v>
      </c>
      <c r="D114" s="77"/>
      <c r="E114" s="77"/>
      <c r="F114" s="91"/>
      <c r="G114" s="13"/>
      <c r="H114" s="91"/>
      <c r="I114" s="13"/>
      <c r="J114" s="91"/>
      <c r="K114" s="13"/>
      <c r="L114" s="91"/>
      <c r="M114" s="13"/>
      <c r="N114" s="91"/>
      <c r="O114" s="13"/>
      <c r="P114" s="91"/>
      <c r="Q114" s="13"/>
      <c r="R114" s="91"/>
      <c r="S114" s="13"/>
      <c r="T114" s="91"/>
      <c r="U114" s="13"/>
      <c r="V114" s="91"/>
      <c r="W114" s="13"/>
      <c r="X114" s="91"/>
      <c r="Y114" s="13"/>
      <c r="Z114" s="51">
        <f>SUM(F114,H114,J114,L114,N114,P114,R114,T114,V114,X114)</f>
        <v>0</v>
      </c>
      <c r="AA114" s="78"/>
      <c r="AB114" s="5"/>
    </row>
    <row r="115" spans="1:28" ht="15" customHeight="1" thickBot="1">
      <c r="A115" s="126">
        <f>ROW()</f>
        <v>115</v>
      </c>
      <c r="B115" s="14"/>
      <c r="C115" s="131" t="s">
        <v>154</v>
      </c>
      <c r="D115" s="77"/>
      <c r="E115" s="77"/>
      <c r="F115" s="91"/>
      <c r="G115" s="13"/>
      <c r="H115" s="91"/>
      <c r="I115" s="13"/>
      <c r="J115" s="91"/>
      <c r="K115" s="13"/>
      <c r="L115" s="91"/>
      <c r="M115" s="13"/>
      <c r="N115" s="91"/>
      <c r="O115" s="13"/>
      <c r="P115" s="91"/>
      <c r="Q115" s="13"/>
      <c r="R115" s="91"/>
      <c r="S115" s="13"/>
      <c r="T115" s="91"/>
      <c r="U115" s="13"/>
      <c r="V115" s="91"/>
      <c r="W115" s="13"/>
      <c r="X115" s="91"/>
      <c r="Y115" s="13"/>
      <c r="Z115" s="51">
        <f t="shared" si="1"/>
        <v>0</v>
      </c>
      <c r="AA115" s="78"/>
      <c r="AB115" s="5"/>
    </row>
    <row r="116" spans="1:28" ht="15" customHeight="1" thickBot="1">
      <c r="A116" s="126">
        <f>ROW()</f>
        <v>116</v>
      </c>
      <c r="B116" s="14"/>
      <c r="C116" s="131" t="s">
        <v>155</v>
      </c>
      <c r="D116" s="77"/>
      <c r="E116" s="77"/>
      <c r="F116" s="91"/>
      <c r="G116" s="13"/>
      <c r="H116" s="91"/>
      <c r="I116" s="13"/>
      <c r="J116" s="91"/>
      <c r="K116" s="13"/>
      <c r="L116" s="91"/>
      <c r="M116" s="13"/>
      <c r="N116" s="91"/>
      <c r="O116" s="13"/>
      <c r="P116" s="91"/>
      <c r="Q116" s="13"/>
      <c r="R116" s="91"/>
      <c r="S116" s="13"/>
      <c r="T116" s="91"/>
      <c r="U116" s="13"/>
      <c r="V116" s="91"/>
      <c r="W116" s="13"/>
      <c r="X116" s="91"/>
      <c r="Y116" s="13"/>
      <c r="Z116" s="51">
        <f t="shared" si="0"/>
        <v>0</v>
      </c>
      <c r="AA116" s="78"/>
      <c r="AB116" s="5"/>
    </row>
    <row r="117" spans="1:28" ht="15" customHeight="1" thickBot="1">
      <c r="A117" s="126">
        <f>ROW()</f>
        <v>117</v>
      </c>
      <c r="B117" s="14"/>
      <c r="C117" s="25" t="s">
        <v>71</v>
      </c>
      <c r="D117" s="77"/>
      <c r="E117" s="77"/>
      <c r="F117" s="91"/>
      <c r="G117" s="13"/>
      <c r="H117" s="91"/>
      <c r="I117" s="13"/>
      <c r="J117" s="91"/>
      <c r="K117" s="13"/>
      <c r="L117" s="91"/>
      <c r="M117" s="13"/>
      <c r="N117" s="91"/>
      <c r="O117" s="13"/>
      <c r="P117" s="91"/>
      <c r="Q117" s="13"/>
      <c r="R117" s="91"/>
      <c r="S117" s="13"/>
      <c r="T117" s="91"/>
      <c r="U117" s="13"/>
      <c r="V117" s="91"/>
      <c r="W117" s="13"/>
      <c r="X117" s="91"/>
      <c r="Y117" s="13"/>
      <c r="Z117" s="51">
        <f t="shared" si="0"/>
        <v>0</v>
      </c>
      <c r="AA117" s="78"/>
      <c r="AB117" s="5"/>
    </row>
    <row r="118" spans="1:28" ht="15" customHeight="1" thickBot="1">
      <c r="A118" s="126">
        <f>ROW()</f>
        <v>118</v>
      </c>
      <c r="B118" s="14"/>
      <c r="C118" s="19" t="s">
        <v>35</v>
      </c>
      <c r="D118" s="77"/>
      <c r="E118" s="77"/>
      <c r="F118" s="27">
        <f>SUM(F87:F117)</f>
        <v>0</v>
      </c>
      <c r="G118" s="13"/>
      <c r="H118" s="27">
        <f>SUM(H87:H117)</f>
        <v>0</v>
      </c>
      <c r="I118" s="13"/>
      <c r="J118" s="27">
        <f>SUM(J87:J117)</f>
        <v>0</v>
      </c>
      <c r="K118" s="13"/>
      <c r="L118" s="27">
        <f>SUM(L87:L117)</f>
        <v>0</v>
      </c>
      <c r="M118" s="13"/>
      <c r="N118" s="27">
        <f>SUM(N87:N117)</f>
        <v>0</v>
      </c>
      <c r="O118" s="13"/>
      <c r="P118" s="27">
        <f>SUM(P87:P117)</f>
        <v>0</v>
      </c>
      <c r="Q118" s="13"/>
      <c r="R118" s="27">
        <f>SUM(R87:R117)</f>
        <v>0</v>
      </c>
      <c r="S118" s="13"/>
      <c r="T118" s="27">
        <f>SUM(T87:T117)</f>
        <v>0</v>
      </c>
      <c r="U118" s="13"/>
      <c r="V118" s="27">
        <f>SUM(V87:V117)</f>
        <v>0</v>
      </c>
      <c r="W118" s="13"/>
      <c r="X118" s="27">
        <f>SUM(X87:X117)</f>
        <v>0</v>
      </c>
      <c r="Y118" s="13"/>
      <c r="Z118" s="27">
        <f>SUM(Z87:Z117)</f>
        <v>0</v>
      </c>
      <c r="AA118" s="78"/>
      <c r="AB118" s="5"/>
    </row>
    <row r="119" spans="1:28" ht="12.75">
      <c r="A119" s="129">
        <f>ROW()</f>
        <v>119</v>
      </c>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84" t="s">
        <v>104</v>
      </c>
      <c r="AB119" s="5"/>
    </row>
    <row r="120" spans="16:20" ht="12.75">
      <c r="P120"/>
      <c r="R120"/>
      <c r="T120"/>
    </row>
    <row r="121" spans="1:37" s="3" customFormat="1" ht="12.75" customHeight="1">
      <c r="A121" s="79"/>
      <c r="B121" s="80"/>
      <c r="C121" s="80"/>
      <c r="D121" s="80"/>
      <c r="E121" s="80"/>
      <c r="F121" s="80"/>
      <c r="G121" s="80"/>
      <c r="H121" s="80"/>
      <c r="I121" s="80"/>
      <c r="J121" s="80"/>
      <c r="K121" s="80"/>
      <c r="L121" s="80"/>
      <c r="M121" s="80"/>
      <c r="N121" s="80"/>
      <c r="O121" s="80"/>
      <c r="P121" s="80"/>
      <c r="Q121" s="80"/>
      <c r="R121" s="81"/>
      <c r="S121"/>
      <c r="T121"/>
      <c r="U121"/>
      <c r="V121"/>
      <c r="W121"/>
      <c r="X121"/>
      <c r="Y121"/>
      <c r="Z121"/>
      <c r="AA121"/>
      <c r="AB121"/>
      <c r="AC121"/>
      <c r="AD121"/>
      <c r="AE121"/>
      <c r="AF121"/>
      <c r="AG121"/>
      <c r="AH121"/>
      <c r="AI121"/>
      <c r="AJ121"/>
      <c r="AK121"/>
    </row>
    <row r="122" spans="1:37" s="3" customFormat="1" ht="16.5" customHeight="1">
      <c r="A122" s="31"/>
      <c r="B122" s="32"/>
      <c r="C122" s="32"/>
      <c r="D122" s="32"/>
      <c r="E122" s="11"/>
      <c r="F122" s="32"/>
      <c r="G122" s="11"/>
      <c r="H122" s="11"/>
      <c r="I122" s="70" t="s">
        <v>48</v>
      </c>
      <c r="J122" s="137" t="str">
        <f>IF(NOT(ISBLANK('Pricing CoverSheet'!$C$8)),'Pricing CoverSheet'!$C$8,"")</f>
        <v>Airport Company</v>
      </c>
      <c r="K122" s="137"/>
      <c r="L122" s="137"/>
      <c r="M122" s="137"/>
      <c r="N122" s="137"/>
      <c r="O122" s="137"/>
      <c r="P122" s="137"/>
      <c r="Q122" s="45"/>
      <c r="R122" s="82"/>
      <c r="S122"/>
      <c r="T122"/>
      <c r="U122"/>
      <c r="V122"/>
      <c r="W122"/>
      <c r="X122"/>
      <c r="Y122"/>
      <c r="Z122"/>
      <c r="AA122"/>
      <c r="AB122"/>
      <c r="AC122"/>
      <c r="AD122"/>
      <c r="AE122"/>
      <c r="AF122"/>
      <c r="AG122"/>
      <c r="AH122"/>
      <c r="AI122"/>
      <c r="AJ122"/>
      <c r="AK122"/>
    </row>
    <row r="123" spans="1:37" s="3" customFormat="1" ht="16.5" customHeight="1">
      <c r="A123" s="31"/>
      <c r="B123" s="32"/>
      <c r="C123" s="32"/>
      <c r="D123" s="32"/>
      <c r="E123" s="11"/>
      <c r="F123" s="32"/>
      <c r="G123" s="11"/>
      <c r="H123" s="11"/>
      <c r="I123" s="70" t="s">
        <v>88</v>
      </c>
      <c r="J123" s="138">
        <f>IF(ISNUMBER('Pricing CoverSheet'!$C$12),'Pricing CoverSheet'!$C$12,"")</f>
        <v>41364</v>
      </c>
      <c r="K123" s="138"/>
      <c r="L123" s="138"/>
      <c r="M123" s="138"/>
      <c r="N123" s="138"/>
      <c r="O123" s="138"/>
      <c r="P123" s="138"/>
      <c r="Q123" s="45"/>
      <c r="R123" s="82"/>
      <c r="S123"/>
      <c r="T123"/>
      <c r="U123"/>
      <c r="V123"/>
      <c r="W123"/>
      <c r="X123"/>
      <c r="Y123"/>
      <c r="Z123"/>
      <c r="AA123"/>
      <c r="AB123"/>
      <c r="AC123"/>
      <c r="AD123"/>
      <c r="AE123"/>
      <c r="AF123"/>
      <c r="AG123"/>
      <c r="AH123"/>
      <c r="AI123"/>
      <c r="AJ123"/>
      <c r="AK123"/>
    </row>
    <row r="124" spans="1:37" s="3" customFormat="1" ht="20.25" customHeight="1">
      <c r="A124" s="74" t="s">
        <v>138</v>
      </c>
      <c r="B124" s="10"/>
      <c r="C124" s="10"/>
      <c r="D124" s="10"/>
      <c r="E124" s="10"/>
      <c r="F124" s="10"/>
      <c r="G124" s="10"/>
      <c r="H124" s="10"/>
      <c r="I124" s="10"/>
      <c r="J124" s="10"/>
      <c r="K124" s="10"/>
      <c r="L124" s="10"/>
      <c r="M124" s="10"/>
      <c r="N124" s="10"/>
      <c r="O124" s="10"/>
      <c r="P124" s="10"/>
      <c r="Q124" s="10"/>
      <c r="R124" s="82"/>
      <c r="S124"/>
      <c r="T124"/>
      <c r="U124"/>
      <c r="V124"/>
      <c r="W124"/>
      <c r="X124"/>
      <c r="Y124"/>
      <c r="Z124"/>
      <c r="AA124"/>
      <c r="AB124"/>
      <c r="AC124"/>
      <c r="AD124"/>
      <c r="AE124"/>
      <c r="AF124"/>
      <c r="AG124"/>
      <c r="AH124"/>
      <c r="AI124"/>
      <c r="AJ124"/>
      <c r="AK124"/>
    </row>
    <row r="125" spans="1:37" s="3" customFormat="1" ht="12.75" customHeight="1">
      <c r="A125" s="125" t="s">
        <v>110</v>
      </c>
      <c r="B125" s="12" t="s">
        <v>156</v>
      </c>
      <c r="C125" s="32"/>
      <c r="D125" s="32"/>
      <c r="E125" s="32"/>
      <c r="F125" s="32"/>
      <c r="G125" s="32"/>
      <c r="H125" s="32"/>
      <c r="I125" s="32"/>
      <c r="J125" s="32"/>
      <c r="K125" s="32"/>
      <c r="L125" s="32"/>
      <c r="M125" s="32"/>
      <c r="N125" s="32"/>
      <c r="O125" s="32"/>
      <c r="P125" s="32"/>
      <c r="Q125" s="32"/>
      <c r="R125" s="83"/>
      <c r="S125"/>
      <c r="T125"/>
      <c r="U125"/>
      <c r="V125"/>
      <c r="W125"/>
      <c r="X125"/>
      <c r="Y125"/>
      <c r="Z125"/>
      <c r="AA125"/>
      <c r="AB125"/>
      <c r="AC125"/>
      <c r="AD125"/>
      <c r="AE125"/>
      <c r="AF125"/>
      <c r="AG125"/>
      <c r="AH125"/>
      <c r="AI125"/>
      <c r="AJ125"/>
      <c r="AK125"/>
    </row>
    <row r="126" spans="1:20" ht="35.25" customHeight="1">
      <c r="A126" s="126">
        <f>ROW()</f>
        <v>126</v>
      </c>
      <c r="B126" s="77"/>
      <c r="C126" s="68" t="s">
        <v>11</v>
      </c>
      <c r="D126" s="46"/>
      <c r="E126" s="46"/>
      <c r="F126" s="46"/>
      <c r="G126" s="46"/>
      <c r="H126" s="46"/>
      <c r="I126" s="46"/>
      <c r="J126" s="46"/>
      <c r="K126" s="46"/>
      <c r="L126" s="46"/>
      <c r="M126" s="46"/>
      <c r="N126" s="46"/>
      <c r="O126" s="46"/>
      <c r="P126" s="46"/>
      <c r="Q126" s="46"/>
      <c r="R126" s="88"/>
      <c r="T126"/>
    </row>
    <row r="127" spans="1:37" s="3" customFormat="1" ht="15" customHeight="1">
      <c r="A127" s="126">
        <f>ROW()</f>
        <v>127</v>
      </c>
      <c r="B127" s="77"/>
      <c r="C127" s="141"/>
      <c r="D127" s="141"/>
      <c r="E127" s="141"/>
      <c r="F127" s="141"/>
      <c r="G127" s="141"/>
      <c r="H127" s="141"/>
      <c r="I127" s="141"/>
      <c r="J127" s="141"/>
      <c r="K127" s="141"/>
      <c r="L127" s="141"/>
      <c r="M127" s="141"/>
      <c r="N127" s="141"/>
      <c r="O127" s="141"/>
      <c r="P127" s="141"/>
      <c r="Q127" s="141"/>
      <c r="R127" s="26"/>
      <c r="S127"/>
      <c r="T127"/>
      <c r="U127"/>
      <c r="V127"/>
      <c r="W127"/>
      <c r="X127"/>
      <c r="Y127"/>
      <c r="Z127"/>
      <c r="AA127"/>
      <c r="AB127"/>
      <c r="AC127"/>
      <c r="AD127"/>
      <c r="AE127"/>
      <c r="AF127"/>
      <c r="AG127"/>
      <c r="AH127"/>
      <c r="AI127"/>
      <c r="AJ127"/>
      <c r="AK127"/>
    </row>
    <row r="128" spans="1:37" s="3" customFormat="1" ht="15" customHeight="1">
      <c r="A128" s="126">
        <f>ROW()</f>
        <v>128</v>
      </c>
      <c r="B128" s="77"/>
      <c r="C128" s="141"/>
      <c r="D128" s="141"/>
      <c r="E128" s="141"/>
      <c r="F128" s="141"/>
      <c r="G128" s="141"/>
      <c r="H128" s="141"/>
      <c r="I128" s="141"/>
      <c r="J128" s="141"/>
      <c r="K128" s="141"/>
      <c r="L128" s="141"/>
      <c r="M128" s="141"/>
      <c r="N128" s="141"/>
      <c r="O128" s="141"/>
      <c r="P128" s="141"/>
      <c r="Q128" s="141"/>
      <c r="R128" s="26"/>
      <c r="S128"/>
      <c r="T128"/>
      <c r="U128"/>
      <c r="V128"/>
      <c r="W128"/>
      <c r="X128"/>
      <c r="Y128"/>
      <c r="Z128"/>
      <c r="AA128"/>
      <c r="AB128"/>
      <c r="AC128"/>
      <c r="AD128"/>
      <c r="AE128"/>
      <c r="AF128"/>
      <c r="AG128"/>
      <c r="AH128"/>
      <c r="AI128"/>
      <c r="AJ128"/>
      <c r="AK128"/>
    </row>
    <row r="129" spans="1:20" ht="15" customHeight="1">
      <c r="A129" s="126">
        <f>ROW()</f>
        <v>129</v>
      </c>
      <c r="B129" s="77"/>
      <c r="C129" s="141"/>
      <c r="D129" s="141"/>
      <c r="E129" s="141"/>
      <c r="F129" s="141"/>
      <c r="G129" s="141"/>
      <c r="H129" s="141"/>
      <c r="I129" s="141"/>
      <c r="J129" s="141"/>
      <c r="K129" s="141"/>
      <c r="L129" s="141"/>
      <c r="M129" s="141"/>
      <c r="N129" s="141"/>
      <c r="O129" s="141"/>
      <c r="P129" s="141"/>
      <c r="Q129" s="141"/>
      <c r="R129" s="26"/>
      <c r="T129"/>
    </row>
    <row r="130" spans="1:20" ht="15" customHeight="1">
      <c r="A130" s="126">
        <f>ROW()</f>
        <v>130</v>
      </c>
      <c r="B130" s="77"/>
      <c r="C130" s="141"/>
      <c r="D130" s="141"/>
      <c r="E130" s="141"/>
      <c r="F130" s="141"/>
      <c r="G130" s="141"/>
      <c r="H130" s="141"/>
      <c r="I130" s="141"/>
      <c r="J130" s="141"/>
      <c r="K130" s="141"/>
      <c r="L130" s="141"/>
      <c r="M130" s="141"/>
      <c r="N130" s="141"/>
      <c r="O130" s="141"/>
      <c r="P130" s="141"/>
      <c r="Q130" s="141"/>
      <c r="R130" s="26"/>
      <c r="T130"/>
    </row>
    <row r="131" spans="1:20" ht="15" customHeight="1">
      <c r="A131" s="126">
        <f>ROW()</f>
        <v>131</v>
      </c>
      <c r="B131" s="77"/>
      <c r="C131" s="141"/>
      <c r="D131" s="141"/>
      <c r="E131" s="141"/>
      <c r="F131" s="141"/>
      <c r="G131" s="141"/>
      <c r="H131" s="141"/>
      <c r="I131" s="141"/>
      <c r="J131" s="141"/>
      <c r="K131" s="141"/>
      <c r="L131" s="141"/>
      <c r="M131" s="141"/>
      <c r="N131" s="141"/>
      <c r="O131" s="141"/>
      <c r="P131" s="141"/>
      <c r="Q131" s="141"/>
      <c r="R131" s="26"/>
      <c r="T131"/>
    </row>
    <row r="132" spans="1:20" ht="15" customHeight="1">
      <c r="A132" s="126">
        <f>ROW()</f>
        <v>132</v>
      </c>
      <c r="B132" s="77"/>
      <c r="C132" s="141"/>
      <c r="D132" s="141"/>
      <c r="E132" s="141"/>
      <c r="F132" s="141"/>
      <c r="G132" s="141"/>
      <c r="H132" s="141"/>
      <c r="I132" s="141"/>
      <c r="J132" s="141"/>
      <c r="K132" s="141"/>
      <c r="L132" s="141"/>
      <c r="M132" s="141"/>
      <c r="N132" s="141"/>
      <c r="O132" s="141"/>
      <c r="P132" s="141"/>
      <c r="Q132" s="141"/>
      <c r="R132" s="26"/>
      <c r="T132"/>
    </row>
    <row r="133" spans="1:20" ht="15" customHeight="1">
      <c r="A133" s="126">
        <f>ROW()</f>
        <v>133</v>
      </c>
      <c r="B133" s="77"/>
      <c r="C133" s="141"/>
      <c r="D133" s="141"/>
      <c r="E133" s="141"/>
      <c r="F133" s="141"/>
      <c r="G133" s="141"/>
      <c r="H133" s="141"/>
      <c r="I133" s="141"/>
      <c r="J133" s="141"/>
      <c r="K133" s="141"/>
      <c r="L133" s="141"/>
      <c r="M133" s="141"/>
      <c r="N133" s="141"/>
      <c r="O133" s="141"/>
      <c r="P133" s="141"/>
      <c r="Q133" s="141"/>
      <c r="R133" s="26"/>
      <c r="T133"/>
    </row>
    <row r="134" spans="1:20" ht="15" customHeight="1">
      <c r="A134" s="126">
        <f>ROW()</f>
        <v>134</v>
      </c>
      <c r="B134" s="77"/>
      <c r="C134" s="141"/>
      <c r="D134" s="141"/>
      <c r="E134" s="141"/>
      <c r="F134" s="141"/>
      <c r="G134" s="141"/>
      <c r="H134" s="141"/>
      <c r="I134" s="141"/>
      <c r="J134" s="141"/>
      <c r="K134" s="141"/>
      <c r="L134" s="141"/>
      <c r="M134" s="141"/>
      <c r="N134" s="141"/>
      <c r="O134" s="141"/>
      <c r="P134" s="141"/>
      <c r="Q134" s="141"/>
      <c r="R134" s="26"/>
      <c r="T134"/>
    </row>
    <row r="135" spans="1:20" ht="15" customHeight="1">
      <c r="A135" s="126">
        <f>ROW()</f>
        <v>135</v>
      </c>
      <c r="B135" s="77"/>
      <c r="C135" s="141"/>
      <c r="D135" s="141"/>
      <c r="E135" s="141"/>
      <c r="F135" s="141"/>
      <c r="G135" s="141"/>
      <c r="H135" s="141"/>
      <c r="I135" s="141"/>
      <c r="J135" s="141"/>
      <c r="K135" s="141"/>
      <c r="L135" s="141"/>
      <c r="M135" s="141"/>
      <c r="N135" s="141"/>
      <c r="O135" s="141"/>
      <c r="P135" s="141"/>
      <c r="Q135" s="141"/>
      <c r="R135" s="26"/>
      <c r="T135"/>
    </row>
    <row r="136" spans="1:20" ht="15" customHeight="1">
      <c r="A136" s="126">
        <f>ROW()</f>
        <v>136</v>
      </c>
      <c r="B136" s="77"/>
      <c r="C136" s="141"/>
      <c r="D136" s="141"/>
      <c r="E136" s="141"/>
      <c r="F136" s="141"/>
      <c r="G136" s="141"/>
      <c r="H136" s="141"/>
      <c r="I136" s="141"/>
      <c r="J136" s="141"/>
      <c r="K136" s="141"/>
      <c r="L136" s="141"/>
      <c r="M136" s="141"/>
      <c r="N136" s="141"/>
      <c r="O136" s="141"/>
      <c r="P136" s="141"/>
      <c r="Q136" s="141"/>
      <c r="R136" s="26"/>
      <c r="T136"/>
    </row>
    <row r="137" spans="1:20" ht="15" customHeight="1">
      <c r="A137" s="126">
        <f>ROW()</f>
        <v>137</v>
      </c>
      <c r="B137" s="77"/>
      <c r="C137" s="141"/>
      <c r="D137" s="141"/>
      <c r="E137" s="141"/>
      <c r="F137" s="141"/>
      <c r="G137" s="141"/>
      <c r="H137" s="141"/>
      <c r="I137" s="141"/>
      <c r="J137" s="141"/>
      <c r="K137" s="141"/>
      <c r="L137" s="141"/>
      <c r="M137" s="141"/>
      <c r="N137" s="141"/>
      <c r="O137" s="141"/>
      <c r="P137" s="141"/>
      <c r="Q137" s="141"/>
      <c r="R137" s="26"/>
      <c r="T137"/>
    </row>
    <row r="138" spans="1:20" ht="15" customHeight="1">
      <c r="A138" s="126">
        <f>ROW()</f>
        <v>138</v>
      </c>
      <c r="B138" s="77"/>
      <c r="C138" s="141"/>
      <c r="D138" s="141"/>
      <c r="E138" s="141"/>
      <c r="F138" s="141"/>
      <c r="G138" s="141"/>
      <c r="H138" s="141"/>
      <c r="I138" s="141"/>
      <c r="J138" s="141"/>
      <c r="K138" s="141"/>
      <c r="L138" s="141"/>
      <c r="M138" s="141"/>
      <c r="N138" s="141"/>
      <c r="O138" s="141"/>
      <c r="P138" s="141"/>
      <c r="Q138" s="141"/>
      <c r="R138" s="26"/>
      <c r="T138"/>
    </row>
    <row r="139" spans="1:20" ht="15" customHeight="1">
      <c r="A139" s="126">
        <f>ROW()</f>
        <v>139</v>
      </c>
      <c r="B139" s="77"/>
      <c r="C139" s="141"/>
      <c r="D139" s="141"/>
      <c r="E139" s="141"/>
      <c r="F139" s="141"/>
      <c r="G139" s="141"/>
      <c r="H139" s="141"/>
      <c r="I139" s="141"/>
      <c r="J139" s="141"/>
      <c r="K139" s="141"/>
      <c r="L139" s="141"/>
      <c r="M139" s="141"/>
      <c r="N139" s="141"/>
      <c r="O139" s="141"/>
      <c r="P139" s="141"/>
      <c r="Q139" s="141"/>
      <c r="R139" s="26"/>
      <c r="T139"/>
    </row>
    <row r="140" spans="1:20" ht="24.75" customHeight="1">
      <c r="A140" s="126">
        <f>ROW()</f>
        <v>140</v>
      </c>
      <c r="B140" s="77"/>
      <c r="C140" s="142" t="s">
        <v>92</v>
      </c>
      <c r="D140" s="143"/>
      <c r="E140" s="143"/>
      <c r="F140" s="143"/>
      <c r="G140" s="143"/>
      <c r="H140" s="143"/>
      <c r="I140" s="143"/>
      <c r="J140" s="143"/>
      <c r="K140" s="143"/>
      <c r="L140" s="143"/>
      <c r="M140" s="143"/>
      <c r="N140" s="143"/>
      <c r="O140" s="143"/>
      <c r="P140" s="143"/>
      <c r="Q140" s="13"/>
      <c r="R140" s="88"/>
      <c r="T140"/>
    </row>
    <row r="141" spans="1:20" ht="35.25" customHeight="1">
      <c r="A141" s="126">
        <f>ROW()</f>
        <v>141</v>
      </c>
      <c r="B141" s="77"/>
      <c r="C141" s="68" t="s">
        <v>12</v>
      </c>
      <c r="D141" s="46"/>
      <c r="E141" s="46"/>
      <c r="F141" s="46"/>
      <c r="G141" s="46"/>
      <c r="H141" s="46"/>
      <c r="I141" s="46"/>
      <c r="J141" s="46"/>
      <c r="K141" s="46"/>
      <c r="L141" s="46"/>
      <c r="M141" s="46"/>
      <c r="N141" s="46"/>
      <c r="O141" s="46"/>
      <c r="P141" s="46"/>
      <c r="Q141" s="46"/>
      <c r="R141" s="88"/>
      <c r="T141"/>
    </row>
    <row r="142" spans="1:37" s="3" customFormat="1" ht="15" customHeight="1">
      <c r="A142" s="126">
        <f>ROW()</f>
        <v>142</v>
      </c>
      <c r="B142" s="77"/>
      <c r="C142" s="141"/>
      <c r="D142" s="141"/>
      <c r="E142" s="141"/>
      <c r="F142" s="141"/>
      <c r="G142" s="141"/>
      <c r="H142" s="141"/>
      <c r="I142" s="141"/>
      <c r="J142" s="141"/>
      <c r="K142" s="141"/>
      <c r="L142" s="141"/>
      <c r="M142" s="141"/>
      <c r="N142" s="141"/>
      <c r="O142" s="141"/>
      <c r="P142" s="141"/>
      <c r="Q142" s="141"/>
      <c r="R142" s="26"/>
      <c r="S142"/>
      <c r="T142"/>
      <c r="U142"/>
      <c r="V142"/>
      <c r="W142"/>
      <c r="X142"/>
      <c r="Y142"/>
      <c r="Z142"/>
      <c r="AA142"/>
      <c r="AB142"/>
      <c r="AC142"/>
      <c r="AD142"/>
      <c r="AE142"/>
      <c r="AF142"/>
      <c r="AG142"/>
      <c r="AH142"/>
      <c r="AI142"/>
      <c r="AJ142"/>
      <c r="AK142"/>
    </row>
    <row r="143" spans="1:20" ht="15" customHeight="1">
      <c r="A143" s="126">
        <f>ROW()</f>
        <v>143</v>
      </c>
      <c r="B143" s="77"/>
      <c r="C143" s="141"/>
      <c r="D143" s="141"/>
      <c r="E143" s="141"/>
      <c r="F143" s="141"/>
      <c r="G143" s="141"/>
      <c r="H143" s="141"/>
      <c r="I143" s="141"/>
      <c r="J143" s="141"/>
      <c r="K143" s="141"/>
      <c r="L143" s="141"/>
      <c r="M143" s="141"/>
      <c r="N143" s="141"/>
      <c r="O143" s="141"/>
      <c r="P143" s="141"/>
      <c r="Q143" s="141"/>
      <c r="R143" s="26"/>
      <c r="T143"/>
    </row>
    <row r="144" spans="1:20" ht="15" customHeight="1">
      <c r="A144" s="126">
        <f>ROW()</f>
        <v>144</v>
      </c>
      <c r="B144" s="77"/>
      <c r="C144" s="141"/>
      <c r="D144" s="141"/>
      <c r="E144" s="141"/>
      <c r="F144" s="141"/>
      <c r="G144" s="141"/>
      <c r="H144" s="141"/>
      <c r="I144" s="141"/>
      <c r="J144" s="141"/>
      <c r="K144" s="141"/>
      <c r="L144" s="141"/>
      <c r="M144" s="141"/>
      <c r="N144" s="141"/>
      <c r="O144" s="141"/>
      <c r="P144" s="141"/>
      <c r="Q144" s="141"/>
      <c r="R144" s="26"/>
      <c r="T144"/>
    </row>
    <row r="145" spans="1:20" ht="15" customHeight="1">
      <c r="A145" s="126">
        <f>ROW()</f>
        <v>145</v>
      </c>
      <c r="B145" s="77"/>
      <c r="C145" s="141"/>
      <c r="D145" s="141"/>
      <c r="E145" s="141"/>
      <c r="F145" s="141"/>
      <c r="G145" s="141"/>
      <c r="H145" s="141"/>
      <c r="I145" s="141"/>
      <c r="J145" s="141"/>
      <c r="K145" s="141"/>
      <c r="L145" s="141"/>
      <c r="M145" s="141"/>
      <c r="N145" s="141"/>
      <c r="O145" s="141"/>
      <c r="P145" s="141"/>
      <c r="Q145" s="141"/>
      <c r="R145" s="26"/>
      <c r="T145"/>
    </row>
    <row r="146" spans="1:20" ht="15" customHeight="1">
      <c r="A146" s="126">
        <f>ROW()</f>
        <v>146</v>
      </c>
      <c r="B146" s="77"/>
      <c r="C146" s="141"/>
      <c r="D146" s="141"/>
      <c r="E146" s="141"/>
      <c r="F146" s="141"/>
      <c r="G146" s="141"/>
      <c r="H146" s="141"/>
      <c r="I146" s="141"/>
      <c r="J146" s="141"/>
      <c r="K146" s="141"/>
      <c r="L146" s="141"/>
      <c r="M146" s="141"/>
      <c r="N146" s="141"/>
      <c r="O146" s="141"/>
      <c r="P146" s="141"/>
      <c r="Q146" s="141"/>
      <c r="R146" s="26"/>
      <c r="T146"/>
    </row>
    <row r="147" spans="1:20" ht="15" customHeight="1">
      <c r="A147" s="126">
        <f>ROW()</f>
        <v>147</v>
      </c>
      <c r="B147" s="77"/>
      <c r="C147" s="141"/>
      <c r="D147" s="141"/>
      <c r="E147" s="141"/>
      <c r="F147" s="141"/>
      <c r="G147" s="141"/>
      <c r="H147" s="141"/>
      <c r="I147" s="141"/>
      <c r="J147" s="141"/>
      <c r="K147" s="141"/>
      <c r="L147" s="141"/>
      <c r="M147" s="141"/>
      <c r="N147" s="141"/>
      <c r="O147" s="141"/>
      <c r="P147" s="141"/>
      <c r="Q147" s="141"/>
      <c r="R147" s="26"/>
      <c r="T147"/>
    </row>
    <row r="148" spans="1:20" ht="15" customHeight="1">
      <c r="A148" s="126">
        <f>ROW()</f>
        <v>148</v>
      </c>
      <c r="B148" s="77"/>
      <c r="C148" s="141"/>
      <c r="D148" s="141"/>
      <c r="E148" s="141"/>
      <c r="F148" s="141"/>
      <c r="G148" s="141"/>
      <c r="H148" s="141"/>
      <c r="I148" s="141"/>
      <c r="J148" s="141"/>
      <c r="K148" s="141"/>
      <c r="L148" s="141"/>
      <c r="M148" s="141"/>
      <c r="N148" s="141"/>
      <c r="O148" s="141"/>
      <c r="P148" s="141"/>
      <c r="Q148" s="141"/>
      <c r="R148" s="26"/>
      <c r="T148"/>
    </row>
    <row r="149" spans="1:20" ht="15" customHeight="1">
      <c r="A149" s="126">
        <f>ROW()</f>
        <v>149</v>
      </c>
      <c r="B149" s="77"/>
      <c r="C149" s="141"/>
      <c r="D149" s="141"/>
      <c r="E149" s="141"/>
      <c r="F149" s="141"/>
      <c r="G149" s="141"/>
      <c r="H149" s="141"/>
      <c r="I149" s="141"/>
      <c r="J149" s="141"/>
      <c r="K149" s="141"/>
      <c r="L149" s="141"/>
      <c r="M149" s="141"/>
      <c r="N149" s="141"/>
      <c r="O149" s="141"/>
      <c r="P149" s="141"/>
      <c r="Q149" s="141"/>
      <c r="R149" s="26"/>
      <c r="T149"/>
    </row>
    <row r="150" spans="1:20" ht="15" customHeight="1">
      <c r="A150" s="126">
        <f>ROW()</f>
        <v>150</v>
      </c>
      <c r="B150" s="77"/>
      <c r="C150" s="141"/>
      <c r="D150" s="141"/>
      <c r="E150" s="141"/>
      <c r="F150" s="141"/>
      <c r="G150" s="141"/>
      <c r="H150" s="141"/>
      <c r="I150" s="141"/>
      <c r="J150" s="141"/>
      <c r="K150" s="141"/>
      <c r="L150" s="141"/>
      <c r="M150" s="141"/>
      <c r="N150" s="141"/>
      <c r="O150" s="141"/>
      <c r="P150" s="141"/>
      <c r="Q150" s="141"/>
      <c r="R150" s="26"/>
      <c r="T150"/>
    </row>
    <row r="151" spans="1:20" ht="15" customHeight="1">
      <c r="A151" s="126">
        <f>ROW()</f>
        <v>151</v>
      </c>
      <c r="B151" s="77"/>
      <c r="C151" s="141"/>
      <c r="D151" s="141"/>
      <c r="E151" s="141"/>
      <c r="F151" s="141"/>
      <c r="G151" s="141"/>
      <c r="H151" s="141"/>
      <c r="I151" s="141"/>
      <c r="J151" s="141"/>
      <c r="K151" s="141"/>
      <c r="L151" s="141"/>
      <c r="M151" s="141"/>
      <c r="N151" s="141"/>
      <c r="O151" s="141"/>
      <c r="P151" s="141"/>
      <c r="Q151" s="141"/>
      <c r="R151" s="26"/>
      <c r="T151"/>
    </row>
    <row r="152" spans="1:20" ht="15" customHeight="1">
      <c r="A152" s="126">
        <f>ROW()</f>
        <v>152</v>
      </c>
      <c r="B152" s="77"/>
      <c r="C152" s="141"/>
      <c r="D152" s="141"/>
      <c r="E152" s="141"/>
      <c r="F152" s="141"/>
      <c r="G152" s="141"/>
      <c r="H152" s="141"/>
      <c r="I152" s="141"/>
      <c r="J152" s="141"/>
      <c r="K152" s="141"/>
      <c r="L152" s="141"/>
      <c r="M152" s="141"/>
      <c r="N152" s="141"/>
      <c r="O152" s="141"/>
      <c r="P152" s="141"/>
      <c r="Q152" s="141"/>
      <c r="R152" s="26"/>
      <c r="T152"/>
    </row>
    <row r="153" spans="1:20" ht="15" customHeight="1">
      <c r="A153" s="126">
        <f>ROW()</f>
        <v>153</v>
      </c>
      <c r="B153" s="77"/>
      <c r="C153" s="141"/>
      <c r="D153" s="141"/>
      <c r="E153" s="141"/>
      <c r="F153" s="141"/>
      <c r="G153" s="141"/>
      <c r="H153" s="141"/>
      <c r="I153" s="141"/>
      <c r="J153" s="141"/>
      <c r="K153" s="141"/>
      <c r="L153" s="141"/>
      <c r="M153" s="141"/>
      <c r="N153" s="141"/>
      <c r="O153" s="141"/>
      <c r="P153" s="141"/>
      <c r="Q153" s="141"/>
      <c r="R153" s="26"/>
      <c r="T153"/>
    </row>
    <row r="154" spans="1:20" ht="15" customHeight="1">
      <c r="A154" s="126">
        <f>ROW()</f>
        <v>154</v>
      </c>
      <c r="B154" s="77"/>
      <c r="C154" s="141"/>
      <c r="D154" s="141"/>
      <c r="E154" s="141"/>
      <c r="F154" s="141"/>
      <c r="G154" s="141"/>
      <c r="H154" s="141"/>
      <c r="I154" s="141"/>
      <c r="J154" s="141"/>
      <c r="K154" s="141"/>
      <c r="L154" s="141"/>
      <c r="M154" s="141"/>
      <c r="N154" s="141"/>
      <c r="O154" s="141"/>
      <c r="P154" s="141"/>
      <c r="Q154" s="141"/>
      <c r="R154" s="26"/>
      <c r="T154"/>
    </row>
    <row r="155" spans="1:20" ht="12" customHeight="1">
      <c r="A155" s="126">
        <f>ROW()</f>
        <v>155</v>
      </c>
      <c r="B155" s="77"/>
      <c r="C155" s="142" t="s">
        <v>95</v>
      </c>
      <c r="D155" s="143"/>
      <c r="E155" s="143"/>
      <c r="F155" s="143"/>
      <c r="G155" s="143"/>
      <c r="H155" s="143"/>
      <c r="I155" s="143"/>
      <c r="J155" s="143"/>
      <c r="K155" s="143"/>
      <c r="L155" s="143"/>
      <c r="M155" s="143"/>
      <c r="N155" s="143"/>
      <c r="O155" s="143"/>
      <c r="P155" s="143"/>
      <c r="Q155" s="13"/>
      <c r="R155" s="88"/>
      <c r="T155"/>
    </row>
    <row r="156" spans="1:20" ht="30" customHeight="1">
      <c r="A156" s="126">
        <f>ROW()</f>
        <v>156</v>
      </c>
      <c r="B156" s="75" t="s">
        <v>91</v>
      </c>
      <c r="C156" s="67"/>
      <c r="D156" s="29"/>
      <c r="E156" s="34">
        <f aca="true" t="shared" si="2" ref="E156:E162">IF(ISNUMBER($J$3),DATE(YEAR($J$3)+1,MONTH($J$3),DAY($J$3)),"")</f>
        <v>41729</v>
      </c>
      <c r="F156" s="14"/>
      <c r="G156" s="13"/>
      <c r="H156" s="14"/>
      <c r="I156" s="13"/>
      <c r="J156" s="14"/>
      <c r="K156" s="13"/>
      <c r="L156" s="14"/>
      <c r="M156" s="13"/>
      <c r="N156" s="14"/>
      <c r="O156" s="13"/>
      <c r="P156" s="13"/>
      <c r="Q156" s="13"/>
      <c r="R156" s="88"/>
      <c r="T156"/>
    </row>
    <row r="157" spans="1:20" ht="60" customHeight="1">
      <c r="A157" s="126">
        <f>ROW()</f>
        <v>157</v>
      </c>
      <c r="B157" s="77"/>
      <c r="C157" s="67" t="s">
        <v>51</v>
      </c>
      <c r="D157" s="29"/>
      <c r="E157" s="34">
        <f t="shared" si="2"/>
        <v>41729</v>
      </c>
      <c r="F157" s="24" t="s">
        <v>17</v>
      </c>
      <c r="G157" s="13"/>
      <c r="H157" s="24" t="s">
        <v>18</v>
      </c>
      <c r="I157" s="13"/>
      <c r="J157" s="24" t="s">
        <v>19</v>
      </c>
      <c r="K157" s="13"/>
      <c r="L157" s="24" t="s">
        <v>20</v>
      </c>
      <c r="M157" s="13"/>
      <c r="N157" s="24" t="s">
        <v>21</v>
      </c>
      <c r="O157" s="13"/>
      <c r="P157" s="13"/>
      <c r="Q157" s="13"/>
      <c r="R157" s="88"/>
      <c r="T157"/>
    </row>
    <row r="158" spans="1:20" ht="12.75">
      <c r="A158" s="126">
        <f>ROW()</f>
        <v>158</v>
      </c>
      <c r="B158" s="77"/>
      <c r="C158" s="29"/>
      <c r="D158" s="29"/>
      <c r="E158" s="33" t="str">
        <f>IF(ISNUMBER('Pricing CoverSheet'!$C$12),"for year ended","")</f>
        <v>for year ended</v>
      </c>
      <c r="F158" s="34">
        <f>IF(ISNUMBER('Pricing CoverSheet'!$C$12),DATE(YEAR('Pricing CoverSheet'!$C$12),MONTH('Pricing CoverSheet'!$C$12),DAY('Pricing CoverSheet'!$C$12)),"")</f>
        <v>41364</v>
      </c>
      <c r="G158" s="13"/>
      <c r="H158" s="34">
        <f>IF(ISNUMBER('Pricing CoverSheet'!$C$12),DATE(YEAR('Pricing CoverSheet'!$C$12)+1,MONTH('Pricing CoverSheet'!$C$12),DAY('Pricing CoverSheet'!$C$12)),"")</f>
        <v>41729</v>
      </c>
      <c r="I158" s="13"/>
      <c r="J158" s="34">
        <f>IF(ISNUMBER('Pricing CoverSheet'!$C$12),DATE(YEAR('Pricing CoverSheet'!$C$12)+2,MONTH('Pricing CoverSheet'!$C$12),DAY('Pricing CoverSheet'!$C$12)),"")</f>
        <v>42094</v>
      </c>
      <c r="K158" s="13"/>
      <c r="L158" s="34">
        <f>IF(ISNUMBER('Pricing CoverSheet'!$C$12),DATE(YEAR('Pricing CoverSheet'!$C$12)+3,MONTH('Pricing CoverSheet'!$C$12),DAY('Pricing CoverSheet'!$C$12)),"")</f>
        <v>42460</v>
      </c>
      <c r="M158" s="13"/>
      <c r="N158" s="34">
        <f>IF(ISNUMBER('Pricing CoverSheet'!$C$12),DATE(YEAR('Pricing CoverSheet'!$C$12)+4,MONTH('Pricing CoverSheet'!$C$12),DAY('Pricing CoverSheet'!$C$12)),"")</f>
        <v>42825</v>
      </c>
      <c r="O158" s="13"/>
      <c r="P158" s="13"/>
      <c r="Q158" s="13"/>
      <c r="R158" s="88"/>
      <c r="T158"/>
    </row>
    <row r="159" spans="1:20" ht="15" customHeight="1">
      <c r="A159" s="126">
        <f>ROW()</f>
        <v>159</v>
      </c>
      <c r="B159" s="14"/>
      <c r="C159" s="25" t="s">
        <v>72</v>
      </c>
      <c r="D159" s="29"/>
      <c r="E159" s="34">
        <f t="shared" si="2"/>
        <v>41729</v>
      </c>
      <c r="F159" s="91"/>
      <c r="G159" s="13"/>
      <c r="H159" s="91"/>
      <c r="I159" s="13"/>
      <c r="J159" s="91"/>
      <c r="K159" s="13"/>
      <c r="L159" s="91"/>
      <c r="M159" s="13"/>
      <c r="N159" s="91"/>
      <c r="O159" s="13"/>
      <c r="P159" s="13"/>
      <c r="Q159" s="13"/>
      <c r="R159" s="88"/>
      <c r="T159"/>
    </row>
    <row r="160" spans="1:20" ht="15" customHeight="1">
      <c r="A160" s="126">
        <f>ROW()</f>
        <v>160</v>
      </c>
      <c r="B160" s="14"/>
      <c r="C160" s="25" t="s">
        <v>73</v>
      </c>
      <c r="D160" s="29"/>
      <c r="E160" s="34">
        <f t="shared" si="2"/>
        <v>41729</v>
      </c>
      <c r="F160" s="91"/>
      <c r="G160" s="13"/>
      <c r="H160" s="91"/>
      <c r="I160" s="13"/>
      <c r="J160" s="91"/>
      <c r="K160" s="13"/>
      <c r="L160" s="91"/>
      <c r="M160" s="13"/>
      <c r="N160" s="91"/>
      <c r="O160" s="13"/>
      <c r="P160" s="13"/>
      <c r="Q160" s="13"/>
      <c r="R160" s="88"/>
      <c r="T160"/>
    </row>
    <row r="161" spans="1:20" ht="15" customHeight="1" thickBot="1">
      <c r="A161" s="126">
        <f>ROW()</f>
        <v>161</v>
      </c>
      <c r="B161" s="14"/>
      <c r="C161" s="25" t="s">
        <v>74</v>
      </c>
      <c r="D161" s="29"/>
      <c r="E161" s="34">
        <f t="shared" si="2"/>
        <v>41729</v>
      </c>
      <c r="F161" s="91"/>
      <c r="G161" s="13"/>
      <c r="H161" s="91"/>
      <c r="I161" s="13"/>
      <c r="J161" s="91"/>
      <c r="K161" s="13"/>
      <c r="L161" s="91"/>
      <c r="M161" s="13"/>
      <c r="N161" s="91"/>
      <c r="O161" s="13"/>
      <c r="P161" s="13"/>
      <c r="Q161" s="13"/>
      <c r="R161" s="88"/>
      <c r="T161"/>
    </row>
    <row r="162" spans="1:20" ht="15" customHeight="1" thickBot="1">
      <c r="A162" s="126">
        <f>ROW()</f>
        <v>162</v>
      </c>
      <c r="B162" s="14"/>
      <c r="C162" s="25" t="s">
        <v>145</v>
      </c>
      <c r="D162" s="29"/>
      <c r="E162" s="34">
        <f t="shared" si="2"/>
        <v>41729</v>
      </c>
      <c r="F162" s="27">
        <f>SUM(F159:F161)</f>
        <v>0</v>
      </c>
      <c r="G162" s="13"/>
      <c r="H162" s="27">
        <f>SUM(H159:H161)</f>
        <v>0</v>
      </c>
      <c r="I162" s="13"/>
      <c r="J162" s="27">
        <f>SUM(J159:J161)</f>
        <v>0</v>
      </c>
      <c r="K162" s="13"/>
      <c r="L162" s="27">
        <f>SUM(L159:L161)</f>
        <v>0</v>
      </c>
      <c r="M162" s="13"/>
      <c r="N162" s="27">
        <f>SUM(N159:N161)</f>
        <v>0</v>
      </c>
      <c r="O162" s="13"/>
      <c r="P162" s="13"/>
      <c r="Q162" s="13"/>
      <c r="R162" s="88"/>
      <c r="T162"/>
    </row>
    <row r="163" spans="1:20" ht="12.75">
      <c r="A163" s="129">
        <f>ROW()</f>
        <v>163</v>
      </c>
      <c r="B163" s="42"/>
      <c r="C163" s="42"/>
      <c r="D163" s="42"/>
      <c r="E163" s="42"/>
      <c r="F163" s="42"/>
      <c r="G163" s="42"/>
      <c r="H163" s="42"/>
      <c r="I163" s="42"/>
      <c r="J163" s="42"/>
      <c r="K163" s="42"/>
      <c r="L163" s="42"/>
      <c r="M163" s="42"/>
      <c r="N163" s="42"/>
      <c r="O163" s="42"/>
      <c r="P163" s="42"/>
      <c r="Q163" s="42"/>
      <c r="R163" s="84" t="s">
        <v>105</v>
      </c>
      <c r="T163"/>
    </row>
    <row r="164" spans="16:20" ht="12.75">
      <c r="P164"/>
      <c r="R164"/>
      <c r="T164"/>
    </row>
    <row r="165" spans="16:20" ht="12.75">
      <c r="P165"/>
      <c r="R165"/>
      <c r="T165"/>
    </row>
    <row r="166" spans="16:20" ht="12.75">
      <c r="P166"/>
      <c r="R166"/>
      <c r="T166"/>
    </row>
    <row r="167" spans="16:20" ht="12.75">
      <c r="P167"/>
      <c r="R167"/>
      <c r="T167"/>
    </row>
    <row r="168" spans="16:20" ht="12.75">
      <c r="P168"/>
      <c r="R168"/>
      <c r="T168"/>
    </row>
    <row r="169" spans="16:20" ht="12.75">
      <c r="P169"/>
      <c r="R169"/>
      <c r="T169"/>
    </row>
    <row r="170" spans="16:20" ht="12.75">
      <c r="P170"/>
      <c r="R170"/>
      <c r="T170"/>
    </row>
    <row r="171" spans="16:20" ht="12.75">
      <c r="P171"/>
      <c r="R171"/>
      <c r="T171"/>
    </row>
    <row r="172" spans="16:20" ht="12.75">
      <c r="P172"/>
      <c r="R172"/>
      <c r="T172"/>
    </row>
    <row r="173" spans="16:20" ht="12.75">
      <c r="P173"/>
      <c r="R173"/>
      <c r="T173"/>
    </row>
    <row r="174" spans="16:20" ht="12.75">
      <c r="P174"/>
      <c r="R174"/>
      <c r="T174"/>
    </row>
    <row r="175" spans="16:20" ht="12.75">
      <c r="P175"/>
      <c r="R175"/>
      <c r="T175"/>
    </row>
    <row r="176" spans="16:20" ht="12.75">
      <c r="P176"/>
      <c r="R176"/>
      <c r="T176"/>
    </row>
    <row r="177" spans="16:20" ht="12.75">
      <c r="P177"/>
      <c r="R177"/>
      <c r="T177"/>
    </row>
    <row r="178" spans="16:20" ht="12.75">
      <c r="P178"/>
      <c r="R178"/>
      <c r="T178"/>
    </row>
  </sheetData>
  <sheetProtection formatColumns="0" formatRows="0"/>
  <mergeCells count="16">
    <mergeCell ref="C140:P140"/>
    <mergeCell ref="C155:P155"/>
    <mergeCell ref="D54:F54"/>
    <mergeCell ref="J122:P122"/>
    <mergeCell ref="J123:P123"/>
    <mergeCell ref="C127:Q139"/>
    <mergeCell ref="C142:Q154"/>
    <mergeCell ref="S75:Y75"/>
    <mergeCell ref="S76:Y76"/>
    <mergeCell ref="C71:N71"/>
    <mergeCell ref="K49:Q49"/>
    <mergeCell ref="K50:Q50"/>
    <mergeCell ref="J2:P2"/>
    <mergeCell ref="J3:P3"/>
    <mergeCell ref="C8:P15"/>
    <mergeCell ref="C37:P45"/>
  </mergeCells>
  <conditionalFormatting sqref="D58:D64 D67:D70">
    <cfRule type="expression" priority="4" dxfId="0" stopIfTrue="1">
      <formula>IF(AND(ISNUMBER($K$50),ISNUMBER($D$54)),OR(DATE(YEAR($K$50)-1,MONTH($K$50),DAY($K$50))&lt;=$D$54,$K$50&lt;=DATE(2011,1,1)),FALSE)</formula>
    </cfRule>
  </conditionalFormatting>
  <dataValidations count="2">
    <dataValidation allowBlank="1" showInputMessage="1" promptTitle="Short text entry cell" prompt=" " sqref="C87:C116"/>
    <dataValidation type="custom" allowBlank="1" showInputMessage="1" showErrorMessage="1" promptTitle="Thousands of dollars" errorTitle="Thousands of dollars" error="Numeric values are accepted" sqref="F18:F19 H18:H19 J18:J19 L18:L19 N18:N19 F22:F26 H22:H26 J22:J26 L22:L26 N22:N26 F32:F34 H32:H34 J32:J34 L32:L34 N32:N34 F58:F63 H59:H63 J59:J63 L59:L63 N59:N63 F67:F69 H67:H69 J67:J69 L67:L69 N67:N69 F83:F84 H83:H84 J83:J84 L83:L84 N83:N84 P83:P84 R83:R84 T83:T84 V83:V84 X83:X84 N28:N29 F159:F161 H159:H161 J159:J161 L159:L161 N159:N161 D58:D63 D67:D69 F28:F29 H28:H29 J28:J29 L28:L29 X87:X117 V87:V117 T87:T117 R87:R117 P87:P117 N87:N117 L87:L117 J87:J117 H87:H117 F87:F117">
      <formula1>ISNUMBER(F18)</formula1>
    </dataValidation>
  </dataValidations>
  <printOptions/>
  <pageMargins left="0.7480314960629921" right="0.7480314960629921" top="0.984251968503937" bottom="0.984251968503937" header="0.5118110236220472" footer="0.5118110236220472"/>
  <pageSetup fitToHeight="10" fitToWidth="1" horizontalDpi="600" verticalDpi="600" orientation="landscape" paperSize="9" scale="59" r:id="rId1"/>
  <headerFooter alignWithMargins="0">
    <oddHeader>&amp;CCommerce Commission Information Disclosure Template</oddHeader>
    <oddFooter>&amp;C&amp;F&amp;R&amp;A</oddFooter>
  </headerFooter>
</worksheet>
</file>

<file path=xl/worksheets/sheet5.xml><?xml version="1.0" encoding="utf-8"?>
<worksheet xmlns="http://schemas.openxmlformats.org/spreadsheetml/2006/main" xmlns:r="http://schemas.openxmlformats.org/officeDocument/2006/relationships">
  <sheetPr codeName="Sheet22">
    <tabColor indexed="44"/>
    <pageSetUpPr fitToPage="1"/>
  </sheetPr>
  <dimension ref="A1:AF72"/>
  <sheetViews>
    <sheetView showGridLines="0" view="pageBreakPreview" zoomScaleNormal="70" zoomScaleSheetLayoutView="100" workbookViewId="0" topLeftCell="A1">
      <selection activeCell="A1" sqref="A1"/>
    </sheetView>
  </sheetViews>
  <sheetFormatPr defaultColWidth="9.140625" defaultRowHeight="12.75"/>
  <cols>
    <col min="1" max="2" width="3.7109375" style="0" customWidth="1"/>
    <col min="3" max="3" width="20.7109375" style="0" customWidth="1"/>
    <col min="4" max="4" width="18.8515625" style="0" customWidth="1"/>
    <col min="5" max="5" width="31.7109375" style="0" customWidth="1"/>
    <col min="6" max="6" width="12.140625" style="0" customWidth="1"/>
    <col min="7" max="7" width="0.5625" style="0" customWidth="1"/>
    <col min="8" max="8" width="12.140625" style="0" customWidth="1"/>
    <col min="9" max="9" width="0.5625" style="0" customWidth="1"/>
    <col min="10" max="10" width="12.140625" style="0" customWidth="1"/>
    <col min="11" max="11" width="0.5625" style="0" customWidth="1"/>
    <col min="12" max="12" width="12.140625" style="0" customWidth="1"/>
    <col min="13" max="13" width="0.5625" style="0" customWidth="1"/>
    <col min="14" max="14" width="12.140625" style="0" customWidth="1"/>
    <col min="15" max="15" width="0.5625" style="0" customWidth="1"/>
    <col min="16" max="16" width="12.140625" style="0" customWidth="1"/>
    <col min="17" max="17" width="0.5625" style="0" customWidth="1"/>
    <col min="18" max="18" width="12.140625" style="0" customWidth="1"/>
    <col min="19" max="19" width="0.5625" style="0" customWidth="1"/>
    <col min="20" max="20" width="12.140625" style="0" customWidth="1"/>
    <col min="21" max="21" width="0.5625" style="0" customWidth="1"/>
    <col min="22" max="22" width="12.140625" style="0" customWidth="1"/>
    <col min="23" max="23" width="0.5625" style="0" customWidth="1"/>
    <col min="24" max="24" width="12.140625" style="0" customWidth="1"/>
    <col min="25" max="25" width="2.7109375" style="0" customWidth="1"/>
  </cols>
  <sheetData>
    <row r="1" spans="1:32" s="3" customFormat="1" ht="12.75" customHeight="1">
      <c r="A1" s="7"/>
      <c r="B1" s="30"/>
      <c r="C1" s="8"/>
      <c r="D1" s="8"/>
      <c r="E1" s="8"/>
      <c r="F1" s="8"/>
      <c r="G1" s="8"/>
      <c r="H1" s="8"/>
      <c r="I1" s="8"/>
      <c r="J1" s="8"/>
      <c r="K1" s="8"/>
      <c r="L1" s="8"/>
      <c r="M1" s="8"/>
      <c r="N1" s="8"/>
      <c r="O1" s="8"/>
      <c r="P1" s="8"/>
      <c r="Q1" s="8"/>
      <c r="R1" s="8"/>
      <c r="S1" s="8"/>
      <c r="T1" s="8"/>
      <c r="U1" s="8"/>
      <c r="V1" s="8"/>
      <c r="W1" s="8"/>
      <c r="X1" s="8"/>
      <c r="Y1" s="98"/>
      <c r="Z1" s="99"/>
      <c r="AA1"/>
      <c r="AB1"/>
      <c r="AC1"/>
      <c r="AD1"/>
      <c r="AE1"/>
      <c r="AF1"/>
    </row>
    <row r="2" spans="1:32" s="3" customFormat="1" ht="16.5" customHeight="1">
      <c r="A2" s="31"/>
      <c r="B2" s="32"/>
      <c r="C2" s="32"/>
      <c r="D2" s="32"/>
      <c r="E2" s="32"/>
      <c r="F2" s="32"/>
      <c r="G2" s="11"/>
      <c r="H2" s="32"/>
      <c r="I2" s="11"/>
      <c r="J2" s="32"/>
      <c r="K2" s="11"/>
      <c r="L2" s="32"/>
      <c r="M2" s="11"/>
      <c r="N2" s="32"/>
      <c r="O2" s="11"/>
      <c r="P2" s="11"/>
      <c r="Q2" s="70" t="s">
        <v>48</v>
      </c>
      <c r="R2" s="137" t="str">
        <f>IF(NOT(ISBLANK('Pricing CoverSheet'!$C$8)),'Pricing CoverSheet'!$C$8,"")</f>
        <v>Airport Company</v>
      </c>
      <c r="S2" s="137"/>
      <c r="T2" s="137"/>
      <c r="U2" s="137"/>
      <c r="V2" s="137"/>
      <c r="W2" s="137"/>
      <c r="X2" s="137"/>
      <c r="Y2" s="90"/>
      <c r="Z2" s="99"/>
      <c r="AA2"/>
      <c r="AB2"/>
      <c r="AC2"/>
      <c r="AD2"/>
      <c r="AE2"/>
      <c r="AF2"/>
    </row>
    <row r="3" spans="1:32" s="3" customFormat="1" ht="16.5" customHeight="1">
      <c r="A3" s="31"/>
      <c r="B3" s="32"/>
      <c r="C3" s="32"/>
      <c r="D3" s="32"/>
      <c r="E3" s="32"/>
      <c r="F3" s="32"/>
      <c r="G3" s="11"/>
      <c r="H3" s="32"/>
      <c r="I3" s="11"/>
      <c r="J3" s="32"/>
      <c r="K3" s="11"/>
      <c r="L3" s="32"/>
      <c r="M3" s="11"/>
      <c r="N3" s="32"/>
      <c r="O3" s="11"/>
      <c r="P3" s="11"/>
      <c r="Q3" s="70" t="s">
        <v>88</v>
      </c>
      <c r="R3" s="138">
        <f>IF(ISNUMBER('Pricing CoverSheet'!$C$12),'Pricing CoverSheet'!$C$12,"")</f>
        <v>41364</v>
      </c>
      <c r="S3" s="138"/>
      <c r="T3" s="138"/>
      <c r="U3" s="138"/>
      <c r="V3" s="138"/>
      <c r="W3" s="138"/>
      <c r="X3" s="138"/>
      <c r="Y3" s="90"/>
      <c r="Z3" s="99"/>
      <c r="AA3"/>
      <c r="AB3"/>
      <c r="AC3"/>
      <c r="AD3"/>
      <c r="AE3"/>
      <c r="AF3"/>
    </row>
    <row r="4" spans="1:32" s="3" customFormat="1" ht="20.25" customHeight="1">
      <c r="A4" s="65" t="s">
        <v>85</v>
      </c>
      <c r="B4" s="32"/>
      <c r="C4" s="10"/>
      <c r="D4" s="10"/>
      <c r="E4" s="10"/>
      <c r="F4" s="10"/>
      <c r="G4" s="10"/>
      <c r="H4" s="10"/>
      <c r="I4" s="10"/>
      <c r="J4" s="10"/>
      <c r="K4" s="10"/>
      <c r="L4" s="10"/>
      <c r="M4" s="10"/>
      <c r="N4" s="10"/>
      <c r="O4" s="10"/>
      <c r="P4" s="10"/>
      <c r="Q4" s="10"/>
      <c r="R4" s="10"/>
      <c r="S4" s="10"/>
      <c r="T4" s="10"/>
      <c r="U4" s="10"/>
      <c r="V4" s="10"/>
      <c r="W4" s="10"/>
      <c r="X4" s="10"/>
      <c r="Y4" s="89"/>
      <c r="Z4" s="99"/>
      <c r="AA4"/>
      <c r="AB4"/>
      <c r="AC4"/>
      <c r="AD4"/>
      <c r="AE4"/>
      <c r="AF4"/>
    </row>
    <row r="5" spans="1:32" s="3" customFormat="1" ht="12.75" customHeight="1">
      <c r="A5" s="92" t="s">
        <v>110</v>
      </c>
      <c r="B5" s="12" t="s">
        <v>156</v>
      </c>
      <c r="C5" s="12"/>
      <c r="D5" s="32"/>
      <c r="E5" s="32"/>
      <c r="F5" s="32"/>
      <c r="G5" s="32"/>
      <c r="H5" s="32"/>
      <c r="I5" s="32"/>
      <c r="J5" s="32"/>
      <c r="K5" s="32"/>
      <c r="L5" s="32"/>
      <c r="M5" s="32"/>
      <c r="N5" s="32"/>
      <c r="O5" s="32"/>
      <c r="P5" s="32"/>
      <c r="Q5" s="32"/>
      <c r="R5" s="32"/>
      <c r="S5" s="32"/>
      <c r="T5" s="32"/>
      <c r="U5" s="32"/>
      <c r="V5" s="32"/>
      <c r="W5" s="32"/>
      <c r="X5" s="32"/>
      <c r="Y5" s="90"/>
      <c r="Z5" s="99"/>
      <c r="AA5"/>
      <c r="AB5"/>
      <c r="AC5"/>
      <c r="AD5"/>
      <c r="AE5"/>
      <c r="AF5"/>
    </row>
    <row r="6" spans="1:26" ht="24.75" customHeight="1">
      <c r="A6" s="93">
        <f>ROW()</f>
        <v>6</v>
      </c>
      <c r="B6" s="76" t="s">
        <v>96</v>
      </c>
      <c r="C6" s="68"/>
      <c r="D6" s="14"/>
      <c r="E6" s="14"/>
      <c r="F6" s="14"/>
      <c r="G6" s="13"/>
      <c r="H6" s="14"/>
      <c r="I6" s="13"/>
      <c r="J6" s="14"/>
      <c r="K6" s="13"/>
      <c r="L6" s="14"/>
      <c r="M6" s="13"/>
      <c r="N6" s="14"/>
      <c r="O6" s="13"/>
      <c r="P6" s="14"/>
      <c r="Q6" s="13"/>
      <c r="R6" s="14"/>
      <c r="S6" s="13"/>
      <c r="T6" s="14"/>
      <c r="U6" s="13"/>
      <c r="V6" s="14"/>
      <c r="W6" s="13"/>
      <c r="X6" s="14"/>
      <c r="Y6" s="100"/>
      <c r="Z6" s="99"/>
    </row>
    <row r="7" spans="1:26" ht="49.5" customHeight="1">
      <c r="A7" s="93">
        <f>ROW()</f>
        <v>7</v>
      </c>
      <c r="B7" s="13"/>
      <c r="C7" s="14"/>
      <c r="D7" s="67" t="s">
        <v>139</v>
      </c>
      <c r="E7" s="14"/>
      <c r="F7" s="24" t="s">
        <v>17</v>
      </c>
      <c r="G7" s="13"/>
      <c r="H7" s="24" t="s">
        <v>18</v>
      </c>
      <c r="I7" s="13"/>
      <c r="J7" s="24" t="s">
        <v>19</v>
      </c>
      <c r="K7" s="13"/>
      <c r="L7" s="24" t="s">
        <v>20</v>
      </c>
      <c r="M7" s="13"/>
      <c r="N7" s="24" t="s">
        <v>21</v>
      </c>
      <c r="O7" s="13"/>
      <c r="P7" s="24" t="s">
        <v>115</v>
      </c>
      <c r="Q7" s="13"/>
      <c r="R7" s="24" t="s">
        <v>116</v>
      </c>
      <c r="S7" s="13"/>
      <c r="T7" s="24" t="s">
        <v>117</v>
      </c>
      <c r="U7" s="13"/>
      <c r="V7" s="24" t="s">
        <v>118</v>
      </c>
      <c r="W7" s="13"/>
      <c r="X7" s="24" t="s">
        <v>119</v>
      </c>
      <c r="Y7" s="100"/>
      <c r="Z7" s="99"/>
    </row>
    <row r="8" spans="1:26" ht="12.75">
      <c r="A8" s="93">
        <f>ROW()</f>
        <v>8</v>
      </c>
      <c r="B8" s="13"/>
      <c r="C8" s="14"/>
      <c r="D8" s="67"/>
      <c r="E8" s="33" t="str">
        <f>IF(ISNUMBER('Pricing CoverSheet'!$C$12),"for year ended","")</f>
        <v>for year ended</v>
      </c>
      <c r="F8" s="34">
        <f>IF(ISNUMBER('Pricing CoverSheet'!$C$12),DATE(YEAR('Pricing CoverSheet'!$C$12),MONTH('Pricing CoverSheet'!$C$12),DAY('Pricing CoverSheet'!$C$12)),"")</f>
        <v>41364</v>
      </c>
      <c r="G8" s="13"/>
      <c r="H8" s="34">
        <f>IF(ISNUMBER('Pricing CoverSheet'!$C$12),DATE(YEAR('Pricing CoverSheet'!$C$12)+1,MONTH('Pricing CoverSheet'!$C$12),DAY('Pricing CoverSheet'!$C$12)),"")</f>
        <v>41729</v>
      </c>
      <c r="I8" s="13"/>
      <c r="J8" s="34">
        <f>IF(ISNUMBER('Pricing CoverSheet'!$C$12),DATE(YEAR('Pricing CoverSheet'!$C$12)+2,MONTH('Pricing CoverSheet'!$C$12),DAY('Pricing CoverSheet'!$C$12)),"")</f>
        <v>42094</v>
      </c>
      <c r="K8" s="13"/>
      <c r="L8" s="34">
        <f>IF(ISNUMBER('Pricing CoverSheet'!$C$12),DATE(YEAR('Pricing CoverSheet'!$C$12)+3,MONTH('Pricing CoverSheet'!$C$12),DAY('Pricing CoverSheet'!$C$12)),"")</f>
        <v>42460</v>
      </c>
      <c r="M8" s="13"/>
      <c r="N8" s="34">
        <f>IF(ISNUMBER('Pricing CoverSheet'!$C$12),DATE(YEAR('Pricing CoverSheet'!$C$12)+4,MONTH('Pricing CoverSheet'!$C$12),DAY('Pricing CoverSheet'!$C$12)),"")</f>
        <v>42825</v>
      </c>
      <c r="O8" s="13"/>
      <c r="P8" s="34">
        <f>IF(ISNUMBER('Pricing CoverSheet'!$C$12),DATE(YEAR('Pricing CoverSheet'!$C$12)+5,MONTH('Pricing CoverSheet'!$C$12),DAY('Pricing CoverSheet'!$C$12)),"")</f>
        <v>43190</v>
      </c>
      <c r="Q8" s="13"/>
      <c r="R8" s="34">
        <f>IF(ISNUMBER('Pricing CoverSheet'!$C$12),DATE(YEAR('Pricing CoverSheet'!$C$12)+6,MONTH('Pricing CoverSheet'!$C$12),DAY('Pricing CoverSheet'!$C$12)),"")</f>
        <v>43555</v>
      </c>
      <c r="S8" s="13"/>
      <c r="T8" s="34">
        <f>IF(ISNUMBER('Pricing CoverSheet'!$C$12),DATE(YEAR('Pricing CoverSheet'!$C$12)+7,MONTH('Pricing CoverSheet'!$C$12),DAY('Pricing CoverSheet'!$C$12)),"")</f>
        <v>43921</v>
      </c>
      <c r="U8" s="13"/>
      <c r="V8" s="34">
        <f>IF(ISNUMBER('Pricing CoverSheet'!$C$12),DATE(YEAR('Pricing CoverSheet'!$C$12)+8,MONTH('Pricing CoverSheet'!$C$12),DAY('Pricing CoverSheet'!$C$12)),"")</f>
        <v>44286</v>
      </c>
      <c r="W8" s="13"/>
      <c r="X8" s="34">
        <f>IF(ISNUMBER('Pricing CoverSheet'!$C$12),DATE(YEAR('Pricing CoverSheet'!$C$12)+9,MONTH('Pricing CoverSheet'!$C$12),DAY('Pricing CoverSheet'!$C$12)),"")</f>
        <v>44651</v>
      </c>
      <c r="Y8" s="100"/>
      <c r="Z8" s="99"/>
    </row>
    <row r="9" spans="1:26" ht="15" customHeight="1">
      <c r="A9" s="93">
        <f>ROW()</f>
        <v>9</v>
      </c>
      <c r="B9" s="13"/>
      <c r="C9" s="146" t="s">
        <v>13</v>
      </c>
      <c r="D9" s="146" t="s">
        <v>26</v>
      </c>
      <c r="E9" s="35" t="s">
        <v>46</v>
      </c>
      <c r="F9" s="18"/>
      <c r="G9" s="13"/>
      <c r="H9" s="18"/>
      <c r="I9" s="13"/>
      <c r="J9" s="18"/>
      <c r="K9" s="13"/>
      <c r="L9" s="18"/>
      <c r="M9" s="13"/>
      <c r="N9" s="18"/>
      <c r="O9" s="13"/>
      <c r="P9" s="18"/>
      <c r="Q9" s="13"/>
      <c r="R9" s="18"/>
      <c r="S9" s="13"/>
      <c r="T9" s="18"/>
      <c r="U9" s="13"/>
      <c r="V9" s="18"/>
      <c r="W9" s="13"/>
      <c r="X9" s="18"/>
      <c r="Y9" s="100"/>
      <c r="Z9" s="99"/>
    </row>
    <row r="10" spans="1:26" ht="15" customHeight="1">
      <c r="A10" s="93">
        <f>ROW()</f>
        <v>10</v>
      </c>
      <c r="B10" s="13"/>
      <c r="C10" s="146"/>
      <c r="D10" s="146"/>
      <c r="E10" s="35" t="s">
        <v>47</v>
      </c>
      <c r="F10" s="18"/>
      <c r="G10" s="13"/>
      <c r="H10" s="18"/>
      <c r="I10" s="13"/>
      <c r="J10" s="18"/>
      <c r="K10" s="13"/>
      <c r="L10" s="18"/>
      <c r="M10" s="13"/>
      <c r="N10" s="18"/>
      <c r="O10" s="13"/>
      <c r="P10" s="18"/>
      <c r="Q10" s="13"/>
      <c r="R10" s="18"/>
      <c r="S10" s="13"/>
      <c r="T10" s="18"/>
      <c r="U10" s="13"/>
      <c r="V10" s="18"/>
      <c r="W10" s="13"/>
      <c r="X10" s="18"/>
      <c r="Y10" s="100"/>
      <c r="Z10" s="99"/>
    </row>
    <row r="11" spans="1:26" ht="15" customHeight="1">
      <c r="A11" s="93">
        <f>ROW()</f>
        <v>11</v>
      </c>
      <c r="B11" s="13"/>
      <c r="C11" s="146"/>
      <c r="D11" s="146"/>
      <c r="E11" s="35" t="s">
        <v>80</v>
      </c>
      <c r="F11" s="18"/>
      <c r="G11" s="13"/>
      <c r="H11" s="18"/>
      <c r="I11" s="13"/>
      <c r="J11" s="18"/>
      <c r="K11" s="13"/>
      <c r="L11" s="18"/>
      <c r="M11" s="13"/>
      <c r="N11" s="18"/>
      <c r="O11" s="13"/>
      <c r="P11" s="18"/>
      <c r="Q11" s="13"/>
      <c r="R11" s="18"/>
      <c r="S11" s="13"/>
      <c r="T11" s="18"/>
      <c r="U11" s="13"/>
      <c r="V11" s="18"/>
      <c r="W11" s="13"/>
      <c r="X11" s="18"/>
      <c r="Y11" s="100"/>
      <c r="Z11" s="99"/>
    </row>
    <row r="12" spans="1:26" ht="12.75">
      <c r="A12" s="93">
        <f>ROW()</f>
        <v>12</v>
      </c>
      <c r="B12" s="13"/>
      <c r="C12" s="146"/>
      <c r="D12" s="14"/>
      <c r="E12" s="14"/>
      <c r="F12" s="14"/>
      <c r="G12" s="13"/>
      <c r="H12" s="14"/>
      <c r="I12" s="13"/>
      <c r="J12" s="14"/>
      <c r="K12" s="13"/>
      <c r="L12" s="14"/>
      <c r="M12" s="13"/>
      <c r="N12" s="14"/>
      <c r="O12" s="13"/>
      <c r="P12" s="14"/>
      <c r="Q12" s="13"/>
      <c r="R12" s="14"/>
      <c r="S12" s="13"/>
      <c r="T12" s="14"/>
      <c r="U12" s="13"/>
      <c r="V12" s="14"/>
      <c r="W12" s="13"/>
      <c r="X12" s="14"/>
      <c r="Y12" s="100"/>
      <c r="Z12" s="99"/>
    </row>
    <row r="13" spans="1:26" ht="15" customHeight="1">
      <c r="A13" s="93">
        <f>ROW()</f>
        <v>13</v>
      </c>
      <c r="B13" s="13"/>
      <c r="C13" s="146"/>
      <c r="D13" s="146" t="s">
        <v>27</v>
      </c>
      <c r="E13" s="35" t="s">
        <v>46</v>
      </c>
      <c r="F13" s="18"/>
      <c r="G13" s="13"/>
      <c r="H13" s="18"/>
      <c r="I13" s="13"/>
      <c r="J13" s="18"/>
      <c r="K13" s="13"/>
      <c r="L13" s="18"/>
      <c r="M13" s="13"/>
      <c r="N13" s="18"/>
      <c r="O13" s="13"/>
      <c r="P13" s="18"/>
      <c r="Q13" s="13"/>
      <c r="R13" s="18"/>
      <c r="S13" s="13"/>
      <c r="T13" s="18"/>
      <c r="U13" s="13"/>
      <c r="V13" s="18"/>
      <c r="W13" s="13"/>
      <c r="X13" s="18"/>
      <c r="Y13" s="100"/>
      <c r="Z13" s="99"/>
    </row>
    <row r="14" spans="1:26" ht="15" customHeight="1">
      <c r="A14" s="93">
        <f>ROW()</f>
        <v>14</v>
      </c>
      <c r="B14" s="13"/>
      <c r="C14" s="146"/>
      <c r="D14" s="146"/>
      <c r="E14" s="35" t="s">
        <v>47</v>
      </c>
      <c r="F14" s="18"/>
      <c r="G14" s="13"/>
      <c r="H14" s="18"/>
      <c r="I14" s="13"/>
      <c r="J14" s="18"/>
      <c r="K14" s="13"/>
      <c r="L14" s="18"/>
      <c r="M14" s="13"/>
      <c r="N14" s="18"/>
      <c r="O14" s="13"/>
      <c r="P14" s="18"/>
      <c r="Q14" s="13"/>
      <c r="R14" s="18"/>
      <c r="S14" s="13"/>
      <c r="T14" s="18"/>
      <c r="U14" s="13"/>
      <c r="V14" s="18"/>
      <c r="W14" s="13"/>
      <c r="X14" s="18"/>
      <c r="Y14" s="100"/>
      <c r="Z14" s="99"/>
    </row>
    <row r="15" spans="1:26" ht="15" customHeight="1">
      <c r="A15" s="93">
        <f>ROW()</f>
        <v>15</v>
      </c>
      <c r="B15" s="13"/>
      <c r="C15" s="146"/>
      <c r="D15" s="146"/>
      <c r="E15" s="35" t="s">
        <v>80</v>
      </c>
      <c r="F15" s="18"/>
      <c r="G15" s="13"/>
      <c r="H15" s="18"/>
      <c r="I15" s="13"/>
      <c r="J15" s="18"/>
      <c r="K15" s="13"/>
      <c r="L15" s="18"/>
      <c r="M15" s="13"/>
      <c r="N15" s="18"/>
      <c r="O15" s="13"/>
      <c r="P15" s="18"/>
      <c r="Q15" s="13"/>
      <c r="R15" s="18"/>
      <c r="S15" s="13"/>
      <c r="T15" s="18"/>
      <c r="U15" s="13"/>
      <c r="V15" s="18"/>
      <c r="W15" s="13"/>
      <c r="X15" s="18"/>
      <c r="Y15" s="100"/>
      <c r="Z15" s="99"/>
    </row>
    <row r="16" spans="1:26" ht="20.25" customHeight="1">
      <c r="A16" s="93">
        <f>ROW()</f>
        <v>16</v>
      </c>
      <c r="B16" s="13"/>
      <c r="C16" s="25"/>
      <c r="D16" s="14"/>
      <c r="E16" s="14"/>
      <c r="F16" s="36" t="s">
        <v>81</v>
      </c>
      <c r="G16" s="13"/>
      <c r="H16" s="14"/>
      <c r="I16" s="13"/>
      <c r="J16" s="14"/>
      <c r="K16" s="13"/>
      <c r="L16" s="14"/>
      <c r="M16" s="13"/>
      <c r="N16" s="14"/>
      <c r="O16" s="13"/>
      <c r="P16" s="14"/>
      <c r="Q16" s="13"/>
      <c r="R16" s="14"/>
      <c r="S16" s="13"/>
      <c r="T16" s="14"/>
      <c r="U16" s="13"/>
      <c r="V16" s="14"/>
      <c r="W16" s="13"/>
      <c r="X16" s="14"/>
      <c r="Y16" s="100"/>
      <c r="Z16" s="99"/>
    </row>
    <row r="17" spans="1:26" ht="15" customHeight="1">
      <c r="A17" s="93">
        <f>ROW()</f>
        <v>17</v>
      </c>
      <c r="B17" s="13"/>
      <c r="C17" s="146" t="s">
        <v>14</v>
      </c>
      <c r="D17" s="146" t="s">
        <v>26</v>
      </c>
      <c r="E17" s="35" t="s">
        <v>46</v>
      </c>
      <c r="F17" s="18"/>
      <c r="G17" s="13"/>
      <c r="H17" s="18"/>
      <c r="I17" s="13"/>
      <c r="J17" s="18"/>
      <c r="K17" s="13"/>
      <c r="L17" s="18"/>
      <c r="M17" s="13"/>
      <c r="N17" s="18"/>
      <c r="O17" s="13"/>
      <c r="P17" s="18"/>
      <c r="Q17" s="13"/>
      <c r="R17" s="18"/>
      <c r="S17" s="13"/>
      <c r="T17" s="18"/>
      <c r="U17" s="13"/>
      <c r="V17" s="18"/>
      <c r="W17" s="13"/>
      <c r="X17" s="18"/>
      <c r="Y17" s="100"/>
      <c r="Z17" s="99"/>
    </row>
    <row r="18" spans="1:26" ht="15" customHeight="1" thickBot="1">
      <c r="A18" s="93">
        <f>ROW()</f>
        <v>18</v>
      </c>
      <c r="B18" s="13"/>
      <c r="C18" s="146"/>
      <c r="D18" s="146"/>
      <c r="E18" s="35" t="s">
        <v>47</v>
      </c>
      <c r="F18" s="18"/>
      <c r="G18" s="13"/>
      <c r="H18" s="18"/>
      <c r="I18" s="13"/>
      <c r="J18" s="18"/>
      <c r="K18" s="13"/>
      <c r="L18" s="18"/>
      <c r="M18" s="13"/>
      <c r="N18" s="18"/>
      <c r="O18" s="13"/>
      <c r="P18" s="18"/>
      <c r="Q18" s="13"/>
      <c r="R18" s="18"/>
      <c r="S18" s="13"/>
      <c r="T18" s="18"/>
      <c r="U18" s="13"/>
      <c r="V18" s="18"/>
      <c r="W18" s="13"/>
      <c r="X18" s="18"/>
      <c r="Y18" s="100"/>
      <c r="Z18" s="99"/>
    </row>
    <row r="19" spans="1:26" ht="15" customHeight="1" thickBot="1">
      <c r="A19" s="93">
        <f>ROW()</f>
        <v>19</v>
      </c>
      <c r="B19" s="13"/>
      <c r="C19" s="146"/>
      <c r="D19" s="146"/>
      <c r="E19" s="35" t="s">
        <v>49</v>
      </c>
      <c r="F19" s="27">
        <f>SUM(F17:F18)</f>
        <v>0</v>
      </c>
      <c r="G19" s="13"/>
      <c r="H19" s="27">
        <f>SUM(H17:H18)</f>
        <v>0</v>
      </c>
      <c r="I19" s="13"/>
      <c r="J19" s="27">
        <f>SUM(J17:J18)</f>
        <v>0</v>
      </c>
      <c r="K19" s="13"/>
      <c r="L19" s="27">
        <f>SUM(L17:L18)</f>
        <v>0</v>
      </c>
      <c r="M19" s="13"/>
      <c r="N19" s="27">
        <f>SUM(N17:N18)</f>
        <v>0</v>
      </c>
      <c r="O19" s="13"/>
      <c r="P19" s="27">
        <f>SUM(P17:P18)</f>
        <v>0</v>
      </c>
      <c r="Q19" s="13"/>
      <c r="R19" s="27">
        <f>SUM(R17:R18)</f>
        <v>0</v>
      </c>
      <c r="S19" s="13"/>
      <c r="T19" s="27">
        <f>SUM(T17:T18)</f>
        <v>0</v>
      </c>
      <c r="U19" s="13"/>
      <c r="V19" s="27">
        <f>SUM(V17:V18)</f>
        <v>0</v>
      </c>
      <c r="W19" s="13"/>
      <c r="X19" s="27">
        <f>SUM(X17:X18)</f>
        <v>0</v>
      </c>
      <c r="Y19" s="100"/>
      <c r="Z19" s="99"/>
    </row>
    <row r="20" spans="1:26" ht="12.75">
      <c r="A20" s="93">
        <f>ROW()</f>
        <v>20</v>
      </c>
      <c r="B20" s="13"/>
      <c r="C20" s="146"/>
      <c r="D20" s="14"/>
      <c r="E20" s="14"/>
      <c r="F20" s="14"/>
      <c r="G20" s="13"/>
      <c r="H20" s="14"/>
      <c r="I20" s="13"/>
      <c r="J20" s="14"/>
      <c r="K20" s="13"/>
      <c r="L20" s="14"/>
      <c r="M20" s="13"/>
      <c r="N20" s="14"/>
      <c r="O20" s="13"/>
      <c r="P20" s="14"/>
      <c r="Q20" s="13"/>
      <c r="R20" s="14"/>
      <c r="S20" s="13"/>
      <c r="T20" s="14"/>
      <c r="U20" s="13"/>
      <c r="V20" s="14"/>
      <c r="W20" s="13"/>
      <c r="X20" s="14"/>
      <c r="Y20" s="100"/>
      <c r="Z20" s="99"/>
    </row>
    <row r="21" spans="1:26" ht="15" customHeight="1">
      <c r="A21" s="93">
        <f>ROW()</f>
        <v>21</v>
      </c>
      <c r="B21" s="13"/>
      <c r="C21" s="146"/>
      <c r="D21" s="146" t="s">
        <v>27</v>
      </c>
      <c r="E21" s="35" t="s">
        <v>46</v>
      </c>
      <c r="F21" s="91"/>
      <c r="G21" s="13"/>
      <c r="H21" s="18"/>
      <c r="I21" s="13"/>
      <c r="J21" s="18"/>
      <c r="K21" s="13"/>
      <c r="L21" s="18"/>
      <c r="M21" s="13"/>
      <c r="N21" s="18"/>
      <c r="O21" s="13"/>
      <c r="P21" s="18"/>
      <c r="Q21" s="13"/>
      <c r="R21" s="18"/>
      <c r="S21" s="13"/>
      <c r="T21" s="18"/>
      <c r="U21" s="13"/>
      <c r="V21" s="18"/>
      <c r="W21" s="13"/>
      <c r="X21" s="18"/>
      <c r="Y21" s="100"/>
      <c r="Z21" s="99"/>
    </row>
    <row r="22" spans="1:26" ht="15" customHeight="1" thickBot="1">
      <c r="A22" s="93">
        <f>ROW()</f>
        <v>22</v>
      </c>
      <c r="B22" s="13"/>
      <c r="C22" s="146"/>
      <c r="D22" s="146"/>
      <c r="E22" s="35" t="s">
        <v>47</v>
      </c>
      <c r="F22" s="91"/>
      <c r="G22" s="13"/>
      <c r="H22" s="18"/>
      <c r="I22" s="13"/>
      <c r="J22" s="18"/>
      <c r="K22" s="13"/>
      <c r="L22" s="18"/>
      <c r="M22" s="13"/>
      <c r="N22" s="18"/>
      <c r="O22" s="13"/>
      <c r="P22" s="18"/>
      <c r="Q22" s="13"/>
      <c r="R22" s="18"/>
      <c r="S22" s="13"/>
      <c r="T22" s="18"/>
      <c r="U22" s="13"/>
      <c r="V22" s="18"/>
      <c r="W22" s="13"/>
      <c r="X22" s="18"/>
      <c r="Y22" s="100"/>
      <c r="Z22" s="99"/>
    </row>
    <row r="23" spans="1:26" ht="15" customHeight="1" thickBot="1">
      <c r="A23" s="93">
        <f>ROW()</f>
        <v>23</v>
      </c>
      <c r="B23" s="13"/>
      <c r="C23" s="146"/>
      <c r="D23" s="146"/>
      <c r="E23" s="35" t="s">
        <v>49</v>
      </c>
      <c r="F23" s="27">
        <f>SUM(F21:F22)</f>
        <v>0</v>
      </c>
      <c r="G23" s="13"/>
      <c r="H23" s="27">
        <f>SUM(H21:H22)</f>
        <v>0</v>
      </c>
      <c r="I23" s="13"/>
      <c r="J23" s="27">
        <f>SUM(J21:J22)</f>
        <v>0</v>
      </c>
      <c r="K23" s="13"/>
      <c r="L23" s="27">
        <f>SUM(L21:L22)</f>
        <v>0</v>
      </c>
      <c r="M23" s="13"/>
      <c r="N23" s="27">
        <f>SUM(N21:N22)</f>
        <v>0</v>
      </c>
      <c r="O23" s="13"/>
      <c r="P23" s="27">
        <f>SUM(P21:P22)</f>
        <v>0</v>
      </c>
      <c r="Q23" s="13"/>
      <c r="R23" s="27">
        <f>SUM(R21:R22)</f>
        <v>0</v>
      </c>
      <c r="S23" s="13"/>
      <c r="T23" s="27">
        <f>SUM(T21:T22)</f>
        <v>0</v>
      </c>
      <c r="U23" s="13"/>
      <c r="V23" s="27">
        <f>SUM(V21:V22)</f>
        <v>0</v>
      </c>
      <c r="W23" s="13"/>
      <c r="X23" s="27">
        <f>SUM(X21:X22)</f>
        <v>0</v>
      </c>
      <c r="Y23" s="100"/>
      <c r="Z23" s="99"/>
    </row>
    <row r="24" spans="1:26" ht="15" customHeight="1">
      <c r="A24" s="93">
        <f>ROW()</f>
        <v>24</v>
      </c>
      <c r="B24" s="13"/>
      <c r="C24" s="147"/>
      <c r="D24" s="37"/>
      <c r="E24" s="14"/>
      <c r="F24" s="28"/>
      <c r="G24" s="13"/>
      <c r="H24" s="28"/>
      <c r="I24" s="13"/>
      <c r="J24" s="28"/>
      <c r="K24" s="13"/>
      <c r="L24" s="28"/>
      <c r="M24" s="13"/>
      <c r="N24" s="28"/>
      <c r="O24" s="13"/>
      <c r="P24" s="28"/>
      <c r="Q24" s="13"/>
      <c r="R24" s="28"/>
      <c r="S24" s="13"/>
      <c r="T24" s="28"/>
      <c r="U24" s="13"/>
      <c r="V24" s="28"/>
      <c r="W24" s="13"/>
      <c r="X24" s="28"/>
      <c r="Y24" s="100"/>
      <c r="Z24" s="99"/>
    </row>
    <row r="25" spans="1:26" ht="15" customHeight="1">
      <c r="A25" s="93">
        <f>ROW()</f>
        <v>25</v>
      </c>
      <c r="B25" s="13"/>
      <c r="C25" s="147"/>
      <c r="D25" s="38" t="s">
        <v>108</v>
      </c>
      <c r="E25" s="14"/>
      <c r="F25" s="18"/>
      <c r="G25" s="13"/>
      <c r="H25" s="18"/>
      <c r="I25" s="13"/>
      <c r="J25" s="18"/>
      <c r="K25" s="13"/>
      <c r="L25" s="18"/>
      <c r="M25" s="13"/>
      <c r="N25" s="18"/>
      <c r="O25" s="13"/>
      <c r="P25" s="18"/>
      <c r="Q25" s="13"/>
      <c r="R25" s="18"/>
      <c r="S25" s="13"/>
      <c r="T25" s="18"/>
      <c r="U25" s="13"/>
      <c r="V25" s="18"/>
      <c r="W25" s="13"/>
      <c r="X25" s="18"/>
      <c r="Y25" s="100"/>
      <c r="Z25" s="99"/>
    </row>
    <row r="26" spans="1:26" ht="15" customHeight="1">
      <c r="A26" s="93">
        <f>ROW()</f>
        <v>26</v>
      </c>
      <c r="B26" s="13"/>
      <c r="C26" s="39"/>
      <c r="D26" s="37"/>
      <c r="E26" s="14"/>
      <c r="F26" s="36" t="s">
        <v>109</v>
      </c>
      <c r="G26" s="13"/>
      <c r="H26" s="28"/>
      <c r="I26" s="13"/>
      <c r="J26" s="28"/>
      <c r="K26" s="13"/>
      <c r="L26" s="28"/>
      <c r="M26" s="13"/>
      <c r="N26" s="28"/>
      <c r="O26" s="13"/>
      <c r="P26" s="28"/>
      <c r="Q26" s="13"/>
      <c r="R26" s="28"/>
      <c r="S26" s="13"/>
      <c r="T26" s="28"/>
      <c r="U26" s="13"/>
      <c r="V26" s="28"/>
      <c r="W26" s="13"/>
      <c r="X26" s="28"/>
      <c r="Y26" s="100"/>
      <c r="Z26" s="99"/>
    </row>
    <row r="27" spans="1:26" ht="12.75">
      <c r="A27" s="94">
        <f>ROW()</f>
        <v>27</v>
      </c>
      <c r="B27" s="22"/>
      <c r="C27" s="40"/>
      <c r="D27" s="21"/>
      <c r="E27" s="21"/>
      <c r="F27" s="21"/>
      <c r="G27" s="22"/>
      <c r="H27" s="21"/>
      <c r="I27" s="22"/>
      <c r="J27" s="21"/>
      <c r="K27" s="22"/>
      <c r="L27" s="21"/>
      <c r="M27" s="22"/>
      <c r="N27" s="21"/>
      <c r="O27" s="22"/>
      <c r="P27" s="21"/>
      <c r="Q27" s="22"/>
      <c r="R27" s="21"/>
      <c r="S27" s="22"/>
      <c r="T27" s="21"/>
      <c r="U27" s="22"/>
      <c r="V27" s="21"/>
      <c r="W27" s="22"/>
      <c r="X27" s="21"/>
      <c r="Y27" s="101" t="s">
        <v>106</v>
      </c>
      <c r="Z27" s="99"/>
    </row>
    <row r="29" spans="1:32" s="3" customFormat="1" ht="12.75" customHeight="1">
      <c r="A29" s="7"/>
      <c r="B29" s="30"/>
      <c r="C29" s="8"/>
      <c r="D29" s="8"/>
      <c r="E29" s="8"/>
      <c r="F29" s="8"/>
      <c r="G29" s="8"/>
      <c r="H29" s="8"/>
      <c r="I29" s="8"/>
      <c r="J29" s="8"/>
      <c r="K29" s="8"/>
      <c r="L29" s="8"/>
      <c r="M29" s="8"/>
      <c r="N29" s="8"/>
      <c r="O29" s="8"/>
      <c r="P29" s="8"/>
      <c r="Q29" s="8"/>
      <c r="R29" s="8"/>
      <c r="S29" s="8"/>
      <c r="T29" s="8"/>
      <c r="U29" s="8"/>
      <c r="V29" s="8"/>
      <c r="W29" s="8"/>
      <c r="X29" s="8"/>
      <c r="Y29" s="98"/>
      <c r="Z29" s="99"/>
      <c r="AA29"/>
      <c r="AB29"/>
      <c r="AC29"/>
      <c r="AD29"/>
      <c r="AE29"/>
      <c r="AF29"/>
    </row>
    <row r="30" spans="1:32" s="3" customFormat="1" ht="16.5" customHeight="1">
      <c r="A30" s="31"/>
      <c r="B30" s="32"/>
      <c r="C30" s="32"/>
      <c r="D30" s="32"/>
      <c r="E30" s="32"/>
      <c r="F30" s="32"/>
      <c r="G30" s="11"/>
      <c r="H30" s="32"/>
      <c r="I30" s="11"/>
      <c r="J30" s="32"/>
      <c r="K30" s="11"/>
      <c r="L30" s="32"/>
      <c r="M30" s="11"/>
      <c r="N30" s="32"/>
      <c r="O30" s="11"/>
      <c r="P30" s="11"/>
      <c r="Q30" s="70" t="s">
        <v>48</v>
      </c>
      <c r="R30" s="137" t="str">
        <f>IF(NOT(ISBLANK('Pricing CoverSheet'!$C$8)),'Pricing CoverSheet'!$C$8,"")</f>
        <v>Airport Company</v>
      </c>
      <c r="S30" s="137"/>
      <c r="T30" s="137"/>
      <c r="U30" s="137"/>
      <c r="V30" s="137"/>
      <c r="W30" s="137"/>
      <c r="X30" s="137"/>
      <c r="Y30" s="90"/>
      <c r="Z30" s="99"/>
      <c r="AA30"/>
      <c r="AB30"/>
      <c r="AC30"/>
      <c r="AD30"/>
      <c r="AE30"/>
      <c r="AF30"/>
    </row>
    <row r="31" spans="1:32" s="3" customFormat="1" ht="16.5" customHeight="1">
      <c r="A31" s="31"/>
      <c r="B31" s="32"/>
      <c r="C31" s="32"/>
      <c r="D31" s="32"/>
      <c r="E31" s="32"/>
      <c r="F31" s="32"/>
      <c r="G31" s="11"/>
      <c r="H31" s="32"/>
      <c r="I31" s="11"/>
      <c r="J31" s="32"/>
      <c r="K31" s="11"/>
      <c r="L31" s="32"/>
      <c r="M31" s="11"/>
      <c r="N31" s="32"/>
      <c r="O31" s="11"/>
      <c r="P31" s="11"/>
      <c r="Q31" s="70" t="s">
        <v>88</v>
      </c>
      <c r="R31" s="138">
        <f>IF(ISNUMBER('Pricing CoverSheet'!$C$12),'Pricing CoverSheet'!$C$12,"")</f>
        <v>41364</v>
      </c>
      <c r="S31" s="138"/>
      <c r="T31" s="138"/>
      <c r="U31" s="138"/>
      <c r="V31" s="138"/>
      <c r="W31" s="138"/>
      <c r="X31" s="138"/>
      <c r="Y31" s="90"/>
      <c r="Z31" s="99"/>
      <c r="AA31"/>
      <c r="AB31"/>
      <c r="AC31"/>
      <c r="AD31"/>
      <c r="AE31"/>
      <c r="AF31"/>
    </row>
    <row r="32" spans="1:32" s="3" customFormat="1" ht="20.25" customHeight="1">
      <c r="A32" s="74" t="s">
        <v>86</v>
      </c>
      <c r="B32" s="32"/>
      <c r="C32" s="10"/>
      <c r="D32" s="10"/>
      <c r="E32" s="10"/>
      <c r="F32" s="10"/>
      <c r="G32" s="10"/>
      <c r="H32" s="10"/>
      <c r="I32" s="10"/>
      <c r="J32" s="10"/>
      <c r="K32" s="10"/>
      <c r="L32" s="10"/>
      <c r="M32" s="10"/>
      <c r="N32" s="10"/>
      <c r="O32" s="10"/>
      <c r="P32" s="10"/>
      <c r="Q32" s="10"/>
      <c r="R32" s="10"/>
      <c r="S32" s="10"/>
      <c r="T32" s="10"/>
      <c r="U32" s="10"/>
      <c r="V32" s="10"/>
      <c r="W32" s="10"/>
      <c r="X32" s="10"/>
      <c r="Y32" s="89"/>
      <c r="Z32" s="99"/>
      <c r="AA32"/>
      <c r="AB32"/>
      <c r="AC32"/>
      <c r="AD32"/>
      <c r="AE32"/>
      <c r="AF32"/>
    </row>
    <row r="33" spans="1:32" s="3" customFormat="1" ht="12.75" customHeight="1">
      <c r="A33" s="92" t="s">
        <v>110</v>
      </c>
      <c r="B33" s="12" t="s">
        <v>156</v>
      </c>
      <c r="C33" s="12"/>
      <c r="D33" s="32"/>
      <c r="E33" s="32"/>
      <c r="F33" s="32"/>
      <c r="G33" s="32"/>
      <c r="H33" s="32"/>
      <c r="I33" s="32"/>
      <c r="J33" s="32"/>
      <c r="K33" s="32"/>
      <c r="L33" s="32"/>
      <c r="M33" s="32"/>
      <c r="N33" s="32"/>
      <c r="O33" s="32"/>
      <c r="P33" s="32"/>
      <c r="Q33" s="32"/>
      <c r="R33" s="32"/>
      <c r="S33" s="32"/>
      <c r="T33" s="32"/>
      <c r="U33" s="32"/>
      <c r="V33" s="32"/>
      <c r="W33" s="32"/>
      <c r="X33" s="32"/>
      <c r="Y33" s="90"/>
      <c r="Z33" s="99"/>
      <c r="AA33"/>
      <c r="AB33"/>
      <c r="AC33"/>
      <c r="AD33"/>
      <c r="AE33"/>
      <c r="AF33"/>
    </row>
    <row r="34" spans="1:26" ht="24.75" customHeight="1">
      <c r="A34" s="93">
        <f>ROW()</f>
        <v>34</v>
      </c>
      <c r="B34" s="76" t="s">
        <v>97</v>
      </c>
      <c r="C34" s="68"/>
      <c r="D34" s="14"/>
      <c r="E34" s="14"/>
      <c r="F34" s="14"/>
      <c r="G34" s="13"/>
      <c r="H34" s="14"/>
      <c r="I34" s="13"/>
      <c r="J34" s="14"/>
      <c r="K34" s="13"/>
      <c r="L34" s="14"/>
      <c r="M34" s="13"/>
      <c r="N34" s="14"/>
      <c r="O34" s="13"/>
      <c r="P34" s="14"/>
      <c r="Q34" s="13"/>
      <c r="R34" s="14"/>
      <c r="S34" s="13"/>
      <c r="T34" s="14"/>
      <c r="U34" s="13"/>
      <c r="V34" s="14"/>
      <c r="W34" s="13"/>
      <c r="X34" s="14"/>
      <c r="Y34" s="100"/>
      <c r="Z34" s="99"/>
    </row>
    <row r="35" spans="1:26" ht="49.5" customHeight="1">
      <c r="A35" s="93">
        <f>ROW()</f>
        <v>35</v>
      </c>
      <c r="B35" s="13"/>
      <c r="C35" s="14"/>
      <c r="D35" s="67" t="s">
        <v>139</v>
      </c>
      <c r="E35" s="14"/>
      <c r="F35" s="24" t="s">
        <v>17</v>
      </c>
      <c r="G35" s="13"/>
      <c r="H35" s="24" t="s">
        <v>18</v>
      </c>
      <c r="I35" s="13"/>
      <c r="J35" s="24" t="s">
        <v>19</v>
      </c>
      <c r="K35" s="13"/>
      <c r="L35" s="24" t="s">
        <v>20</v>
      </c>
      <c r="M35" s="13"/>
      <c r="N35" s="24" t="s">
        <v>21</v>
      </c>
      <c r="O35" s="13"/>
      <c r="P35" s="24" t="s">
        <v>115</v>
      </c>
      <c r="Q35" s="13"/>
      <c r="R35" s="24" t="s">
        <v>116</v>
      </c>
      <c r="S35" s="13"/>
      <c r="T35" s="24" t="s">
        <v>117</v>
      </c>
      <c r="U35" s="13"/>
      <c r="V35" s="24" t="s">
        <v>118</v>
      </c>
      <c r="W35" s="13"/>
      <c r="X35" s="24" t="s">
        <v>119</v>
      </c>
      <c r="Y35" s="100"/>
      <c r="Z35" s="99"/>
    </row>
    <row r="36" spans="1:26" ht="12.75">
      <c r="A36" s="93">
        <f>ROW()</f>
        <v>36</v>
      </c>
      <c r="B36" s="13"/>
      <c r="C36" s="14"/>
      <c r="D36" s="67"/>
      <c r="E36" s="33" t="str">
        <f>IF(ISNUMBER('Pricing CoverSheet'!$C$12),"for year ended","")</f>
        <v>for year ended</v>
      </c>
      <c r="F36" s="34">
        <f>IF(ISNUMBER('Pricing CoverSheet'!$C$12),DATE(YEAR('Pricing CoverSheet'!$C$12),MONTH('Pricing CoverSheet'!$C$12),DAY('Pricing CoverSheet'!$C$12)),"")</f>
        <v>41364</v>
      </c>
      <c r="G36" s="13"/>
      <c r="H36" s="34">
        <f>IF(ISNUMBER('Pricing CoverSheet'!$C$12),DATE(YEAR('Pricing CoverSheet'!$C$12)+1,MONTH('Pricing CoverSheet'!$C$12),DAY('Pricing CoverSheet'!$C$12)),"")</f>
        <v>41729</v>
      </c>
      <c r="I36" s="13"/>
      <c r="J36" s="34">
        <f>IF(ISNUMBER('Pricing CoverSheet'!$C$12),DATE(YEAR('Pricing CoverSheet'!$C$12)+2,MONTH('Pricing CoverSheet'!$C$12),DAY('Pricing CoverSheet'!$C$12)),"")</f>
        <v>42094</v>
      </c>
      <c r="K36" s="13"/>
      <c r="L36" s="34">
        <f>IF(ISNUMBER('Pricing CoverSheet'!$C$12),DATE(YEAR('Pricing CoverSheet'!$C$12)+3,MONTH('Pricing CoverSheet'!$C$12),DAY('Pricing CoverSheet'!$C$12)),"")</f>
        <v>42460</v>
      </c>
      <c r="M36" s="13"/>
      <c r="N36" s="34">
        <f>IF(ISNUMBER('Pricing CoverSheet'!$C$12),DATE(YEAR('Pricing CoverSheet'!$C$12)+4,MONTH('Pricing CoverSheet'!$C$12),DAY('Pricing CoverSheet'!$C$12)),"")</f>
        <v>42825</v>
      </c>
      <c r="O36" s="13"/>
      <c r="P36" s="34">
        <f>IF(ISNUMBER('Pricing CoverSheet'!$C$12),DATE(YEAR('Pricing CoverSheet'!$C$12)+5,MONTH('Pricing CoverSheet'!$C$12),DAY('Pricing CoverSheet'!$C$12)),"")</f>
        <v>43190</v>
      </c>
      <c r="Q36" s="13"/>
      <c r="R36" s="34">
        <f>IF(ISNUMBER('Pricing CoverSheet'!$C$12),DATE(YEAR('Pricing CoverSheet'!$C$12)+6,MONTH('Pricing CoverSheet'!$C$12),DAY('Pricing CoverSheet'!$C$12)),"")</f>
        <v>43555</v>
      </c>
      <c r="S36" s="13"/>
      <c r="T36" s="34">
        <f>IF(ISNUMBER('Pricing CoverSheet'!$C$12),DATE(YEAR('Pricing CoverSheet'!$C$12)+7,MONTH('Pricing CoverSheet'!$C$12),DAY('Pricing CoverSheet'!$C$12)),"")</f>
        <v>43921</v>
      </c>
      <c r="U36" s="13"/>
      <c r="V36" s="34">
        <f>IF(ISNUMBER('Pricing CoverSheet'!$C$12),DATE(YEAR('Pricing CoverSheet'!$C$12)+8,MONTH('Pricing CoverSheet'!$C$12),DAY('Pricing CoverSheet'!$C$12)),"")</f>
        <v>44286</v>
      </c>
      <c r="W36" s="13"/>
      <c r="X36" s="34">
        <f>IF(ISNUMBER('Pricing CoverSheet'!$C$12),DATE(YEAR('Pricing CoverSheet'!$C$12)+9,MONTH('Pricing CoverSheet'!$C$12),DAY('Pricing CoverSheet'!$C$12)),"")</f>
        <v>44651</v>
      </c>
      <c r="Y36" s="100"/>
      <c r="Z36" s="99"/>
    </row>
    <row r="37" spans="1:26" ht="15" customHeight="1">
      <c r="A37" s="93">
        <f>ROW()</f>
        <v>37</v>
      </c>
      <c r="B37" s="13"/>
      <c r="C37" s="146" t="s">
        <v>3</v>
      </c>
      <c r="D37" s="14" t="s">
        <v>8</v>
      </c>
      <c r="E37" s="14"/>
      <c r="F37" s="96"/>
      <c r="G37" s="13"/>
      <c r="H37" s="96"/>
      <c r="I37" s="13"/>
      <c r="J37" s="96"/>
      <c r="K37" s="13"/>
      <c r="L37" s="96"/>
      <c r="M37" s="13"/>
      <c r="N37" s="96"/>
      <c r="O37" s="13"/>
      <c r="P37" s="96"/>
      <c r="Q37" s="13"/>
      <c r="R37" s="96"/>
      <c r="S37" s="13"/>
      <c r="T37" s="96"/>
      <c r="U37" s="13"/>
      <c r="V37" s="96"/>
      <c r="W37" s="13"/>
      <c r="X37" s="96"/>
      <c r="Y37" s="100"/>
      <c r="Z37" s="99"/>
    </row>
    <row r="38" spans="1:26" ht="15" customHeight="1">
      <c r="A38" s="93">
        <f>ROW()</f>
        <v>38</v>
      </c>
      <c r="B38" s="13"/>
      <c r="C38" s="146"/>
      <c r="D38" s="14" t="s">
        <v>9</v>
      </c>
      <c r="E38" s="14"/>
      <c r="F38" s="96"/>
      <c r="G38" s="13"/>
      <c r="H38" s="96"/>
      <c r="I38" s="13"/>
      <c r="J38" s="96"/>
      <c r="K38" s="13"/>
      <c r="L38" s="96"/>
      <c r="M38" s="13"/>
      <c r="N38" s="96"/>
      <c r="O38" s="13"/>
      <c r="P38" s="96"/>
      <c r="Q38" s="13"/>
      <c r="R38" s="96"/>
      <c r="S38" s="13"/>
      <c r="T38" s="96"/>
      <c r="U38" s="13"/>
      <c r="V38" s="96"/>
      <c r="W38" s="13"/>
      <c r="X38" s="96"/>
      <c r="Y38" s="100"/>
      <c r="Z38" s="99"/>
    </row>
    <row r="39" spans="1:26" ht="12.75">
      <c r="A39" s="93">
        <f>ROW()</f>
        <v>39</v>
      </c>
      <c r="B39" s="13"/>
      <c r="C39" s="146"/>
      <c r="D39" s="14"/>
      <c r="E39" s="14"/>
      <c r="F39" s="14"/>
      <c r="G39" s="13"/>
      <c r="H39" s="14"/>
      <c r="I39" s="13"/>
      <c r="J39" s="14"/>
      <c r="K39" s="13"/>
      <c r="L39" s="14"/>
      <c r="M39" s="13"/>
      <c r="N39" s="14"/>
      <c r="O39" s="13"/>
      <c r="P39" s="14"/>
      <c r="Q39" s="13"/>
      <c r="R39" s="14"/>
      <c r="S39" s="13"/>
      <c r="T39" s="14"/>
      <c r="U39" s="13"/>
      <c r="V39" s="14"/>
      <c r="W39" s="13"/>
      <c r="X39" s="14"/>
      <c r="Y39" s="100"/>
      <c r="Z39" s="99"/>
    </row>
    <row r="40" spans="1:26" ht="15" customHeight="1">
      <c r="A40" s="93">
        <f>ROW()</f>
        <v>40</v>
      </c>
      <c r="B40" s="13"/>
      <c r="C40" s="146" t="s">
        <v>111</v>
      </c>
      <c r="D40" s="14" t="s">
        <v>38</v>
      </c>
      <c r="E40" s="14"/>
      <c r="F40" s="96"/>
      <c r="G40" s="13"/>
      <c r="H40" s="96"/>
      <c r="I40" s="13"/>
      <c r="J40" s="96"/>
      <c r="K40" s="13"/>
      <c r="L40" s="96"/>
      <c r="M40" s="13"/>
      <c r="N40" s="96"/>
      <c r="O40" s="13"/>
      <c r="P40" s="96"/>
      <c r="Q40" s="13"/>
      <c r="R40" s="96"/>
      <c r="S40" s="13"/>
      <c r="T40" s="96"/>
      <c r="U40" s="13"/>
      <c r="V40" s="96"/>
      <c r="W40" s="13"/>
      <c r="X40" s="96"/>
      <c r="Y40" s="100"/>
      <c r="Z40" s="99"/>
    </row>
    <row r="41" spans="1:26" ht="15" customHeight="1">
      <c r="A41" s="93">
        <f>ROW()</f>
        <v>41</v>
      </c>
      <c r="B41" s="13"/>
      <c r="C41" s="146"/>
      <c r="D41" s="14" t="s">
        <v>1</v>
      </c>
      <c r="E41" s="14"/>
      <c r="F41" s="96"/>
      <c r="G41" s="13"/>
      <c r="H41" s="96"/>
      <c r="I41" s="13"/>
      <c r="J41" s="96"/>
      <c r="K41" s="13"/>
      <c r="L41" s="96"/>
      <c r="M41" s="13"/>
      <c r="N41" s="96"/>
      <c r="O41" s="13"/>
      <c r="P41" s="96"/>
      <c r="Q41" s="13"/>
      <c r="R41" s="96"/>
      <c r="S41" s="13"/>
      <c r="T41" s="96"/>
      <c r="U41" s="13"/>
      <c r="V41" s="96"/>
      <c r="W41" s="13"/>
      <c r="X41" s="96"/>
      <c r="Y41" s="100"/>
      <c r="Z41" s="99"/>
    </row>
    <row r="42" spans="1:26" ht="15" customHeight="1" thickBot="1">
      <c r="A42" s="93">
        <f>ROW()</f>
        <v>42</v>
      </c>
      <c r="B42" s="13"/>
      <c r="C42" s="146"/>
      <c r="D42" s="14" t="s">
        <v>2</v>
      </c>
      <c r="E42" s="14"/>
      <c r="F42" s="96"/>
      <c r="G42" s="13"/>
      <c r="H42" s="96"/>
      <c r="I42" s="13"/>
      <c r="J42" s="96"/>
      <c r="K42" s="13"/>
      <c r="L42" s="96"/>
      <c r="M42" s="13"/>
      <c r="N42" s="96"/>
      <c r="O42" s="13"/>
      <c r="P42" s="96"/>
      <c r="Q42" s="13"/>
      <c r="R42" s="96"/>
      <c r="S42" s="13"/>
      <c r="T42" s="96"/>
      <c r="U42" s="13"/>
      <c r="V42" s="96"/>
      <c r="W42" s="13"/>
      <c r="X42" s="96"/>
      <c r="Y42" s="100"/>
      <c r="Z42" s="99"/>
    </row>
    <row r="43" spans="1:26" ht="15" customHeight="1" thickBot="1">
      <c r="A43" s="93">
        <f>ROW()</f>
        <v>43</v>
      </c>
      <c r="B43" s="13"/>
      <c r="C43" s="146"/>
      <c r="D43" s="37" t="s">
        <v>49</v>
      </c>
      <c r="E43" s="37"/>
      <c r="F43" s="27">
        <f>SUM(F40:F42)</f>
        <v>0</v>
      </c>
      <c r="G43" s="13"/>
      <c r="H43" s="27">
        <f>SUM(H40:H42)</f>
        <v>0</v>
      </c>
      <c r="I43" s="13"/>
      <c r="J43" s="27">
        <f>SUM(J40:J42)</f>
        <v>0</v>
      </c>
      <c r="K43" s="13"/>
      <c r="L43" s="27">
        <f>SUM(L40:L42)</f>
        <v>0</v>
      </c>
      <c r="M43" s="13"/>
      <c r="N43" s="27">
        <f>SUM(N40:N42)</f>
        <v>0</v>
      </c>
      <c r="O43" s="13"/>
      <c r="P43" s="27">
        <f>SUM(P40:P42)</f>
        <v>0</v>
      </c>
      <c r="Q43" s="13"/>
      <c r="R43" s="27">
        <f>SUM(R40:R42)</f>
        <v>0</v>
      </c>
      <c r="S43" s="13"/>
      <c r="T43" s="27">
        <f>SUM(T40:T42)</f>
        <v>0</v>
      </c>
      <c r="U43" s="13"/>
      <c r="V43" s="27">
        <f>SUM(V40:V42)</f>
        <v>0</v>
      </c>
      <c r="W43" s="13"/>
      <c r="X43" s="27">
        <f>SUM(X40:X42)</f>
        <v>0</v>
      </c>
      <c r="Y43" s="100"/>
      <c r="Z43" s="99"/>
    </row>
    <row r="44" spans="1:26" ht="12.75">
      <c r="A44" s="93">
        <f>ROW()</f>
        <v>44</v>
      </c>
      <c r="B44" s="13"/>
      <c r="C44" s="41"/>
      <c r="D44" s="14"/>
      <c r="E44" s="14"/>
      <c r="F44" s="14"/>
      <c r="G44" s="13"/>
      <c r="H44" s="14"/>
      <c r="I44" s="13"/>
      <c r="J44" s="14"/>
      <c r="K44" s="13"/>
      <c r="L44" s="14"/>
      <c r="M44" s="13"/>
      <c r="N44" s="14"/>
      <c r="O44" s="13"/>
      <c r="P44" s="14"/>
      <c r="Q44" s="13"/>
      <c r="R44" s="14"/>
      <c r="S44" s="13"/>
      <c r="T44" s="14"/>
      <c r="U44" s="13"/>
      <c r="V44" s="14"/>
      <c r="W44" s="13"/>
      <c r="X44" s="14"/>
      <c r="Y44" s="100"/>
      <c r="Z44" s="99"/>
    </row>
    <row r="45" spans="1:26" ht="15" customHeight="1">
      <c r="A45" s="93">
        <f>ROW()</f>
        <v>45</v>
      </c>
      <c r="B45" s="13"/>
      <c r="C45" s="146" t="s">
        <v>5</v>
      </c>
      <c r="D45" s="14" t="s">
        <v>38</v>
      </c>
      <c r="E45" s="14"/>
      <c r="F45" s="96"/>
      <c r="G45" s="13"/>
      <c r="H45" s="96"/>
      <c r="I45" s="13"/>
      <c r="J45" s="96"/>
      <c r="K45" s="13"/>
      <c r="L45" s="96"/>
      <c r="M45" s="13"/>
      <c r="N45" s="96"/>
      <c r="O45" s="13"/>
      <c r="P45" s="96"/>
      <c r="Q45" s="13"/>
      <c r="R45" s="96"/>
      <c r="S45" s="13"/>
      <c r="T45" s="96"/>
      <c r="U45" s="13"/>
      <c r="V45" s="96"/>
      <c r="W45" s="13"/>
      <c r="X45" s="96"/>
      <c r="Y45" s="100"/>
      <c r="Z45" s="99"/>
    </row>
    <row r="46" spans="1:26" ht="15" customHeight="1">
      <c r="A46" s="93">
        <f>ROW()</f>
        <v>46</v>
      </c>
      <c r="B46" s="13"/>
      <c r="C46" s="146"/>
      <c r="D46" s="14" t="s">
        <v>1</v>
      </c>
      <c r="E46" s="14"/>
      <c r="F46" s="96"/>
      <c r="G46" s="13"/>
      <c r="H46" s="96"/>
      <c r="I46" s="13"/>
      <c r="J46" s="96"/>
      <c r="K46" s="13"/>
      <c r="L46" s="96"/>
      <c r="M46" s="13"/>
      <c r="N46" s="96"/>
      <c r="O46" s="13"/>
      <c r="P46" s="96"/>
      <c r="Q46" s="13"/>
      <c r="R46" s="96"/>
      <c r="S46" s="13"/>
      <c r="T46" s="96"/>
      <c r="U46" s="13"/>
      <c r="V46" s="96"/>
      <c r="W46" s="13"/>
      <c r="X46" s="96"/>
      <c r="Y46" s="100"/>
      <c r="Z46" s="99"/>
    </row>
    <row r="47" spans="1:26" ht="15" customHeight="1" thickBot="1">
      <c r="A47" s="93">
        <f>ROW()</f>
        <v>47</v>
      </c>
      <c r="B47" s="13"/>
      <c r="C47" s="146"/>
      <c r="D47" s="14" t="s">
        <v>2</v>
      </c>
      <c r="E47" s="14"/>
      <c r="F47" s="96"/>
      <c r="G47" s="13"/>
      <c r="H47" s="96"/>
      <c r="I47" s="13"/>
      <c r="J47" s="96"/>
      <c r="K47" s="13"/>
      <c r="L47" s="96"/>
      <c r="M47" s="13"/>
      <c r="N47" s="96"/>
      <c r="O47" s="13"/>
      <c r="P47" s="96"/>
      <c r="Q47" s="13"/>
      <c r="R47" s="96"/>
      <c r="S47" s="13"/>
      <c r="T47" s="96"/>
      <c r="U47" s="13"/>
      <c r="V47" s="96"/>
      <c r="W47" s="13"/>
      <c r="X47" s="96"/>
      <c r="Y47" s="100"/>
      <c r="Z47" s="99"/>
    </row>
    <row r="48" spans="1:26" ht="15" customHeight="1" thickBot="1">
      <c r="A48" s="93">
        <f>ROW()</f>
        <v>48</v>
      </c>
      <c r="B48" s="13"/>
      <c r="C48" s="146"/>
      <c r="D48" s="37" t="s">
        <v>49</v>
      </c>
      <c r="E48" s="37"/>
      <c r="F48" s="27">
        <f>SUM(F45:F47)</f>
        <v>0</v>
      </c>
      <c r="G48" s="13"/>
      <c r="H48" s="27">
        <f>SUM(H45:H47)</f>
        <v>0</v>
      </c>
      <c r="I48" s="13"/>
      <c r="J48" s="27">
        <f>SUM(J45:J47)</f>
        <v>0</v>
      </c>
      <c r="K48" s="13"/>
      <c r="L48" s="27">
        <f>SUM(L45:L47)</f>
        <v>0</v>
      </c>
      <c r="M48" s="13"/>
      <c r="N48" s="27">
        <f>SUM(N45:N47)</f>
        <v>0</v>
      </c>
      <c r="O48" s="13"/>
      <c r="P48" s="27">
        <f>SUM(P45:P47)</f>
        <v>0</v>
      </c>
      <c r="Q48" s="13"/>
      <c r="R48" s="27">
        <f>SUM(R45:R47)</f>
        <v>0</v>
      </c>
      <c r="S48" s="13"/>
      <c r="T48" s="27">
        <f>SUM(T45:T47)</f>
        <v>0</v>
      </c>
      <c r="U48" s="13"/>
      <c r="V48" s="27">
        <f>SUM(V45:V47)</f>
        <v>0</v>
      </c>
      <c r="W48" s="13"/>
      <c r="X48" s="27">
        <f>SUM(X45:X47)</f>
        <v>0</v>
      </c>
      <c r="Y48" s="100"/>
      <c r="Z48" s="99"/>
    </row>
    <row r="49" spans="1:26" ht="12.75">
      <c r="A49" s="93">
        <f>ROW()</f>
        <v>49</v>
      </c>
      <c r="B49" s="13"/>
      <c r="C49" s="41"/>
      <c r="D49" s="14"/>
      <c r="E49" s="14"/>
      <c r="F49" s="14"/>
      <c r="G49" s="13"/>
      <c r="H49" s="14"/>
      <c r="I49" s="13"/>
      <c r="J49" s="14"/>
      <c r="K49" s="13"/>
      <c r="L49" s="14"/>
      <c r="M49" s="13"/>
      <c r="N49" s="14"/>
      <c r="O49" s="13"/>
      <c r="P49" s="14"/>
      <c r="Q49" s="13"/>
      <c r="R49" s="14"/>
      <c r="S49" s="13"/>
      <c r="T49" s="14"/>
      <c r="U49" s="13"/>
      <c r="V49" s="14"/>
      <c r="W49" s="13"/>
      <c r="X49" s="14"/>
      <c r="Y49" s="100"/>
      <c r="Z49" s="99"/>
    </row>
    <row r="50" spans="1:26" ht="15" customHeight="1">
      <c r="A50" s="93">
        <f>ROW()</f>
        <v>50</v>
      </c>
      <c r="B50" s="13"/>
      <c r="C50" s="146" t="s">
        <v>111</v>
      </c>
      <c r="D50" s="14" t="s">
        <v>6</v>
      </c>
      <c r="E50" s="14"/>
      <c r="F50" s="96"/>
      <c r="G50" s="13"/>
      <c r="H50" s="96"/>
      <c r="I50" s="13"/>
      <c r="J50" s="96"/>
      <c r="K50" s="13"/>
      <c r="L50" s="96"/>
      <c r="M50" s="13"/>
      <c r="N50" s="96"/>
      <c r="O50" s="13"/>
      <c r="P50" s="96"/>
      <c r="Q50" s="13"/>
      <c r="R50" s="96"/>
      <c r="S50" s="13"/>
      <c r="T50" s="96"/>
      <c r="U50" s="13"/>
      <c r="V50" s="96"/>
      <c r="W50" s="13"/>
      <c r="X50" s="96"/>
      <c r="Y50" s="100"/>
      <c r="Z50" s="99"/>
    </row>
    <row r="51" spans="1:26" ht="15" customHeight="1">
      <c r="A51" s="93">
        <f>ROW()</f>
        <v>51</v>
      </c>
      <c r="B51" s="13"/>
      <c r="C51" s="146"/>
      <c r="D51" s="14" t="s">
        <v>7</v>
      </c>
      <c r="E51" s="14"/>
      <c r="F51" s="96"/>
      <c r="G51" s="13"/>
      <c r="H51" s="96"/>
      <c r="I51" s="13"/>
      <c r="J51" s="96"/>
      <c r="K51" s="13"/>
      <c r="L51" s="96"/>
      <c r="M51" s="13"/>
      <c r="N51" s="96"/>
      <c r="O51" s="13"/>
      <c r="P51" s="96"/>
      <c r="Q51" s="13"/>
      <c r="R51" s="96"/>
      <c r="S51" s="13"/>
      <c r="T51" s="96"/>
      <c r="U51" s="13"/>
      <c r="V51" s="96"/>
      <c r="W51" s="13"/>
      <c r="X51" s="96"/>
      <c r="Y51" s="100"/>
      <c r="Z51" s="99"/>
    </row>
    <row r="52" spans="1:26" ht="15" customHeight="1">
      <c r="A52" s="93">
        <f>ROW()</f>
        <v>52</v>
      </c>
      <c r="B52" s="13"/>
      <c r="C52" s="146"/>
      <c r="D52" s="14" t="s">
        <v>4</v>
      </c>
      <c r="E52" s="14"/>
      <c r="F52" s="96"/>
      <c r="G52" s="13"/>
      <c r="H52" s="96"/>
      <c r="I52" s="13"/>
      <c r="J52" s="96"/>
      <c r="K52" s="13"/>
      <c r="L52" s="96"/>
      <c r="M52" s="13"/>
      <c r="N52" s="96"/>
      <c r="O52" s="13"/>
      <c r="P52" s="96"/>
      <c r="Q52" s="13"/>
      <c r="R52" s="96"/>
      <c r="S52" s="13"/>
      <c r="T52" s="96"/>
      <c r="U52" s="13"/>
      <c r="V52" s="96"/>
      <c r="W52" s="13"/>
      <c r="X52" s="96"/>
      <c r="Y52" s="100"/>
      <c r="Z52" s="99"/>
    </row>
    <row r="53" spans="1:26" ht="12.75">
      <c r="A53" s="93">
        <f>ROW()</f>
        <v>53</v>
      </c>
      <c r="B53" s="13"/>
      <c r="C53" s="41"/>
      <c r="D53" s="14"/>
      <c r="E53" s="14"/>
      <c r="F53" s="14"/>
      <c r="G53" s="13"/>
      <c r="H53" s="14"/>
      <c r="I53" s="13"/>
      <c r="J53" s="14"/>
      <c r="K53" s="13"/>
      <c r="L53" s="14"/>
      <c r="M53" s="13"/>
      <c r="N53" s="14"/>
      <c r="O53" s="13"/>
      <c r="P53" s="14"/>
      <c r="Q53" s="13"/>
      <c r="R53" s="14"/>
      <c r="S53" s="13"/>
      <c r="T53" s="14"/>
      <c r="U53" s="13"/>
      <c r="V53" s="14"/>
      <c r="W53" s="13"/>
      <c r="X53" s="14"/>
      <c r="Y53" s="100"/>
      <c r="Z53" s="99"/>
    </row>
    <row r="54" spans="1:26" ht="15" customHeight="1">
      <c r="A54" s="93">
        <f>ROW()</f>
        <v>54</v>
      </c>
      <c r="B54" s="13"/>
      <c r="C54" s="146" t="s">
        <v>5</v>
      </c>
      <c r="D54" s="14" t="s">
        <v>6</v>
      </c>
      <c r="E54" s="14"/>
      <c r="F54" s="96"/>
      <c r="G54" s="13"/>
      <c r="H54" s="96"/>
      <c r="I54" s="13"/>
      <c r="J54" s="96"/>
      <c r="K54" s="13"/>
      <c r="L54" s="96"/>
      <c r="M54" s="13"/>
      <c r="N54" s="96"/>
      <c r="O54" s="13"/>
      <c r="P54" s="96"/>
      <c r="Q54" s="13"/>
      <c r="R54" s="96"/>
      <c r="S54" s="13"/>
      <c r="T54" s="96"/>
      <c r="U54" s="13"/>
      <c r="V54" s="96"/>
      <c r="W54" s="13"/>
      <c r="X54" s="96"/>
      <c r="Y54" s="100"/>
      <c r="Z54" s="99"/>
    </row>
    <row r="55" spans="1:26" ht="15" customHeight="1">
      <c r="A55" s="93">
        <f>ROW()</f>
        <v>55</v>
      </c>
      <c r="B55" s="13"/>
      <c r="C55" s="146"/>
      <c r="D55" s="14" t="s">
        <v>7</v>
      </c>
      <c r="E55" s="14"/>
      <c r="F55" s="96"/>
      <c r="G55" s="13"/>
      <c r="H55" s="96"/>
      <c r="I55" s="13"/>
      <c r="J55" s="96"/>
      <c r="K55" s="13"/>
      <c r="L55" s="96"/>
      <c r="M55" s="13"/>
      <c r="N55" s="96"/>
      <c r="O55" s="13"/>
      <c r="P55" s="96"/>
      <c r="Q55" s="13"/>
      <c r="R55" s="96"/>
      <c r="S55" s="13"/>
      <c r="T55" s="96"/>
      <c r="U55" s="13"/>
      <c r="V55" s="96"/>
      <c r="W55" s="13"/>
      <c r="X55" s="96"/>
      <c r="Y55" s="100"/>
      <c r="Z55" s="99"/>
    </row>
    <row r="56" spans="1:26" ht="15" customHeight="1">
      <c r="A56" s="93">
        <f>ROW()</f>
        <v>56</v>
      </c>
      <c r="B56" s="13"/>
      <c r="C56" s="146"/>
      <c r="D56" s="14" t="s">
        <v>4</v>
      </c>
      <c r="E56" s="14"/>
      <c r="F56" s="97"/>
      <c r="G56" s="13"/>
      <c r="H56" s="97"/>
      <c r="I56" s="13"/>
      <c r="J56" s="97"/>
      <c r="K56" s="13"/>
      <c r="L56" s="97"/>
      <c r="M56" s="13"/>
      <c r="N56" s="97"/>
      <c r="O56" s="13"/>
      <c r="P56" s="97"/>
      <c r="Q56" s="13"/>
      <c r="R56" s="97"/>
      <c r="S56" s="13"/>
      <c r="T56" s="97"/>
      <c r="U56" s="13"/>
      <c r="V56" s="97"/>
      <c r="W56" s="13"/>
      <c r="X56" s="97"/>
      <c r="Y56" s="100"/>
      <c r="Z56" s="99"/>
    </row>
    <row r="57" spans="1:32" s="5" customFormat="1" ht="30" customHeight="1">
      <c r="A57" s="93">
        <f>ROW()</f>
        <v>57</v>
      </c>
      <c r="B57" s="13"/>
      <c r="C57" s="69" t="s">
        <v>39</v>
      </c>
      <c r="D57" s="42"/>
      <c r="E57" s="42"/>
      <c r="F57" s="43"/>
      <c r="G57" s="42"/>
      <c r="H57" s="43"/>
      <c r="I57" s="42"/>
      <c r="J57" s="43"/>
      <c r="K57" s="42"/>
      <c r="L57" s="43"/>
      <c r="M57" s="42"/>
      <c r="N57" s="43"/>
      <c r="O57" s="42"/>
      <c r="P57" s="43"/>
      <c r="Q57" s="42"/>
      <c r="R57" s="43"/>
      <c r="S57" s="42"/>
      <c r="T57" s="43"/>
      <c r="U57" s="42"/>
      <c r="V57" s="43"/>
      <c r="W57" s="42"/>
      <c r="X57" s="43"/>
      <c r="Y57" s="102"/>
      <c r="Z57" s="99"/>
      <c r="AA57"/>
      <c r="AB57"/>
      <c r="AC57"/>
      <c r="AD57"/>
      <c r="AE57"/>
      <c r="AF57"/>
    </row>
    <row r="58" spans="1:32" s="3" customFormat="1" ht="15" customHeight="1">
      <c r="A58" s="93">
        <f>ROW()</f>
        <v>58</v>
      </c>
      <c r="B58" s="13"/>
      <c r="C58" s="148"/>
      <c r="D58" s="148"/>
      <c r="E58" s="148"/>
      <c r="F58" s="148"/>
      <c r="G58" s="148"/>
      <c r="H58" s="148"/>
      <c r="I58" s="148"/>
      <c r="J58" s="148"/>
      <c r="K58" s="148"/>
      <c r="L58" s="148"/>
      <c r="M58" s="148"/>
      <c r="N58" s="148"/>
      <c r="O58" s="148"/>
      <c r="P58" s="148"/>
      <c r="Q58" s="148"/>
      <c r="R58" s="148"/>
      <c r="S58" s="148"/>
      <c r="T58" s="148"/>
      <c r="U58" s="148"/>
      <c r="V58" s="148"/>
      <c r="W58" s="148"/>
      <c r="X58" s="148"/>
      <c r="Y58" s="103"/>
      <c r="Z58" s="99"/>
      <c r="AA58"/>
      <c r="AB58"/>
      <c r="AC58"/>
      <c r="AD58"/>
      <c r="AE58"/>
      <c r="AF58"/>
    </row>
    <row r="59" spans="1:32" s="3" customFormat="1" ht="15" customHeight="1">
      <c r="A59" s="93">
        <f>ROW()</f>
        <v>59</v>
      </c>
      <c r="B59" s="13"/>
      <c r="C59" s="148"/>
      <c r="D59" s="148"/>
      <c r="E59" s="148"/>
      <c r="F59" s="148"/>
      <c r="G59" s="148"/>
      <c r="H59" s="148"/>
      <c r="I59" s="148"/>
      <c r="J59" s="148"/>
      <c r="K59" s="148"/>
      <c r="L59" s="148"/>
      <c r="M59" s="148"/>
      <c r="N59" s="148"/>
      <c r="O59" s="148"/>
      <c r="P59" s="148"/>
      <c r="Q59" s="148"/>
      <c r="R59" s="148"/>
      <c r="S59" s="148"/>
      <c r="T59" s="148"/>
      <c r="U59" s="148"/>
      <c r="V59" s="148"/>
      <c r="W59" s="148"/>
      <c r="X59" s="148"/>
      <c r="Y59" s="103"/>
      <c r="Z59" s="99"/>
      <c r="AA59"/>
      <c r="AB59"/>
      <c r="AC59"/>
      <c r="AD59"/>
      <c r="AE59"/>
      <c r="AF59"/>
    </row>
    <row r="60" spans="1:32" s="3" customFormat="1" ht="15" customHeight="1">
      <c r="A60" s="93">
        <f>ROW()</f>
        <v>60</v>
      </c>
      <c r="B60" s="13"/>
      <c r="C60" s="148"/>
      <c r="D60" s="148"/>
      <c r="E60" s="148"/>
      <c r="F60" s="148"/>
      <c r="G60" s="148"/>
      <c r="H60" s="148"/>
      <c r="I60" s="148"/>
      <c r="J60" s="148"/>
      <c r="K60" s="148"/>
      <c r="L60" s="148"/>
      <c r="M60" s="148"/>
      <c r="N60" s="148"/>
      <c r="O60" s="148"/>
      <c r="P60" s="148"/>
      <c r="Q60" s="148"/>
      <c r="R60" s="148"/>
      <c r="S60" s="148"/>
      <c r="T60" s="148"/>
      <c r="U60" s="148"/>
      <c r="V60" s="148"/>
      <c r="W60" s="148"/>
      <c r="X60" s="148"/>
      <c r="Y60" s="103"/>
      <c r="Z60" s="99"/>
      <c r="AA60"/>
      <c r="AB60"/>
      <c r="AC60"/>
      <c r="AD60"/>
      <c r="AE60"/>
      <c r="AF60"/>
    </row>
    <row r="61" spans="1:32" s="3" customFormat="1" ht="15" customHeight="1">
      <c r="A61" s="93">
        <f>ROW()</f>
        <v>61</v>
      </c>
      <c r="B61" s="13"/>
      <c r="C61" s="148"/>
      <c r="D61" s="148"/>
      <c r="E61" s="148"/>
      <c r="F61" s="148"/>
      <c r="G61" s="148"/>
      <c r="H61" s="148"/>
      <c r="I61" s="148"/>
      <c r="J61" s="148"/>
      <c r="K61" s="148"/>
      <c r="L61" s="148"/>
      <c r="M61" s="148"/>
      <c r="N61" s="148"/>
      <c r="O61" s="148"/>
      <c r="P61" s="148"/>
      <c r="Q61" s="148"/>
      <c r="R61" s="148"/>
      <c r="S61" s="148"/>
      <c r="T61" s="148"/>
      <c r="U61" s="148"/>
      <c r="V61" s="148"/>
      <c r="W61" s="148"/>
      <c r="X61" s="148"/>
      <c r="Y61" s="103"/>
      <c r="Z61" s="99"/>
      <c r="AA61"/>
      <c r="AB61"/>
      <c r="AC61"/>
      <c r="AD61"/>
      <c r="AE61"/>
      <c r="AF61"/>
    </row>
    <row r="62" spans="1:32" s="3" customFormat="1" ht="15" customHeight="1">
      <c r="A62" s="93">
        <f>ROW()</f>
        <v>62</v>
      </c>
      <c r="B62" s="13"/>
      <c r="C62" s="148"/>
      <c r="D62" s="148"/>
      <c r="E62" s="148"/>
      <c r="F62" s="148"/>
      <c r="G62" s="148"/>
      <c r="H62" s="148"/>
      <c r="I62" s="148"/>
      <c r="J62" s="148"/>
      <c r="K62" s="148"/>
      <c r="L62" s="148"/>
      <c r="M62" s="148"/>
      <c r="N62" s="148"/>
      <c r="O62" s="148"/>
      <c r="P62" s="148"/>
      <c r="Q62" s="148"/>
      <c r="R62" s="148"/>
      <c r="S62" s="148"/>
      <c r="T62" s="148"/>
      <c r="U62" s="148"/>
      <c r="V62" s="148"/>
      <c r="W62" s="148"/>
      <c r="X62" s="148"/>
      <c r="Y62" s="103"/>
      <c r="Z62" s="99"/>
      <c r="AA62"/>
      <c r="AB62"/>
      <c r="AC62"/>
      <c r="AD62"/>
      <c r="AE62"/>
      <c r="AF62"/>
    </row>
    <row r="63" spans="1:26" ht="15" customHeight="1">
      <c r="A63" s="93">
        <f>ROW()</f>
        <v>63</v>
      </c>
      <c r="B63" s="13"/>
      <c r="C63" s="148"/>
      <c r="D63" s="148"/>
      <c r="E63" s="148"/>
      <c r="F63" s="148"/>
      <c r="G63" s="148"/>
      <c r="H63" s="148"/>
      <c r="I63" s="148"/>
      <c r="J63" s="148"/>
      <c r="K63" s="148"/>
      <c r="L63" s="148"/>
      <c r="M63" s="148"/>
      <c r="N63" s="148"/>
      <c r="O63" s="148"/>
      <c r="P63" s="148"/>
      <c r="Q63" s="148"/>
      <c r="R63" s="148"/>
      <c r="S63" s="148"/>
      <c r="T63" s="148"/>
      <c r="U63" s="148"/>
      <c r="V63" s="148"/>
      <c r="W63" s="148"/>
      <c r="X63" s="148"/>
      <c r="Y63" s="103"/>
      <c r="Z63" s="99"/>
    </row>
    <row r="64" spans="1:26" ht="15" customHeight="1">
      <c r="A64" s="93">
        <f>ROW()</f>
        <v>64</v>
      </c>
      <c r="B64" s="13"/>
      <c r="C64" s="148"/>
      <c r="D64" s="148"/>
      <c r="E64" s="148"/>
      <c r="F64" s="148"/>
      <c r="G64" s="148"/>
      <c r="H64" s="148"/>
      <c r="I64" s="148"/>
      <c r="J64" s="148"/>
      <c r="K64" s="148"/>
      <c r="L64" s="148"/>
      <c r="M64" s="148"/>
      <c r="N64" s="148"/>
      <c r="O64" s="148"/>
      <c r="P64" s="148"/>
      <c r="Q64" s="148"/>
      <c r="R64" s="148"/>
      <c r="S64" s="148"/>
      <c r="T64" s="148"/>
      <c r="U64" s="148"/>
      <c r="V64" s="148"/>
      <c r="W64" s="148"/>
      <c r="X64" s="148"/>
      <c r="Y64" s="103"/>
      <c r="Z64" s="99"/>
    </row>
    <row r="65" spans="1:26" ht="15" customHeight="1">
      <c r="A65" s="93">
        <f>ROW()</f>
        <v>65</v>
      </c>
      <c r="B65" s="13"/>
      <c r="C65" s="148"/>
      <c r="D65" s="148"/>
      <c r="E65" s="148"/>
      <c r="F65" s="148"/>
      <c r="G65" s="148"/>
      <c r="H65" s="148"/>
      <c r="I65" s="148"/>
      <c r="J65" s="148"/>
      <c r="K65" s="148"/>
      <c r="L65" s="148"/>
      <c r="M65" s="148"/>
      <c r="N65" s="148"/>
      <c r="O65" s="148"/>
      <c r="P65" s="148"/>
      <c r="Q65" s="148"/>
      <c r="R65" s="148"/>
      <c r="S65" s="148"/>
      <c r="T65" s="148"/>
      <c r="U65" s="148"/>
      <c r="V65" s="148"/>
      <c r="W65" s="148"/>
      <c r="X65" s="148"/>
      <c r="Y65" s="103"/>
      <c r="Z65" s="99"/>
    </row>
    <row r="66" spans="1:26" ht="15" customHeight="1">
      <c r="A66" s="93">
        <f>ROW()</f>
        <v>66</v>
      </c>
      <c r="B66" s="13"/>
      <c r="C66" s="148"/>
      <c r="D66" s="148"/>
      <c r="E66" s="148"/>
      <c r="F66" s="148"/>
      <c r="G66" s="148"/>
      <c r="H66" s="148"/>
      <c r="I66" s="148"/>
      <c r="J66" s="148"/>
      <c r="K66" s="148"/>
      <c r="L66" s="148"/>
      <c r="M66" s="148"/>
      <c r="N66" s="148"/>
      <c r="O66" s="148"/>
      <c r="P66" s="148"/>
      <c r="Q66" s="148"/>
      <c r="R66" s="148"/>
      <c r="S66" s="148"/>
      <c r="T66" s="148"/>
      <c r="U66" s="148"/>
      <c r="V66" s="148"/>
      <c r="W66" s="148"/>
      <c r="X66" s="148"/>
      <c r="Y66" s="103"/>
      <c r="Z66" s="99"/>
    </row>
    <row r="67" spans="1:26" ht="15" customHeight="1">
      <c r="A67" s="93">
        <f>ROW()</f>
        <v>67</v>
      </c>
      <c r="B67" s="13"/>
      <c r="C67" s="148"/>
      <c r="D67" s="148"/>
      <c r="E67" s="148"/>
      <c r="F67" s="148"/>
      <c r="G67" s="148"/>
      <c r="H67" s="148"/>
      <c r="I67" s="148"/>
      <c r="J67" s="148"/>
      <c r="K67" s="148"/>
      <c r="L67" s="148"/>
      <c r="M67" s="148"/>
      <c r="N67" s="148"/>
      <c r="O67" s="148"/>
      <c r="P67" s="148"/>
      <c r="Q67" s="148"/>
      <c r="R67" s="148"/>
      <c r="S67" s="148"/>
      <c r="T67" s="148"/>
      <c r="U67" s="148"/>
      <c r="V67" s="148"/>
      <c r="W67" s="148"/>
      <c r="X67" s="148"/>
      <c r="Y67" s="103"/>
      <c r="Z67" s="99"/>
    </row>
    <row r="68" spans="1:26" ht="15" customHeight="1">
      <c r="A68" s="93">
        <f>ROW()</f>
        <v>68</v>
      </c>
      <c r="B68" s="13"/>
      <c r="C68" s="148"/>
      <c r="D68" s="148"/>
      <c r="E68" s="148"/>
      <c r="F68" s="148"/>
      <c r="G68" s="148"/>
      <c r="H68" s="148"/>
      <c r="I68" s="148"/>
      <c r="J68" s="148"/>
      <c r="K68" s="148"/>
      <c r="L68" s="148"/>
      <c r="M68" s="148"/>
      <c r="N68" s="148"/>
      <c r="O68" s="148"/>
      <c r="P68" s="148"/>
      <c r="Q68" s="148"/>
      <c r="R68" s="148"/>
      <c r="S68" s="148"/>
      <c r="T68" s="148"/>
      <c r="U68" s="148"/>
      <c r="V68" s="148"/>
      <c r="W68" s="148"/>
      <c r="X68" s="148"/>
      <c r="Y68" s="103"/>
      <c r="Z68" s="99"/>
    </row>
    <row r="69" spans="1:26" ht="15" customHeight="1">
      <c r="A69" s="93">
        <f>ROW()</f>
        <v>69</v>
      </c>
      <c r="B69" s="13"/>
      <c r="C69" s="148"/>
      <c r="D69" s="148"/>
      <c r="E69" s="148"/>
      <c r="F69" s="148"/>
      <c r="G69" s="148"/>
      <c r="H69" s="148"/>
      <c r="I69" s="148"/>
      <c r="J69" s="148"/>
      <c r="K69" s="148"/>
      <c r="L69" s="148"/>
      <c r="M69" s="148"/>
      <c r="N69" s="148"/>
      <c r="O69" s="148"/>
      <c r="P69" s="148"/>
      <c r="Q69" s="148"/>
      <c r="R69" s="148"/>
      <c r="S69" s="148"/>
      <c r="T69" s="148"/>
      <c r="U69" s="148"/>
      <c r="V69" s="148"/>
      <c r="W69" s="148"/>
      <c r="X69" s="148"/>
      <c r="Y69" s="103"/>
      <c r="Z69" s="99"/>
    </row>
    <row r="70" spans="1:26" ht="15" customHeight="1">
      <c r="A70" s="93">
        <f>ROW()</f>
        <v>70</v>
      </c>
      <c r="B70" s="13"/>
      <c r="C70" s="148"/>
      <c r="D70" s="148"/>
      <c r="E70" s="148"/>
      <c r="F70" s="148"/>
      <c r="G70" s="148"/>
      <c r="H70" s="148"/>
      <c r="I70" s="148"/>
      <c r="J70" s="148"/>
      <c r="K70" s="148"/>
      <c r="L70" s="148"/>
      <c r="M70" s="148"/>
      <c r="N70" s="148"/>
      <c r="O70" s="148"/>
      <c r="P70" s="148"/>
      <c r="Q70" s="148"/>
      <c r="R70" s="148"/>
      <c r="S70" s="148"/>
      <c r="T70" s="148"/>
      <c r="U70" s="148"/>
      <c r="V70" s="148"/>
      <c r="W70" s="148"/>
      <c r="X70" s="148"/>
      <c r="Y70" s="103"/>
      <c r="Z70" s="99"/>
    </row>
    <row r="71" spans="1:26" ht="15" customHeight="1">
      <c r="A71" s="93">
        <f>ROW()</f>
        <v>71</v>
      </c>
      <c r="B71" s="13"/>
      <c r="C71" s="148"/>
      <c r="D71" s="148"/>
      <c r="E71" s="148"/>
      <c r="F71" s="148"/>
      <c r="G71" s="148"/>
      <c r="H71" s="148"/>
      <c r="I71" s="148"/>
      <c r="J71" s="148"/>
      <c r="K71" s="148"/>
      <c r="L71" s="148"/>
      <c r="M71" s="148"/>
      <c r="N71" s="148"/>
      <c r="O71" s="148"/>
      <c r="P71" s="148"/>
      <c r="Q71" s="148"/>
      <c r="R71" s="148"/>
      <c r="S71" s="148"/>
      <c r="T71" s="148"/>
      <c r="U71" s="148"/>
      <c r="V71" s="148"/>
      <c r="W71" s="148"/>
      <c r="X71" s="148"/>
      <c r="Y71" s="103"/>
      <c r="Z71" s="99"/>
    </row>
    <row r="72" spans="1:26" ht="12.75" customHeight="1">
      <c r="A72" s="94">
        <f>ROW()</f>
        <v>72</v>
      </c>
      <c r="B72" s="22"/>
      <c r="C72" s="44"/>
      <c r="D72" s="44"/>
      <c r="E72" s="44"/>
      <c r="F72" s="44"/>
      <c r="G72" s="44"/>
      <c r="H72" s="44"/>
      <c r="I72" s="44"/>
      <c r="J72" s="44"/>
      <c r="K72" s="44"/>
      <c r="L72" s="44"/>
      <c r="M72" s="44"/>
      <c r="N72" s="44"/>
      <c r="O72" s="44"/>
      <c r="P72" s="44"/>
      <c r="Q72" s="44"/>
      <c r="R72" s="44"/>
      <c r="S72" s="44"/>
      <c r="T72" s="44"/>
      <c r="U72" s="44"/>
      <c r="V72" s="44"/>
      <c r="W72" s="44"/>
      <c r="X72" s="44"/>
      <c r="Y72" s="101" t="s">
        <v>107</v>
      </c>
      <c r="Z72" s="99"/>
    </row>
    <row r="75" ht="15" customHeight="1"/>
    <row r="76" ht="15" customHeight="1"/>
    <row r="77" ht="15" customHeight="1"/>
    <row r="78" ht="15" customHeight="1"/>
    <row r="79" ht="15" customHeight="1"/>
    <row r="80" ht="15" customHeight="1"/>
    <row r="84" ht="15" customHeight="1"/>
    <row r="86" ht="15" customHeight="1"/>
    <row r="87" ht="15" customHeight="1"/>
    <row r="90" ht="18.75" customHeight="1"/>
    <row r="92" ht="18.75" customHeight="1"/>
  </sheetData>
  <sheetProtection formatColumns="0" formatRows="0"/>
  <mergeCells count="17">
    <mergeCell ref="C58:X71"/>
    <mergeCell ref="R31:X31"/>
    <mergeCell ref="R2:X2"/>
    <mergeCell ref="R3:X3"/>
    <mergeCell ref="C9:C15"/>
    <mergeCell ref="D9:D11"/>
    <mergeCell ref="D13:D15"/>
    <mergeCell ref="R30:X30"/>
    <mergeCell ref="D17:D19"/>
    <mergeCell ref="D21:D23"/>
    <mergeCell ref="C17:C23"/>
    <mergeCell ref="C24:C25"/>
    <mergeCell ref="C37:C39"/>
    <mergeCell ref="C54:C56"/>
    <mergeCell ref="C50:C52"/>
    <mergeCell ref="C45:C48"/>
    <mergeCell ref="C40:C43"/>
  </mergeCells>
  <dataValidations count="3">
    <dataValidation type="whole" operator="greaterThanOrEqual" allowBlank="1" showInputMessage="1" showErrorMessage="1" promptTitle="Passenger numbers" errorTitle="Passenger numbers" error="Whole numbers larger than or equal to 0 are accepted" sqref="F9:F11 H9:H11 J9:J11 L9:L11 N9:N11 P9:P11 R9:R11 T9:T11 V9:V11 X9:X11 F13:F15 H13:H15 J13:J15 L13:L15 N13:N15 P13:P15 R13:R15 T13:T15 V13:V15 X13:X15 F17:F18 H17:H18 J17:J18 L17:L18 N17:N18 P17:P18 R17:R18 T17:T18 V17:V18 X17:X18 F21:F22 H21:H22 J21:J22 L21:L22 N21:N22 P21:P22 R21:R22 T21:T22 V21:V22 X21:X22 F25 H25 J25 L25 N25 P25 R25 T25 V25 X25">
      <formula1>0</formula1>
    </dataValidation>
    <dataValidation type="whole" operator="greaterThanOrEqual" allowBlank="1" showInputMessage="1" showErrorMessage="1" promptTitle="Landings during year" errorTitle="Landings during year" error="Whole numbers larger than or equal to 0 are accepted" sqref="F40:F42 H40:H42 J40:J42 L40:L42 N40:N42 P40:P42 R40:R42 T40:T42 V40:V42 X40:X42 F45:F47 H45:H47 J45:J47 L45:L47 N45:N47 P45:P47 R45:R47 T45:T47 V45:V47 X45:X47 F50:F52 H50:H52 J50:J52 L50:L52 N50:N52 P50:P52 R50:R52 T50:T52 V50:V52 X50:X52 F54:F56 H54:H56 J54:J56 L54:L56 N54:N56 P54:P56 R54:R56 T54:T56 V54:V56 X54:X56">
      <formula1>0</formula1>
    </dataValidation>
    <dataValidation type="decimal" operator="greaterThanOrEqual" allowBlank="1" showInputMessage="1" showErrorMessage="1" promptTitle="Movements during busy period" errorTitle="Movements during busy period" error="Values larger than or equal to 0 are accepted" sqref="F37:F38 H37:H38 J37:J38 L37:L38 N37:N38 P37:P38 R37:R38 T37:T38 V37:V38 X37:X38">
      <formula1>0</formula1>
    </dataValidation>
  </dataValidations>
  <printOptions/>
  <pageMargins left="0.7480314960629921" right="0.7480314960629921" top="0.984251968503937" bottom="0.984251968503937" header="0.5118110236220472" footer="0.5118110236220472"/>
  <pageSetup fitToHeight="10" fitToWidth="1" horizontalDpi="600" verticalDpi="600" orientation="landscape" paperSize="9" scale="63" r:id="rId1"/>
  <headerFooter alignWithMargins="0">
    <oddHeader>&amp;CCommerce Commission Information Disclosure Template</oddHeader>
    <oddFooter>&amp;C&amp;F&amp;R&amp;A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Commerce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Airport Information Disclosure Templates Draft 31 May</dc:title>
  <dc:subject/>
  <dc:creator/>
  <cp:keywords/>
  <dc:description/>
  <cp:lastModifiedBy>Robert Gordon</cp:lastModifiedBy>
  <cp:lastPrinted>2011-11-24T00:31:15Z</cp:lastPrinted>
  <dcterms:created xsi:type="dcterms:W3CDTF">2010-01-15T02:39:26Z</dcterms:created>
  <dcterms:modified xsi:type="dcterms:W3CDTF">2012-02-13T02:19:02Z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