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5" windowWidth="14805" windowHeight="8010" activeTab="0"/>
  </bookViews>
  <sheets>
    <sheet name="Information request" sheetId="1" r:id="rId1"/>
  </sheets>
  <externalReferences>
    <externalReference r:id="rId4"/>
    <externalReference r:id="rId5"/>
  </externalReferences>
  <definedNames/>
  <calcPr fullCalcOnLoad="1" iterate="1" iterateCount="100" iterateDelta="0.001"/>
</workbook>
</file>

<file path=xl/sharedStrings.xml><?xml version="1.0" encoding="utf-8"?>
<sst xmlns="http://schemas.openxmlformats.org/spreadsheetml/2006/main" count="54" uniqueCount="35">
  <si>
    <t>Company Name</t>
  </si>
  <si>
    <t>Network / Sub-network Name</t>
  </si>
  <si>
    <t>ref</t>
  </si>
  <si>
    <t>Household</t>
  </si>
  <si>
    <t>$000</t>
  </si>
  <si>
    <t>(MwH)</t>
  </si>
  <si>
    <t>Customer group</t>
  </si>
  <si>
    <t>Customer grouping rule</t>
  </si>
  <si>
    <t>[eg, (kw)]</t>
  </si>
  <si>
    <t xml:space="preserve">Quantities billed </t>
  </si>
  <si>
    <t>Quantities Supplied</t>
  </si>
  <si>
    <t>Transmission line charge revenue</t>
  </si>
  <si>
    <t xml:space="preserve">Distribution line charge revenue </t>
  </si>
  <si>
    <t xml:space="preserve">[ Quantities billed - other 3, eg Demand/capacity supplied to customers ] </t>
  </si>
  <si>
    <t>Yes</t>
  </si>
  <si>
    <t>No</t>
  </si>
  <si>
    <t>Total</t>
  </si>
  <si>
    <t>Include</t>
  </si>
  <si>
    <t>Exclude</t>
  </si>
  <si>
    <t>If no, please explain why:</t>
  </si>
  <si>
    <t xml:space="preserve">Can you split revenue by commercial users and industrial users ? </t>
  </si>
  <si>
    <t>For quantities billed, does the revenue include or exclude transmission line charge revenue?</t>
  </si>
  <si>
    <t xml:space="preserve">[Quantities billed - other 2, eg Demand/capacity supplied to customers ] </t>
  </si>
  <si>
    <t xml:space="preserve">[Quantities billed - other 1, eg Demand/capacity supplied to customers] </t>
  </si>
  <si>
    <t>Can you identify transmission line charge revenue by customer group?</t>
  </si>
  <si>
    <t>Average ICPs</t>
  </si>
  <si>
    <t>Fixed componet of Distribution line charge revenue OR net line charge revenue</t>
  </si>
  <si>
    <t>[Distribution line charge revenue OR                            net line charge revenue] applicable to above billable quantities</t>
  </si>
  <si>
    <t xml:space="preserve">Net line charge revenue </t>
  </si>
  <si>
    <t>Schedule A: Information gathering request</t>
  </si>
  <si>
    <t>Wellington Electricity</t>
  </si>
  <si>
    <t>Includes all Commercial customers and Unmetered supply points</t>
  </si>
  <si>
    <t>(1)Commercial Quantities, ICP's and revenue include unmetered supplies (2) Quantities supplied (kWh) include all energy delivered, including large individual contracts that are billed at a fixed rate, Quantities billed (kWh) only refers to energy that is included in the customer bill as large contracts that are individually billed are not charged on a per kWh basis and therefore not included in this data set.  (3) 2008 data is not provided as WE* only acquired the Wellington network from Vector at the end of July 2008. (4) Information providede in 2009 only includes the period from when the business was acquired from Vector (i.e. data between August 2009 to 31 March 2010). (5) ICP numbers are the numbers as at 31 March of every year. (6) Transmission line charges includes other pass through costs such as Levies and Council Rates.</t>
  </si>
  <si>
    <t>Includes all Residential customers</t>
  </si>
  <si>
    <t>Includes Small and Large Industrial customers and Individual contract customers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</si>
</sst>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C09]d\ mmmm\ yyyy;@"/>
    <numFmt numFmtId="167" formatCode="_([$-1409]d\ mmmm\ yyyy;_(@"/>
    <numFmt numFmtId="168" formatCode="_(* #,##0_);_(* \(#,##0\);_(* &quot;–&quot;??_);_(* @_)"/>
    <numFmt numFmtId="169" formatCode="_-* #,##0_-;\-* #,##0_-;_-* &quot;-&quot;??_-;_-@_-"/>
    <numFmt numFmtId="170" formatCode="&quot;$&quot;#,##0.000;[Red]\-&quot;$&quot;#,##0.000"/>
    <numFmt numFmtId="171" formatCode="0.0%"/>
    <numFmt numFmtId="172" formatCode="_(* #,##0.0_);_(* \(#,##0.0\);_(* &quot;–&quot;??_);_(* @_)"/>
    <numFmt numFmtId="173" formatCode="_(* #,##0.00_);_(* \(#,##0.00\);_(* &quot;–&quot;??_);_(* @_)"/>
  </numFmts>
  <fonts count="34">
    <font>
      <sz val="11"/>
      <color indexed="8"/>
      <name val="Calibri"/>
      <family val="2"/>
    </font>
    <font>
      <b/>
      <sz val="11"/>
      <name val="Arial"/>
      <family val="2"/>
    </font>
    <font>
      <sz val="11"/>
      <name val="Calibri"/>
      <family val="2"/>
    </font>
    <font>
      <b/>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4"/>
    </font>
    <font>
      <b/>
      <sz val="13"/>
      <color indexed="62"/>
      <name val="Calibri"/>
      <family val="4"/>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2"/>
      <color indexed="8"/>
      <name val="Cambria"/>
      <family val="1"/>
    </font>
    <font>
      <b/>
      <sz val="13"/>
      <color indexed="56"/>
      <name val="Calibri"/>
      <family val="2"/>
    </font>
    <font>
      <b/>
      <sz val="11"/>
      <color indexed="56"/>
      <name val="Calibri"/>
      <family val="2"/>
    </font>
    <font>
      <u val="single"/>
      <sz val="7.7"/>
      <color indexed="12"/>
      <name val="Calibri"/>
      <family val="2"/>
    </font>
    <font>
      <sz val="11"/>
      <color indexed="62"/>
      <name val="Calibri"/>
      <family val="2"/>
    </font>
    <font>
      <b/>
      <sz val="13"/>
      <color indexed="8"/>
      <name val="Cambria"/>
      <family val="1"/>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Cambria"/>
      <family val="1"/>
    </font>
    <font>
      <b/>
      <sz val="11"/>
      <color indexed="8"/>
      <name val="Calibri"/>
      <family val="2"/>
    </font>
    <font>
      <sz val="11"/>
      <color indexed="10"/>
      <name val="Calibri"/>
      <family val="2"/>
    </font>
    <font>
      <b/>
      <sz val="11"/>
      <color indexed="62"/>
      <name val="Calibri"/>
      <family val="2"/>
    </font>
    <font>
      <b/>
      <sz val="11"/>
      <color indexed="8"/>
      <name val="Cambria"/>
      <family val="1"/>
    </font>
    <font>
      <sz val="8"/>
      <name val="Tahoma"/>
      <family val="2"/>
    </font>
    <font>
      <sz val="12"/>
      <color indexed="8"/>
      <name val="Calibri"/>
      <family val="0"/>
    </font>
    <font>
      <b/>
      <sz val="12"/>
      <color indexed="8"/>
      <name val="Calibri"/>
      <family val="0"/>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5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10"/>
      </left>
      <right style="thin">
        <color indexed="10"/>
      </right>
      <top style="thin">
        <color indexed="10"/>
      </top>
      <bottom style="thin">
        <color indexed="10"/>
      </bottom>
    </border>
    <border>
      <left/>
      <right/>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top style="thin"/>
      <bottom/>
    </border>
    <border>
      <left/>
      <right style="thin"/>
      <top style="thin"/>
      <bottom/>
    </border>
    <border>
      <left style="thin"/>
      <right/>
      <top/>
      <bottom/>
    </border>
    <border>
      <left/>
      <right style="thin"/>
      <top/>
      <bottom/>
    </border>
    <border>
      <left>
        <color indexed="63"/>
      </left>
      <right style="thin"/>
      <top style="thin">
        <color indexed="10"/>
      </top>
      <bottom style="thin">
        <color indexed="10"/>
      </bottom>
    </border>
    <border>
      <left style="thin"/>
      <right/>
      <top/>
      <bottom style="thin"/>
    </border>
    <border>
      <left style="thin"/>
      <right style="thin"/>
      <top/>
      <bottom/>
    </border>
    <border>
      <left style="thin"/>
      <right style="thin"/>
      <top/>
      <bottom style="thin"/>
    </border>
    <border>
      <left/>
      <right/>
      <top/>
      <bottom style="thin"/>
    </border>
    <border>
      <left>
        <color indexed="63"/>
      </left>
      <right style="thin"/>
      <top>
        <color indexed="63"/>
      </top>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60"/>
      </left>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9" fillId="22" borderId="0">
      <alignment/>
      <protection/>
    </xf>
    <xf numFmtId="0" fontId="10" fillId="0" borderId="3" applyFill="0">
      <alignment horizontal="center"/>
      <protection/>
    </xf>
    <xf numFmtId="166" fontId="10" fillId="0" borderId="3" applyFill="0">
      <alignment horizontal="center"/>
      <protection/>
    </xf>
    <xf numFmtId="167" fontId="10" fillId="0" borderId="3" applyFill="0">
      <alignment horizontal="center"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166" fontId="15" fillId="0" borderId="0" applyNumberFormat="0" applyFill="0" applyAlignment="0">
      <protection/>
    </xf>
    <xf numFmtId="166" fontId="15" fillId="0" borderId="0"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49" fontId="20" fillId="0" borderId="0" applyFill="0" applyBorder="0">
      <alignment horizontal="right" indent="1"/>
      <protection/>
    </xf>
    <xf numFmtId="0" fontId="21" fillId="0" borderId="7" applyNumberFormat="0" applyFill="0" applyAlignment="0" applyProtection="0"/>
    <xf numFmtId="0" fontId="22" fillId="23" borderId="0" applyNumberFormat="0" applyBorder="0" applyAlignment="0" applyProtection="0"/>
    <xf numFmtId="166" fontId="9" fillId="0" borderId="0">
      <alignment/>
      <protection/>
    </xf>
    <xf numFmtId="0" fontId="0" fillId="22"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166" fontId="25" fillId="24" borderId="0">
      <alignment/>
      <protection/>
    </xf>
    <xf numFmtId="0" fontId="26" fillId="0" borderId="10" applyNumberFormat="0" applyFill="0" applyAlignment="0" applyProtection="0"/>
    <xf numFmtId="0" fontId="27" fillId="0" borderId="0" applyNumberFormat="0" applyFill="0" applyBorder="0" applyAlignment="0" applyProtection="0"/>
  </cellStyleXfs>
  <cellXfs count="78">
    <xf numFmtId="0" fontId="0" fillId="0" borderId="0" xfId="0" applyAlignment="1">
      <alignment/>
    </xf>
    <xf numFmtId="0" fontId="5" fillId="25" borderId="0" xfId="0" applyFont="1" applyFill="1" applyAlignment="1">
      <alignment/>
    </xf>
    <xf numFmtId="0" fontId="0" fillId="25" borderId="0" xfId="0" applyFont="1" applyFill="1" applyAlignment="1">
      <alignment/>
    </xf>
    <xf numFmtId="166" fontId="1" fillId="0" borderId="0" xfId="69" applyFont="1" applyFill="1" applyBorder="1" applyAlignment="1">
      <alignment/>
      <protection/>
    </xf>
    <xf numFmtId="166" fontId="2" fillId="2" borderId="11" xfId="69" applyFont="1" applyFill="1" applyBorder="1" applyAlignment="1">
      <alignment/>
      <protection/>
    </xf>
    <xf numFmtId="166" fontId="2" fillId="2" borderId="12" xfId="69" applyFont="1" applyFill="1" applyBorder="1" applyAlignment="1">
      <alignment/>
      <protection/>
    </xf>
    <xf numFmtId="166" fontId="2" fillId="2" borderId="13" xfId="69" applyFont="1" applyFill="1" applyBorder="1" applyAlignment="1">
      <alignment/>
      <protection/>
    </xf>
    <xf numFmtId="0" fontId="0" fillId="0" borderId="0" xfId="0" applyFont="1" applyAlignment="1">
      <alignment/>
    </xf>
    <xf numFmtId="166" fontId="2" fillId="2" borderId="14" xfId="69" applyFont="1" applyFill="1" applyBorder="1">
      <alignment/>
      <protection/>
    </xf>
    <xf numFmtId="166" fontId="2" fillId="2" borderId="0" xfId="69" applyFont="1" applyFill="1" applyBorder="1">
      <alignment/>
      <protection/>
    </xf>
    <xf numFmtId="166" fontId="3" fillId="2" borderId="0" xfId="48" applyFont="1" applyFill="1" applyBorder="1" applyAlignment="1">
      <alignment horizontal="center"/>
      <protection/>
    </xf>
    <xf numFmtId="49" fontId="0" fillId="2" borderId="15" xfId="61" applyFont="1" applyFill="1" applyBorder="1">
      <alignment horizontal="right" indent="1"/>
      <protection/>
    </xf>
    <xf numFmtId="0" fontId="28" fillId="20" borderId="16" xfId="47" applyFont="1" applyFill="1" applyBorder="1">
      <alignment horizontal="center"/>
      <protection/>
    </xf>
    <xf numFmtId="49" fontId="2" fillId="2" borderId="15" xfId="61" applyFont="1" applyFill="1" applyBorder="1">
      <alignment horizontal="right" indent="1"/>
      <protection/>
    </xf>
    <xf numFmtId="166" fontId="26" fillId="2" borderId="17" xfId="53" applyNumberFormat="1" applyFont="1" applyFill="1" applyBorder="1" applyAlignment="1">
      <alignment/>
    </xf>
    <xf numFmtId="166" fontId="29" fillId="2" borderId="0" xfId="53" applyNumberFormat="1" applyFont="1" applyFill="1" applyBorder="1" applyAlignment="1">
      <alignment/>
    </xf>
    <xf numFmtId="166" fontId="2" fillId="2" borderId="0" xfId="69" applyFont="1" applyFill="1" applyBorder="1" applyAlignment="1">
      <alignment/>
      <protection/>
    </xf>
    <xf numFmtId="166" fontId="2" fillId="2" borderId="15" xfId="69" applyFont="1" applyFill="1" applyBorder="1">
      <alignment/>
      <protection/>
    </xf>
    <xf numFmtId="166" fontId="3" fillId="2" borderId="15" xfId="54" applyFont="1" applyFill="1" applyBorder="1" applyAlignment="1">
      <alignment/>
      <protection/>
    </xf>
    <xf numFmtId="0" fontId="4" fillId="20" borderId="18" xfId="46" applyNumberFormat="1" applyFont="1" applyFill="1" applyBorder="1" applyAlignment="1">
      <alignment vertical="top"/>
      <protection/>
    </xf>
    <xf numFmtId="0" fontId="4" fillId="22" borderId="11" xfId="46" applyNumberFormat="1" applyFont="1" applyBorder="1" applyAlignment="1">
      <alignment/>
      <protection/>
    </xf>
    <xf numFmtId="0" fontId="3" fillId="22" borderId="12" xfId="46" applyNumberFormat="1" applyFont="1" applyBorder="1" applyAlignment="1">
      <alignment vertical="top" wrapText="1"/>
      <protection/>
    </xf>
    <xf numFmtId="0" fontId="4" fillId="22" borderId="12" xfId="46" applyNumberFormat="1" applyFont="1" applyBorder="1" applyAlignment="1">
      <alignment horizontal="center" vertical="top"/>
      <protection/>
    </xf>
    <xf numFmtId="0" fontId="4" fillId="22" borderId="12" xfId="46" applyNumberFormat="1" applyFont="1" applyBorder="1" applyAlignment="1">
      <alignment/>
      <protection/>
    </xf>
    <xf numFmtId="0" fontId="4" fillId="22" borderId="13" xfId="46" applyNumberFormat="1" applyFont="1" applyBorder="1" applyAlignment="1">
      <alignment/>
      <protection/>
    </xf>
    <xf numFmtId="0" fontId="4" fillId="22" borderId="14" xfId="46" applyNumberFormat="1" applyFont="1" applyBorder="1" applyAlignment="1">
      <alignment/>
      <protection/>
    </xf>
    <xf numFmtId="0" fontId="3" fillId="22" borderId="0" xfId="46" applyNumberFormat="1" applyFont="1" applyBorder="1" applyAlignment="1">
      <alignment vertical="top" wrapText="1"/>
      <protection/>
    </xf>
    <xf numFmtId="0" fontId="4" fillId="22" borderId="0" xfId="46" applyNumberFormat="1" applyFont="1" applyBorder="1" applyAlignment="1">
      <alignment vertical="top"/>
      <protection/>
    </xf>
    <xf numFmtId="0" fontId="4" fillId="22" borderId="0" xfId="46" applyNumberFormat="1" applyFont="1" applyBorder="1" applyAlignment="1">
      <alignment/>
      <protection/>
    </xf>
    <xf numFmtId="0" fontId="4" fillId="22" borderId="15" xfId="46" applyNumberFormat="1" applyFont="1" applyBorder="1" applyAlignment="1">
      <alignment/>
      <protection/>
    </xf>
    <xf numFmtId="166" fontId="3" fillId="22" borderId="0" xfId="46" applyNumberFormat="1" applyFont="1" applyBorder="1" applyAlignment="1">
      <alignment wrapText="1"/>
      <protection/>
    </xf>
    <xf numFmtId="0" fontId="2" fillId="22" borderId="0" xfId="46" applyNumberFormat="1" applyFont="1" applyBorder="1" applyAlignment="1">
      <alignment horizontal="left" vertical="top"/>
      <protection/>
    </xf>
    <xf numFmtId="0" fontId="3" fillId="22" borderId="0" xfId="46" applyNumberFormat="1" applyFont="1" applyBorder="1" applyAlignment="1">
      <alignment horizontal="left" vertical="top"/>
      <protection/>
    </xf>
    <xf numFmtId="166" fontId="3" fillId="22" borderId="0" xfId="64" applyFont="1" applyFill="1" applyBorder="1" applyAlignment="1">
      <alignment horizontal="center" wrapText="1"/>
      <protection/>
    </xf>
    <xf numFmtId="166" fontId="3" fillId="22" borderId="0" xfId="64" applyFont="1" applyFill="1" applyBorder="1" applyAlignment="1">
      <alignment horizontal="left"/>
      <protection/>
    </xf>
    <xf numFmtId="49" fontId="3" fillId="22" borderId="0" xfId="55" applyNumberFormat="1" applyFont="1" applyFill="1" applyBorder="1" applyAlignment="1">
      <alignment horizontal="left"/>
    </xf>
    <xf numFmtId="168" fontId="2" fillId="25" borderId="3" xfId="43" applyNumberFormat="1" applyFont="1" applyFill="1" applyBorder="1" applyAlignment="1" applyProtection="1">
      <alignment horizontal="left" vertical="top"/>
      <protection locked="0"/>
    </xf>
    <xf numFmtId="166" fontId="2" fillId="22" borderId="0" xfId="64" applyFont="1" applyFill="1" applyBorder="1">
      <alignment/>
      <protection/>
    </xf>
    <xf numFmtId="166" fontId="2" fillId="22" borderId="0" xfId="46" applyFont="1" applyFill="1" applyBorder="1" applyAlignment="1">
      <alignment/>
      <protection/>
    </xf>
    <xf numFmtId="166" fontId="3" fillId="22" borderId="0" xfId="46" applyFont="1" applyFill="1" applyBorder="1" applyAlignment="1">
      <alignment/>
      <protection/>
    </xf>
    <xf numFmtId="166" fontId="2" fillId="22" borderId="15" xfId="46" applyFont="1" applyFill="1" applyBorder="1" applyAlignment="1">
      <alignment/>
      <protection/>
    </xf>
    <xf numFmtId="170" fontId="3" fillId="22" borderId="0" xfId="64" applyNumberFormat="1" applyFont="1" applyFill="1" applyBorder="1" applyAlignment="1" quotePrefix="1">
      <alignment horizontal="center" wrapText="1"/>
      <protection/>
    </xf>
    <xf numFmtId="1" fontId="2" fillId="22" borderId="0" xfId="64" applyNumberFormat="1" applyFont="1" applyFill="1" applyBorder="1">
      <alignment/>
      <protection/>
    </xf>
    <xf numFmtId="1" fontId="0" fillId="22" borderId="0" xfId="0" applyNumberFormat="1" applyFont="1" applyFill="1" applyBorder="1" applyAlignment="1">
      <alignment/>
    </xf>
    <xf numFmtId="1" fontId="2" fillId="22" borderId="15" xfId="64" applyNumberFormat="1" applyFont="1" applyFill="1" applyBorder="1">
      <alignment/>
      <protection/>
    </xf>
    <xf numFmtId="168" fontId="0" fillId="22" borderId="0" xfId="43" applyNumberFormat="1" applyFont="1" applyFill="1" applyBorder="1" applyAlignment="1" applyProtection="1">
      <alignment horizontal="left"/>
      <protection/>
    </xf>
    <xf numFmtId="168" fontId="2" fillId="25" borderId="3" xfId="43" applyNumberFormat="1" applyFont="1" applyFill="1" applyBorder="1" applyAlignment="1" applyProtection="1">
      <alignment/>
      <protection locked="0"/>
    </xf>
    <xf numFmtId="168" fontId="0" fillId="22" borderId="3" xfId="43" applyNumberFormat="1" applyFont="1" applyFill="1" applyBorder="1" applyAlignment="1" applyProtection="1">
      <alignment horizontal="left"/>
      <protection/>
    </xf>
    <xf numFmtId="168" fontId="2" fillId="22" borderId="0" xfId="43" applyNumberFormat="1" applyFont="1" applyFill="1" applyBorder="1" applyAlignment="1" applyProtection="1">
      <alignment/>
      <protection locked="0"/>
    </xf>
    <xf numFmtId="166" fontId="2" fillId="22" borderId="0" xfId="64" applyFont="1" applyFill="1" applyBorder="1" applyAlignment="1">
      <alignment/>
      <protection/>
    </xf>
    <xf numFmtId="168" fontId="0" fillId="22" borderId="16" xfId="43" applyNumberFormat="1" applyFont="1" applyFill="1" applyBorder="1" applyAlignment="1" applyProtection="1">
      <alignment horizontal="left"/>
      <protection/>
    </xf>
    <xf numFmtId="0" fontId="2" fillId="25" borderId="3" xfId="43" applyNumberFormat="1" applyFont="1" applyFill="1" applyBorder="1" applyAlignment="1" applyProtection="1">
      <alignment horizontal="left" vertical="top" wrapText="1"/>
      <protection locked="0"/>
    </xf>
    <xf numFmtId="166" fontId="2" fillId="22" borderId="0" xfId="64" applyFont="1" applyFill="1" applyBorder="1" applyAlignment="1">
      <alignment horizontal="center" wrapText="1"/>
      <protection/>
    </xf>
    <xf numFmtId="170" fontId="2" fillId="22" borderId="0" xfId="64" applyNumberFormat="1" applyFont="1" applyFill="1" applyBorder="1" applyAlignment="1" quotePrefix="1">
      <alignment horizontal="center" wrapText="1"/>
      <protection/>
    </xf>
    <xf numFmtId="168" fontId="0" fillId="22" borderId="0" xfId="43" applyNumberFormat="1" applyFont="1" applyFill="1" applyBorder="1" applyAlignment="1" applyProtection="1">
      <alignment horizontal="left"/>
      <protection/>
    </xf>
    <xf numFmtId="0" fontId="4" fillId="20" borderId="19" xfId="46" applyNumberFormat="1" applyFont="1" applyFill="1" applyBorder="1" applyAlignment="1">
      <alignment vertical="top"/>
      <protection/>
    </xf>
    <xf numFmtId="0" fontId="4" fillId="22" borderId="17" xfId="46" applyNumberFormat="1" applyFont="1" applyBorder="1" applyAlignment="1">
      <alignment/>
      <protection/>
    </xf>
    <xf numFmtId="0" fontId="4" fillId="22" borderId="20" xfId="46" applyNumberFormat="1" applyFont="1" applyBorder="1" applyAlignment="1">
      <alignment/>
      <protection/>
    </xf>
    <xf numFmtId="166" fontId="2" fillId="22" borderId="20" xfId="64" applyFont="1" applyFill="1" applyBorder="1" applyAlignment="1">
      <alignment/>
      <protection/>
    </xf>
    <xf numFmtId="166" fontId="2" fillId="22" borderId="20" xfId="64" applyFont="1" applyFill="1" applyBorder="1">
      <alignment/>
      <protection/>
    </xf>
    <xf numFmtId="168" fontId="2" fillId="22" borderId="20" xfId="43" applyNumberFormat="1" applyFont="1" applyFill="1" applyBorder="1" applyAlignment="1" applyProtection="1">
      <alignment/>
      <protection locked="0"/>
    </xf>
    <xf numFmtId="166" fontId="2" fillId="22" borderId="20" xfId="46" applyFont="1" applyFill="1" applyBorder="1" applyAlignment="1">
      <alignment/>
      <protection/>
    </xf>
    <xf numFmtId="166" fontId="2" fillId="22" borderId="21" xfId="46" applyFont="1" applyFill="1" applyBorder="1" applyAlignment="1">
      <alignment/>
      <protection/>
    </xf>
    <xf numFmtId="0" fontId="26" fillId="25" borderId="0" xfId="0" applyFont="1" applyFill="1" applyAlignment="1">
      <alignment/>
    </xf>
    <xf numFmtId="169" fontId="0" fillId="25" borderId="0" xfId="42" applyNumberFormat="1" applyFont="1" applyFill="1" applyAlignment="1">
      <alignment/>
    </xf>
    <xf numFmtId="168" fontId="0" fillId="25" borderId="0" xfId="0" applyNumberFormat="1" applyFont="1" applyFill="1" applyAlignment="1">
      <alignment/>
    </xf>
    <xf numFmtId="10" fontId="0" fillId="25" borderId="0" xfId="67" applyNumberFormat="1" applyFont="1" applyFill="1" applyAlignment="1">
      <alignment/>
    </xf>
    <xf numFmtId="10" fontId="0" fillId="22" borderId="3" xfId="67" applyNumberFormat="1" applyFont="1" applyFill="1" applyBorder="1" applyAlignment="1" applyProtection="1">
      <alignment/>
      <protection/>
    </xf>
    <xf numFmtId="168" fontId="2" fillId="25" borderId="22" xfId="43" applyNumberFormat="1" applyFont="1" applyFill="1" applyBorder="1" applyAlignment="1" applyProtection="1">
      <alignment horizontal="left" vertical="top"/>
      <protection locked="0"/>
    </xf>
    <xf numFmtId="168" fontId="2" fillId="25" borderId="23" xfId="43" applyNumberFormat="1" applyFont="1" applyFill="1" applyBorder="1" applyAlignment="1" applyProtection="1">
      <alignment horizontal="left" vertical="top"/>
      <protection locked="0"/>
    </xf>
    <xf numFmtId="168" fontId="2" fillId="25" borderId="24" xfId="43" applyNumberFormat="1" applyFont="1" applyFill="1" applyBorder="1" applyAlignment="1" applyProtection="1">
      <alignment horizontal="left" vertical="top"/>
      <protection locked="0"/>
    </xf>
    <xf numFmtId="166" fontId="3" fillId="22" borderId="0" xfId="64" applyFont="1" applyFill="1" applyBorder="1" applyAlignment="1">
      <alignment horizontal="center" wrapText="1"/>
      <protection/>
    </xf>
    <xf numFmtId="0" fontId="3" fillId="0" borderId="25" xfId="46" applyNumberFormat="1" applyFont="1" applyFill="1" applyBorder="1" applyAlignment="1">
      <alignment horizontal="left" vertical="top" wrapText="1"/>
      <protection/>
    </xf>
    <xf numFmtId="0" fontId="3" fillId="0" borderId="26" xfId="46" applyNumberFormat="1" applyFont="1" applyFill="1" applyBorder="1" applyAlignment="1">
      <alignment horizontal="left" vertical="top" wrapText="1"/>
      <protection/>
    </xf>
    <xf numFmtId="0" fontId="3" fillId="0" borderId="27" xfId="46" applyNumberFormat="1" applyFont="1" applyFill="1" applyBorder="1" applyAlignment="1">
      <alignment horizontal="left" vertical="top" wrapText="1"/>
      <protection/>
    </xf>
    <xf numFmtId="0" fontId="3" fillId="0" borderId="22" xfId="46" applyNumberFormat="1" applyFont="1" applyFill="1" applyBorder="1" applyAlignment="1">
      <alignment horizontal="left" vertical="top"/>
      <protection/>
    </xf>
    <xf numFmtId="0" fontId="3" fillId="0" borderId="23" xfId="46" applyNumberFormat="1" applyFont="1" applyFill="1" applyBorder="1" applyAlignment="1">
      <alignment horizontal="left" vertical="top"/>
      <protection/>
    </xf>
    <xf numFmtId="0" fontId="3" fillId="0" borderId="24" xfId="46" applyNumberFormat="1" applyFont="1" applyFill="1" applyBorder="1" applyAlignment="1">
      <alignment horizontal="left" vertical="top"/>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Rows 3" xfId="46"/>
    <cellStyle name="Entry 1A 2 2" xfId="47"/>
    <cellStyle name="Entry 1A 3" xfId="48"/>
    <cellStyle name="Entry 1B 2 2" xfId="49"/>
    <cellStyle name="Explanatory Text" xfId="50"/>
    <cellStyle name="Followed Hyperlink" xfId="51"/>
    <cellStyle name="Good" xfId="52"/>
    <cellStyle name="Heading 1" xfId="53"/>
    <cellStyle name="Heading 1 5" xfId="54"/>
    <cellStyle name="Heading 1-noindex 3" xfId="55"/>
    <cellStyle name="Heading 2" xfId="56"/>
    <cellStyle name="Heading 3" xfId="57"/>
    <cellStyle name="Heading 4" xfId="58"/>
    <cellStyle name="Hyperlink" xfId="59"/>
    <cellStyle name="Input" xfId="60"/>
    <cellStyle name="Label 1" xfId="61"/>
    <cellStyle name="Linked Cell" xfId="62"/>
    <cellStyle name="Neutral" xfId="63"/>
    <cellStyle name="Normal 9" xfId="64"/>
    <cellStyle name="Note" xfId="65"/>
    <cellStyle name="Output" xfId="66"/>
    <cellStyle name="Percent" xfId="67"/>
    <cellStyle name="Title" xfId="68"/>
    <cellStyle name="Top rows 3" xfId="69"/>
    <cellStyle name="Total" xfId="70"/>
    <cellStyle name="Warning Text" xfId="71"/>
  </cellStyles>
  <dxfs count="7">
    <dxf>
      <fill>
        <patternFill>
          <bgColor theme="0" tint="-0.4999699890613556"/>
        </patternFill>
      </fill>
    </dxf>
    <dxf>
      <fill>
        <patternFill>
          <bgColor theme="0" tint="-0.499969989061355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50</xdr:row>
      <xdr:rowOff>38100</xdr:rowOff>
    </xdr:from>
    <xdr:to>
      <xdr:col>10</xdr:col>
      <xdr:colOff>647700</xdr:colOff>
      <xdr:row>67</xdr:row>
      <xdr:rowOff>123825</xdr:rowOff>
    </xdr:to>
    <xdr:sp>
      <xdr:nvSpPr>
        <xdr:cNvPr id="1" name="TextBox 1"/>
        <xdr:cNvSpPr txBox="1">
          <a:spLocks noChangeArrowheads="1"/>
        </xdr:cNvSpPr>
      </xdr:nvSpPr>
      <xdr:spPr>
        <a:xfrm>
          <a:off x="200025" y="14030325"/>
          <a:ext cx="10210800" cy="33242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Relevant definitions: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net line charge revenue </a:t>
          </a:r>
          <a:r>
            <a:rPr lang="en-US" cap="none" sz="1200" b="0" i="0" u="none" baseline="0">
              <a:solidFill>
                <a:srgbClr val="000000"/>
              </a:solidFill>
              <a:latin typeface="Calibri"/>
              <a:ea typeface="Calibri"/>
              <a:cs typeface="Calibri"/>
            </a:rPr>
            <a:t>means revenue from </a:t>
          </a:r>
          <a:r>
            <a:rPr lang="en-US" cap="none" sz="1200" b="1" i="0" u="none" baseline="0">
              <a:solidFill>
                <a:srgbClr val="000000"/>
              </a:solidFill>
              <a:latin typeface="Calibri"/>
              <a:ea typeface="Calibri"/>
              <a:cs typeface="Calibri"/>
            </a:rPr>
            <a:t> prices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prices </a:t>
          </a:r>
          <a:r>
            <a:rPr lang="en-US" cap="none" sz="1200" b="0" i="0" u="none" baseline="0">
              <a:solidFill>
                <a:srgbClr val="000000"/>
              </a:solidFill>
              <a:latin typeface="Calibri"/>
              <a:ea typeface="Calibri"/>
              <a:cs typeface="Calibri"/>
            </a:rPr>
            <a:t>is defined in the input methodology determination at clause 3.1.1(4), where it states that:
</a:t>
          </a:r>
          <a:r>
            <a:rPr lang="en-US" cap="none" sz="1200" b="0" i="0" u="none" baseline="0">
              <a:solidFill>
                <a:srgbClr val="000000"/>
              </a:solidFill>
              <a:latin typeface="Calibri"/>
              <a:ea typeface="Calibri"/>
              <a:cs typeface="Calibri"/>
            </a:rPr>
            <a:t>"Prices means- (a) individual tariffs, fees or charges; or (b) individual components thereof, posted in nominal terms exclusive of GST for the supply of an electricity distribution service, and must include a posted discount if a discount is taken up by consumers."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distribution line charge revenue </a:t>
          </a:r>
          <a:r>
            <a:rPr lang="en-US" cap="none" sz="1200" b="0" i="0" u="none" baseline="0">
              <a:solidFill>
                <a:srgbClr val="000000"/>
              </a:solidFill>
              <a:latin typeface="Calibri"/>
              <a:ea typeface="Calibri"/>
              <a:cs typeface="Calibri"/>
            </a:rPr>
            <a:t>means </a:t>
          </a:r>
          <a:r>
            <a:rPr lang="en-US" cap="none" sz="1200" b="1" i="0" u="none" baseline="0">
              <a:solidFill>
                <a:srgbClr val="000000"/>
              </a:solidFill>
              <a:latin typeface="Calibri"/>
              <a:ea typeface="Calibri"/>
              <a:cs typeface="Calibri"/>
            </a:rPr>
            <a:t>net line charge revenue </a:t>
          </a:r>
          <a:r>
            <a:rPr lang="en-US" cap="none" sz="1200" b="0" i="0" u="none" baseline="0">
              <a:solidFill>
                <a:srgbClr val="000000"/>
              </a:solidFill>
              <a:latin typeface="Calibri"/>
              <a:ea typeface="Calibri"/>
              <a:cs typeface="Calibri"/>
            </a:rPr>
            <a:t>minus</a:t>
          </a:r>
          <a:r>
            <a:rPr lang="en-US" cap="none" sz="1200" b="1" i="0" u="none" baseline="0">
              <a:solidFill>
                <a:srgbClr val="000000"/>
              </a:solidFill>
              <a:latin typeface="Calibri"/>
              <a:ea typeface="Calibri"/>
              <a:cs typeface="Calibri"/>
            </a:rPr>
            <a:t> transmission line charge revenue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transmission line charge revenue</a:t>
          </a:r>
          <a:r>
            <a:rPr lang="en-US" cap="none" sz="1200" b="0" i="0" u="none" baseline="0">
              <a:solidFill>
                <a:srgbClr val="000000"/>
              </a:solidFill>
              <a:latin typeface="Calibri"/>
              <a:ea typeface="Calibri"/>
              <a:cs typeface="Calibri"/>
            </a:rPr>
            <a:t> means </a:t>
          </a:r>
          <a:r>
            <a:rPr lang="en-US" cap="none" sz="1200" b="1" i="0" u="none" baseline="0">
              <a:solidFill>
                <a:srgbClr val="000000"/>
              </a:solidFill>
              <a:latin typeface="Calibri"/>
              <a:ea typeface="Calibri"/>
              <a:cs typeface="Calibri"/>
            </a:rPr>
            <a:t> net line charge revenue </a:t>
          </a:r>
          <a:r>
            <a:rPr lang="en-US" cap="none" sz="1200" b="0" i="0" u="none" baseline="0">
              <a:solidFill>
                <a:srgbClr val="000000"/>
              </a:solidFill>
              <a:latin typeface="Calibri"/>
              <a:ea typeface="Calibri"/>
              <a:cs typeface="Calibri"/>
            </a:rPr>
            <a:t>relating to transmission charges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SourceData-2008-08-cut-of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56834_1-2008-08-cut-o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All"/>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 request"/>
      <sheetName val="ICP split 2009"/>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95"/>
  <sheetViews>
    <sheetView tabSelected="1" zoomScale="85" zoomScaleNormal="85" zoomScalePageLayoutView="0" workbookViewId="0" topLeftCell="A1">
      <selection activeCell="A1" sqref="A1"/>
    </sheetView>
  </sheetViews>
  <sheetFormatPr defaultColWidth="9.140625" defaultRowHeight="15"/>
  <cols>
    <col min="1" max="1" width="2.7109375" style="2" customWidth="1"/>
    <col min="2" max="2" width="10.7109375" style="7" customWidth="1"/>
    <col min="3" max="3" width="3.140625" style="7" customWidth="1"/>
    <col min="4" max="4" width="51.00390625" style="7" customWidth="1"/>
    <col min="5" max="5" width="12.8515625" style="7" customWidth="1"/>
    <col min="6" max="6" width="8.8515625" style="7" customWidth="1"/>
    <col min="7" max="7" width="19.00390625" style="7" customWidth="1"/>
    <col min="8" max="11" width="12.7109375" style="7" customWidth="1"/>
    <col min="12" max="12" width="20.00390625" style="7" customWidth="1"/>
    <col min="13" max="16" width="12.7109375" style="7" customWidth="1"/>
    <col min="17" max="17" width="21.00390625" style="7" customWidth="1"/>
    <col min="18" max="21" width="12.7109375" style="7" customWidth="1"/>
    <col min="22" max="22" width="22.7109375" style="7" customWidth="1"/>
    <col min="23" max="26" width="12.7109375" style="7" customWidth="1"/>
    <col min="27" max="27" width="21.7109375" style="7" customWidth="1"/>
    <col min="28" max="35" width="12.7109375" style="7" customWidth="1"/>
    <col min="36" max="43" width="10.7109375" style="2" customWidth="1"/>
    <col min="44" max="48" width="10.7109375" style="7" customWidth="1"/>
    <col min="49" max="16384" width="9.140625" style="7" customWidth="1"/>
  </cols>
  <sheetData>
    <row r="1" spans="1:2" s="2" customFormat="1" ht="15">
      <c r="A1" s="1" t="s">
        <v>14</v>
      </c>
      <c r="B1" s="1" t="s">
        <v>17</v>
      </c>
    </row>
    <row r="2" spans="1:2" s="2" customFormat="1" ht="15">
      <c r="A2" s="1" t="s">
        <v>15</v>
      </c>
      <c r="B2" s="1" t="s">
        <v>18</v>
      </c>
    </row>
    <row r="3" s="2" customFormat="1" ht="15"/>
    <row r="4" s="2" customFormat="1" ht="15">
      <c r="B4" s="3" t="s">
        <v>29</v>
      </c>
    </row>
    <row r="5" spans="2:35" ht="1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6"/>
      <c r="AI5" s="6"/>
    </row>
    <row r="6" spans="2:35" ht="15">
      <c r="B6" s="8"/>
      <c r="C6" s="9"/>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1" t="s">
        <v>0</v>
      </c>
      <c r="AI6" s="12" t="s">
        <v>30</v>
      </c>
    </row>
    <row r="7" spans="2:35" ht="15">
      <c r="B7" s="8"/>
      <c r="C7" s="9"/>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3" t="s">
        <v>1</v>
      </c>
      <c r="AI7" s="12"/>
    </row>
    <row r="8" spans="2:35" ht="15">
      <c r="B8" s="14" t="s">
        <v>2</v>
      </c>
      <c r="C8" s="15"/>
      <c r="D8" s="10"/>
      <c r="E8" s="10"/>
      <c r="F8" s="10"/>
      <c r="G8" s="10"/>
      <c r="H8" s="16"/>
      <c r="I8" s="16"/>
      <c r="J8" s="16"/>
      <c r="K8" s="16"/>
      <c r="L8" s="16"/>
      <c r="M8" s="16"/>
      <c r="N8" s="16"/>
      <c r="O8" s="16"/>
      <c r="P8" s="16"/>
      <c r="Q8" s="16"/>
      <c r="R8" s="16"/>
      <c r="S8" s="16"/>
      <c r="T8" s="16"/>
      <c r="U8" s="16"/>
      <c r="V8" s="16"/>
      <c r="W8" s="16"/>
      <c r="X8" s="16"/>
      <c r="Y8" s="16"/>
      <c r="Z8" s="9"/>
      <c r="AA8" s="16"/>
      <c r="AB8" s="16"/>
      <c r="AC8" s="16"/>
      <c r="AD8" s="16"/>
      <c r="AE8" s="16"/>
      <c r="AF8" s="16"/>
      <c r="AG8" s="16"/>
      <c r="AH8" s="17"/>
      <c r="AI8" s="18"/>
    </row>
    <row r="9" spans="2:43" ht="60" customHeight="1">
      <c r="B9" s="19">
        <v>9</v>
      </c>
      <c r="C9" s="20"/>
      <c r="D9" s="21" t="s">
        <v>20</v>
      </c>
      <c r="E9" s="22">
        <v>1</v>
      </c>
      <c r="F9" s="23"/>
      <c r="G9" s="75" t="s">
        <v>19</v>
      </c>
      <c r="H9" s="76"/>
      <c r="I9" s="76"/>
      <c r="J9" s="76"/>
      <c r="K9" s="76"/>
      <c r="L9" s="76"/>
      <c r="M9" s="76"/>
      <c r="N9" s="76"/>
      <c r="O9" s="76"/>
      <c r="P9" s="76"/>
      <c r="Q9" s="76"/>
      <c r="R9" s="76"/>
      <c r="S9" s="76"/>
      <c r="T9" s="76"/>
      <c r="U9" s="76"/>
      <c r="V9" s="77"/>
      <c r="W9" s="23"/>
      <c r="X9" s="23"/>
      <c r="Y9" s="23"/>
      <c r="Z9" s="23"/>
      <c r="AA9" s="23"/>
      <c r="AB9" s="23"/>
      <c r="AC9" s="23"/>
      <c r="AD9" s="23"/>
      <c r="AE9" s="23"/>
      <c r="AF9" s="23"/>
      <c r="AG9" s="23"/>
      <c r="AH9" s="23"/>
      <c r="AI9" s="24"/>
      <c r="AO9" s="7"/>
      <c r="AP9" s="7"/>
      <c r="AQ9" s="7"/>
    </row>
    <row r="10" spans="2:43" ht="57" customHeight="1">
      <c r="B10" s="19">
        <v>10</v>
      </c>
      <c r="C10" s="25"/>
      <c r="D10" s="26" t="s">
        <v>24</v>
      </c>
      <c r="E10" s="27">
        <v>1</v>
      </c>
      <c r="F10" s="28"/>
      <c r="G10" s="75" t="s">
        <v>19</v>
      </c>
      <c r="H10" s="76"/>
      <c r="I10" s="76"/>
      <c r="J10" s="76"/>
      <c r="K10" s="76"/>
      <c r="L10" s="76"/>
      <c r="M10" s="76"/>
      <c r="N10" s="76"/>
      <c r="O10" s="76"/>
      <c r="P10" s="76"/>
      <c r="Q10" s="76"/>
      <c r="R10" s="76"/>
      <c r="S10" s="76"/>
      <c r="T10" s="76"/>
      <c r="U10" s="76"/>
      <c r="V10" s="77"/>
      <c r="W10" s="28"/>
      <c r="X10" s="28"/>
      <c r="Y10" s="28"/>
      <c r="Z10" s="28"/>
      <c r="AA10" s="28"/>
      <c r="AB10" s="28"/>
      <c r="AC10" s="28"/>
      <c r="AD10" s="28"/>
      <c r="AE10" s="28"/>
      <c r="AF10" s="28"/>
      <c r="AG10" s="28"/>
      <c r="AH10" s="28"/>
      <c r="AI10" s="29"/>
      <c r="AO10" s="7"/>
      <c r="AP10" s="7"/>
      <c r="AQ10" s="7"/>
    </row>
    <row r="11" spans="2:43" ht="45">
      <c r="B11" s="19">
        <f>ROW()</f>
        <v>11</v>
      </c>
      <c r="C11" s="25"/>
      <c r="D11" s="26" t="s">
        <v>21</v>
      </c>
      <c r="E11" s="30"/>
      <c r="F11" s="31">
        <v>1</v>
      </c>
      <c r="G11" s="26"/>
      <c r="H11" s="27"/>
      <c r="I11" s="28"/>
      <c r="J11" s="32"/>
      <c r="K11" s="32"/>
      <c r="L11" s="32"/>
      <c r="M11" s="32"/>
      <c r="N11" s="32"/>
      <c r="O11" s="32"/>
      <c r="P11" s="32"/>
      <c r="Q11" s="32"/>
      <c r="R11" s="32"/>
      <c r="S11" s="32"/>
      <c r="T11" s="32"/>
      <c r="U11" s="32"/>
      <c r="V11" s="32"/>
      <c r="W11" s="28"/>
      <c r="X11" s="28"/>
      <c r="Y11" s="28"/>
      <c r="Z11" s="28"/>
      <c r="AA11" s="28"/>
      <c r="AB11" s="28"/>
      <c r="AC11" s="28"/>
      <c r="AD11" s="28"/>
      <c r="AE11" s="28"/>
      <c r="AF11" s="28"/>
      <c r="AG11" s="28"/>
      <c r="AH11" s="28"/>
      <c r="AI11" s="29"/>
      <c r="AO11" s="7"/>
      <c r="AP11" s="7"/>
      <c r="AQ11" s="7"/>
    </row>
    <row r="12" spans="2:35" ht="15">
      <c r="B12" s="19">
        <f>ROW()</f>
        <v>12</v>
      </c>
      <c r="C12" s="25"/>
      <c r="D12" s="33"/>
      <c r="E12" s="28"/>
      <c r="F12" s="28"/>
      <c r="G12" s="26"/>
      <c r="H12" s="27"/>
      <c r="I12" s="28"/>
      <c r="J12" s="32"/>
      <c r="K12" s="32"/>
      <c r="L12" s="32"/>
      <c r="M12" s="32"/>
      <c r="N12" s="32"/>
      <c r="O12" s="32"/>
      <c r="P12" s="32"/>
      <c r="Q12" s="32"/>
      <c r="R12" s="32"/>
      <c r="S12" s="32"/>
      <c r="T12" s="32"/>
      <c r="U12" s="32"/>
      <c r="V12" s="32"/>
      <c r="W12" s="32"/>
      <c r="X12" s="32"/>
      <c r="Y12" s="32"/>
      <c r="Z12" s="28"/>
      <c r="AA12" s="28"/>
      <c r="AB12" s="28"/>
      <c r="AC12" s="28"/>
      <c r="AD12" s="28"/>
      <c r="AE12" s="28"/>
      <c r="AF12" s="28"/>
      <c r="AG12" s="28"/>
      <c r="AH12" s="28"/>
      <c r="AI12" s="29"/>
    </row>
    <row r="13" spans="2:35" ht="13.5" customHeight="1">
      <c r="B13" s="19"/>
      <c r="C13" s="25"/>
      <c r="D13" s="33"/>
      <c r="E13" s="28"/>
      <c r="F13" s="28"/>
      <c r="G13" s="26"/>
      <c r="H13" s="27"/>
      <c r="I13" s="28"/>
      <c r="J13" s="32"/>
      <c r="K13" s="32"/>
      <c r="L13" s="32"/>
      <c r="M13" s="32"/>
      <c r="N13" s="32"/>
      <c r="O13" s="32"/>
      <c r="P13" s="32"/>
      <c r="Q13" s="32"/>
      <c r="R13" s="32"/>
      <c r="S13" s="32"/>
      <c r="T13" s="32"/>
      <c r="U13" s="32"/>
      <c r="V13" s="32"/>
      <c r="W13" s="32"/>
      <c r="X13" s="32"/>
      <c r="Y13" s="32"/>
      <c r="Z13" s="28"/>
      <c r="AA13" s="28"/>
      <c r="AB13" s="28"/>
      <c r="AC13" s="28"/>
      <c r="AD13" s="28"/>
      <c r="AE13" s="28"/>
      <c r="AF13" s="28"/>
      <c r="AG13" s="28"/>
      <c r="AH13" s="28"/>
      <c r="AI13" s="29"/>
    </row>
    <row r="14" spans="2:35" ht="18" customHeight="1">
      <c r="B14" s="19">
        <f>ROW()</f>
        <v>14</v>
      </c>
      <c r="C14" s="25"/>
      <c r="D14" s="33" t="s">
        <v>6</v>
      </c>
      <c r="E14" s="28"/>
      <c r="F14" s="28"/>
      <c r="G14" s="34" t="s">
        <v>7</v>
      </c>
      <c r="H14" s="27"/>
      <c r="I14" s="28"/>
      <c r="J14" s="32"/>
      <c r="K14" s="32"/>
      <c r="L14" s="32"/>
      <c r="M14" s="32"/>
      <c r="N14" s="32"/>
      <c r="O14" s="32"/>
      <c r="P14" s="32"/>
      <c r="Q14" s="32"/>
      <c r="R14" s="32"/>
      <c r="S14" s="32"/>
      <c r="T14" s="32"/>
      <c r="U14" s="32"/>
      <c r="V14" s="32"/>
      <c r="W14" s="32"/>
      <c r="X14" s="32"/>
      <c r="Y14" s="32"/>
      <c r="Z14" s="28"/>
      <c r="AA14" s="28"/>
      <c r="AB14" s="28"/>
      <c r="AC14" s="28"/>
      <c r="AD14" s="28"/>
      <c r="AE14" s="28"/>
      <c r="AF14" s="28"/>
      <c r="AG14" s="28"/>
      <c r="AH14" s="28"/>
      <c r="AI14" s="29"/>
    </row>
    <row r="15" spans="2:35" ht="15">
      <c r="B15" s="19">
        <f>ROW()</f>
        <v>15</v>
      </c>
      <c r="C15" s="25"/>
      <c r="D15" s="35"/>
      <c r="E15" s="28"/>
      <c r="F15" s="28"/>
      <c r="G15" s="33"/>
      <c r="H15" s="27"/>
      <c r="I15" s="28"/>
      <c r="J15" s="32"/>
      <c r="K15" s="32"/>
      <c r="L15" s="32"/>
      <c r="M15" s="32"/>
      <c r="N15" s="32"/>
      <c r="O15" s="32"/>
      <c r="P15" s="32"/>
      <c r="Q15" s="32"/>
      <c r="R15" s="32"/>
      <c r="S15" s="32"/>
      <c r="T15" s="32"/>
      <c r="U15" s="32"/>
      <c r="V15" s="32"/>
      <c r="W15" s="32"/>
      <c r="X15" s="32"/>
      <c r="Y15" s="32"/>
      <c r="Z15" s="28"/>
      <c r="AA15" s="28"/>
      <c r="AB15" s="28"/>
      <c r="AC15" s="28"/>
      <c r="AD15" s="28"/>
      <c r="AE15" s="28"/>
      <c r="AF15" s="28"/>
      <c r="AG15" s="28"/>
      <c r="AH15" s="28"/>
      <c r="AI15" s="29"/>
    </row>
    <row r="16" spans="2:35" ht="15">
      <c r="B16" s="19">
        <f>ROW()</f>
        <v>16</v>
      </c>
      <c r="C16" s="25"/>
      <c r="D16" s="36" t="s">
        <v>3</v>
      </c>
      <c r="E16" s="28"/>
      <c r="F16" s="28"/>
      <c r="G16" s="68" t="s">
        <v>33</v>
      </c>
      <c r="H16" s="69"/>
      <c r="I16" s="69"/>
      <c r="J16" s="69"/>
      <c r="K16" s="69"/>
      <c r="L16" s="69"/>
      <c r="M16" s="69"/>
      <c r="N16" s="69"/>
      <c r="O16" s="69"/>
      <c r="P16" s="69"/>
      <c r="Q16" s="69"/>
      <c r="R16" s="69"/>
      <c r="S16" s="69"/>
      <c r="T16" s="69"/>
      <c r="U16" s="69"/>
      <c r="V16" s="70"/>
      <c r="W16" s="32"/>
      <c r="X16" s="32"/>
      <c r="Y16" s="32"/>
      <c r="Z16" s="28"/>
      <c r="AA16" s="28"/>
      <c r="AB16" s="28"/>
      <c r="AC16" s="28"/>
      <c r="AD16" s="28"/>
      <c r="AE16" s="28"/>
      <c r="AF16" s="28"/>
      <c r="AG16" s="28"/>
      <c r="AH16" s="28"/>
      <c r="AI16" s="29"/>
    </row>
    <row r="17" spans="2:35" ht="15">
      <c r="B17" s="19">
        <f>ROW()</f>
        <v>17</v>
      </c>
      <c r="C17" s="25"/>
      <c r="D17" s="36" t="str">
        <f>IF(E9=1,"Commercial","Other User")</f>
        <v>Commercial</v>
      </c>
      <c r="E17" s="28"/>
      <c r="F17" s="28"/>
      <c r="G17" s="68" t="s">
        <v>31</v>
      </c>
      <c r="H17" s="69"/>
      <c r="I17" s="69"/>
      <c r="J17" s="69"/>
      <c r="K17" s="69"/>
      <c r="L17" s="69"/>
      <c r="M17" s="69"/>
      <c r="N17" s="69"/>
      <c r="O17" s="69"/>
      <c r="P17" s="69"/>
      <c r="Q17" s="69"/>
      <c r="R17" s="69"/>
      <c r="S17" s="69"/>
      <c r="T17" s="69"/>
      <c r="U17" s="69"/>
      <c r="V17" s="70"/>
      <c r="W17" s="32"/>
      <c r="X17" s="32"/>
      <c r="Y17" s="32"/>
      <c r="Z17" s="28"/>
      <c r="AA17" s="28"/>
      <c r="AB17" s="28"/>
      <c r="AC17" s="28"/>
      <c r="AD17" s="28"/>
      <c r="AE17" s="28"/>
      <c r="AF17" s="28"/>
      <c r="AG17" s="28"/>
      <c r="AH17" s="28"/>
      <c r="AI17" s="29"/>
    </row>
    <row r="18" spans="2:35" ht="15">
      <c r="B18" s="19">
        <f>ROW()</f>
        <v>18</v>
      </c>
      <c r="C18" s="25"/>
      <c r="D18" s="36" t="str">
        <f>IF(E9=1,"Industrial","Not Used")</f>
        <v>Industrial</v>
      </c>
      <c r="E18" s="28"/>
      <c r="F18" s="28"/>
      <c r="G18" s="68" t="s">
        <v>34</v>
      </c>
      <c r="H18" s="69"/>
      <c r="I18" s="69"/>
      <c r="J18" s="69"/>
      <c r="K18" s="69"/>
      <c r="L18" s="69"/>
      <c r="M18" s="69"/>
      <c r="N18" s="69"/>
      <c r="O18" s="69"/>
      <c r="P18" s="69"/>
      <c r="Q18" s="69"/>
      <c r="R18" s="69"/>
      <c r="S18" s="69"/>
      <c r="T18" s="69"/>
      <c r="U18" s="69"/>
      <c r="V18" s="70"/>
      <c r="W18" s="32"/>
      <c r="X18" s="32"/>
      <c r="Y18" s="32"/>
      <c r="Z18" s="28"/>
      <c r="AA18" s="28"/>
      <c r="AB18" s="28"/>
      <c r="AC18" s="28"/>
      <c r="AD18" s="28"/>
      <c r="AE18" s="28"/>
      <c r="AF18" s="28"/>
      <c r="AG18" s="28"/>
      <c r="AH18" s="28"/>
      <c r="AI18" s="29"/>
    </row>
    <row r="19" spans="2:35" ht="15">
      <c r="B19" s="19">
        <f>ROW()</f>
        <v>19</v>
      </c>
      <c r="C19" s="25"/>
      <c r="D19" s="35"/>
      <c r="E19" s="28"/>
      <c r="F19" s="28"/>
      <c r="G19" s="32"/>
      <c r="H19" s="32"/>
      <c r="I19" s="32"/>
      <c r="J19" s="32"/>
      <c r="K19" s="32"/>
      <c r="L19" s="32"/>
      <c r="M19" s="32"/>
      <c r="N19" s="32"/>
      <c r="O19" s="32"/>
      <c r="P19" s="32"/>
      <c r="Q19" s="32"/>
      <c r="R19" s="32"/>
      <c r="S19" s="32"/>
      <c r="T19" s="32"/>
      <c r="U19" s="32"/>
      <c r="V19" s="32"/>
      <c r="W19" s="32"/>
      <c r="X19" s="32"/>
      <c r="Y19" s="32"/>
      <c r="Z19" s="28"/>
      <c r="AA19" s="28"/>
      <c r="AB19" s="28"/>
      <c r="AC19" s="28"/>
      <c r="AD19" s="28"/>
      <c r="AE19" s="28"/>
      <c r="AF19" s="28"/>
      <c r="AG19" s="28"/>
      <c r="AH19" s="28"/>
      <c r="AI19" s="29"/>
    </row>
    <row r="20" spans="2:35" ht="62.25" customHeight="1">
      <c r="B20" s="19">
        <f>ROW()</f>
        <v>20</v>
      </c>
      <c r="C20" s="25"/>
      <c r="D20" s="33"/>
      <c r="E20" s="35"/>
      <c r="F20" s="37"/>
      <c r="G20" s="33" t="s">
        <v>10</v>
      </c>
      <c r="H20" s="38"/>
      <c r="I20" s="38"/>
      <c r="J20" s="38"/>
      <c r="K20" s="38"/>
      <c r="L20" s="33" t="s">
        <v>25</v>
      </c>
      <c r="M20" s="33"/>
      <c r="N20" s="33"/>
      <c r="O20" s="33"/>
      <c r="P20" s="33"/>
      <c r="Q20" s="33" t="s">
        <v>28</v>
      </c>
      <c r="R20" s="33"/>
      <c r="S20" s="33"/>
      <c r="T20" s="33"/>
      <c r="U20" s="33"/>
      <c r="V20" s="33" t="s">
        <v>11</v>
      </c>
      <c r="W20" s="38"/>
      <c r="X20" s="38"/>
      <c r="Y20" s="38"/>
      <c r="Z20" s="37"/>
      <c r="AA20" s="33" t="s">
        <v>12</v>
      </c>
      <c r="AB20" s="38"/>
      <c r="AC20" s="38"/>
      <c r="AD20" s="38"/>
      <c r="AE20" s="38"/>
      <c r="AF20" s="39"/>
      <c r="AG20" s="38"/>
      <c r="AH20" s="38"/>
      <c r="AI20" s="40"/>
    </row>
    <row r="21" spans="2:35" ht="15">
      <c r="B21" s="19">
        <f>ROW()</f>
        <v>21</v>
      </c>
      <c r="C21" s="25"/>
      <c r="D21" s="33" t="s">
        <v>6</v>
      </c>
      <c r="E21" s="35"/>
      <c r="F21" s="33"/>
      <c r="G21" s="33" t="s">
        <v>5</v>
      </c>
      <c r="H21" s="33"/>
      <c r="I21" s="33"/>
      <c r="J21" s="33"/>
      <c r="K21" s="33"/>
      <c r="L21" s="33"/>
      <c r="M21" s="33"/>
      <c r="N21" s="33"/>
      <c r="O21" s="33"/>
      <c r="P21" s="33"/>
      <c r="Q21" s="41" t="s">
        <v>4</v>
      </c>
      <c r="R21" s="33"/>
      <c r="S21" s="33"/>
      <c r="T21" s="33"/>
      <c r="U21" s="33"/>
      <c r="V21" s="41" t="s">
        <v>4</v>
      </c>
      <c r="W21" s="33"/>
      <c r="X21" s="33"/>
      <c r="Y21" s="33"/>
      <c r="Z21" s="33"/>
      <c r="AA21" s="41" t="s">
        <v>4</v>
      </c>
      <c r="AB21" s="33"/>
      <c r="AC21" s="33"/>
      <c r="AD21" s="33"/>
      <c r="AE21" s="33"/>
      <c r="AF21" s="38"/>
      <c r="AG21" s="38"/>
      <c r="AH21" s="38"/>
      <c r="AI21" s="40"/>
    </row>
    <row r="22" spans="2:35" ht="20.25" customHeight="1">
      <c r="B22" s="19">
        <f>ROW()</f>
        <v>22</v>
      </c>
      <c r="C22" s="25"/>
      <c r="D22" s="35"/>
      <c r="E22" s="38"/>
      <c r="F22" s="37"/>
      <c r="G22" s="42">
        <v>2008</v>
      </c>
      <c r="H22" s="42">
        <v>2009</v>
      </c>
      <c r="I22" s="42">
        <v>2010</v>
      </c>
      <c r="J22" s="42">
        <v>2011</v>
      </c>
      <c r="K22" s="42"/>
      <c r="L22" s="42">
        <v>2008</v>
      </c>
      <c r="M22" s="42">
        <v>2009</v>
      </c>
      <c r="N22" s="42">
        <v>2010</v>
      </c>
      <c r="O22" s="42">
        <v>2011</v>
      </c>
      <c r="P22" s="33"/>
      <c r="Q22" s="42">
        <v>2008</v>
      </c>
      <c r="R22" s="42">
        <v>2009</v>
      </c>
      <c r="S22" s="42">
        <v>2010</v>
      </c>
      <c r="T22" s="42">
        <v>2011</v>
      </c>
      <c r="U22" s="33"/>
      <c r="V22" s="42">
        <v>2008</v>
      </c>
      <c r="W22" s="42">
        <v>2009</v>
      </c>
      <c r="X22" s="42">
        <v>2010</v>
      </c>
      <c r="Y22" s="42">
        <v>2011</v>
      </c>
      <c r="Z22" s="42"/>
      <c r="AA22" s="42">
        <v>2008</v>
      </c>
      <c r="AB22" s="42">
        <v>2009</v>
      </c>
      <c r="AC22" s="42">
        <v>2010</v>
      </c>
      <c r="AD22" s="42">
        <v>2011</v>
      </c>
      <c r="AE22" s="43"/>
      <c r="AF22" s="42">
        <v>2008</v>
      </c>
      <c r="AG22" s="42">
        <v>2009</v>
      </c>
      <c r="AH22" s="42">
        <v>2010</v>
      </c>
      <c r="AI22" s="44">
        <v>2011</v>
      </c>
    </row>
    <row r="23" spans="2:35" ht="15">
      <c r="B23" s="19">
        <f>ROW()</f>
        <v>23</v>
      </c>
      <c r="C23" s="25"/>
      <c r="D23" s="45" t="str">
        <f>$D$16</f>
        <v>Household</v>
      </c>
      <c r="E23" s="38"/>
      <c r="F23" s="37"/>
      <c r="G23" s="46"/>
      <c r="H23" s="46">
        <f>M33</f>
        <v>668485</v>
      </c>
      <c r="I23" s="46">
        <f>N33</f>
        <v>1174299.096</v>
      </c>
      <c r="J23" s="46">
        <f>O33</f>
        <v>1115770.967</v>
      </c>
      <c r="K23" s="33"/>
      <c r="L23" s="46"/>
      <c r="M23" s="46">
        <v>145833.89480275518</v>
      </c>
      <c r="N23" s="46">
        <v>146938</v>
      </c>
      <c r="O23" s="46">
        <v>147117</v>
      </c>
      <c r="P23" s="33"/>
      <c r="Q23" s="46"/>
      <c r="R23" s="46">
        <v>49154.65227726334</v>
      </c>
      <c r="S23" s="46">
        <v>82764.59020573519</v>
      </c>
      <c r="T23" s="46">
        <v>81900.0950760375</v>
      </c>
      <c r="U23" s="33"/>
      <c r="V23" s="46"/>
      <c r="W23" s="46">
        <v>16924.455565565444</v>
      </c>
      <c r="X23" s="46">
        <v>26285.141867446946</v>
      </c>
      <c r="Y23" s="46">
        <v>26270.39488943089</v>
      </c>
      <c r="Z23" s="37"/>
      <c r="AA23" s="47">
        <f aca="true" t="shared" si="0" ref="AA23:AD25">IF($E$10=1,Q23-V23,)</f>
        <v>0</v>
      </c>
      <c r="AB23" s="47">
        <f t="shared" si="0"/>
        <v>32230.196711697896</v>
      </c>
      <c r="AC23" s="47">
        <f t="shared" si="0"/>
        <v>56479.448338288246</v>
      </c>
      <c r="AD23" s="47">
        <f t="shared" si="0"/>
        <v>55629.70018660661</v>
      </c>
      <c r="AE23" s="48"/>
      <c r="AF23" s="38"/>
      <c r="AG23" s="38"/>
      <c r="AH23" s="38"/>
      <c r="AI23" s="40"/>
    </row>
    <row r="24" spans="2:35" ht="15">
      <c r="B24" s="19">
        <f>ROW()</f>
        <v>24</v>
      </c>
      <c r="C24" s="25"/>
      <c r="D24" s="36" t="str">
        <f>$D$17</f>
        <v>Commercial</v>
      </c>
      <c r="E24" s="38"/>
      <c r="F24" s="37"/>
      <c r="G24" s="46"/>
      <c r="H24" s="46">
        <f>M34</f>
        <v>396956.149</v>
      </c>
      <c r="I24" s="46">
        <f>N34</f>
        <v>624439.151</v>
      </c>
      <c r="J24" s="46">
        <f>O34</f>
        <v>622375.391</v>
      </c>
      <c r="K24" s="33"/>
      <c r="L24" s="46"/>
      <c r="M24" s="46">
        <v>16799.09788611567</v>
      </c>
      <c r="N24" s="46">
        <v>16846</v>
      </c>
      <c r="O24" s="46">
        <v>16852</v>
      </c>
      <c r="P24" s="33"/>
      <c r="Q24" s="46"/>
      <c r="R24" s="46">
        <v>13934.196905713763</v>
      </c>
      <c r="S24" s="46">
        <v>23062.237571740465</v>
      </c>
      <c r="T24" s="46">
        <v>23619.075030761982</v>
      </c>
      <c r="U24" s="33"/>
      <c r="V24" s="46"/>
      <c r="W24" s="46">
        <v>4798.920698234738</v>
      </c>
      <c r="X24" s="46">
        <v>7324.3181032745215</v>
      </c>
      <c r="Y24" s="46">
        <v>7576.089226821378</v>
      </c>
      <c r="Z24" s="37"/>
      <c r="AA24" s="47">
        <f t="shared" si="0"/>
        <v>0</v>
      </c>
      <c r="AB24" s="47">
        <f t="shared" si="0"/>
        <v>9135.276207479026</v>
      </c>
      <c r="AC24" s="47">
        <f t="shared" si="0"/>
        <v>15737.919468465943</v>
      </c>
      <c r="AD24" s="47">
        <f t="shared" si="0"/>
        <v>16042.985803940603</v>
      </c>
      <c r="AE24" s="48"/>
      <c r="AF24" s="38"/>
      <c r="AG24" s="38"/>
      <c r="AH24" s="38"/>
      <c r="AI24" s="40"/>
    </row>
    <row r="25" spans="2:35" ht="15">
      <c r="B25" s="19">
        <f>ROW()</f>
        <v>25</v>
      </c>
      <c r="C25" s="25"/>
      <c r="D25" s="36" t="str">
        <f>$D$18</f>
        <v>Industrial</v>
      </c>
      <c r="E25" s="38"/>
      <c r="F25" s="37"/>
      <c r="G25" s="46"/>
      <c r="H25" s="46">
        <v>537558.851</v>
      </c>
      <c r="I25" s="46">
        <v>705261.753</v>
      </c>
      <c r="J25" s="46">
        <v>716853.642</v>
      </c>
      <c r="K25" s="33"/>
      <c r="L25" s="46"/>
      <c r="M25" s="46">
        <v>267.00731112916327</v>
      </c>
      <c r="N25" s="46">
        <v>274</v>
      </c>
      <c r="O25" s="46">
        <v>281</v>
      </c>
      <c r="P25" s="33"/>
      <c r="Q25" s="46"/>
      <c r="R25" s="46">
        <v>2263.75805596232</v>
      </c>
      <c r="S25" s="46">
        <v>3710.889673355431</v>
      </c>
      <c r="T25" s="46">
        <v>3873.228103772628</v>
      </c>
      <c r="U25" s="33"/>
      <c r="V25" s="46"/>
      <c r="W25" s="46">
        <v>779.7460252018657</v>
      </c>
      <c r="X25" s="46">
        <v>1178.5385667484668</v>
      </c>
      <c r="Y25" s="46">
        <v>1242.3823401972963</v>
      </c>
      <c r="Z25" s="37"/>
      <c r="AA25" s="47">
        <f t="shared" si="0"/>
        <v>0</v>
      </c>
      <c r="AB25" s="47">
        <f t="shared" si="0"/>
        <v>1484.0120307604545</v>
      </c>
      <c r="AC25" s="47">
        <f t="shared" si="0"/>
        <v>2532.351106606964</v>
      </c>
      <c r="AD25" s="47">
        <f t="shared" si="0"/>
        <v>2630.8457635753316</v>
      </c>
      <c r="AE25" s="48"/>
      <c r="AF25" s="38"/>
      <c r="AG25" s="38"/>
      <c r="AH25" s="38"/>
      <c r="AI25" s="40"/>
    </row>
    <row r="26" spans="2:35" ht="15">
      <c r="B26" s="19">
        <f>ROW()</f>
        <v>26</v>
      </c>
      <c r="C26" s="25"/>
      <c r="D26" s="47" t="s">
        <v>16</v>
      </c>
      <c r="E26" s="49"/>
      <c r="F26" s="37"/>
      <c r="G26" s="47">
        <f>SUM(G23:G25)</f>
        <v>0</v>
      </c>
      <c r="H26" s="47">
        <f>SUM(H23:H25)</f>
        <v>1603000</v>
      </c>
      <c r="I26" s="47">
        <f>SUM(I23:I25)</f>
        <v>2504000</v>
      </c>
      <c r="J26" s="47">
        <f>SUM(J23:J25)</f>
        <v>2455000</v>
      </c>
      <c r="K26" s="45"/>
      <c r="L26" s="47">
        <f>SUM(L23:L25)</f>
        <v>0</v>
      </c>
      <c r="M26" s="47">
        <f>SUM(M23:M25)</f>
        <v>162900</v>
      </c>
      <c r="N26" s="47">
        <f>SUM(N23:N25)</f>
        <v>164058</v>
      </c>
      <c r="O26" s="47">
        <f>SUM(O23:O25)</f>
        <v>164250</v>
      </c>
      <c r="P26" s="33"/>
      <c r="Q26" s="47">
        <f>SUM(Q23:Q25)</f>
        <v>0</v>
      </c>
      <c r="R26" s="47">
        <f>SUM(R23:R25)</f>
        <v>65352.607238939425</v>
      </c>
      <c r="S26" s="47">
        <f>SUM(S23:S25)</f>
        <v>109537.71745083109</v>
      </c>
      <c r="T26" s="47">
        <f>SUM(T23:T25)</f>
        <v>109392.39821057211</v>
      </c>
      <c r="U26" s="33"/>
      <c r="V26" s="46"/>
      <c r="W26" s="46"/>
      <c r="X26" s="46"/>
      <c r="Y26" s="46"/>
      <c r="Z26" s="37"/>
      <c r="AA26" s="47">
        <f>IF($E$10=1,SUM(AA23:AA25),(Q26-V26))</f>
        <v>0</v>
      </c>
      <c r="AB26" s="47">
        <f>IF($E$10=1,SUM(AB23:AB25),(R26-W26))</f>
        <v>42849.484949937374</v>
      </c>
      <c r="AC26" s="47">
        <f>IF($E$10=1,SUM(AC23:AC25),(S26-X26))</f>
        <v>74749.71891336115</v>
      </c>
      <c r="AD26" s="47">
        <f>IF($E$10=1,SUM(AD23:AD25),(T26-Y26))</f>
        <v>74303.53175412254</v>
      </c>
      <c r="AE26" s="45"/>
      <c r="AF26" s="47">
        <f>IF($F$11=1,ABS(Q26-AF44),ABS(AA26-AF44))</f>
        <v>0</v>
      </c>
      <c r="AG26" s="47">
        <f>IF($F$11=1,ABS(R26-AG44),ABS(AB26-AG44))</f>
        <v>39637.034611226176</v>
      </c>
      <c r="AH26" s="47">
        <f>IF($F$11=1,ABS(S26-AH44),ABS(AC26-AH44))</f>
        <v>67153.26942803334</v>
      </c>
      <c r="AI26" s="50">
        <f>IF($F$11=1,ABS(T26-AI44),ABS(AD26-AI44))</f>
        <v>65626.17177649986</v>
      </c>
    </row>
    <row r="27" spans="2:35" ht="6.75" customHeight="1">
      <c r="B27" s="19">
        <f>ROW()</f>
        <v>27</v>
      </c>
      <c r="C27" s="25"/>
      <c r="D27" s="28"/>
      <c r="E27" s="49"/>
      <c r="F27" s="37"/>
      <c r="G27" s="45"/>
      <c r="H27" s="45"/>
      <c r="I27" s="45"/>
      <c r="J27" s="45"/>
      <c r="K27" s="45"/>
      <c r="L27" s="45"/>
      <c r="M27" s="45"/>
      <c r="N27" s="45"/>
      <c r="O27" s="45"/>
      <c r="P27" s="33"/>
      <c r="Q27" s="45"/>
      <c r="R27" s="45"/>
      <c r="S27" s="45"/>
      <c r="T27" s="45"/>
      <c r="U27" s="33"/>
      <c r="V27" s="45"/>
      <c r="W27" s="45"/>
      <c r="X27" s="45"/>
      <c r="Y27" s="45"/>
      <c r="Z27" s="37"/>
      <c r="AA27" s="45"/>
      <c r="AB27" s="45"/>
      <c r="AC27" s="45"/>
      <c r="AD27" s="45"/>
      <c r="AE27" s="45"/>
      <c r="AF27" s="38"/>
      <c r="AG27" s="38"/>
      <c r="AH27" s="38"/>
      <c r="AI27" s="40"/>
    </row>
    <row r="28" spans="2:35" ht="6.75" customHeight="1">
      <c r="B28" s="19">
        <f>ROW()</f>
        <v>28</v>
      </c>
      <c r="C28" s="25"/>
      <c r="D28" s="28"/>
      <c r="E28" s="49"/>
      <c r="F28" s="37"/>
      <c r="G28" s="45"/>
      <c r="H28" s="45"/>
      <c r="I28" s="45"/>
      <c r="J28" s="45"/>
      <c r="K28" s="45"/>
      <c r="L28" s="45"/>
      <c r="M28" s="45"/>
      <c r="N28" s="45"/>
      <c r="O28" s="45"/>
      <c r="P28" s="33"/>
      <c r="Q28" s="45"/>
      <c r="R28" s="45"/>
      <c r="S28" s="45"/>
      <c r="T28" s="45"/>
      <c r="U28" s="33"/>
      <c r="V28" s="45"/>
      <c r="W28" s="45"/>
      <c r="X28" s="45"/>
      <c r="Y28" s="45"/>
      <c r="Z28" s="37"/>
      <c r="AA28" s="45"/>
      <c r="AB28" s="45"/>
      <c r="AC28" s="45"/>
      <c r="AD28" s="45"/>
      <c r="AE28" s="45"/>
      <c r="AF28" s="38"/>
      <c r="AG28" s="38"/>
      <c r="AH28" s="38"/>
      <c r="AI28" s="40"/>
    </row>
    <row r="29" spans="2:35" ht="15">
      <c r="B29" s="19">
        <f>ROW()</f>
        <v>29</v>
      </c>
      <c r="C29" s="25"/>
      <c r="D29" s="28"/>
      <c r="E29" s="49"/>
      <c r="F29" s="37"/>
      <c r="G29" s="45"/>
      <c r="H29" s="45">
        <v>0</v>
      </c>
      <c r="I29" s="45">
        <v>0</v>
      </c>
      <c r="J29" s="45">
        <v>0</v>
      </c>
      <c r="K29" s="45"/>
      <c r="L29" s="45"/>
      <c r="M29" s="45">
        <v>0</v>
      </c>
      <c r="N29" s="45">
        <v>0</v>
      </c>
      <c r="O29" s="45">
        <v>0</v>
      </c>
      <c r="P29" s="33"/>
      <c r="Q29" s="45"/>
      <c r="R29" s="45">
        <v>0</v>
      </c>
      <c r="S29" s="45">
        <v>0</v>
      </c>
      <c r="T29" s="45">
        <v>0</v>
      </c>
      <c r="U29" s="45"/>
      <c r="V29" s="45"/>
      <c r="W29" s="45"/>
      <c r="X29" s="45"/>
      <c r="Y29" s="45"/>
      <c r="Z29" s="37"/>
      <c r="AA29" s="45"/>
      <c r="AB29" s="45"/>
      <c r="AC29" s="45"/>
      <c r="AD29" s="45"/>
      <c r="AE29" s="45"/>
      <c r="AF29" s="38"/>
      <c r="AG29" s="38"/>
      <c r="AH29" s="38"/>
      <c r="AI29" s="40"/>
    </row>
    <row r="30" spans="2:35" ht="75">
      <c r="B30" s="19">
        <f>ROW()</f>
        <v>30</v>
      </c>
      <c r="C30" s="25"/>
      <c r="D30" s="28"/>
      <c r="E30" s="35"/>
      <c r="F30" s="37"/>
      <c r="G30" s="33"/>
      <c r="H30" s="38"/>
      <c r="I30" s="38"/>
      <c r="J30" s="38"/>
      <c r="K30" s="38"/>
      <c r="L30" s="33" t="s">
        <v>9</v>
      </c>
      <c r="M30" s="38"/>
      <c r="N30" s="38"/>
      <c r="O30" s="38"/>
      <c r="P30" s="38"/>
      <c r="Q30" s="51" t="s">
        <v>23</v>
      </c>
      <c r="R30" s="38"/>
      <c r="S30" s="38"/>
      <c r="T30" s="38"/>
      <c r="U30" s="38"/>
      <c r="V30" s="51" t="s">
        <v>22</v>
      </c>
      <c r="W30" s="38"/>
      <c r="X30" s="38"/>
      <c r="Y30" s="38"/>
      <c r="Z30" s="37"/>
      <c r="AA30" s="51" t="s">
        <v>13</v>
      </c>
      <c r="AB30" s="38"/>
      <c r="AC30" s="38"/>
      <c r="AD30" s="38"/>
      <c r="AE30" s="38"/>
      <c r="AF30" s="38"/>
      <c r="AG30" s="38"/>
      <c r="AH30" s="38"/>
      <c r="AI30" s="40"/>
    </row>
    <row r="31" spans="2:35" ht="15">
      <c r="B31" s="19">
        <f>ROW()</f>
        <v>31</v>
      </c>
      <c r="C31" s="25"/>
      <c r="D31" s="33" t="s">
        <v>6</v>
      </c>
      <c r="E31" s="35"/>
      <c r="F31" s="33"/>
      <c r="G31" s="33"/>
      <c r="H31" s="33"/>
      <c r="I31" s="33"/>
      <c r="J31" s="33"/>
      <c r="K31" s="52"/>
      <c r="L31" s="52" t="s">
        <v>5</v>
      </c>
      <c r="M31" s="52"/>
      <c r="N31" s="33"/>
      <c r="O31" s="33"/>
      <c r="P31" s="33"/>
      <c r="Q31" s="51" t="s">
        <v>8</v>
      </c>
      <c r="R31" s="33"/>
      <c r="S31" s="33"/>
      <c r="T31" s="33"/>
      <c r="U31" s="33"/>
      <c r="V31" s="51" t="s">
        <v>8</v>
      </c>
      <c r="W31" s="33"/>
      <c r="X31" s="33"/>
      <c r="Y31" s="33"/>
      <c r="Z31" s="33"/>
      <c r="AA31" s="51" t="s">
        <v>8</v>
      </c>
      <c r="AB31" s="33"/>
      <c r="AC31" s="33"/>
      <c r="AD31" s="33"/>
      <c r="AE31" s="33"/>
      <c r="AF31" s="38"/>
      <c r="AG31" s="38"/>
      <c r="AH31" s="38"/>
      <c r="AI31" s="40"/>
    </row>
    <row r="32" spans="2:35" ht="22.5" customHeight="1">
      <c r="B32" s="19">
        <f>ROW()</f>
        <v>32</v>
      </c>
      <c r="C32" s="25"/>
      <c r="D32" s="35"/>
      <c r="E32" s="38"/>
      <c r="F32" s="37"/>
      <c r="G32" s="33"/>
      <c r="H32" s="33"/>
      <c r="I32" s="33"/>
      <c r="J32" s="33"/>
      <c r="K32" s="42"/>
      <c r="L32" s="42">
        <v>2008</v>
      </c>
      <c r="M32" s="42">
        <v>2009</v>
      </c>
      <c r="N32" s="42">
        <v>2010</v>
      </c>
      <c r="O32" s="42">
        <v>2011</v>
      </c>
      <c r="P32" s="33"/>
      <c r="Q32" s="42">
        <v>2008</v>
      </c>
      <c r="R32" s="42">
        <v>2009</v>
      </c>
      <c r="S32" s="42">
        <v>2010</v>
      </c>
      <c r="T32" s="42">
        <v>2011</v>
      </c>
      <c r="U32" s="33"/>
      <c r="V32" s="42">
        <v>2008</v>
      </c>
      <c r="W32" s="42">
        <v>2009</v>
      </c>
      <c r="X32" s="42">
        <v>2010</v>
      </c>
      <c r="Y32" s="42">
        <v>2011</v>
      </c>
      <c r="Z32" s="42"/>
      <c r="AA32" s="42">
        <v>2008</v>
      </c>
      <c r="AB32" s="42">
        <v>2009</v>
      </c>
      <c r="AC32" s="42">
        <v>2010</v>
      </c>
      <c r="AD32" s="42">
        <v>2011</v>
      </c>
      <c r="AE32" s="43"/>
      <c r="AF32" s="38"/>
      <c r="AG32" s="38"/>
      <c r="AH32" s="38"/>
      <c r="AI32" s="40"/>
    </row>
    <row r="33" spans="2:35" ht="15">
      <c r="B33" s="19">
        <f>ROW()</f>
        <v>33</v>
      </c>
      <c r="C33" s="25"/>
      <c r="D33" s="45" t="str">
        <f>$D$16</f>
        <v>Household</v>
      </c>
      <c r="E33" s="38"/>
      <c r="F33" s="37"/>
      <c r="G33" s="33"/>
      <c r="H33" s="33"/>
      <c r="I33" s="33"/>
      <c r="J33" s="33"/>
      <c r="K33" s="33"/>
      <c r="L33" s="46"/>
      <c r="M33" s="46">
        <v>668485</v>
      </c>
      <c r="N33" s="46">
        <v>1174299.096</v>
      </c>
      <c r="O33" s="46">
        <v>1115770.967</v>
      </c>
      <c r="P33" s="33"/>
      <c r="Q33" s="46"/>
      <c r="R33" s="46">
        <v>0</v>
      </c>
      <c r="S33" s="46">
        <v>0</v>
      </c>
      <c r="T33" s="46">
        <v>0</v>
      </c>
      <c r="U33" s="33"/>
      <c r="V33" s="46"/>
      <c r="W33" s="46">
        <v>0</v>
      </c>
      <c r="X33" s="46">
        <v>0</v>
      </c>
      <c r="Y33" s="46">
        <v>0</v>
      </c>
      <c r="Z33" s="37"/>
      <c r="AA33" s="47">
        <f aca="true" t="shared" si="1" ref="AA33:AD35">IF($E$10=1,Q33-V33,)</f>
        <v>0</v>
      </c>
      <c r="AB33" s="47">
        <f t="shared" si="1"/>
        <v>0</v>
      </c>
      <c r="AC33" s="47">
        <f t="shared" si="1"/>
        <v>0</v>
      </c>
      <c r="AD33" s="47">
        <f t="shared" si="1"/>
        <v>0</v>
      </c>
      <c r="AE33" s="48"/>
      <c r="AF33" s="38"/>
      <c r="AG33" s="38"/>
      <c r="AH33" s="38"/>
      <c r="AI33" s="40"/>
    </row>
    <row r="34" spans="2:35" ht="15">
      <c r="B34" s="19">
        <f>ROW()</f>
        <v>34</v>
      </c>
      <c r="C34" s="25"/>
      <c r="D34" s="36" t="str">
        <f>$D$17</f>
        <v>Commercial</v>
      </c>
      <c r="E34" s="38"/>
      <c r="F34" s="37"/>
      <c r="G34" s="33"/>
      <c r="H34" s="33"/>
      <c r="I34" s="33"/>
      <c r="J34" s="33"/>
      <c r="K34" s="33"/>
      <c r="L34" s="46"/>
      <c r="M34" s="46">
        <v>396956.149</v>
      </c>
      <c r="N34" s="46">
        <v>624439.151</v>
      </c>
      <c r="O34" s="46">
        <v>622375.391</v>
      </c>
      <c r="P34" s="33"/>
      <c r="Q34" s="46"/>
      <c r="R34" s="46">
        <v>0</v>
      </c>
      <c r="S34" s="46">
        <v>0</v>
      </c>
      <c r="T34" s="46">
        <v>0</v>
      </c>
      <c r="U34" s="33"/>
      <c r="V34" s="46"/>
      <c r="W34" s="46">
        <v>0</v>
      </c>
      <c r="X34" s="46">
        <v>0</v>
      </c>
      <c r="Y34" s="46">
        <v>0</v>
      </c>
      <c r="Z34" s="37"/>
      <c r="AA34" s="47">
        <f t="shared" si="1"/>
        <v>0</v>
      </c>
      <c r="AB34" s="47">
        <f t="shared" si="1"/>
        <v>0</v>
      </c>
      <c r="AC34" s="47">
        <f t="shared" si="1"/>
        <v>0</v>
      </c>
      <c r="AD34" s="47">
        <f t="shared" si="1"/>
        <v>0</v>
      </c>
      <c r="AE34" s="48"/>
      <c r="AF34" s="38"/>
      <c r="AG34" s="38"/>
      <c r="AH34" s="38"/>
      <c r="AI34" s="40"/>
    </row>
    <row r="35" spans="2:35" ht="15">
      <c r="B35" s="19">
        <f>ROW()</f>
        <v>35</v>
      </c>
      <c r="C35" s="25"/>
      <c r="D35" s="36" t="str">
        <f>$D$18</f>
        <v>Industrial</v>
      </c>
      <c r="E35" s="38"/>
      <c r="F35" s="37"/>
      <c r="G35" s="33"/>
      <c r="H35" s="33"/>
      <c r="I35" s="33"/>
      <c r="J35" s="33"/>
      <c r="K35" s="33"/>
      <c r="L35" s="46"/>
      <c r="M35" s="46">
        <v>452452.285</v>
      </c>
      <c r="N35" s="46">
        <v>692675.739</v>
      </c>
      <c r="O35" s="46">
        <v>694327.521</v>
      </c>
      <c r="P35" s="33"/>
      <c r="Q35" s="46"/>
      <c r="R35" s="46">
        <v>9954.606447203949</v>
      </c>
      <c r="S35" s="46">
        <v>16542.058537770048</v>
      </c>
      <c r="T35" s="46">
        <v>16806.48857239176</v>
      </c>
      <c r="U35" s="33"/>
      <c r="V35" s="46"/>
      <c r="W35" s="46">
        <v>3427.7090950832876</v>
      </c>
      <c r="X35" s="46">
        <v>5253.5795122533855</v>
      </c>
      <c r="Y35" s="46">
        <v>5390.873979957295</v>
      </c>
      <c r="Z35" s="37"/>
      <c r="AA35" s="47">
        <f t="shared" si="1"/>
        <v>0</v>
      </c>
      <c r="AB35" s="47">
        <f t="shared" si="1"/>
        <v>6526.897352120661</v>
      </c>
      <c r="AC35" s="47">
        <f t="shared" si="1"/>
        <v>11288.479025516663</v>
      </c>
      <c r="AD35" s="47">
        <f t="shared" si="1"/>
        <v>11415.614592434467</v>
      </c>
      <c r="AE35" s="48"/>
      <c r="AF35" s="38"/>
      <c r="AG35" s="38"/>
      <c r="AH35" s="38"/>
      <c r="AI35" s="40"/>
    </row>
    <row r="36" spans="2:35" ht="15">
      <c r="B36" s="19">
        <f>ROW()</f>
        <v>36</v>
      </c>
      <c r="C36" s="25"/>
      <c r="D36" s="47" t="s">
        <v>16</v>
      </c>
      <c r="E36" s="49"/>
      <c r="F36" s="37"/>
      <c r="G36" s="33"/>
      <c r="H36" s="33"/>
      <c r="I36" s="33"/>
      <c r="J36" s="33"/>
      <c r="K36" s="45"/>
      <c r="L36" s="47">
        <f>SUM(L33:L35)</f>
        <v>0</v>
      </c>
      <c r="M36" s="47">
        <f>SUM(M33:M35)</f>
        <v>1517893.434</v>
      </c>
      <c r="N36" s="47">
        <f>SUM(N33:N35)</f>
        <v>2491413.986</v>
      </c>
      <c r="O36" s="47">
        <f>SUM(O33:O35)</f>
        <v>2432473.8789999997</v>
      </c>
      <c r="P36" s="33"/>
      <c r="Q36" s="47">
        <f>SUM(Q33:Q35)</f>
        <v>0</v>
      </c>
      <c r="R36" s="47">
        <f>SUM(R33:R35)</f>
        <v>9954.606447203949</v>
      </c>
      <c r="S36" s="47">
        <f>SUM(S33:S35)</f>
        <v>16542.058537770048</v>
      </c>
      <c r="T36" s="47">
        <f>SUM(T33:T35)</f>
        <v>16806.48857239176</v>
      </c>
      <c r="U36" s="33"/>
      <c r="V36" s="47"/>
      <c r="W36" s="47"/>
      <c r="X36" s="47"/>
      <c r="Y36" s="47"/>
      <c r="Z36" s="37"/>
      <c r="AA36" s="47">
        <f>IF($E$10=1,SUM(AA33:AA35),(Q36-V36))</f>
        <v>0</v>
      </c>
      <c r="AB36" s="47">
        <f>IF($E$10=1,SUM(AB33:AB35),(R36-W36))</f>
        <v>6526.897352120661</v>
      </c>
      <c r="AC36" s="47">
        <f>IF($E$10=1,SUM(AC33:AC35),(S36-X36))</f>
        <v>11288.479025516663</v>
      </c>
      <c r="AD36" s="47">
        <f>IF($E$10=1,SUM(AD33:AD35),(T36-Y36))</f>
        <v>11415.614592434467</v>
      </c>
      <c r="AE36" s="45"/>
      <c r="AF36" s="38"/>
      <c r="AG36" s="38"/>
      <c r="AH36" s="38"/>
      <c r="AI36" s="40"/>
    </row>
    <row r="37" spans="2:35" ht="15">
      <c r="B37" s="19">
        <f>ROW()</f>
        <v>37</v>
      </c>
      <c r="C37" s="25"/>
      <c r="D37" s="28"/>
      <c r="E37" s="49"/>
      <c r="F37" s="37"/>
      <c r="G37" s="45"/>
      <c r="H37" s="45"/>
      <c r="I37" s="45"/>
      <c r="J37" s="45"/>
      <c r="K37" s="45"/>
      <c r="L37" s="45"/>
      <c r="M37" s="45"/>
      <c r="N37" s="45"/>
      <c r="O37" s="45"/>
      <c r="P37" s="33"/>
      <c r="Q37" s="45"/>
      <c r="R37" s="45">
        <v>0</v>
      </c>
      <c r="S37" s="45">
        <v>0</v>
      </c>
      <c r="T37" s="45">
        <v>0</v>
      </c>
      <c r="U37" s="45"/>
      <c r="V37" s="45"/>
      <c r="W37" s="45"/>
      <c r="X37" s="45"/>
      <c r="Y37" s="45"/>
      <c r="Z37" s="37"/>
      <c r="AA37" s="45"/>
      <c r="AB37" s="45"/>
      <c r="AC37" s="45"/>
      <c r="AD37" s="45"/>
      <c r="AE37" s="45"/>
      <c r="AF37" s="38"/>
      <c r="AG37" s="38"/>
      <c r="AH37" s="38"/>
      <c r="AI37" s="40"/>
    </row>
    <row r="38" spans="2:35" ht="90">
      <c r="B38" s="19">
        <f>ROW()</f>
        <v>38</v>
      </c>
      <c r="C38" s="25"/>
      <c r="D38" s="28"/>
      <c r="E38" s="49"/>
      <c r="F38" s="37"/>
      <c r="G38" s="71" t="s">
        <v>26</v>
      </c>
      <c r="H38" s="71"/>
      <c r="I38" s="71"/>
      <c r="J38" s="71"/>
      <c r="K38" s="45"/>
      <c r="L38" s="51" t="s">
        <v>27</v>
      </c>
      <c r="M38" s="45"/>
      <c r="N38" s="45"/>
      <c r="O38" s="45"/>
      <c r="P38" s="33"/>
      <c r="Q38" s="51" t="s">
        <v>27</v>
      </c>
      <c r="R38" s="45"/>
      <c r="S38" s="45"/>
      <c r="T38" s="45"/>
      <c r="U38" s="45"/>
      <c r="V38" s="51" t="s">
        <v>27</v>
      </c>
      <c r="W38" s="45"/>
      <c r="X38" s="45"/>
      <c r="Y38" s="45"/>
      <c r="Z38" s="37"/>
      <c r="AA38" s="51" t="s">
        <v>27</v>
      </c>
      <c r="AB38" s="45"/>
      <c r="AC38" s="45"/>
      <c r="AD38" s="45"/>
      <c r="AE38" s="45"/>
      <c r="AF38" s="38"/>
      <c r="AG38" s="38"/>
      <c r="AH38" s="38"/>
      <c r="AI38" s="40"/>
    </row>
    <row r="39" spans="2:35" ht="24.75" customHeight="1">
      <c r="B39" s="19">
        <f>ROW()</f>
        <v>39</v>
      </c>
      <c r="C39" s="25"/>
      <c r="D39" s="28"/>
      <c r="E39" s="49"/>
      <c r="F39" s="37"/>
      <c r="G39" s="53" t="s">
        <v>4</v>
      </c>
      <c r="H39" s="54"/>
      <c r="I39" s="54"/>
      <c r="J39" s="54"/>
      <c r="K39" s="54"/>
      <c r="L39" s="53" t="s">
        <v>4</v>
      </c>
      <c r="M39" s="54"/>
      <c r="N39" s="54"/>
      <c r="O39" s="54"/>
      <c r="P39" s="52"/>
      <c r="Q39" s="53" t="s">
        <v>4</v>
      </c>
      <c r="R39" s="54"/>
      <c r="S39" s="54"/>
      <c r="T39" s="54"/>
      <c r="U39" s="54"/>
      <c r="V39" s="53" t="s">
        <v>4</v>
      </c>
      <c r="W39" s="54"/>
      <c r="X39" s="54"/>
      <c r="Y39" s="54"/>
      <c r="Z39" s="37"/>
      <c r="AA39" s="53" t="s">
        <v>4</v>
      </c>
      <c r="AB39" s="45"/>
      <c r="AC39" s="45"/>
      <c r="AD39" s="45"/>
      <c r="AE39" s="45"/>
      <c r="AF39" s="41" t="s">
        <v>4</v>
      </c>
      <c r="AG39" s="38"/>
      <c r="AH39" s="38"/>
      <c r="AI39" s="40"/>
    </row>
    <row r="40" spans="2:35" ht="15">
      <c r="B40" s="19">
        <f>ROW()</f>
        <v>40</v>
      </c>
      <c r="C40" s="25"/>
      <c r="D40" s="35"/>
      <c r="E40" s="38"/>
      <c r="F40" s="37"/>
      <c r="G40" s="42">
        <v>2008</v>
      </c>
      <c r="H40" s="42">
        <v>2009</v>
      </c>
      <c r="I40" s="42">
        <v>2010</v>
      </c>
      <c r="J40" s="42">
        <v>2011</v>
      </c>
      <c r="K40" s="42"/>
      <c r="L40" s="42">
        <v>2008</v>
      </c>
      <c r="M40" s="42">
        <v>2009</v>
      </c>
      <c r="N40" s="42">
        <v>2010</v>
      </c>
      <c r="O40" s="42">
        <v>2011</v>
      </c>
      <c r="P40" s="33"/>
      <c r="Q40" s="42">
        <v>2008</v>
      </c>
      <c r="R40" s="42">
        <v>2009</v>
      </c>
      <c r="S40" s="42">
        <v>2010</v>
      </c>
      <c r="T40" s="42">
        <v>2011</v>
      </c>
      <c r="U40" s="42"/>
      <c r="V40" s="42">
        <v>2008</v>
      </c>
      <c r="W40" s="42">
        <v>2009</v>
      </c>
      <c r="X40" s="42">
        <v>2010</v>
      </c>
      <c r="Y40" s="42">
        <v>2011</v>
      </c>
      <c r="Z40" s="42"/>
      <c r="AA40" s="42">
        <v>2008</v>
      </c>
      <c r="AB40" s="42">
        <v>2009</v>
      </c>
      <c r="AC40" s="42">
        <v>2010</v>
      </c>
      <c r="AD40" s="42">
        <v>2011</v>
      </c>
      <c r="AE40" s="43"/>
      <c r="AF40" s="42">
        <v>2008</v>
      </c>
      <c r="AG40" s="42">
        <v>2009</v>
      </c>
      <c r="AH40" s="42">
        <v>2010</v>
      </c>
      <c r="AI40" s="44">
        <v>2011</v>
      </c>
    </row>
    <row r="41" spans="2:35" ht="15">
      <c r="B41" s="19">
        <f>ROW()</f>
        <v>41</v>
      </c>
      <c r="C41" s="25"/>
      <c r="D41" s="45" t="str">
        <f>$D$16</f>
        <v>Household</v>
      </c>
      <c r="E41" s="38"/>
      <c r="F41" s="37"/>
      <c r="G41" s="46"/>
      <c r="H41" s="46"/>
      <c r="I41" s="46"/>
      <c r="J41" s="46"/>
      <c r="K41" s="33"/>
      <c r="L41" s="46"/>
      <c r="M41" s="46"/>
      <c r="N41" s="46"/>
      <c r="O41" s="46"/>
      <c r="P41" s="33"/>
      <c r="Q41" s="46"/>
      <c r="R41" s="46">
        <v>4808.9167885374845</v>
      </c>
      <c r="S41" s="46">
        <v>8017.228025239127</v>
      </c>
      <c r="T41" s="46">
        <v>8092.679078707477</v>
      </c>
      <c r="U41" s="45"/>
      <c r="V41" s="46"/>
      <c r="W41" s="46">
        <v>1655.5922673854504</v>
      </c>
      <c r="X41" s="46">
        <v>2546.1852164463335</v>
      </c>
      <c r="Y41" s="46">
        <v>2595.8196374949443</v>
      </c>
      <c r="Z41" s="37"/>
      <c r="AA41" s="47">
        <f aca="true" t="shared" si="2" ref="AA41:AD43">IF($E$10=1,Q41-V41,)</f>
        <v>0</v>
      </c>
      <c r="AB41" s="47">
        <f t="shared" si="2"/>
        <v>3153.3245211520343</v>
      </c>
      <c r="AC41" s="47">
        <f t="shared" si="2"/>
        <v>5471.042808792794</v>
      </c>
      <c r="AD41" s="47">
        <f t="shared" si="2"/>
        <v>5496.859441212533</v>
      </c>
      <c r="AE41" s="48"/>
      <c r="AF41" s="47">
        <f aca="true" t="shared" si="3" ref="AF41:AI43">G41+L41+Q41+V41+AA41</f>
        <v>0</v>
      </c>
      <c r="AG41" s="47">
        <f t="shared" si="3"/>
        <v>9617.833577074969</v>
      </c>
      <c r="AH41" s="47">
        <f t="shared" si="3"/>
        <v>16034.456050478255</v>
      </c>
      <c r="AI41" s="50">
        <f t="shared" si="3"/>
        <v>16185.358157414954</v>
      </c>
    </row>
    <row r="42" spans="2:35" ht="15">
      <c r="B42" s="19">
        <f>ROW()</f>
        <v>42</v>
      </c>
      <c r="C42" s="25"/>
      <c r="D42" s="36" t="str">
        <f>$D$17</f>
        <v>Commercial</v>
      </c>
      <c r="E42" s="38"/>
      <c r="F42" s="37"/>
      <c r="G42" s="46"/>
      <c r="H42" s="46"/>
      <c r="I42" s="46"/>
      <c r="J42" s="46"/>
      <c r="K42" s="33"/>
      <c r="L42" s="46"/>
      <c r="M42" s="46"/>
      <c r="N42" s="46"/>
      <c r="O42" s="46"/>
      <c r="P42" s="33"/>
      <c r="Q42" s="46"/>
      <c r="R42" s="46">
        <v>4407.715898144695</v>
      </c>
      <c r="S42" s="46">
        <v>7253.864948987846</v>
      </c>
      <c r="T42" s="46">
        <v>7512.658648797438</v>
      </c>
      <c r="U42" s="45"/>
      <c r="V42" s="46"/>
      <c r="W42" s="46">
        <v>1517.760018917979</v>
      </c>
      <c r="X42" s="46">
        <v>2303.749330450184</v>
      </c>
      <c r="Y42" s="46">
        <v>2409.771431769084</v>
      </c>
      <c r="Z42" s="37"/>
      <c r="AA42" s="47">
        <f t="shared" si="2"/>
        <v>0</v>
      </c>
      <c r="AB42" s="47">
        <f t="shared" si="2"/>
        <v>2889.9558792267153</v>
      </c>
      <c r="AC42" s="47">
        <f t="shared" si="2"/>
        <v>4950.115618537662</v>
      </c>
      <c r="AD42" s="47">
        <f t="shared" si="2"/>
        <v>5102.887217028354</v>
      </c>
      <c r="AE42" s="48"/>
      <c r="AF42" s="47">
        <f t="shared" si="3"/>
        <v>0</v>
      </c>
      <c r="AG42" s="47">
        <f t="shared" si="3"/>
        <v>8815.43179628939</v>
      </c>
      <c r="AH42" s="47">
        <f t="shared" si="3"/>
        <v>14507.729897975692</v>
      </c>
      <c r="AI42" s="50">
        <f t="shared" si="3"/>
        <v>15025.317297594876</v>
      </c>
    </row>
    <row r="43" spans="2:35" ht="15">
      <c r="B43" s="19">
        <f>ROW()</f>
        <v>43</v>
      </c>
      <c r="C43" s="25"/>
      <c r="D43" s="36" t="str">
        <f>$D$18</f>
        <v>Industrial</v>
      </c>
      <c r="E43" s="38"/>
      <c r="F43" s="37"/>
      <c r="G43" s="46"/>
      <c r="H43" s="46"/>
      <c r="I43" s="46"/>
      <c r="J43" s="46"/>
      <c r="K43" s="33"/>
      <c r="L43" s="46"/>
      <c r="M43" s="46"/>
      <c r="N43" s="46"/>
      <c r="O43" s="46"/>
      <c r="P43" s="33"/>
      <c r="Q43" s="46"/>
      <c r="R43" s="46">
        <v>3641.153627174446</v>
      </c>
      <c r="S43" s="46">
        <v>5921.131037171903</v>
      </c>
      <c r="T43" s="46">
        <v>6277.775489531208</v>
      </c>
      <c r="U43" s="45"/>
      <c r="V43" s="46"/>
      <c r="W43" s="46">
        <v>1254.0202396112393</v>
      </c>
      <c r="X43" s="46">
        <v>1880.4874033801686</v>
      </c>
      <c r="Y43" s="46">
        <v>2013.668494329107</v>
      </c>
      <c r="Z43" s="37"/>
      <c r="AA43" s="47">
        <f t="shared" si="2"/>
        <v>0</v>
      </c>
      <c r="AB43" s="47">
        <f t="shared" si="2"/>
        <v>2387.1333875632063</v>
      </c>
      <c r="AC43" s="47">
        <f t="shared" si="2"/>
        <v>4040.643633791734</v>
      </c>
      <c r="AD43" s="47">
        <f t="shared" si="2"/>
        <v>4264.106995202101</v>
      </c>
      <c r="AE43" s="48"/>
      <c r="AF43" s="47">
        <f t="shared" si="3"/>
        <v>0</v>
      </c>
      <c r="AG43" s="47">
        <f t="shared" si="3"/>
        <v>7282.307254348892</v>
      </c>
      <c r="AH43" s="47">
        <f t="shared" si="3"/>
        <v>11842.262074343806</v>
      </c>
      <c r="AI43" s="50">
        <f t="shared" si="3"/>
        <v>12555.550979062416</v>
      </c>
    </row>
    <row r="44" spans="2:35" ht="15">
      <c r="B44" s="19">
        <f>ROW()</f>
        <v>44</v>
      </c>
      <c r="C44" s="25"/>
      <c r="D44" s="47" t="s">
        <v>16</v>
      </c>
      <c r="E44" s="49"/>
      <c r="F44" s="37"/>
      <c r="G44" s="47">
        <f>SUM(G41:G43)</f>
        <v>0</v>
      </c>
      <c r="H44" s="47">
        <f>SUM(H41:H43)</f>
        <v>0</v>
      </c>
      <c r="I44" s="47">
        <f>SUM(I41:I43)</f>
        <v>0</v>
      </c>
      <c r="J44" s="47">
        <f>SUM(J41:J43)</f>
        <v>0</v>
      </c>
      <c r="K44" s="45"/>
      <c r="L44" s="47">
        <f>SUM(L41:L43)</f>
        <v>0</v>
      </c>
      <c r="M44" s="47">
        <f>SUM(M41:M43)</f>
        <v>0</v>
      </c>
      <c r="N44" s="47">
        <f>SUM(N41:N43)</f>
        <v>0</v>
      </c>
      <c r="O44" s="47">
        <f>SUM(O41:O43)</f>
        <v>0</v>
      </c>
      <c r="P44" s="33"/>
      <c r="Q44" s="47">
        <f>SUM(Q41:Q43)</f>
        <v>0</v>
      </c>
      <c r="R44" s="47">
        <f>SUM(R41:R43)</f>
        <v>12857.786313856626</v>
      </c>
      <c r="S44" s="47">
        <f>SUM(S41:S43)</f>
        <v>21192.224011398874</v>
      </c>
      <c r="T44" s="47">
        <f>SUM(T41:T43)</f>
        <v>21883.113217036123</v>
      </c>
      <c r="U44" s="45"/>
      <c r="V44" s="47">
        <f>SUM(V41:V43)</f>
        <v>0</v>
      </c>
      <c r="W44" s="47">
        <f>SUM(W41:W43)</f>
        <v>4427.372525914669</v>
      </c>
      <c r="X44" s="47">
        <f>SUM(X41:X43)</f>
        <v>6730.421950276686</v>
      </c>
      <c r="Y44" s="47">
        <f>SUM(Y41:Y43)</f>
        <v>7019.259563593136</v>
      </c>
      <c r="Z44" s="37"/>
      <c r="AA44" s="47">
        <f>IF($E$10=1,SUM(AA41:AA43),(Q44-V44))</f>
        <v>0</v>
      </c>
      <c r="AB44" s="47">
        <f>IF($E$10=1,SUM(AB41:AB43),(R44-W44))</f>
        <v>8430.413787941956</v>
      </c>
      <c r="AC44" s="47">
        <f>IF($E$10=1,SUM(AC41:AC43),(S44-X44))</f>
        <v>14461.802061122191</v>
      </c>
      <c r="AD44" s="47">
        <f>IF($E$10=1,SUM(AD41:AD43),(T44-Y44))</f>
        <v>14863.853653442988</v>
      </c>
      <c r="AE44" s="45"/>
      <c r="AF44" s="47">
        <f>SUM(AF41:AF43)</f>
        <v>0</v>
      </c>
      <c r="AG44" s="47">
        <f>SUM(AG41:AG43)</f>
        <v>25715.572627713253</v>
      </c>
      <c r="AH44" s="47">
        <f>SUM(AH41:AH43)</f>
        <v>42384.44802279775</v>
      </c>
      <c r="AI44" s="50">
        <f>SUM(AI41:AI43)</f>
        <v>43766.22643407225</v>
      </c>
    </row>
    <row r="45" spans="2:35" ht="15">
      <c r="B45" s="19">
        <f>ROW()</f>
        <v>45</v>
      </c>
      <c r="C45" s="25"/>
      <c r="D45" s="28"/>
      <c r="E45" s="49"/>
      <c r="F45" s="37"/>
      <c r="G45" s="45"/>
      <c r="H45" s="45"/>
      <c r="I45" s="45"/>
      <c r="J45" s="45"/>
      <c r="K45" s="45"/>
      <c r="L45" s="45"/>
      <c r="M45" s="45"/>
      <c r="N45" s="45"/>
      <c r="O45" s="45"/>
      <c r="P45" s="33"/>
      <c r="Q45" s="45"/>
      <c r="R45" s="45">
        <v>0</v>
      </c>
      <c r="S45" s="45">
        <v>0</v>
      </c>
      <c r="T45" s="45">
        <v>0</v>
      </c>
      <c r="U45" s="45"/>
      <c r="V45" s="45"/>
      <c r="W45" s="45"/>
      <c r="X45" s="45"/>
      <c r="Y45" s="45"/>
      <c r="Z45" s="37"/>
      <c r="AA45" s="45"/>
      <c r="AB45" s="45"/>
      <c r="AC45" s="45"/>
      <c r="AD45" s="45"/>
      <c r="AE45" s="45"/>
      <c r="AF45" s="38"/>
      <c r="AG45" s="38"/>
      <c r="AH45" s="38"/>
      <c r="AI45" s="40"/>
    </row>
    <row r="46" spans="2:35" ht="15">
      <c r="B46" s="19">
        <f>ROW()</f>
        <v>46</v>
      </c>
      <c r="C46" s="25"/>
      <c r="D46" s="39" t="str">
        <f>IF(SUM(AF26:AI26)&lt;0.1,"You are not required to provide information in this cell","You are required to explain why total revenue does not reconcile total revenue calculated from billed quanties")</f>
        <v>You are required to explain why total revenue does not reconcile total revenue calculated from billed quanties</v>
      </c>
      <c r="E46" s="49"/>
      <c r="F46" s="37"/>
      <c r="G46" s="45"/>
      <c r="H46" s="45"/>
      <c r="I46" s="45"/>
      <c r="J46" s="45"/>
      <c r="K46" s="45"/>
      <c r="L46" s="45"/>
      <c r="M46" s="45"/>
      <c r="N46" s="45"/>
      <c r="O46" s="45"/>
      <c r="P46" s="33"/>
      <c r="Q46" s="45"/>
      <c r="R46" s="45"/>
      <c r="S46" s="45"/>
      <c r="T46" s="45"/>
      <c r="U46" s="45"/>
      <c r="V46" s="45"/>
      <c r="W46" s="45"/>
      <c r="X46" s="45"/>
      <c r="Y46" s="45"/>
      <c r="Z46" s="37"/>
      <c r="AA46" s="45"/>
      <c r="AB46" s="45"/>
      <c r="AC46" s="45"/>
      <c r="AD46" s="45"/>
      <c r="AE46" s="45"/>
      <c r="AF46" s="38"/>
      <c r="AG46" s="38"/>
      <c r="AH46" s="38"/>
      <c r="AI46" s="40"/>
    </row>
    <row r="47" spans="2:35" ht="60" customHeight="1">
      <c r="B47" s="19">
        <f>ROW()</f>
        <v>47</v>
      </c>
      <c r="C47" s="25"/>
      <c r="D47" s="72" t="s">
        <v>32</v>
      </c>
      <c r="E47" s="73"/>
      <c r="F47" s="73"/>
      <c r="G47" s="73"/>
      <c r="H47" s="73"/>
      <c r="I47" s="73"/>
      <c r="J47" s="73"/>
      <c r="K47" s="73"/>
      <c r="L47" s="73"/>
      <c r="M47" s="73"/>
      <c r="N47" s="73"/>
      <c r="O47" s="73"/>
      <c r="P47" s="73"/>
      <c r="Q47" s="73"/>
      <c r="R47" s="73"/>
      <c r="S47" s="74"/>
      <c r="T47" s="45"/>
      <c r="U47" s="45"/>
      <c r="V47" s="45"/>
      <c r="W47" s="45"/>
      <c r="X47" s="45"/>
      <c r="Y47" s="45"/>
      <c r="Z47" s="37"/>
      <c r="AA47" s="45"/>
      <c r="AB47" s="45"/>
      <c r="AC47" s="45"/>
      <c r="AD47" s="45"/>
      <c r="AE47" s="45"/>
      <c r="AF47" s="38"/>
      <c r="AG47" s="38"/>
      <c r="AH47" s="38"/>
      <c r="AI47" s="40"/>
    </row>
    <row r="48" spans="2:35" ht="15">
      <c r="B48" s="19"/>
      <c r="C48" s="25"/>
      <c r="D48" s="28"/>
      <c r="E48" s="49"/>
      <c r="F48" s="37"/>
      <c r="G48" s="45"/>
      <c r="H48" s="45"/>
      <c r="I48" s="45"/>
      <c r="J48" s="45"/>
      <c r="K48" s="45"/>
      <c r="L48" s="45"/>
      <c r="M48" s="45"/>
      <c r="N48" s="45"/>
      <c r="O48" s="45"/>
      <c r="P48" s="33"/>
      <c r="Q48" s="45"/>
      <c r="R48" s="45"/>
      <c r="S48" s="45"/>
      <c r="T48" s="45"/>
      <c r="U48" s="45"/>
      <c r="V48" s="45"/>
      <c r="W48" s="45"/>
      <c r="X48" s="45"/>
      <c r="Y48" s="45"/>
      <c r="Z48" s="37"/>
      <c r="AA48" s="45"/>
      <c r="AB48" s="45"/>
      <c r="AC48" s="45"/>
      <c r="AD48" s="45"/>
      <c r="AE48" s="45"/>
      <c r="AF48" s="38"/>
      <c r="AG48" s="38"/>
      <c r="AH48" s="38"/>
      <c r="AI48" s="40"/>
    </row>
    <row r="49" spans="2:35" ht="15">
      <c r="B49" s="19"/>
      <c r="C49" s="25"/>
      <c r="D49" s="28"/>
      <c r="E49" s="49"/>
      <c r="F49" s="37"/>
      <c r="G49" s="45"/>
      <c r="H49" s="45"/>
      <c r="I49" s="45"/>
      <c r="J49" s="45"/>
      <c r="K49" s="45"/>
      <c r="L49" s="45"/>
      <c r="M49" s="45"/>
      <c r="N49" s="45"/>
      <c r="O49" s="45"/>
      <c r="P49" s="33"/>
      <c r="Q49" s="45" t="e">
        <v>#REF!</v>
      </c>
      <c r="R49" s="45" t="e">
        <v>#REF!</v>
      </c>
      <c r="S49" s="45" t="e">
        <v>#REF!</v>
      </c>
      <c r="T49" s="45" t="e">
        <v>#REF!</v>
      </c>
      <c r="U49" s="45"/>
      <c r="V49" s="45"/>
      <c r="W49" s="45"/>
      <c r="X49" s="45"/>
      <c r="Y49" s="45"/>
      <c r="Z49" s="37"/>
      <c r="AA49" s="45"/>
      <c r="AB49" s="45"/>
      <c r="AC49" s="45"/>
      <c r="AD49" s="45"/>
      <c r="AE49" s="45"/>
      <c r="AF49" s="38"/>
      <c r="AG49" s="38"/>
      <c r="AH49" s="38"/>
      <c r="AI49" s="40"/>
    </row>
    <row r="50" spans="2:35" ht="15">
      <c r="B50" s="55"/>
      <c r="C50" s="56"/>
      <c r="D50" s="57"/>
      <c r="E50" s="58"/>
      <c r="F50" s="59"/>
      <c r="G50" s="60"/>
      <c r="H50" s="60"/>
      <c r="I50" s="60"/>
      <c r="J50" s="60"/>
      <c r="K50" s="60"/>
      <c r="L50" s="60"/>
      <c r="M50" s="60"/>
      <c r="N50" s="60"/>
      <c r="O50" s="60"/>
      <c r="P50" s="60"/>
      <c r="Q50" s="60"/>
      <c r="R50" s="60"/>
      <c r="S50" s="60"/>
      <c r="T50" s="60"/>
      <c r="U50" s="60"/>
      <c r="V50" s="60"/>
      <c r="W50" s="60"/>
      <c r="X50" s="60"/>
      <c r="Y50" s="60"/>
      <c r="Z50" s="59"/>
      <c r="AA50" s="60"/>
      <c r="AB50" s="60"/>
      <c r="AC50" s="60"/>
      <c r="AD50" s="60"/>
      <c r="AE50" s="60"/>
      <c r="AF50" s="61"/>
      <c r="AG50" s="61"/>
      <c r="AH50" s="61"/>
      <c r="AI50" s="62"/>
    </row>
    <row r="51" spans="2:35" ht="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2:35" ht="15">
      <c r="B52" s="2"/>
      <c r="C52" s="2"/>
      <c r="D52" s="2"/>
      <c r="E52" s="2"/>
      <c r="F52" s="2"/>
      <c r="G52" s="2"/>
      <c r="H52" s="2"/>
      <c r="I52" s="2"/>
      <c r="J52" s="2"/>
      <c r="K52" s="2"/>
      <c r="L52" s="2"/>
      <c r="M52" s="2"/>
      <c r="N52" s="2"/>
      <c r="O52" s="2"/>
      <c r="P52" s="2"/>
      <c r="Q52" s="65">
        <f aca="true" t="shared" si="4" ref="Q52:T54">SUM(Q23,Q33,Q41)</f>
        <v>0</v>
      </c>
      <c r="R52" s="65">
        <f t="shared" si="4"/>
        <v>53963.569065800824</v>
      </c>
      <c r="S52" s="65">
        <f t="shared" si="4"/>
        <v>90781.81823097431</v>
      </c>
      <c r="T52" s="65">
        <f t="shared" si="4"/>
        <v>89992.77415474497</v>
      </c>
      <c r="U52" s="2"/>
      <c r="V52" s="65">
        <f aca="true" t="shared" si="5" ref="V52:Y54">SUM(V23,V33,V41)</f>
        <v>0</v>
      </c>
      <c r="W52" s="65">
        <f t="shared" si="5"/>
        <v>18580.047832950895</v>
      </c>
      <c r="X52" s="65">
        <f t="shared" si="5"/>
        <v>28831.32708389328</v>
      </c>
      <c r="Y52" s="65">
        <f t="shared" si="5"/>
        <v>28866.214526925833</v>
      </c>
      <c r="Z52" s="2"/>
      <c r="AA52" s="65">
        <f aca="true" t="shared" si="6" ref="AA52:AD54">SUM(AA23,AA33,AA41)</f>
        <v>0</v>
      </c>
      <c r="AB52" s="65">
        <f t="shared" si="6"/>
        <v>35383.52123284993</v>
      </c>
      <c r="AC52" s="65">
        <f t="shared" si="6"/>
        <v>61950.49114708104</v>
      </c>
      <c r="AD52" s="65">
        <f t="shared" si="6"/>
        <v>61126.559627819144</v>
      </c>
      <c r="AE52" s="2"/>
      <c r="AF52" s="2"/>
      <c r="AG52" s="2"/>
      <c r="AH52" s="63"/>
      <c r="AI52" s="2"/>
    </row>
    <row r="53" spans="2:35" ht="15">
      <c r="B53" s="2"/>
      <c r="C53" s="2"/>
      <c r="D53" s="2"/>
      <c r="E53" s="2"/>
      <c r="F53" s="2"/>
      <c r="G53" s="64"/>
      <c r="H53" s="64"/>
      <c r="I53" s="64"/>
      <c r="J53" s="64"/>
      <c r="K53" s="64"/>
      <c r="L53" s="2"/>
      <c r="M53" s="2"/>
      <c r="N53" s="2"/>
      <c r="O53" s="2"/>
      <c r="P53" s="2"/>
      <c r="Q53" s="65">
        <f t="shared" si="4"/>
        <v>0</v>
      </c>
      <c r="R53" s="65">
        <f t="shared" si="4"/>
        <v>18341.912803858457</v>
      </c>
      <c r="S53" s="65">
        <f t="shared" si="4"/>
        <v>30316.10252072831</v>
      </c>
      <c r="T53" s="65">
        <f t="shared" si="4"/>
        <v>31131.73367955942</v>
      </c>
      <c r="U53" s="64"/>
      <c r="V53" s="65">
        <f t="shared" si="5"/>
        <v>0</v>
      </c>
      <c r="W53" s="65">
        <f t="shared" si="5"/>
        <v>6316.680717152717</v>
      </c>
      <c r="X53" s="65">
        <f t="shared" si="5"/>
        <v>9628.067433724706</v>
      </c>
      <c r="Y53" s="65">
        <f t="shared" si="5"/>
        <v>9985.860658590462</v>
      </c>
      <c r="Z53" s="64"/>
      <c r="AA53" s="65">
        <f t="shared" si="6"/>
        <v>0</v>
      </c>
      <c r="AB53" s="65">
        <f t="shared" si="6"/>
        <v>12025.232086705742</v>
      </c>
      <c r="AC53" s="65">
        <f t="shared" si="6"/>
        <v>20688.035087003605</v>
      </c>
      <c r="AD53" s="65">
        <f t="shared" si="6"/>
        <v>21145.873020968957</v>
      </c>
      <c r="AE53" s="2"/>
      <c r="AF53" s="2"/>
      <c r="AG53" s="2"/>
      <c r="AH53" s="2"/>
      <c r="AI53" s="2"/>
    </row>
    <row r="54" spans="2:35" ht="15">
      <c r="B54" s="2"/>
      <c r="C54" s="2"/>
      <c r="D54" s="2"/>
      <c r="E54" s="2"/>
      <c r="F54" s="2"/>
      <c r="G54" s="64"/>
      <c r="H54" s="64"/>
      <c r="I54" s="64"/>
      <c r="J54" s="64"/>
      <c r="K54" s="64"/>
      <c r="L54" s="2"/>
      <c r="M54" s="2"/>
      <c r="N54" s="2"/>
      <c r="O54" s="2"/>
      <c r="P54" s="2"/>
      <c r="Q54" s="65">
        <f t="shared" si="4"/>
        <v>0</v>
      </c>
      <c r="R54" s="65">
        <f t="shared" si="4"/>
        <v>15859.518130340715</v>
      </c>
      <c r="S54" s="65">
        <f t="shared" si="4"/>
        <v>26174.079248297385</v>
      </c>
      <c r="T54" s="65">
        <f t="shared" si="4"/>
        <v>26957.4921656956</v>
      </c>
      <c r="U54" s="64"/>
      <c r="V54" s="65">
        <f t="shared" si="5"/>
        <v>0</v>
      </c>
      <c r="W54" s="65">
        <f t="shared" si="5"/>
        <v>5461.475359896393</v>
      </c>
      <c r="X54" s="65">
        <f t="shared" si="5"/>
        <v>8312.605482382021</v>
      </c>
      <c r="Y54" s="65">
        <f t="shared" si="5"/>
        <v>8646.924814483698</v>
      </c>
      <c r="Z54" s="64"/>
      <c r="AA54" s="65">
        <f t="shared" si="6"/>
        <v>0</v>
      </c>
      <c r="AB54" s="65">
        <f t="shared" si="6"/>
        <v>10398.042770444321</v>
      </c>
      <c r="AC54" s="65">
        <f t="shared" si="6"/>
        <v>17861.47376591536</v>
      </c>
      <c r="AD54" s="65">
        <f t="shared" si="6"/>
        <v>18310.5673512119</v>
      </c>
      <c r="AE54" s="2"/>
      <c r="AF54" s="2"/>
      <c r="AG54" s="2"/>
      <c r="AH54" s="2"/>
      <c r="AI54" s="2"/>
    </row>
    <row r="55" spans="2:35" ht="15">
      <c r="B55" s="2"/>
      <c r="C55" s="2"/>
      <c r="D55" s="2"/>
      <c r="E55" s="2"/>
      <c r="F55" s="2"/>
      <c r="G55" s="64"/>
      <c r="H55" s="64"/>
      <c r="I55" s="64"/>
      <c r="J55" s="64"/>
      <c r="K55" s="64"/>
      <c r="L55" s="2"/>
      <c r="M55" s="2"/>
      <c r="N55" s="2"/>
      <c r="O55" s="2"/>
      <c r="P55" s="2"/>
      <c r="Q55" s="47">
        <f>SUM(Q52:Q54)</f>
        <v>0</v>
      </c>
      <c r="R55" s="47">
        <f>SUM(R52:R54)</f>
        <v>88165</v>
      </c>
      <c r="S55" s="47">
        <f>SUM(S52:S54)</f>
        <v>147272</v>
      </c>
      <c r="T55" s="47">
        <f>SUM(T52:T54)</f>
        <v>148082</v>
      </c>
      <c r="U55" s="64"/>
      <c r="V55" s="47">
        <f>SUM(V52:V54)</f>
        <v>0</v>
      </c>
      <c r="W55" s="47">
        <f>SUM(W52:W54)</f>
        <v>30358.203910000004</v>
      </c>
      <c r="X55" s="47">
        <f>SUM(X52:X54)</f>
        <v>46772.00000000001</v>
      </c>
      <c r="Y55" s="47">
        <f>SUM(Y52:Y54)</f>
        <v>47498.99999999999</v>
      </c>
      <c r="Z55" s="64"/>
      <c r="AA55" s="47">
        <f>SUM(AA52:AA54)</f>
        <v>0</v>
      </c>
      <c r="AB55" s="47">
        <f>SUM(AB52:AB54)</f>
        <v>57806.796089999996</v>
      </c>
      <c r="AC55" s="47">
        <f>SUM(AC52:AC54)</f>
        <v>100500.00000000001</v>
      </c>
      <c r="AD55" s="47">
        <f>SUM(AD52:AD54)</f>
        <v>100583</v>
      </c>
      <c r="AE55" s="2"/>
      <c r="AF55" s="2"/>
      <c r="AG55" s="2"/>
      <c r="AH55" s="2"/>
      <c r="AI55" s="2"/>
    </row>
    <row r="56" spans="2:35" ht="15">
      <c r="B56" s="2"/>
      <c r="C56" s="2"/>
      <c r="D56" s="2"/>
      <c r="E56" s="2"/>
      <c r="F56" s="2"/>
      <c r="G56" s="2"/>
      <c r="H56" s="2"/>
      <c r="I56" s="2"/>
      <c r="J56" s="2"/>
      <c r="K56" s="2"/>
      <c r="L56" s="2"/>
      <c r="M56" s="2"/>
      <c r="N56" s="2"/>
      <c r="O56" s="2"/>
      <c r="P56" s="2"/>
      <c r="Q56" s="65" t="e">
        <v>#REF!</v>
      </c>
      <c r="R56" s="65" t="e">
        <v>#REF!</v>
      </c>
      <c r="S56" s="65" t="e">
        <v>#REF!</v>
      </c>
      <c r="T56" s="65" t="e">
        <v>#REF!</v>
      </c>
      <c r="U56" s="2"/>
      <c r="V56" s="65"/>
      <c r="W56" s="65">
        <v>-16242.99214925924</v>
      </c>
      <c r="X56" s="65">
        <v>203.67357074076426</v>
      </c>
      <c r="Y56" s="65">
        <v>-421.1467655416709</v>
      </c>
      <c r="Z56" s="2"/>
      <c r="AA56" s="2"/>
      <c r="AB56" s="2"/>
      <c r="AC56" s="2"/>
      <c r="AD56" s="2"/>
      <c r="AE56" s="2"/>
      <c r="AF56" s="2"/>
      <c r="AG56" s="2"/>
      <c r="AH56" s="2"/>
      <c r="AI56" s="2"/>
    </row>
    <row r="57" spans="2:35" ht="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2:35" ht="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2:35" ht="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2:35" ht="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2:35" ht="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2:35" ht="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2:35" ht="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2:35" ht="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71" spans="7:30" ht="15">
      <c r="G71" s="65"/>
      <c r="H71" s="66" t="e">
        <f aca="true" t="shared" si="7" ref="H71:J74">H23/G23-1</f>
        <v>#DIV/0!</v>
      </c>
      <c r="I71" s="66">
        <f t="shared" si="7"/>
        <v>0.7566573610477421</v>
      </c>
      <c r="J71" s="66">
        <f t="shared" si="7"/>
        <v>-0.04984090441639921</v>
      </c>
      <c r="L71" s="65"/>
      <c r="M71" s="66" t="e">
        <f aca="true" t="shared" si="8" ref="M71:O73">M23/L23-1</f>
        <v>#DIV/0!</v>
      </c>
      <c r="N71" s="66">
        <f t="shared" si="8"/>
        <v>0.007570977917980892</v>
      </c>
      <c r="O71" s="66">
        <f t="shared" si="8"/>
        <v>0.001218200873837949</v>
      </c>
      <c r="Q71" s="65"/>
      <c r="R71" s="66" t="e">
        <f aca="true" t="shared" si="9" ref="R71:T73">R23/Q23-1</f>
        <v>#DIV/0!</v>
      </c>
      <c r="S71" s="66">
        <f t="shared" si="9"/>
        <v>0.6837590415428134</v>
      </c>
      <c r="T71" s="66">
        <f t="shared" si="9"/>
        <v>-0.010445229385522725</v>
      </c>
      <c r="V71" s="65"/>
      <c r="W71" s="66" t="e">
        <f aca="true" t="shared" si="10" ref="W71:Y73">W23/V23-1</f>
        <v>#DIV/0!</v>
      </c>
      <c r="X71" s="66">
        <f t="shared" si="10"/>
        <v>0.5530864059773235</v>
      </c>
      <c r="Y71" s="66">
        <f t="shared" si="10"/>
        <v>-0.0005610385551816366</v>
      </c>
      <c r="AA71" s="65"/>
      <c r="AB71" s="66" t="e">
        <f aca="true" t="shared" si="11" ref="AB71:AD73">AB23/AA23-1</f>
        <v>#DIV/0!</v>
      </c>
      <c r="AC71" s="66">
        <f t="shared" si="11"/>
        <v>0.7523767801823289</v>
      </c>
      <c r="AD71" s="66">
        <f t="shared" si="11"/>
        <v>-0.015045262952853133</v>
      </c>
    </row>
    <row r="72" spans="7:30" ht="15">
      <c r="G72" s="65"/>
      <c r="H72" s="66" t="e">
        <f t="shared" si="7"/>
        <v>#DIV/0!</v>
      </c>
      <c r="I72" s="66">
        <f t="shared" si="7"/>
        <v>0.5730683416117077</v>
      </c>
      <c r="J72" s="66">
        <f t="shared" si="7"/>
        <v>-0.003304981753138092</v>
      </c>
      <c r="L72" s="65"/>
      <c r="M72" s="66" t="e">
        <f t="shared" si="8"/>
        <v>#DIV/0!</v>
      </c>
      <c r="N72" s="66">
        <f t="shared" si="8"/>
        <v>0.002791942412758708</v>
      </c>
      <c r="O72" s="66">
        <f t="shared" si="8"/>
        <v>0.00035616763623402825</v>
      </c>
      <c r="Q72" s="65"/>
      <c r="R72" s="66" t="e">
        <f t="shared" si="9"/>
        <v>#DIV/0!</v>
      </c>
      <c r="S72" s="66">
        <f t="shared" si="9"/>
        <v>0.6550819345952918</v>
      </c>
      <c r="T72" s="66">
        <f t="shared" si="9"/>
        <v>0.02414498841620838</v>
      </c>
      <c r="V72" s="65"/>
      <c r="W72" s="66" t="e">
        <f t="shared" si="10"/>
        <v>#DIV/0!</v>
      </c>
      <c r="X72" s="66">
        <f t="shared" si="10"/>
        <v>0.5262427874602595</v>
      </c>
      <c r="Y72" s="66">
        <f t="shared" si="10"/>
        <v>0.034374684441176306</v>
      </c>
      <c r="AA72" s="65"/>
      <c r="AB72" s="66" t="e">
        <f t="shared" si="11"/>
        <v>#DIV/0!</v>
      </c>
      <c r="AC72" s="66">
        <f t="shared" si="11"/>
        <v>0.7227633966427147</v>
      </c>
      <c r="AD72" s="66">
        <f t="shared" si="11"/>
        <v>0.019384159137802115</v>
      </c>
    </row>
    <row r="73" spans="7:30" ht="15">
      <c r="G73" s="65"/>
      <c r="H73" s="66" t="e">
        <f t="shared" si="7"/>
        <v>#DIV/0!</v>
      </c>
      <c r="I73" s="66">
        <f t="shared" si="7"/>
        <v>0.31197124126600984</v>
      </c>
      <c r="J73" s="66">
        <f t="shared" si="7"/>
        <v>0.016436293263729418</v>
      </c>
      <c r="L73" s="65"/>
      <c r="M73" s="66" t="e">
        <f t="shared" si="8"/>
        <v>#DIV/0!</v>
      </c>
      <c r="N73" s="66">
        <f t="shared" si="8"/>
        <v>0.026189128834206654</v>
      </c>
      <c r="O73" s="66">
        <f t="shared" si="8"/>
        <v>0.025547445255474477</v>
      </c>
      <c r="Q73" s="65"/>
      <c r="R73" s="66" t="e">
        <f t="shared" si="9"/>
        <v>#DIV/0!</v>
      </c>
      <c r="S73" s="66">
        <f t="shared" si="9"/>
        <v>0.6392607255804716</v>
      </c>
      <c r="T73" s="66">
        <f t="shared" si="9"/>
        <v>0.04374649873931946</v>
      </c>
      <c r="V73" s="65"/>
      <c r="W73" s="66" t="e">
        <f t="shared" si="10"/>
        <v>#DIV/0!</v>
      </c>
      <c r="X73" s="66">
        <f t="shared" si="10"/>
        <v>0.5114390181640991</v>
      </c>
      <c r="Y73" s="66">
        <f t="shared" si="10"/>
        <v>0.0541719849058242</v>
      </c>
      <c r="AA73" s="65"/>
      <c r="AB73" s="66" t="e">
        <f t="shared" si="11"/>
        <v>#DIV/0!</v>
      </c>
      <c r="AC73" s="66">
        <f t="shared" si="11"/>
        <v>0.7064222217317926</v>
      </c>
      <c r="AD73" s="66">
        <f t="shared" si="11"/>
        <v>0.038894550092754665</v>
      </c>
    </row>
    <row r="74" spans="7:30" ht="15">
      <c r="G74" s="47"/>
      <c r="H74" s="67" t="e">
        <f t="shared" si="7"/>
        <v>#DIV/0!</v>
      </c>
      <c r="I74" s="67">
        <f t="shared" si="7"/>
        <v>0.5620711166562695</v>
      </c>
      <c r="J74" s="67">
        <f t="shared" si="7"/>
        <v>-0.019568690095846608</v>
      </c>
      <c r="L74" s="47"/>
      <c r="M74" s="67" t="e">
        <f>SUM(M71:M73)</f>
        <v>#DIV/0!</v>
      </c>
      <c r="N74" s="67">
        <f>SUM(N71:N73)</f>
        <v>0.036552049164946254</v>
      </c>
      <c r="O74" s="67">
        <f>SUM(O71:O73)</f>
        <v>0.027121813765546454</v>
      </c>
      <c r="Q74" s="47"/>
      <c r="R74" s="67" t="e">
        <f>SUM(R71:R73)</f>
        <v>#DIV/0!</v>
      </c>
      <c r="S74" s="67">
        <f>SUM(S71:S73)</f>
        <v>1.978101701718577</v>
      </c>
      <c r="T74" s="67">
        <f>SUM(T71:T73)</f>
        <v>0.057446257770005116</v>
      </c>
      <c r="V74" s="47"/>
      <c r="W74" s="67" t="e">
        <f>SUM(W71:W73)</f>
        <v>#DIV/0!</v>
      </c>
      <c r="X74" s="67">
        <f>SUM(X71:X73)</f>
        <v>1.5907682116016821</v>
      </c>
      <c r="Y74" s="67">
        <f>SUM(Y71:Y73)</f>
        <v>0.08798563079181887</v>
      </c>
      <c r="AA74" s="47"/>
      <c r="AB74" s="67" t="e">
        <f>SUM(AB71:AB73)</f>
        <v>#DIV/0!</v>
      </c>
      <c r="AC74" s="67">
        <f>SUM(AC71:AC73)</f>
        <v>2.181562398556836</v>
      </c>
      <c r="AD74" s="67">
        <f>SUM(AD71:AD73)</f>
        <v>0.04323344627770365</v>
      </c>
    </row>
    <row r="75" spans="12:15" ht="15">
      <c r="L75" s="2"/>
      <c r="M75" s="2"/>
      <c r="N75" s="2"/>
      <c r="O75" s="2"/>
    </row>
    <row r="76" spans="12:15" ht="15">
      <c r="L76" s="2"/>
      <c r="M76" s="2"/>
      <c r="N76" s="2"/>
      <c r="O76" s="2"/>
    </row>
    <row r="77" spans="12:15" ht="15">
      <c r="L77" s="2"/>
      <c r="M77" s="2"/>
      <c r="N77" s="2"/>
      <c r="O77" s="2"/>
    </row>
    <row r="78" spans="12:30" ht="15">
      <c r="L78" s="65"/>
      <c r="M78" s="66"/>
      <c r="N78" s="66">
        <f aca="true" t="shared" si="12" ref="N78:O81">N33/M33-1</f>
        <v>0.7566573610477421</v>
      </c>
      <c r="O78" s="66">
        <f t="shared" si="12"/>
        <v>-0.04984090441639921</v>
      </c>
      <c r="Q78" s="65"/>
      <c r="R78" s="66" t="e">
        <f aca="true" t="shared" si="13" ref="R78:T79">R33/Q33-1</f>
        <v>#DIV/0!</v>
      </c>
      <c r="S78" s="66" t="e">
        <f t="shared" si="13"/>
        <v>#DIV/0!</v>
      </c>
      <c r="T78" s="66" t="e">
        <f t="shared" si="13"/>
        <v>#DIV/0!</v>
      </c>
      <c r="V78" s="65"/>
      <c r="W78" s="66" t="e">
        <f aca="true" t="shared" si="14" ref="W78:Y81">W33/V33-1</f>
        <v>#DIV/0!</v>
      </c>
      <c r="X78" s="66" t="e">
        <f t="shared" si="14"/>
        <v>#DIV/0!</v>
      </c>
      <c r="Y78" s="66" t="e">
        <f t="shared" si="14"/>
        <v>#DIV/0!</v>
      </c>
      <c r="AA78" s="65"/>
      <c r="AB78" s="66" t="e">
        <f aca="true" t="shared" si="15" ref="AB78:AD81">AB33/AA33-1</f>
        <v>#DIV/0!</v>
      </c>
      <c r="AC78" s="66" t="e">
        <f t="shared" si="15"/>
        <v>#DIV/0!</v>
      </c>
      <c r="AD78" s="66" t="e">
        <f t="shared" si="15"/>
        <v>#DIV/0!</v>
      </c>
    </row>
    <row r="79" spans="12:30" ht="15">
      <c r="L79" s="65"/>
      <c r="M79" s="66"/>
      <c r="N79" s="66">
        <f t="shared" si="12"/>
        <v>0.5730683416117077</v>
      </c>
      <c r="O79" s="66">
        <f t="shared" si="12"/>
        <v>-0.003304981753138092</v>
      </c>
      <c r="Q79" s="65"/>
      <c r="R79" s="66" t="e">
        <f t="shared" si="13"/>
        <v>#DIV/0!</v>
      </c>
      <c r="S79" s="66" t="e">
        <f t="shared" si="13"/>
        <v>#DIV/0!</v>
      </c>
      <c r="T79" s="66" t="e">
        <f t="shared" si="13"/>
        <v>#DIV/0!</v>
      </c>
      <c r="V79" s="65"/>
      <c r="W79" s="66" t="e">
        <f t="shared" si="14"/>
        <v>#DIV/0!</v>
      </c>
      <c r="X79" s="66" t="e">
        <f t="shared" si="14"/>
        <v>#DIV/0!</v>
      </c>
      <c r="Y79" s="66" t="e">
        <f t="shared" si="14"/>
        <v>#DIV/0!</v>
      </c>
      <c r="AA79" s="65"/>
      <c r="AB79" s="66" t="e">
        <f t="shared" si="15"/>
        <v>#DIV/0!</v>
      </c>
      <c r="AC79" s="66" t="e">
        <f t="shared" si="15"/>
        <v>#DIV/0!</v>
      </c>
      <c r="AD79" s="66" t="e">
        <f t="shared" si="15"/>
        <v>#DIV/0!</v>
      </c>
    </row>
    <row r="80" spans="12:30" ht="15">
      <c r="L80" s="65"/>
      <c r="M80" s="66"/>
      <c r="N80" s="66">
        <f t="shared" si="12"/>
        <v>0.5309365472648679</v>
      </c>
      <c r="O80" s="66">
        <f t="shared" si="12"/>
        <v>0.002384639604073202</v>
      </c>
      <c r="Q80" s="65"/>
      <c r="R80" s="66" t="e">
        <f aca="true" t="shared" si="16" ref="R80:T81">R35/Q35-1</f>
        <v>#DIV/0!</v>
      </c>
      <c r="S80" s="66">
        <f t="shared" si="16"/>
        <v>0.6617491234338435</v>
      </c>
      <c r="T80" s="66">
        <f t="shared" si="16"/>
        <v>0.01598531609702314</v>
      </c>
      <c r="V80" s="65"/>
      <c r="W80" s="66" t="e">
        <f t="shared" si="14"/>
        <v>#DIV/0!</v>
      </c>
      <c r="X80" s="66">
        <f t="shared" si="14"/>
        <v>0.5326795146615941</v>
      </c>
      <c r="Y80" s="66">
        <f t="shared" si="14"/>
        <v>0.026133509045344283</v>
      </c>
      <c r="AA80" s="65"/>
      <c r="AB80" s="66" t="e">
        <f t="shared" si="15"/>
        <v>#DIV/0!</v>
      </c>
      <c r="AC80" s="66">
        <f t="shared" si="15"/>
        <v>0.7295321829826098</v>
      </c>
      <c r="AD80" s="66">
        <f t="shared" si="15"/>
        <v>0.011262417782805345</v>
      </c>
    </row>
    <row r="81" spans="12:30" ht="15">
      <c r="L81" s="47"/>
      <c r="M81" s="67"/>
      <c r="N81" s="67">
        <f t="shared" si="12"/>
        <v>0.641362911383409</v>
      </c>
      <c r="O81" s="67">
        <f t="shared" si="12"/>
        <v>-0.023657291534527114</v>
      </c>
      <c r="Q81" s="47"/>
      <c r="R81" s="67" t="e">
        <f t="shared" si="16"/>
        <v>#DIV/0!</v>
      </c>
      <c r="S81" s="67">
        <f t="shared" si="16"/>
        <v>0.6617491234338435</v>
      </c>
      <c r="T81" s="67">
        <f t="shared" si="16"/>
        <v>0.01598531609702314</v>
      </c>
      <c r="V81" s="47"/>
      <c r="W81" s="67" t="e">
        <f t="shared" si="14"/>
        <v>#DIV/0!</v>
      </c>
      <c r="X81" s="67" t="e">
        <f t="shared" si="14"/>
        <v>#DIV/0!</v>
      </c>
      <c r="Y81" s="67" t="e">
        <f t="shared" si="14"/>
        <v>#DIV/0!</v>
      </c>
      <c r="AA81" s="47"/>
      <c r="AB81" s="67" t="e">
        <f t="shared" si="15"/>
        <v>#DIV/0!</v>
      </c>
      <c r="AC81" s="67">
        <f t="shared" si="15"/>
        <v>0.7295321829826098</v>
      </c>
      <c r="AD81" s="67">
        <f t="shared" si="15"/>
        <v>0.011262417782805345</v>
      </c>
    </row>
    <row r="85" spans="17:30" ht="15">
      <c r="Q85" s="65"/>
      <c r="R85" s="66" t="e">
        <f aca="true" t="shared" si="17" ref="R85:T87">R41/Q41-1</f>
        <v>#DIV/0!</v>
      </c>
      <c r="S85" s="66">
        <f t="shared" si="17"/>
        <v>0.6671588172099299</v>
      </c>
      <c r="T85" s="66">
        <f t="shared" si="17"/>
        <v>0.009411114818091981</v>
      </c>
      <c r="V85" s="65"/>
      <c r="W85" s="66" t="e">
        <f aca="true" t="shared" si="18" ref="W85:Y87">W41/V41-1</f>
        <v>#DIV/0!</v>
      </c>
      <c r="X85" s="66">
        <f t="shared" si="18"/>
        <v>0.5379301212051009</v>
      </c>
      <c r="Y85" s="66">
        <f t="shared" si="18"/>
        <v>0.01949364120410868</v>
      </c>
      <c r="AA85" s="65"/>
      <c r="AB85" s="66" t="e">
        <f aca="true" t="shared" si="19" ref="AB85:AD87">AB41/AA41-1</f>
        <v>#DIV/0!</v>
      </c>
      <c r="AC85" s="66">
        <f t="shared" si="19"/>
        <v>0.7350078534872793</v>
      </c>
      <c r="AD85" s="66">
        <f t="shared" si="19"/>
        <v>0.004718777264591578</v>
      </c>
    </row>
    <row r="86" spans="17:30" ht="15">
      <c r="Q86" s="65"/>
      <c r="R86" s="66" t="e">
        <f t="shared" si="17"/>
        <v>#DIV/0!</v>
      </c>
      <c r="S86" s="66">
        <f t="shared" si="17"/>
        <v>0.6457197143856661</v>
      </c>
      <c r="T86" s="66">
        <f t="shared" si="17"/>
        <v>0.035676663630979544</v>
      </c>
      <c r="V86" s="65"/>
      <c r="W86" s="66" t="e">
        <f t="shared" si="18"/>
        <v>#DIV/0!</v>
      </c>
      <c r="X86" s="66">
        <f t="shared" si="18"/>
        <v>0.5178613889780426</v>
      </c>
      <c r="Y86" s="66">
        <f t="shared" si="18"/>
        <v>0.04602154406190606</v>
      </c>
      <c r="AA86" s="65"/>
      <c r="AB86" s="66" t="e">
        <f t="shared" si="19"/>
        <v>#DIV/0!</v>
      </c>
      <c r="AC86" s="66">
        <f t="shared" si="19"/>
        <v>0.7128689244426103</v>
      </c>
      <c r="AD86" s="66">
        <f t="shared" si="19"/>
        <v>0.030862228332319885</v>
      </c>
    </row>
    <row r="87" spans="17:30" ht="15">
      <c r="Q87" s="65"/>
      <c r="R87" s="66" t="e">
        <f t="shared" si="17"/>
        <v>#DIV/0!</v>
      </c>
      <c r="S87" s="66">
        <f t="shared" si="17"/>
        <v>0.6261689682582088</v>
      </c>
      <c r="T87" s="66">
        <f t="shared" si="17"/>
        <v>0.060232487698777426</v>
      </c>
      <c r="V87" s="65"/>
      <c r="W87" s="66" t="e">
        <f t="shared" si="18"/>
        <v>#DIV/0!</v>
      </c>
      <c r="X87" s="66">
        <f t="shared" si="18"/>
        <v>0.49956702769258454</v>
      </c>
      <c r="Y87" s="66">
        <f t="shared" si="18"/>
        <v>0.07082264454925147</v>
      </c>
      <c r="AA87" s="65"/>
      <c r="AB87" s="66" t="e">
        <f t="shared" si="19"/>
        <v>#DIV/0!</v>
      </c>
      <c r="AC87" s="66">
        <f t="shared" si="19"/>
        <v>0.6926761004823598</v>
      </c>
      <c r="AD87" s="66">
        <f t="shared" si="19"/>
        <v>0.055303902462853216</v>
      </c>
    </row>
    <row r="88" spans="17:30" ht="15">
      <c r="Q88" s="47"/>
      <c r="R88" s="67" t="e">
        <f>R43/Q43-1</f>
        <v>#DIV/0!</v>
      </c>
      <c r="S88" s="67">
        <f>S43/R43-1</f>
        <v>0.6261689682582088</v>
      </c>
      <c r="T88" s="67">
        <f>T43/S43-1</f>
        <v>0.060232487698777426</v>
      </c>
      <c r="V88" s="47"/>
      <c r="W88" s="67" t="e">
        <f>W43/V43-1</f>
        <v>#DIV/0!</v>
      </c>
      <c r="X88" s="67">
        <f>X43/W43-1</f>
        <v>0.49956702769258454</v>
      </c>
      <c r="Y88" s="67">
        <f>Y43/X43-1</f>
        <v>0.07082264454925147</v>
      </c>
      <c r="AA88" s="47"/>
      <c r="AB88" s="67" t="e">
        <f>AB43/AA43-1</f>
        <v>#DIV/0!</v>
      </c>
      <c r="AC88" s="67">
        <f>AC43/AB43-1</f>
        <v>0.6926761004823598</v>
      </c>
      <c r="AD88" s="67">
        <f>AD43/AC43-1</f>
        <v>0.055303902462853216</v>
      </c>
    </row>
    <row r="92" spans="17:30" ht="15">
      <c r="Q92" s="65"/>
      <c r="R92" s="66" t="e">
        <f aca="true" t="shared" si="20" ref="R92:T93">R52/Q52-1</f>
        <v>#DIV/0!</v>
      </c>
      <c r="S92" s="66">
        <f t="shared" si="20"/>
        <v>0.6822797269075906</v>
      </c>
      <c r="T92" s="66">
        <f t="shared" si="20"/>
        <v>-0.008691653148230616</v>
      </c>
      <c r="V92" s="65"/>
      <c r="W92" s="66" t="e">
        <f aca="true" t="shared" si="21" ref="W92:Y95">W52/V52-1</f>
        <v>#DIV/0!</v>
      </c>
      <c r="X92" s="66">
        <f t="shared" si="21"/>
        <v>0.5517358912694612</v>
      </c>
      <c r="Y92" s="66">
        <f t="shared" si="21"/>
        <v>0.0012100533191219398</v>
      </c>
      <c r="AA92" s="65"/>
      <c r="AB92" s="66" t="e">
        <f aca="true" t="shared" si="22" ref="AB92:AD95">AB52/AA52-1</f>
        <v>#DIV/0!</v>
      </c>
      <c r="AC92" s="66">
        <f t="shared" si="22"/>
        <v>0.7508288883800074</v>
      </c>
      <c r="AD92" s="66">
        <f t="shared" si="22"/>
        <v>-0.013299838371026662</v>
      </c>
    </row>
    <row r="93" spans="17:30" ht="15">
      <c r="Q93" s="65"/>
      <c r="R93" s="66" t="e">
        <f t="shared" si="20"/>
        <v>#DIV/0!</v>
      </c>
      <c r="S93" s="66">
        <f t="shared" si="20"/>
        <v>0.6528321143447442</v>
      </c>
      <c r="T93" s="66">
        <f t="shared" si="20"/>
        <v>0.026904222212384754</v>
      </c>
      <c r="V93" s="65"/>
      <c r="W93" s="66" t="e">
        <f t="shared" si="21"/>
        <v>#DIV/0!</v>
      </c>
      <c r="X93" s="66">
        <f t="shared" si="21"/>
        <v>0.5242289209869415</v>
      </c>
      <c r="Y93" s="66">
        <f t="shared" si="21"/>
        <v>0.037161478908269485</v>
      </c>
      <c r="AA93" s="65"/>
      <c r="AB93" s="66" t="e">
        <f t="shared" si="22"/>
        <v>#DIV/0!</v>
      </c>
      <c r="AC93" s="66">
        <f t="shared" si="22"/>
        <v>0.7203855142118092</v>
      </c>
      <c r="AD93" s="66">
        <f t="shared" si="22"/>
        <v>0.02213056638969868</v>
      </c>
    </row>
    <row r="94" spans="17:30" ht="15">
      <c r="Q94" s="65"/>
      <c r="R94" s="66" t="e">
        <f aca="true" t="shared" si="23" ref="R94:T95">R54/Q54-1</f>
        <v>#DIV/0!</v>
      </c>
      <c r="S94" s="66">
        <f t="shared" si="23"/>
        <v>0.650370397964612</v>
      </c>
      <c r="T94" s="66">
        <f t="shared" si="23"/>
        <v>0.029930868244359532</v>
      </c>
      <c r="V94" s="65"/>
      <c r="W94" s="66" t="e">
        <f t="shared" si="21"/>
        <v>#DIV/0!</v>
      </c>
      <c r="X94" s="66">
        <f t="shared" si="21"/>
        <v>0.5220439413535534</v>
      </c>
      <c r="Y94" s="66">
        <f t="shared" si="21"/>
        <v>0.040218356664495136</v>
      </c>
      <c r="AA94" s="65"/>
      <c r="AB94" s="66" t="e">
        <f t="shared" si="22"/>
        <v>#DIV/0!</v>
      </c>
      <c r="AC94" s="66">
        <f t="shared" si="22"/>
        <v>0.7177726770546953</v>
      </c>
      <c r="AD94" s="66">
        <f t="shared" si="22"/>
        <v>0.02514314278777663</v>
      </c>
    </row>
    <row r="95" spans="17:30" ht="15">
      <c r="Q95" s="47"/>
      <c r="R95" s="67" t="e">
        <f t="shared" si="23"/>
        <v>#DIV/0!</v>
      </c>
      <c r="S95" s="67">
        <f t="shared" si="23"/>
        <v>0.6704134293653945</v>
      </c>
      <c r="T95" s="67">
        <f t="shared" si="23"/>
        <v>0.005500027160628029</v>
      </c>
      <c r="V95" s="47"/>
      <c r="W95" s="67" t="e">
        <f t="shared" si="21"/>
        <v>#DIV/0!</v>
      </c>
      <c r="X95" s="67">
        <f t="shared" si="21"/>
        <v>0.5406708558470843</v>
      </c>
      <c r="Y95" s="67">
        <f t="shared" si="21"/>
        <v>0.015543487556657576</v>
      </c>
      <c r="AA95" s="47"/>
      <c r="AB95" s="67" t="e">
        <f t="shared" si="22"/>
        <v>#DIV/0!</v>
      </c>
      <c r="AC95" s="67">
        <f t="shared" si="22"/>
        <v>0.7385499075840587</v>
      </c>
      <c r="AD95" s="67">
        <f t="shared" si="22"/>
        <v>0.0008258706467660915</v>
      </c>
    </row>
  </sheetData>
  <sheetProtection/>
  <mergeCells count="7">
    <mergeCell ref="G18:V18"/>
    <mergeCell ref="G38:J38"/>
    <mergeCell ref="D47:S47"/>
    <mergeCell ref="G9:V9"/>
    <mergeCell ref="G10:V10"/>
    <mergeCell ref="G16:V16"/>
    <mergeCell ref="G17:V17"/>
  </mergeCells>
  <conditionalFormatting sqref="Q43:T43 D25 L35:O35 L25:O25 Q35:T35 G43:J43 L43:O43 Q25:T25 D43 D35 G25:J25">
    <cfRule type="expression" priority="11" dxfId="2">
      <formula>$D$25="not used"</formula>
    </cfRule>
  </conditionalFormatting>
  <conditionalFormatting sqref="V26:Y26 G10:V10">
    <cfRule type="expression" priority="53" dxfId="2">
      <formula>$E$10=1</formula>
    </cfRule>
  </conditionalFormatting>
  <conditionalFormatting sqref="V23:V24 W33:Y35 V33:V34 W23:Y25 V41:V42 W41:Y43">
    <cfRule type="expression" priority="54" dxfId="2">
      <formula>$E$10=2</formula>
    </cfRule>
  </conditionalFormatting>
  <conditionalFormatting sqref="V25 V35 V43">
    <cfRule type="expression" priority="55" dxfId="2">
      <formula>OR($E$9=2,$E$10=2)</formula>
    </cfRule>
  </conditionalFormatting>
  <conditionalFormatting sqref="D18 G18:V18">
    <cfRule type="expression" priority="3" dxfId="2" stopIfTrue="1">
      <formula>$D$18="Not used"</formula>
    </cfRule>
  </conditionalFormatting>
  <conditionalFormatting sqref="G9:V9">
    <cfRule type="expression" priority="2" dxfId="0" stopIfTrue="1">
      <formula>$D$18="Industrial"</formula>
    </cfRule>
  </conditionalFormatting>
  <dataValidations count="1">
    <dataValidation type="custom" allowBlank="1" showInputMessage="1" showErrorMessage="1" promptTitle="Thousands of dollars" errorTitle="Thousands of dollars" error="Numeric values are accepted" sqref="L74:O74 L81:O81 G74:J74 AA55:AD55 Q55:T55 V55:Y55 G48:T50 W36:Y39 AA37 AE33:AE39 U33:U39 R38:T39 P33:P39 M38:O39 G33:J37 K33:K39 V33:Y35 U41:Y50 AF41:AI44 AG33:AI39 G41:T46 AH45:AH49 AA33:AD36 AA41:AE50 AF45:AG50 AI45:AI50 H39:J39 AA23:AI29 AF33:AF38 T47 L33:O37 AA95:AD95 V36:V37 Q33:T37 AB37:AD39 Q74:T74 Q81:T81 Q88:T88 Q95:T95 V74:Y74 V81:Y81 V88:Y88 V95:Y95 AA74:AD74 AA81:AD81 AA88:AD88 G23:Y29">
      <formula1>ISNUMBER(L74)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3"/>
  <ignoredErrors>
    <ignoredError sqref="AA21 Q21 V21 G39:AF39" numberStoredAsText="1"/>
    <ignoredError sqref="Q26:T26 L26:O26 G26:J26" formulaRange="1"/>
    <ignoredError sqref="D23:D25 D17 D33:E35 D40:AI40 D36:E36 AE33:AI35 D44:F44 D37:E37 D38:F38 K38 W38:Z38 AE41:AI41 AE36:AI36 D41:N41 U37:AI37 M38:P38 R38:U38 AB38:AI38 K37 P33:P35 P37 P41 D42:P43 AE42:AI43 U36:Z36 Z42:Z43 Z33:Z35 U33:U35 U42:U43 U41 Z41" unlockedFormula="1"/>
    <ignoredError sqref="L36:T36 G44:Z44 AE44:AI44" formulaRange="1"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2012-05-03T05:28:43Z</cp:lastPrinted>
  <dcterms:created xsi:type="dcterms:W3CDTF">2006-09-16T00:00:00Z</dcterms:created>
  <dcterms:modified xsi:type="dcterms:W3CDTF">2012-05-03T06:12:40Z</dcterms:modified>
  <cp:category/>
  <cp:version/>
  <cp:contentType/>
  <cp:contentStatus/>
</cp:coreProperties>
</file>