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codeName="ThisWorkbook"/>
  <xr:revisionPtr revIDLastSave="0" documentId="13_ncr:1_{479E2FB2-1644-469C-9881-2272A61C3AE7}" xr6:coauthVersionLast="41" xr6:coauthVersionMax="41" xr10:uidLastSave="{00000000-0000-0000-0000-000000000000}"/>
  <bookViews>
    <workbookView xWindow="4590" yWindow="4590" windowWidth="43200" windowHeight="23535" xr2:uid="{00000000-000D-0000-FFFF-FFFF00000000}"/>
  </bookViews>
  <sheets>
    <sheet name="CoverSheet" sheetId="21" r:id="rId1"/>
    <sheet name="Table of Contents" sheetId="22" r:id="rId2"/>
    <sheet name="Description" sheetId="9" r:id="rId3"/>
    <sheet name="Inputs" sheetId="19" r:id="rId4"/>
    <sheet name="Calculations" sheetId="1" r:id="rId5"/>
    <sheet name="Output" sheetId="17" r:id="rId6"/>
  </sheets>
  <definedNames>
    <definedName name="LatestCPIquarter">Output!$D$4</definedName>
    <definedName name="_xlnm.Print_Area" localSheetId="0">CoverSheet!$A$1:$D$18</definedName>
    <definedName name="_xlnm.Print_Area" localSheetId="2">Description!$A$1:$B$14</definedName>
    <definedName name="_xlnm.Print_Area" localSheetId="1">'Table of Contents'!$A$1:$D$8</definedName>
    <definedName name="ThreeYears">Calculations!$E$53:$E$64</definedName>
    <definedName name="Z_2F530BD0_D284_4ADF_AC7F_C1C966DD4D52_.wvu.PrintArea" localSheetId="0" hidden="1">CoverSheet!$A$1:$D$18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 i="1" l="1"/>
  <c r="A7" i="1"/>
  <c r="A5" i="1"/>
  <c r="H7" i="1"/>
  <c r="H6" i="1"/>
  <c r="H5" i="1"/>
  <c r="L8" i="19"/>
  <c r="L7" i="19"/>
  <c r="B17" i="1" l="1"/>
  <c r="F17" i="1" s="1"/>
  <c r="B18" i="1"/>
  <c r="F18" i="1" s="1"/>
  <c r="B19" i="1"/>
  <c r="F19" i="1" s="1"/>
  <c r="B20" i="1"/>
  <c r="F20" i="1" s="1"/>
  <c r="B21" i="1"/>
  <c r="F21" i="1" s="1"/>
  <c r="H21" i="1" l="1"/>
  <c r="B22" i="1"/>
  <c r="F22" i="1" s="1"/>
  <c r="B23" i="1"/>
  <c r="F23" i="1" s="1"/>
  <c r="B24" i="1"/>
  <c r="F24" i="1" s="1"/>
  <c r="B25" i="1"/>
  <c r="F25" i="1" s="1"/>
  <c r="B26" i="1"/>
  <c r="F26" i="1" s="1"/>
  <c r="B27" i="1"/>
  <c r="F27" i="1" s="1"/>
  <c r="B28" i="1"/>
  <c r="F28" i="1" s="1"/>
  <c r="B29" i="1"/>
  <c r="F29" i="1" s="1"/>
  <c r="B30" i="1"/>
  <c r="F30" i="1" s="1"/>
  <c r="B31" i="1"/>
  <c r="F31" i="1" s="1"/>
  <c r="B32" i="1"/>
  <c r="F32" i="1" s="1"/>
  <c r="B33" i="1"/>
  <c r="F33" i="1" s="1"/>
  <c r="B34" i="1"/>
  <c r="F34" i="1" s="1"/>
  <c r="B35" i="1"/>
  <c r="F35" i="1" s="1"/>
  <c r="B36" i="1"/>
  <c r="F36" i="1" s="1"/>
  <c r="B37" i="1"/>
  <c r="F37" i="1" s="1"/>
  <c r="B38" i="1"/>
  <c r="F38" i="1" s="1"/>
  <c r="B39" i="1"/>
  <c r="F39" i="1" s="1"/>
  <c r="E36" i="1"/>
  <c r="E37" i="1"/>
  <c r="E38" i="1"/>
  <c r="E39" i="1"/>
  <c r="E40" i="1"/>
  <c r="E41" i="1"/>
  <c r="E42" i="1"/>
  <c r="E43" i="1"/>
  <c r="E44" i="1"/>
  <c r="E45" i="1"/>
  <c r="E46" i="1"/>
  <c r="E47" i="1"/>
  <c r="E48" i="1"/>
  <c r="E49" i="1"/>
  <c r="E50" i="1"/>
  <c r="E51" i="1"/>
  <c r="E52" i="1"/>
  <c r="E35" i="1"/>
  <c r="F42" i="1" l="1"/>
  <c r="F46" i="1" s="1"/>
  <c r="F50" i="1" s="1"/>
  <c r="I25" i="1"/>
  <c r="H22" i="1"/>
  <c r="F41" i="1"/>
  <c r="F45" i="1" s="1"/>
  <c r="F49" i="1" s="1"/>
  <c r="I28" i="1"/>
  <c r="H25" i="1"/>
  <c r="F40" i="1"/>
  <c r="F44" i="1" s="1"/>
  <c r="F48" i="1" s="1"/>
  <c r="I27" i="1"/>
  <c r="H24" i="1"/>
  <c r="I24" i="1"/>
  <c r="F43" i="1"/>
  <c r="F47" i="1" s="1"/>
  <c r="F51" i="1" s="1"/>
  <c r="I26" i="1"/>
  <c r="H23" i="1"/>
  <c r="H51" i="1" l="1"/>
  <c r="F52" i="1"/>
  <c r="I51" i="1"/>
  <c r="B7" i="17"/>
  <c r="C7" i="17"/>
  <c r="H52" i="1" l="1"/>
  <c r="I52" i="1"/>
  <c r="D5" i="17"/>
  <c r="D4" i="17"/>
  <c r="E7" i="17" l="1"/>
  <c r="F7" i="17"/>
  <c r="G7" i="17"/>
  <c r="H7" i="17"/>
  <c r="I7" i="17"/>
  <c r="J7" i="17"/>
  <c r="K7" i="17"/>
  <c r="D7" i="17"/>
  <c r="I6" i="1" l="1"/>
  <c r="I7" i="1"/>
  <c r="D52" i="1" l="1"/>
  <c r="A52" i="1" s="1"/>
  <c r="D51" i="1" l="1"/>
  <c r="A51" i="1" s="1"/>
  <c r="D53" i="1"/>
  <c r="D54" i="1" s="1"/>
  <c r="D55" i="1" s="1"/>
  <c r="D56" i="1" s="1"/>
  <c r="D57" i="1" s="1"/>
  <c r="D58" i="1" s="1"/>
  <c r="D59" i="1" s="1"/>
  <c r="D60" i="1" s="1"/>
  <c r="D61" i="1" s="1"/>
  <c r="D62" i="1" s="1"/>
  <c r="D63" i="1" s="1"/>
  <c r="D64" i="1" s="1"/>
  <c r="D65" i="1" s="1"/>
  <c r="D66" i="1" s="1"/>
  <c r="D67" i="1" s="1"/>
  <c r="D68" i="1" s="1"/>
  <c r="D69" i="1" s="1"/>
  <c r="D70" i="1" s="1"/>
  <c r="H13" i="1"/>
  <c r="E53" i="1" s="1"/>
  <c r="F53" i="1" s="1"/>
  <c r="H53" i="1" l="1"/>
  <c r="I53" i="1"/>
  <c r="D50" i="1"/>
  <c r="A50" i="1" s="1"/>
  <c r="D71" i="1"/>
  <c r="D49" i="1" l="1"/>
  <c r="D72" i="1"/>
  <c r="D48" i="1" l="1"/>
  <c r="A48" i="1" s="1"/>
  <c r="A49" i="1"/>
  <c r="D73" i="1"/>
  <c r="D47" i="1" l="1"/>
  <c r="D74" i="1"/>
  <c r="A47" i="1" l="1"/>
  <c r="D46" i="1"/>
  <c r="E54" i="1"/>
  <c r="F54" i="1" s="1"/>
  <c r="E55" i="1"/>
  <c r="F55" i="1" s="1"/>
  <c r="E56" i="1"/>
  <c r="F56" i="1" s="1"/>
  <c r="A46" i="1" l="1"/>
  <c r="D45" i="1"/>
  <c r="H54" i="1"/>
  <c r="I56" i="1"/>
  <c r="I55" i="1"/>
  <c r="I54" i="1"/>
  <c r="H56" i="1"/>
  <c r="H55" i="1"/>
  <c r="E57" i="1"/>
  <c r="F57" i="1" s="1"/>
  <c r="N79" i="1" l="1"/>
  <c r="H8" i="17" s="1"/>
  <c r="O80" i="1"/>
  <c r="I9" i="17" s="1"/>
  <c r="N80" i="1"/>
  <c r="H9" i="17" s="1"/>
  <c r="O79" i="1"/>
  <c r="D44" i="1"/>
  <c r="A45" i="1"/>
  <c r="H57" i="1"/>
  <c r="I57" i="1"/>
  <c r="E60" i="1"/>
  <c r="F60" i="1" s="1"/>
  <c r="E59" i="1"/>
  <c r="F59" i="1" s="1"/>
  <c r="E58" i="1"/>
  <c r="F58" i="1" s="1"/>
  <c r="A44" i="1" l="1"/>
  <c r="D43" i="1"/>
  <c r="H58" i="1"/>
  <c r="I59" i="1"/>
  <c r="H59" i="1"/>
  <c r="H60" i="1"/>
  <c r="P79" i="1" s="1"/>
  <c r="I60" i="1"/>
  <c r="P80" i="1" s="1"/>
  <c r="J9" i="17" s="1"/>
  <c r="I58" i="1"/>
  <c r="E61" i="1"/>
  <c r="F61" i="1" s="1"/>
  <c r="A43" i="1" l="1"/>
  <c r="D42" i="1"/>
  <c r="H61" i="1"/>
  <c r="I61" i="1"/>
  <c r="E62" i="1"/>
  <c r="F62" i="1" s="1"/>
  <c r="I62" i="1" s="1"/>
  <c r="E64" i="1"/>
  <c r="F64" i="1" s="1"/>
  <c r="E63" i="1"/>
  <c r="F63" i="1" s="1"/>
  <c r="A42" i="1" l="1"/>
  <c r="D41" i="1"/>
  <c r="H63" i="1"/>
  <c r="H64" i="1"/>
  <c r="Q79" i="1" s="1"/>
  <c r="H62" i="1"/>
  <c r="I63" i="1"/>
  <c r="I64" i="1"/>
  <c r="Q80" i="1" s="1"/>
  <c r="K9" i="17" s="1"/>
  <c r="E65" i="1"/>
  <c r="F65" i="1" s="1"/>
  <c r="A41" i="1" l="1"/>
  <c r="D40" i="1"/>
  <c r="H65" i="1"/>
  <c r="I65" i="1"/>
  <c r="H43" i="1"/>
  <c r="E66" i="1"/>
  <c r="F66" i="1" s="1"/>
  <c r="A40" i="1" l="1"/>
  <c r="D39" i="1"/>
  <c r="H66" i="1"/>
  <c r="I66" i="1"/>
  <c r="H47" i="1"/>
  <c r="H42" i="1"/>
  <c r="E67" i="1"/>
  <c r="F67" i="1" s="1"/>
  <c r="A39" i="1" l="1"/>
  <c r="D38" i="1"/>
  <c r="H67" i="1"/>
  <c r="I67" i="1"/>
  <c r="H44" i="1"/>
  <c r="H40" i="1"/>
  <c r="H46" i="1"/>
  <c r="H41" i="1"/>
  <c r="I44" i="1"/>
  <c r="I43" i="1"/>
  <c r="E68" i="1"/>
  <c r="F68" i="1" s="1"/>
  <c r="I68" i="1" s="1"/>
  <c r="A38" i="1" l="1"/>
  <c r="D37" i="1"/>
  <c r="H68" i="1"/>
  <c r="H48" i="1"/>
  <c r="M79" i="1" s="1"/>
  <c r="I42" i="1"/>
  <c r="H39" i="1"/>
  <c r="H45" i="1"/>
  <c r="I48" i="1"/>
  <c r="M80" i="1" s="1"/>
  <c r="G9" i="17" s="1"/>
  <c r="I47" i="1"/>
  <c r="I46" i="1"/>
  <c r="I45" i="1"/>
  <c r="H50" i="1"/>
  <c r="E69" i="1"/>
  <c r="F69" i="1" s="1"/>
  <c r="A37" i="1" l="1"/>
  <c r="D36" i="1"/>
  <c r="H69" i="1"/>
  <c r="I69" i="1"/>
  <c r="H38" i="1"/>
  <c r="I41" i="1"/>
  <c r="H49" i="1"/>
  <c r="I50" i="1"/>
  <c r="I49" i="1"/>
  <c r="E70" i="1"/>
  <c r="F70" i="1" s="1"/>
  <c r="A36" i="1" l="1"/>
  <c r="D35" i="1"/>
  <c r="H70" i="1"/>
  <c r="I70" i="1"/>
  <c r="I40" i="1"/>
  <c r="H37" i="1"/>
  <c r="E71" i="1"/>
  <c r="F71" i="1" s="1"/>
  <c r="A35" i="1" l="1"/>
  <c r="D34" i="1"/>
  <c r="I71" i="1"/>
  <c r="H71" i="1"/>
  <c r="H36" i="1"/>
  <c r="I39" i="1"/>
  <c r="E72" i="1"/>
  <c r="F72" i="1" s="1"/>
  <c r="H72" i="1" s="1"/>
  <c r="A34" i="1" l="1"/>
  <c r="D33" i="1"/>
  <c r="I72" i="1"/>
  <c r="H35" i="1"/>
  <c r="I38" i="1"/>
  <c r="G8" i="17"/>
  <c r="E73" i="1"/>
  <c r="F73" i="1" s="1"/>
  <c r="H73" i="1" s="1"/>
  <c r="A33" i="1" l="1"/>
  <c r="D32" i="1"/>
  <c r="I73" i="1"/>
  <c r="H34" i="1"/>
  <c r="I37" i="1"/>
  <c r="E74" i="1"/>
  <c r="F74" i="1" s="1"/>
  <c r="H74" i="1" s="1"/>
  <c r="A32" i="1" l="1"/>
  <c r="D31" i="1"/>
  <c r="I74" i="1"/>
  <c r="I36" i="1"/>
  <c r="H33" i="1"/>
  <c r="I8" i="17"/>
  <c r="A31" i="1" l="1"/>
  <c r="D30" i="1"/>
  <c r="I35" i="1"/>
  <c r="H32" i="1"/>
  <c r="J8" i="17"/>
  <c r="L80" i="1" l="1"/>
  <c r="F9" i="17" s="1"/>
  <c r="J79" i="1"/>
  <c r="L79" i="1"/>
  <c r="J80" i="1"/>
  <c r="D9" i="17" s="1"/>
  <c r="I79" i="1"/>
  <c r="K80" i="1"/>
  <c r="E9" i="17" s="1"/>
  <c r="K79" i="1"/>
  <c r="A30" i="1"/>
  <c r="D29" i="1"/>
  <c r="I34" i="1"/>
  <c r="H31" i="1"/>
  <c r="K8" i="17"/>
  <c r="E8" i="17" l="1"/>
  <c r="D8" i="17"/>
  <c r="F8" i="17"/>
  <c r="A29" i="1"/>
  <c r="D28" i="1"/>
  <c r="I33" i="1"/>
  <c r="H30" i="1"/>
  <c r="C8" i="17"/>
  <c r="A28" i="1" l="1"/>
  <c r="D27" i="1"/>
  <c r="I32" i="1"/>
  <c r="I80" i="1" s="1"/>
  <c r="C9" i="17" s="1"/>
  <c r="H29" i="1"/>
  <c r="A27" i="1" l="1"/>
  <c r="D26" i="1"/>
  <c r="A26" i="1" l="1"/>
  <c r="D25" i="1"/>
  <c r="I31" i="1"/>
  <c r="H28" i="1"/>
  <c r="A25" i="1" l="1"/>
  <c r="D24" i="1"/>
  <c r="H27" i="1"/>
  <c r="I30" i="1"/>
  <c r="A24" i="1" l="1"/>
  <c r="D23" i="1"/>
  <c r="H26" i="1"/>
  <c r="I29" i="1"/>
  <c r="H79" i="1" l="1"/>
  <c r="B8" i="17" s="1"/>
  <c r="H80" i="1"/>
  <c r="A23" i="1"/>
  <c r="D22" i="1"/>
  <c r="D21" i="1" l="1"/>
  <c r="A22" i="1"/>
  <c r="D20" i="1" l="1"/>
  <c r="A21" i="1"/>
  <c r="D19" i="1" l="1"/>
  <c r="A20" i="1"/>
  <c r="D18" i="1" l="1"/>
  <c r="A19" i="1"/>
  <c r="D17" i="1" l="1"/>
  <c r="A17" i="1" s="1"/>
  <c r="A18" i="1"/>
</calcChain>
</file>

<file path=xl/sharedStrings.xml><?xml version="1.0" encoding="utf-8"?>
<sst xmlns="http://schemas.openxmlformats.org/spreadsheetml/2006/main" count="144" uniqueCount="80">
  <si>
    <t>CPI inflation outcome annual decrement</t>
  </si>
  <si>
    <t>Change in CPI, 2 index</t>
  </si>
  <si>
    <t>Mar</t>
  </si>
  <si>
    <t>Jun</t>
  </si>
  <si>
    <t>Sep</t>
  </si>
  <si>
    <t>Dec</t>
  </si>
  <si>
    <t>Non-tradables are goods and services that do not face foreign competition.</t>
  </si>
  <si>
    <t>Tradables are goods and services that are imported or are in competition with foreign goods and services, either in domestic or foreign markets.</t>
  </si>
  <si>
    <t>2.</t>
  </si>
  <si>
    <t>1.</t>
  </si>
  <si>
    <t>Quarter</t>
  </si>
  <si>
    <t>SE9A</t>
  </si>
  <si>
    <t>SE9NS6500</t>
  </si>
  <si>
    <t>SE9NS6000</t>
  </si>
  <si>
    <t>Series ref: CPIQ</t>
  </si>
  <si>
    <t>From same
quarter of
previous year</t>
  </si>
  <si>
    <t>From
previous
quarter</t>
  </si>
  <si>
    <t>Percentage change</t>
  </si>
  <si>
    <t>Index</t>
  </si>
  <si>
    <t>Consumers price index</t>
  </si>
  <si>
    <t>Annual</t>
  </si>
  <si>
    <t>%</t>
  </si>
  <si>
    <t>Outputs: Changes in CPI</t>
  </si>
  <si>
    <t>Revaluation rate, 2 index, March year-end</t>
  </si>
  <si>
    <t xml:space="preserve">Quarter of latest published CPI </t>
  </si>
  <si>
    <t>Quarter of latest published Reserve Bank forecast</t>
  </si>
  <si>
    <t>Actual CPI, SE9A series</t>
  </si>
  <si>
    <t>Quarter referred to - this 
box only</t>
  </si>
  <si>
    <t>CPI, actual and forecast</t>
  </si>
  <si>
    <t>Inputs</t>
  </si>
  <si>
    <t>Calculations</t>
  </si>
  <si>
    <t>All groups</t>
  </si>
  <si>
    <t>This worksheet uses input data to find revaluation rates for various year-ends.</t>
  </si>
  <si>
    <t>Table 1</t>
  </si>
  <si>
    <t>Description</t>
  </si>
  <si>
    <t>Base: June 2017 quarter (=1000)</t>
  </si>
  <si>
    <t xml:space="preserve">Percentage changes may not match movements shown by index numbers due to the index rebase. </t>
  </si>
  <si>
    <t>3.</t>
  </si>
  <si>
    <r>
      <t>Tradables, non-tradables, and all groups – index numbers and percentage changes</t>
    </r>
    <r>
      <rPr>
        <vertAlign val="superscript"/>
        <sz val="11"/>
        <rFont val="Arial Mäori"/>
        <family val="2"/>
      </rPr>
      <t>(1)</t>
    </r>
  </si>
  <si>
    <r>
      <t>Tradables</t>
    </r>
    <r>
      <rPr>
        <vertAlign val="superscript"/>
        <sz val="8"/>
        <rFont val="Arial Mäori"/>
        <family val="2"/>
      </rPr>
      <t>(2)</t>
    </r>
  </si>
  <si>
    <r>
      <t>Non-tradables</t>
    </r>
    <r>
      <rPr>
        <vertAlign val="superscript"/>
        <sz val="8"/>
        <rFont val="Arial Mäori"/>
        <family val="2"/>
      </rPr>
      <t>(3)</t>
    </r>
  </si>
  <si>
    <r>
      <t xml:space="preserve">Source: </t>
    </r>
    <r>
      <rPr>
        <sz val="8"/>
        <rFont val="Arial Mäori"/>
        <family val="2"/>
      </rPr>
      <t>Stats NZ</t>
    </r>
  </si>
  <si>
    <t>Source: Stats NZ, RBNZ estimates.</t>
  </si>
  <si>
    <t>Headline inflation</t>
  </si>
  <si>
    <t>Policy Targets Agreement CPI target midpoint</t>
  </si>
  <si>
    <t>Inflation rate, no lag, 8 index, March year-end</t>
  </si>
  <si>
    <t xml:space="preserve">Pricing year ending in calendar year: </t>
  </si>
  <si>
    <t>Pricing year ending in calendar year:</t>
  </si>
  <si>
    <t>Figure 2.3: CPI inflation</t>
  </si>
  <si>
    <t>R</t>
  </si>
  <si>
    <t>Symbol:</t>
  </si>
  <si>
    <t>R revised</t>
  </si>
  <si>
    <t>The November 2018 quarterly CPI workbook is available from Statistics New Zealand</t>
  </si>
  <si>
    <t>consumers-price-index-december-2018-quarter</t>
  </si>
  <si>
    <t>Reserve Bank forecast, ex Nov 2018 monetary policy statement</t>
  </si>
  <si>
    <t>Change in CPI, 8 index, no lag, March year-ends</t>
  </si>
  <si>
    <t>Forecast changes in CPI used for revaluations</t>
  </si>
  <si>
    <t>Forecast changes in the CPI element of the price path</t>
  </si>
  <si>
    <t>The EDB input methodologies define the 'forecast CPI for DPP revaluation' at IM 4.2.3(4). It will not necessarily be based in the latest published CPI values or the latest Reserve Bank forecasts. We use these values to calculate the 'revaluation rate' and also the 'Forecast changes in the CPI element of the price path'.</t>
  </si>
  <si>
    <t>This RBNZ data is ex the February 2019 monetary policy statement.</t>
  </si>
  <si>
    <t>Quarter of published CPI used</t>
  </si>
  <si>
    <t>Quarter of published Reserve Bank forecast used</t>
  </si>
  <si>
    <t>General description</t>
  </si>
  <si>
    <t>CPI inputs</t>
  </si>
  <si>
    <t>Model suite</t>
  </si>
  <si>
    <t>Electricity Distribution Business</t>
  </si>
  <si>
    <t>Price-Quality Regulation 1 April 2020 Reset</t>
  </si>
  <si>
    <t>Draft determination</t>
  </si>
  <si>
    <t>Published 29 May 2019 v1</t>
  </si>
  <si>
    <t>CPI model</t>
  </si>
  <si>
    <t>This model has been prepared and published for consultation purposes only.</t>
  </si>
  <si>
    <t>This model calculates the Forecast CPI values and forms part of the DPP3 suite of models</t>
  </si>
  <si>
    <t>This version of the CPI model is for the draft decision, which will have its WACC values calculated during April 2019 and as of 1 April 2019. The timing of the WACC determination for the final decision will be according to IM 4.4.1(2).</t>
  </si>
  <si>
    <t>Table of Contents</t>
  </si>
  <si>
    <t>Sheet Name</t>
  </si>
  <si>
    <t>Link</t>
  </si>
  <si>
    <t>Outputs</t>
  </si>
  <si>
    <t>Output</t>
  </si>
  <si>
    <t/>
  </si>
  <si>
    <t>Data flow map of the draft EDB DPP3 (1 April 2020–31 March 2025) model suite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</si>
</sst>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00"/>
    <numFmt numFmtId="169" formatCode="0.0"/>
    <numFmt numFmtId="170" formatCode="_(* #,##0.0_);_(* \(#,##0.0\);_(* &quot;–&quot;???_);_(* @_)"/>
    <numFmt numFmtId="171" formatCode="_(* #,##0.00_);_(* \(#,##0.00\);_(* &quot;–&quot;???_);_(* @_)"/>
    <numFmt numFmtId="172" formatCode="_(* #,##0.0000_);_(* \(#,##0.0000\);_(* &quot;–&quot;??_);_(* @_)"/>
    <numFmt numFmtId="173" formatCode="[$-1409]d\ mmm\ yy;@"/>
    <numFmt numFmtId="174" formatCode="_(* #,##0%_);_(* \(#,##0%\);_(* &quot;–&quot;???_);_(* @_)"/>
    <numFmt numFmtId="175" formatCode="_(* #,##0.00%_);_(* \(#,##0.00%\);_(* &quot;–&quot;???_);_(* @_)"/>
    <numFmt numFmtId="176" formatCode="_(@_)"/>
    <numFmt numFmtId="177" formatCode="d\.mm\.yy;@"/>
    <numFmt numFmtId="178" formatCode="0.0000"/>
    <numFmt numFmtId="179" formatCode="_(* #,##0.000%_);_(* \(#,##0.000%\);_(* &quot;–&quot;???_);_(* @_)"/>
    <numFmt numFmtId="180" formatCode="_(* #,##0_);_(* \(#,##0\);_(* &quot;–&quot;???_);_(* @_)"/>
    <numFmt numFmtId="181" formatCode="_(* #,##0%_);_(* \(#,##0%\);_(* &quot;–&quot;??_);_(* @_)"/>
    <numFmt numFmtId="182" formatCode="_(* #,##0.0%_);_(* \(#,##0.0%\);_(* &quot;–&quot;??_);_(* @_)"/>
    <numFmt numFmtId="183" formatCode="_(* 0_);_(* \(0\);_(* &quot;–&quot;??_);_(@_)"/>
  </numFmts>
  <fonts count="42">
    <font>
      <sz val="11"/>
      <color theme="1"/>
      <name val="Calibri"/>
      <family val="2"/>
      <scheme val="minor"/>
    </font>
    <font>
      <sz val="11"/>
      <color theme="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name val="Calibri"/>
      <family val="2"/>
      <scheme val="minor"/>
    </font>
    <font>
      <i/>
      <sz val="11"/>
      <color theme="1"/>
      <name val="Calibri"/>
      <family val="2"/>
      <scheme val="minor"/>
    </font>
    <font>
      <sz val="11"/>
      <color theme="1"/>
      <name val="Calibri"/>
      <family val="2"/>
    </font>
    <font>
      <i/>
      <sz val="11"/>
      <name val="Calibri"/>
      <family val="2"/>
      <scheme val="minor"/>
    </font>
    <font>
      <b/>
      <sz val="12"/>
      <color theme="1"/>
      <name val="Calibri"/>
      <family val="2"/>
      <scheme val="minor"/>
    </font>
    <font>
      <b/>
      <sz val="11"/>
      <name val="Calibri"/>
      <family val="2"/>
      <scheme val="minor"/>
    </font>
    <font>
      <sz val="11"/>
      <name val="Calibri"/>
      <family val="2"/>
    </font>
    <font>
      <b/>
      <sz val="18"/>
      <name val="Calibri"/>
      <family val="2"/>
      <scheme val="minor"/>
    </font>
    <font>
      <b/>
      <sz val="16"/>
      <name val="Calibri"/>
      <family val="2"/>
      <scheme val="minor"/>
    </font>
    <font>
      <b/>
      <sz val="10"/>
      <name val="Calibri"/>
      <family val="4"/>
      <scheme val="minor"/>
    </font>
    <font>
      <sz val="11"/>
      <color theme="2"/>
      <name val="Calibri"/>
      <family val="2"/>
      <scheme val="minor"/>
    </font>
    <font>
      <sz val="11"/>
      <color theme="9"/>
      <name val="Calibri"/>
      <family val="2"/>
      <scheme val="minor"/>
    </font>
    <font>
      <i/>
      <sz val="10"/>
      <name val="Calibri"/>
      <family val="4"/>
      <scheme val="minor"/>
    </font>
    <font>
      <b/>
      <sz val="14"/>
      <name val="Calibri"/>
      <family val="2"/>
      <scheme val="minor"/>
    </font>
    <font>
      <b/>
      <sz val="20"/>
      <color theme="2"/>
      <name val="Calibri"/>
      <family val="2"/>
      <scheme val="minor"/>
    </font>
    <font>
      <b/>
      <sz val="14"/>
      <color theme="1"/>
      <name val="Calibri"/>
      <family val="2"/>
      <scheme val="minor"/>
    </font>
    <font>
      <sz val="8"/>
      <name val="Arial Mäori"/>
      <family val="2"/>
    </font>
    <font>
      <sz val="8"/>
      <name val="Calibri"/>
      <family val="2"/>
      <scheme val="minor"/>
    </font>
    <font>
      <sz val="8"/>
      <color indexed="10"/>
      <name val="Calibri"/>
      <family val="2"/>
      <scheme val="minor"/>
    </font>
    <font>
      <b/>
      <sz val="8"/>
      <color indexed="12"/>
      <name val="Calibri"/>
      <family val="2"/>
      <scheme val="minor"/>
    </font>
    <font>
      <b/>
      <sz val="11"/>
      <name val="Arial Mäori"/>
      <family val="2"/>
    </font>
    <font>
      <sz val="11"/>
      <name val="Arial Mäori"/>
      <family val="2"/>
    </font>
    <font>
      <vertAlign val="superscript"/>
      <sz val="11"/>
      <name val="Arial Mäori"/>
      <family val="2"/>
    </font>
    <font>
      <sz val="10"/>
      <name val="Arial Mäori"/>
      <family val="2"/>
    </font>
    <font>
      <vertAlign val="superscript"/>
      <sz val="8"/>
      <name val="Arial Mäori"/>
      <family val="2"/>
    </font>
    <font>
      <b/>
      <sz val="8"/>
      <name val="Arial Mäori"/>
      <family val="2"/>
    </font>
    <font>
      <u/>
      <sz val="10"/>
      <color theme="10"/>
      <name val="Arial"/>
      <family val="2"/>
    </font>
    <font>
      <b/>
      <sz val="11"/>
      <color rgb="FF0000FF"/>
      <name val="Calibri"/>
      <family val="2"/>
      <scheme val="minor"/>
    </font>
    <font>
      <b/>
      <sz val="10"/>
      <color theme="1"/>
      <name val="Calibri"/>
      <family val="2"/>
      <scheme val="minor"/>
    </font>
    <font>
      <u/>
      <sz val="10"/>
      <color theme="10"/>
      <name val="Calibri"/>
      <family val="2"/>
      <scheme val="minor"/>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9389629810485"/>
        <bgColor indexed="64"/>
      </patternFill>
    </fill>
    <fill>
      <patternFill patternType="solid">
        <fgColor theme="0"/>
        <bgColor indexed="64"/>
      </patternFill>
    </fill>
    <fill>
      <patternFill patternType="solid">
        <fgColor indexed="43"/>
        <bgColor indexed="64"/>
      </patternFill>
    </fill>
    <fill>
      <patternFill patternType="solid">
        <fgColor theme="3"/>
        <bgColor indexed="64"/>
      </patternFill>
    </fill>
    <fill>
      <patternFill patternType="solid">
        <fgColor theme="5" tint="0.59999389629810485"/>
        <bgColor indexed="64"/>
      </patternFill>
    </fill>
    <fill>
      <patternFill patternType="solid">
        <fgColor theme="4"/>
        <bgColor indexed="64"/>
      </patternFill>
    </fill>
    <fill>
      <patternFill patternType="solid">
        <fgColor theme="6"/>
        <bgColor indexed="64"/>
      </patternFill>
    </fill>
    <fill>
      <patternFill patternType="solid">
        <fgColor theme="5"/>
        <bgColor indexed="64"/>
      </patternFill>
    </fill>
    <fill>
      <patternFill patternType="solid">
        <fgColor theme="8"/>
        <bgColor indexed="64"/>
      </patternFill>
    </fill>
    <fill>
      <patternFill patternType="solid">
        <fgColor theme="8" tint="0.39997558519241921"/>
        <bgColor indexed="64"/>
      </patternFill>
    </fill>
  </fills>
  <borders count="35">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right/>
      <top style="thin">
        <color theme="7"/>
      </top>
      <bottom style="thin">
        <color theme="7"/>
      </bottom>
      <diagonal/>
    </border>
    <border>
      <left/>
      <right style="thin">
        <color theme="7"/>
      </right>
      <top style="thin">
        <color theme="7"/>
      </top>
      <bottom style="thin">
        <color theme="7"/>
      </bottom>
      <diagonal/>
    </border>
    <border>
      <left/>
      <right/>
      <top style="thin">
        <color theme="7"/>
      </top>
      <bottom/>
      <diagonal/>
    </border>
    <border>
      <left/>
      <right/>
      <top/>
      <bottom style="thin">
        <color theme="7"/>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style="thin">
        <color indexed="64"/>
      </top>
      <bottom/>
      <diagonal/>
    </border>
    <border>
      <left/>
      <right style="medium">
        <color indexed="8"/>
      </right>
      <top style="thin">
        <color indexed="64"/>
      </top>
      <bottom/>
      <diagonal/>
    </border>
    <border>
      <left style="medium">
        <color indexed="8"/>
      </left>
      <right/>
      <top style="thin">
        <color indexed="64"/>
      </top>
      <bottom style="medium">
        <color indexed="8"/>
      </bottom>
      <diagonal/>
    </border>
    <border>
      <left/>
      <right style="medium">
        <color indexed="8"/>
      </right>
      <top style="thin">
        <color indexed="64"/>
      </top>
      <bottom style="medium">
        <color indexed="8"/>
      </bottom>
      <diagonal/>
    </border>
  </borders>
  <cellStyleXfs count="67">
    <xf numFmtId="0" fontId="0" fillId="0" borderId="0"/>
    <xf numFmtId="183" fontId="18" fillId="0" borderId="0" applyFont="0" applyFill="0" applyBorder="0" applyAlignment="0" applyProtection="0">
      <alignment horizontal="left"/>
      <protection locked="0"/>
    </xf>
    <xf numFmtId="176" fontId="14" fillId="0" borderId="0" applyFont="0" applyFill="0" applyBorder="0" applyAlignment="0" applyProtection="0">
      <alignment horizontal="left"/>
      <protection locked="0"/>
    </xf>
    <xf numFmtId="165" fontId="1" fillId="35" borderId="26" applyNumberFormat="0" applyFont="0" applyFill="0" applyAlignment="0" applyProtection="0"/>
    <xf numFmtId="179" fontId="12" fillId="33" borderId="0" applyFont="0" applyBorder="0"/>
    <xf numFmtId="175" fontId="18" fillId="0" borderId="0" applyFont="0" applyFill="0" applyBorder="0" applyAlignment="0" applyProtection="0">
      <protection locked="0"/>
    </xf>
    <xf numFmtId="182" fontId="12" fillId="0" borderId="0" applyFont="0" applyFill="0" applyBorder="0" applyAlignment="0" applyProtection="0">
      <alignment horizontal="center" vertical="top" wrapText="1"/>
    </xf>
    <xf numFmtId="181" fontId="1" fillId="0" borderId="0" applyFont="0" applyFill="0" applyBorder="0" applyAlignment="0" applyProtection="0"/>
    <xf numFmtId="174" fontId="23" fillId="37" borderId="25" applyNumberFormat="0" applyFill="0" applyAlignment="0"/>
    <xf numFmtId="0" fontId="21" fillId="38" borderId="25" applyNumberFormat="0" applyFill="0">
      <alignment horizontal="centerContinuous" wrapText="1"/>
    </xf>
    <xf numFmtId="173" fontId="18" fillId="0" borderId="0" applyFont="0" applyFill="0" applyBorder="0" applyAlignment="0" applyProtection="0">
      <alignment wrapText="1"/>
    </xf>
    <xf numFmtId="172" fontId="18" fillId="0" borderId="0" applyFont="0" applyFill="0" applyBorder="0" applyAlignment="0" applyProtection="0"/>
    <xf numFmtId="171" fontId="18" fillId="0" borderId="0" applyFont="0" applyFill="0" applyBorder="0" applyAlignment="0" applyProtection="0">
      <protection locked="0"/>
    </xf>
    <xf numFmtId="170" fontId="18" fillId="0" borderId="0" applyFont="0" applyFill="0" applyBorder="0" applyAlignment="0" applyProtection="0">
      <protection locked="0"/>
    </xf>
    <xf numFmtId="0" fontId="11" fillId="31"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1" fillId="28" borderId="0" applyNumberFormat="0" applyBorder="0" applyAlignment="0" applyProtection="0"/>
    <xf numFmtId="0" fontId="11" fillId="27"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1" fillId="24" borderId="0" applyNumberFormat="0" applyBorder="0" applyAlignment="0" applyProtection="0"/>
    <xf numFmtId="0" fontId="1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1" fillId="20" borderId="0" applyNumberFormat="0" applyBorder="0" applyAlignment="0" applyProtection="0"/>
    <xf numFmtId="0" fontId="11" fillId="1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1" fillId="12" borderId="0" applyNumberFormat="0" applyBorder="0" applyAlignment="0" applyProtection="0"/>
    <xf numFmtId="0" fontId="11" fillId="11"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1" fillId="8" borderId="0" applyNumberFormat="0" applyBorder="0" applyAlignment="0" applyProtection="0"/>
    <xf numFmtId="0" fontId="10" fillId="0" borderId="5" applyNumberFormat="0" applyFill="0" applyAlignment="0" applyProtection="0"/>
    <xf numFmtId="49" fontId="24" fillId="0" borderId="0" applyFill="0" applyProtection="0">
      <alignment horizontal="left" indent="1"/>
    </xf>
    <xf numFmtId="0" fontId="1" fillId="7" borderId="4" applyNumberFormat="0" applyFont="0" applyAlignment="0" applyProtection="0"/>
    <xf numFmtId="0" fontId="9" fillId="0" borderId="0" applyNumberFormat="0" applyFill="0" applyBorder="0" applyAlignment="0" applyProtection="0"/>
    <xf numFmtId="0" fontId="8" fillId="6" borderId="3" applyNumberFormat="0" applyAlignment="0" applyProtection="0"/>
    <xf numFmtId="0" fontId="7" fillId="0" borderId="2" applyNumberFormat="0" applyFill="0" applyAlignment="0" applyProtection="0"/>
    <xf numFmtId="0" fontId="6" fillId="5" borderId="1" applyNumberFormat="0" applyAlignment="0" applyProtection="0"/>
    <xf numFmtId="0" fontId="1" fillId="35" borderId="25" applyNumberFormat="0" applyFill="0" applyAlignment="0"/>
    <xf numFmtId="0" fontId="22" fillId="37" borderId="25" applyNumberFormat="0" applyFill="0" applyAlignment="0">
      <protection locked="0"/>
    </xf>
    <xf numFmtId="0" fontId="5" fillId="4" borderId="0" applyNumberFormat="0" applyBorder="0" applyAlignment="0" applyProtection="0"/>
    <xf numFmtId="0" fontId="4" fillId="3" borderId="0" applyNumberFormat="0" applyBorder="0" applyAlignment="0" applyProtection="0"/>
    <xf numFmtId="0" fontId="3" fillId="2" borderId="0" applyNumberFormat="0" applyBorder="0" applyAlignment="0" applyProtection="0"/>
    <xf numFmtId="0" fontId="2" fillId="0" borderId="0" applyNumberFormat="0" applyFill="0" applyBorder="0" applyAlignment="0" applyProtection="0"/>
    <xf numFmtId="49" fontId="25" fillId="34" borderId="0" applyFill="0" applyBorder="0">
      <alignment horizontal="left"/>
    </xf>
    <xf numFmtId="49" fontId="20" fillId="0" borderId="0" applyFill="0" applyAlignment="0"/>
    <xf numFmtId="49" fontId="19" fillId="0" borderId="0" applyFill="0" applyAlignment="0"/>
    <xf numFmtId="49" fontId="26" fillId="0" borderId="0" applyFill="0" applyAlignment="0"/>
    <xf numFmtId="9"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80" fontId="12"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38" fillId="0" borderId="0" applyNumberFormat="0" applyFill="0" applyBorder="0" applyAlignment="0" applyProtection="0">
      <alignment vertical="top"/>
      <protection locked="0"/>
    </xf>
    <xf numFmtId="0" fontId="1" fillId="0" borderId="0"/>
    <xf numFmtId="0" fontId="1" fillId="0" borderId="0"/>
    <xf numFmtId="49" fontId="24" fillId="0" borderId="0" applyFill="0" applyProtection="0">
      <alignment horizontal="left" indent="1"/>
    </xf>
    <xf numFmtId="0" fontId="41" fillId="0" borderId="0" applyNumberFormat="0" applyFill="0" applyBorder="0" applyAlignment="0" applyProtection="0">
      <alignment vertical="top"/>
      <protection locked="0"/>
    </xf>
  </cellStyleXfs>
  <cellXfs count="167">
    <xf numFmtId="0" fontId="0" fillId="0" borderId="0" xfId="0"/>
    <xf numFmtId="49" fontId="26" fillId="0" borderId="0" xfId="54" applyFill="1" applyAlignment="1">
      <alignment vertical="center"/>
    </xf>
    <xf numFmtId="49" fontId="26" fillId="0" borderId="0" xfId="54"/>
    <xf numFmtId="0" fontId="0" fillId="0" borderId="0" xfId="0" applyFill="1"/>
    <xf numFmtId="0" fontId="0" fillId="0" borderId="0" xfId="0" applyFont="1"/>
    <xf numFmtId="0" fontId="10" fillId="0" borderId="0" xfId="0" applyFont="1"/>
    <xf numFmtId="0" fontId="13" fillId="0" borderId="0" xfId="0" applyFont="1"/>
    <xf numFmtId="1" fontId="12" fillId="32" borderId="20" xfId="0" applyNumberFormat="1" applyFont="1" applyFill="1" applyBorder="1" applyAlignment="1">
      <alignment horizontal="right"/>
    </xf>
    <xf numFmtId="17" fontId="16" fillId="0" borderId="19" xfId="0" applyNumberFormat="1" applyFont="1" applyFill="1" applyBorder="1"/>
    <xf numFmtId="0" fontId="13" fillId="0" borderId="0" xfId="0" applyFont="1" applyFill="1"/>
    <xf numFmtId="0" fontId="17" fillId="0" borderId="0" xfId="0" applyFont="1" applyFill="1"/>
    <xf numFmtId="0" fontId="15" fillId="0" borderId="0" xfId="0" applyFont="1" applyAlignment="1">
      <alignment horizontal="right"/>
    </xf>
    <xf numFmtId="0" fontId="12" fillId="0" borderId="0" xfId="0" applyFont="1"/>
    <xf numFmtId="49" fontId="24" fillId="0" borderId="0" xfId="0" quotePrefix="1" applyNumberFormat="1" applyFont="1" applyFill="1" applyAlignment="1" applyProtection="1">
      <alignment horizontal="left" vertical="top"/>
    </xf>
    <xf numFmtId="0" fontId="0" fillId="0" borderId="0" xfId="0" applyFill="1" applyBorder="1"/>
    <xf numFmtId="0" fontId="0" fillId="0" borderId="0" xfId="0" applyFill="1" applyBorder="1" applyAlignment="1">
      <alignment horizontal="centerContinuous"/>
    </xf>
    <xf numFmtId="0" fontId="27" fillId="0" borderId="0" xfId="0" applyFont="1"/>
    <xf numFmtId="0" fontId="27" fillId="0" borderId="0" xfId="0" applyFont="1" applyFill="1"/>
    <xf numFmtId="10" fontId="12" fillId="0" borderId="7" xfId="0" applyNumberFormat="1" applyFont="1" applyFill="1" applyBorder="1"/>
    <xf numFmtId="0" fontId="28" fillId="0" borderId="0" xfId="0" applyFont="1"/>
    <xf numFmtId="0" fontId="1" fillId="0" borderId="0" xfId="0" applyFont="1"/>
    <xf numFmtId="49" fontId="26" fillId="0" borderId="0" xfId="54" quotePrefix="1" applyFont="1"/>
    <xf numFmtId="0" fontId="29" fillId="0" borderId="0" xfId="0" applyFont="1"/>
    <xf numFmtId="49" fontId="26" fillId="0" borderId="0" xfId="54" applyFont="1"/>
    <xf numFmtId="0" fontId="1" fillId="0" borderId="0" xfId="0" applyFont="1" applyFill="1"/>
    <xf numFmtId="0" fontId="30" fillId="0" borderId="0" xfId="0" applyFont="1" applyFill="1"/>
    <xf numFmtId="168" fontId="1" fillId="0" borderId="0" xfId="0" applyNumberFormat="1" applyFont="1" applyFill="1"/>
    <xf numFmtId="0" fontId="1" fillId="0" borderId="0" xfId="0" applyFont="1" applyFill="1" applyAlignment="1">
      <alignment horizontal="right"/>
    </xf>
    <xf numFmtId="0" fontId="31" fillId="0" borderId="0" xfId="0" applyFont="1" applyFill="1" applyAlignment="1">
      <alignment horizontal="right"/>
    </xf>
    <xf numFmtId="0" fontId="1" fillId="0" borderId="17" xfId="0" applyFont="1" applyFill="1" applyBorder="1" applyAlignment="1">
      <alignment horizontal="center" vertical="center" textRotation="90" wrapText="1"/>
    </xf>
    <xf numFmtId="0" fontId="1" fillId="0" borderId="18" xfId="0" applyFont="1" applyFill="1" applyBorder="1" applyAlignment="1">
      <alignment horizontal="center" vertical="center" textRotation="90" wrapText="1"/>
    </xf>
    <xf numFmtId="0" fontId="1" fillId="0" borderId="0" xfId="0" applyFont="1" applyBorder="1"/>
    <xf numFmtId="0" fontId="1" fillId="0" borderId="20" xfId="0" applyFont="1" applyBorder="1"/>
    <xf numFmtId="17" fontId="1" fillId="0" borderId="19" xfId="0" applyNumberFormat="1" applyFont="1" applyFill="1" applyBorder="1"/>
    <xf numFmtId="1" fontId="1" fillId="0" borderId="20" xfId="0" applyNumberFormat="1" applyFont="1" applyFill="1" applyBorder="1"/>
    <xf numFmtId="1" fontId="1" fillId="0" borderId="0" xfId="0" applyNumberFormat="1" applyFont="1"/>
    <xf numFmtId="0" fontId="1" fillId="0" borderId="20" xfId="0" applyFont="1" applyFill="1" applyBorder="1"/>
    <xf numFmtId="10" fontId="1" fillId="0" borderId="20" xfId="0" applyNumberFormat="1" applyFont="1" applyFill="1" applyBorder="1"/>
    <xf numFmtId="178" fontId="1" fillId="0" borderId="0" xfId="0" applyNumberFormat="1" applyFont="1"/>
    <xf numFmtId="168" fontId="1" fillId="36" borderId="0" xfId="0" applyNumberFormat="1" applyFont="1" applyFill="1" applyBorder="1"/>
    <xf numFmtId="168" fontId="1" fillId="36" borderId="6" xfId="0" applyNumberFormat="1" applyFont="1" applyFill="1" applyBorder="1"/>
    <xf numFmtId="168" fontId="1" fillId="0" borderId="0" xfId="0" applyNumberFormat="1" applyFont="1" applyFill="1" applyBorder="1"/>
    <xf numFmtId="17" fontId="1" fillId="0" borderId="21" xfId="0" applyNumberFormat="1" applyFont="1" applyFill="1" applyBorder="1"/>
    <xf numFmtId="0" fontId="1" fillId="0" borderId="22" xfId="0" applyFont="1" applyBorder="1"/>
    <xf numFmtId="168" fontId="1" fillId="0" borderId="24" xfId="0" applyNumberFormat="1" applyFont="1" applyFill="1" applyBorder="1"/>
    <xf numFmtId="1" fontId="1" fillId="0" borderId="22" xfId="0" applyNumberFormat="1" applyFont="1" applyFill="1" applyBorder="1"/>
    <xf numFmtId="10" fontId="1" fillId="0" borderId="22" xfId="0" applyNumberFormat="1" applyFont="1" applyFill="1" applyBorder="1"/>
    <xf numFmtId="17" fontId="1" fillId="0" borderId="0" xfId="0" applyNumberFormat="1" applyFont="1" applyFill="1" applyBorder="1"/>
    <xf numFmtId="0" fontId="1" fillId="0" borderId="7" xfId="0" applyFont="1" applyFill="1" applyBorder="1" applyAlignment="1">
      <alignment horizontal="right"/>
    </xf>
    <xf numFmtId="0" fontId="1" fillId="0" borderId="7" xfId="0" applyFont="1" applyBorder="1"/>
    <xf numFmtId="168" fontId="1" fillId="39" borderId="0" xfId="0" applyNumberFormat="1" applyFont="1" applyFill="1" applyBorder="1"/>
    <xf numFmtId="168" fontId="1" fillId="39" borderId="6" xfId="0" applyNumberFormat="1" applyFont="1" applyFill="1" applyBorder="1"/>
    <xf numFmtId="168" fontId="1" fillId="40" borderId="0" xfId="0" applyNumberFormat="1" applyFont="1" applyFill="1" applyBorder="1"/>
    <xf numFmtId="168" fontId="1" fillId="40" borderId="6" xfId="0" applyNumberFormat="1" applyFont="1" applyFill="1" applyBorder="1"/>
    <xf numFmtId="49" fontId="19" fillId="0" borderId="0" xfId="53"/>
    <xf numFmtId="0" fontId="32" fillId="0" borderId="0" xfId="60" applyFont="1" applyAlignment="1">
      <alignment horizontal="left" vertical="center"/>
    </xf>
    <xf numFmtId="0" fontId="28" fillId="0" borderId="0" xfId="60" applyFont="1" applyAlignment="1">
      <alignment horizontal="centerContinuous" vertical="center" wrapText="1"/>
    </xf>
    <xf numFmtId="0" fontId="33" fillId="0" borderId="0" xfId="61" applyFont="1" applyAlignment="1">
      <alignment horizontal="left" vertical="center"/>
    </xf>
    <xf numFmtId="0" fontId="33" fillId="0" borderId="0" xfId="60" applyFont="1" applyAlignment="1">
      <alignment horizontal="left" vertical="center"/>
    </xf>
    <xf numFmtId="0" fontId="35" fillId="0" borderId="0" xfId="60" applyFont="1" applyAlignment="1">
      <alignment horizontal="left" vertical="center"/>
    </xf>
    <xf numFmtId="0" fontId="28" fillId="0" borderId="0" xfId="60" applyFont="1"/>
    <xf numFmtId="0" fontId="28" fillId="0" borderId="12" xfId="60" applyFont="1" applyFill="1" applyBorder="1"/>
    <xf numFmtId="0" fontId="28" fillId="0" borderId="14" xfId="60" applyFont="1" applyFill="1" applyBorder="1"/>
    <xf numFmtId="0" fontId="28" fillId="0" borderId="7" xfId="60" applyFont="1" applyFill="1" applyBorder="1" applyAlignment="1">
      <alignment horizontal="centerContinuous"/>
    </xf>
    <xf numFmtId="0" fontId="28" fillId="0" borderId="16" xfId="60" applyFont="1" applyFill="1" applyBorder="1" applyAlignment="1">
      <alignment horizontal="centerContinuous"/>
    </xf>
    <xf numFmtId="0" fontId="28" fillId="0" borderId="15" xfId="60" applyFont="1" applyFill="1" applyBorder="1"/>
    <xf numFmtId="0" fontId="28" fillId="0" borderId="8" xfId="60" applyFont="1" applyFill="1" applyBorder="1" applyAlignment="1">
      <alignment horizontal="centerContinuous"/>
    </xf>
    <xf numFmtId="0" fontId="28" fillId="0" borderId="0" xfId="60" applyFont="1" applyFill="1" applyBorder="1" applyAlignment="1">
      <alignment horizontal="centerContinuous"/>
    </xf>
    <xf numFmtId="0" fontId="28" fillId="0" borderId="6" xfId="60" applyFont="1" applyFill="1" applyBorder="1"/>
    <xf numFmtId="0" fontId="28" fillId="0" borderId="9" xfId="60" applyFont="1" applyFill="1" applyBorder="1"/>
    <xf numFmtId="0" fontId="28" fillId="0" borderId="7" xfId="60" applyFont="1" applyFill="1" applyBorder="1"/>
    <xf numFmtId="0" fontId="28" fillId="0" borderId="11" xfId="60" applyFont="1" applyFill="1" applyBorder="1" applyAlignment="1">
      <alignment horizontal="centerContinuous" vertical="center" wrapText="1"/>
    </xf>
    <xf numFmtId="0" fontId="28" fillId="0" borderId="7" xfId="60" applyFont="1" applyFill="1" applyBorder="1" applyAlignment="1">
      <alignment horizontal="centerContinuous" vertical="center" wrapText="1"/>
    </xf>
    <xf numFmtId="0" fontId="37" fillId="0" borderId="0" xfId="60" applyFont="1"/>
    <xf numFmtId="169" fontId="28" fillId="0" borderId="0" xfId="60" applyNumberFormat="1" applyFont="1"/>
    <xf numFmtId="169" fontId="28" fillId="0" borderId="0" xfId="60" applyNumberFormat="1" applyFont="1" applyAlignment="1">
      <alignment horizontal="right"/>
    </xf>
    <xf numFmtId="0" fontId="28" fillId="0" borderId="0" xfId="60" quotePrefix="1" applyFont="1"/>
    <xf numFmtId="0" fontId="28" fillId="0" borderId="0" xfId="60" applyFont="1" applyFill="1" applyBorder="1"/>
    <xf numFmtId="169" fontId="28" fillId="0" borderId="0" xfId="60" applyNumberFormat="1" applyFont="1" applyBorder="1"/>
    <xf numFmtId="169" fontId="28" fillId="0" borderId="0" xfId="60" applyNumberFormat="1" applyFont="1" applyBorder="1" applyAlignment="1">
      <alignment horizontal="right"/>
    </xf>
    <xf numFmtId="0" fontId="28" fillId="0" borderId="0" xfId="60" applyFont="1" applyBorder="1"/>
    <xf numFmtId="0" fontId="28" fillId="0" borderId="0" xfId="60" applyNumberFormat="1" applyFont="1" applyBorder="1" applyAlignment="1">
      <alignment horizontal="right"/>
    </xf>
    <xf numFmtId="0" fontId="28" fillId="0" borderId="6" xfId="60" applyNumberFormat="1" applyFont="1" applyBorder="1" applyAlignment="1">
      <alignment horizontal="right"/>
    </xf>
    <xf numFmtId="169" fontId="28" fillId="0" borderId="6" xfId="60" applyNumberFormat="1" applyFont="1" applyBorder="1"/>
    <xf numFmtId="169" fontId="28" fillId="0" borderId="6" xfId="60" applyNumberFormat="1" applyFont="1" applyBorder="1" applyAlignment="1">
      <alignment horizontal="right"/>
    </xf>
    <xf numFmtId="0" fontId="37" fillId="0" borderId="0" xfId="60" quotePrefix="1" applyFont="1"/>
    <xf numFmtId="0" fontId="38" fillId="0" borderId="0" xfId="62" applyAlignment="1" applyProtection="1"/>
    <xf numFmtId="0" fontId="1" fillId="0" borderId="0" xfId="63" applyFont="1"/>
    <xf numFmtId="0" fontId="13" fillId="0" borderId="0" xfId="63" applyFont="1"/>
    <xf numFmtId="0" fontId="39" fillId="0" borderId="0" xfId="63" applyFont="1" applyAlignment="1">
      <alignment horizontal="right"/>
    </xf>
    <xf numFmtId="14" fontId="1" fillId="0" borderId="0" xfId="63" applyNumberFormat="1" applyFont="1"/>
    <xf numFmtId="169" fontId="1" fillId="0" borderId="0" xfId="63" applyNumberFormat="1" applyFont="1"/>
    <xf numFmtId="169" fontId="9" fillId="0" borderId="0" xfId="63" applyNumberFormat="1" applyFont="1"/>
    <xf numFmtId="0" fontId="39" fillId="0" borderId="0" xfId="63" applyFont="1" applyAlignment="1">
      <alignment horizontal="left"/>
    </xf>
    <xf numFmtId="0" fontId="0" fillId="0" borderId="18" xfId="0" applyFont="1" applyFill="1" applyBorder="1" applyAlignment="1">
      <alignment textRotation="90" wrapText="1"/>
    </xf>
    <xf numFmtId="0" fontId="1" fillId="0" borderId="17" xfId="0" applyFont="1" applyFill="1" applyBorder="1" applyAlignment="1">
      <alignment textRotation="90" wrapText="1"/>
    </xf>
    <xf numFmtId="0" fontId="1" fillId="0" borderId="19" xfId="0" applyFont="1" applyFill="1" applyBorder="1" applyAlignment="1">
      <alignment textRotation="90" wrapText="1"/>
    </xf>
    <xf numFmtId="10" fontId="1" fillId="0" borderId="19" xfId="0" applyNumberFormat="1" applyFont="1" applyFill="1" applyBorder="1"/>
    <xf numFmtId="10" fontId="1" fillId="0" borderId="21" xfId="0" applyNumberFormat="1" applyFont="1" applyFill="1" applyBorder="1"/>
    <xf numFmtId="0" fontId="0" fillId="0" borderId="7" xfId="0" applyFont="1" applyFill="1" applyBorder="1" applyAlignment="1">
      <alignment horizontal="right"/>
    </xf>
    <xf numFmtId="0" fontId="17" fillId="0" borderId="0" xfId="0" applyFont="1"/>
    <xf numFmtId="0" fontId="1" fillId="0" borderId="0" xfId="0" applyFont="1" applyFill="1" applyBorder="1" applyAlignment="1">
      <alignment horizontal="center" vertical="center" textRotation="90" wrapText="1"/>
    </xf>
    <xf numFmtId="0" fontId="35" fillId="0" borderId="0" xfId="60" quotePrefix="1" applyFont="1"/>
    <xf numFmtId="0" fontId="35" fillId="0" borderId="0" xfId="60" applyFont="1"/>
    <xf numFmtId="0" fontId="28" fillId="0" borderId="0" xfId="60" quotePrefix="1" applyNumberFormat="1" applyFont="1" applyAlignment="1">
      <alignment horizontal="left"/>
    </xf>
    <xf numFmtId="0" fontId="28" fillId="0" borderId="0" xfId="60" applyNumberFormat="1" applyFont="1" applyAlignment="1">
      <alignment horizontal="right"/>
    </xf>
    <xf numFmtId="0" fontId="28" fillId="0" borderId="0" xfId="60" quotePrefix="1" applyFont="1" applyAlignment="1">
      <alignment horizontal="left"/>
    </xf>
    <xf numFmtId="0" fontId="28" fillId="0" borderId="0" xfId="60" quotePrefix="1" applyFont="1" applyBorder="1" applyAlignment="1">
      <alignment horizontal="left"/>
    </xf>
    <xf numFmtId="0" fontId="28" fillId="0" borderId="6" xfId="60" quotePrefix="1" applyFont="1" applyBorder="1" applyAlignment="1">
      <alignment horizontal="left"/>
    </xf>
    <xf numFmtId="0" fontId="37" fillId="0" borderId="0" xfId="61" applyFont="1"/>
    <xf numFmtId="0" fontId="28" fillId="0" borderId="0" xfId="64" applyFont="1"/>
    <xf numFmtId="168" fontId="15" fillId="0" borderId="0" xfId="0" applyNumberFormat="1" applyFont="1" applyFill="1" applyBorder="1" applyAlignment="1">
      <alignment horizontal="right"/>
    </xf>
    <xf numFmtId="0" fontId="0" fillId="0" borderId="23" xfId="0" applyFont="1" applyFill="1" applyBorder="1" applyAlignment="1">
      <alignment horizontal="center" vertical="center" textRotation="90" wrapText="1"/>
    </xf>
    <xf numFmtId="0" fontId="0" fillId="0" borderId="0" xfId="0" applyFont="1" applyFill="1" applyBorder="1" applyAlignment="1">
      <alignment horizontal="center" vertical="center" textRotation="90" wrapText="1"/>
    </xf>
    <xf numFmtId="0" fontId="0" fillId="0" borderId="20" xfId="0" applyFont="1" applyFill="1" applyBorder="1" applyAlignment="1">
      <alignment textRotation="90" wrapText="1"/>
    </xf>
    <xf numFmtId="168" fontId="15" fillId="41" borderId="0" xfId="0" applyNumberFormat="1" applyFont="1" applyFill="1" applyBorder="1" applyAlignment="1">
      <alignment horizontal="right"/>
    </xf>
    <xf numFmtId="9" fontId="22" fillId="0" borderId="25" xfId="46" applyNumberFormat="1" applyFill="1">
      <protection locked="0"/>
    </xf>
    <xf numFmtId="177" fontId="22" fillId="0" borderId="25" xfId="46" applyNumberFormat="1" applyFill="1">
      <protection locked="0"/>
    </xf>
    <xf numFmtId="9" fontId="22" fillId="0" borderId="25" xfId="46" applyNumberFormat="1" applyFill="1" applyAlignment="1">
      <alignment horizontal="right"/>
      <protection locked="0"/>
    </xf>
    <xf numFmtId="177" fontId="22" fillId="0" borderId="25" xfId="46" applyNumberFormat="1" applyFill="1" applyAlignment="1">
      <alignment horizontal="right"/>
      <protection locked="0"/>
    </xf>
    <xf numFmtId="9" fontId="22" fillId="0" borderId="25" xfId="46" applyNumberFormat="1" applyFill="1" applyAlignment="1">
      <protection locked="0"/>
    </xf>
    <xf numFmtId="177" fontId="22" fillId="0" borderId="25" xfId="46" applyNumberFormat="1" applyFill="1" applyAlignment="1">
      <protection locked="0"/>
    </xf>
    <xf numFmtId="9" fontId="23" fillId="0" borderId="25" xfId="8" applyNumberFormat="1" applyFill="1"/>
    <xf numFmtId="177" fontId="23" fillId="0" borderId="25" xfId="8" applyNumberFormat="1" applyFill="1"/>
    <xf numFmtId="0" fontId="23" fillId="0" borderId="25" xfId="8" applyNumberFormat="1" applyFill="1"/>
    <xf numFmtId="9" fontId="23" fillId="0" borderId="25" xfId="8" applyNumberFormat="1" applyFill="1" applyAlignment="1"/>
    <xf numFmtId="49" fontId="24" fillId="0" borderId="0" xfId="39" applyFill="1">
      <alignment horizontal="left" indent="1"/>
    </xf>
    <xf numFmtId="49" fontId="38" fillId="0" borderId="0" xfId="62" applyNumberFormat="1" applyFill="1" applyAlignment="1" applyProtection="1">
      <alignment horizontal="left" indent="1"/>
    </xf>
    <xf numFmtId="0" fontId="1" fillId="0" borderId="25" xfId="45" applyFill="1" applyAlignment="1">
      <alignment horizontal="right"/>
    </xf>
    <xf numFmtId="177" fontId="1" fillId="0" borderId="25" xfId="45" applyNumberFormat="1" applyFill="1"/>
    <xf numFmtId="0" fontId="0" fillId="0" borderId="27" xfId="0" applyBorder="1" applyAlignment="1">
      <alignment vertical="top" wrapText="1"/>
    </xf>
    <xf numFmtId="0" fontId="0" fillId="0" borderId="28" xfId="0" applyBorder="1" applyAlignment="1">
      <alignment wrapText="1"/>
    </xf>
    <xf numFmtId="0" fontId="0" fillId="0" borderId="13" xfId="0" applyFill="1" applyBorder="1"/>
    <xf numFmtId="0" fontId="0" fillId="0" borderId="12" xfId="0" applyFill="1" applyBorder="1"/>
    <xf numFmtId="0" fontId="0" fillId="0" borderId="14" xfId="0" applyFill="1" applyBorder="1"/>
    <xf numFmtId="0" fontId="0" fillId="0" borderId="8" xfId="0" applyFill="1" applyBorder="1"/>
    <xf numFmtId="0" fontId="0" fillId="0" borderId="15" xfId="0" applyFill="1" applyBorder="1"/>
    <xf numFmtId="49" fontId="26" fillId="0" borderId="8" xfId="54" applyFill="1" applyBorder="1" applyAlignment="1">
      <alignment horizontal="centerContinuous"/>
    </xf>
    <xf numFmtId="0" fontId="0" fillId="0" borderId="15" xfId="0" applyFill="1" applyBorder="1" applyAlignment="1">
      <alignment horizontal="centerContinuous"/>
    </xf>
    <xf numFmtId="15" fontId="40" fillId="0" borderId="8" xfId="0" applyNumberFormat="1" applyFont="1" applyFill="1" applyBorder="1" applyAlignment="1">
      <alignment horizontal="centerContinuous"/>
    </xf>
    <xf numFmtId="49" fontId="24" fillId="0" borderId="0" xfId="65" applyAlignment="1">
      <alignment vertical="top"/>
    </xf>
    <xf numFmtId="49" fontId="26" fillId="0" borderId="13" xfId="54" applyBorder="1"/>
    <xf numFmtId="0" fontId="0" fillId="0" borderId="12" xfId="0" applyBorder="1"/>
    <xf numFmtId="0" fontId="0" fillId="0" borderId="8" xfId="0" applyBorder="1"/>
    <xf numFmtId="0" fontId="0" fillId="0" borderId="0" xfId="0" applyBorder="1"/>
    <xf numFmtId="0" fontId="16" fillId="38" borderId="29" xfId="0" applyFont="1" applyFill="1" applyBorder="1"/>
    <xf numFmtId="0" fontId="16" fillId="38" borderId="30" xfId="0" applyFont="1" applyFill="1" applyBorder="1"/>
    <xf numFmtId="49" fontId="0" fillId="37" borderId="31" xfId="0" applyNumberFormat="1" applyFill="1" applyBorder="1"/>
    <xf numFmtId="49" fontId="0" fillId="35" borderId="31" xfId="0" applyNumberFormat="1" applyFill="1" applyBorder="1"/>
    <xf numFmtId="0" fontId="38" fillId="37" borderId="32" xfId="62" applyFill="1" applyBorder="1" applyAlignment="1" applyProtection="1"/>
    <xf numFmtId="0" fontId="38" fillId="35" borderId="32" xfId="62" applyFill="1" applyBorder="1" applyAlignment="1" applyProtection="1"/>
    <xf numFmtId="49" fontId="0" fillId="37" borderId="33" xfId="0" applyNumberFormat="1" applyFill="1" applyBorder="1"/>
    <xf numFmtId="0" fontId="38" fillId="37" borderId="34" xfId="62" applyFill="1" applyBorder="1" applyAlignment="1" applyProtection="1"/>
    <xf numFmtId="0" fontId="21" fillId="0" borderId="25" xfId="9" applyFill="1">
      <alignment horizontal="centerContinuous" wrapText="1"/>
    </xf>
    <xf numFmtId="0" fontId="1" fillId="0" borderId="25" xfId="45" applyFill="1"/>
    <xf numFmtId="175" fontId="1" fillId="0" borderId="25" xfId="45" applyNumberFormat="1" applyFill="1"/>
    <xf numFmtId="0" fontId="28" fillId="0" borderId="13" xfId="60" applyFont="1" applyFill="1" applyBorder="1" applyAlignment="1">
      <alignment horizontal="center" vertical="center" wrapText="1"/>
    </xf>
    <xf numFmtId="0" fontId="28" fillId="0" borderId="12" xfId="60" applyFont="1" applyFill="1" applyBorder="1" applyAlignment="1">
      <alignment horizontal="center" vertical="center" wrapText="1"/>
    </xf>
    <xf numFmtId="0" fontId="28" fillId="0" borderId="10" xfId="60" applyFont="1" applyFill="1" applyBorder="1" applyAlignment="1">
      <alignment horizontal="center" vertical="center" wrapText="1"/>
    </xf>
    <xf numFmtId="0" fontId="28" fillId="0" borderId="6" xfId="60" applyFont="1" applyFill="1" applyBorder="1" applyAlignment="1">
      <alignment horizontal="center" vertical="center" wrapText="1"/>
    </xf>
    <xf numFmtId="0" fontId="28" fillId="0" borderId="13" xfId="60" applyFont="1" applyFill="1"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28" fillId="0" borderId="14" xfId="60" applyFont="1" applyFill="1" applyBorder="1" applyAlignment="1">
      <alignment horizontal="center" vertical="center" wrapText="1"/>
    </xf>
    <xf numFmtId="0" fontId="28" fillId="0" borderId="9" xfId="60" applyFont="1" applyFill="1" applyBorder="1" applyAlignment="1">
      <alignment horizontal="center" vertical="center" wrapText="1"/>
    </xf>
    <xf numFmtId="0" fontId="41" fillId="0" borderId="0" xfId="66" applyAlignment="1" applyProtection="1"/>
  </cellXfs>
  <cellStyles count="67">
    <cellStyle name="20% - Accent1" xfId="36" builtinId="30" hidden="1"/>
    <cellStyle name="20% - Accent2" xfId="32" builtinId="34" hidden="1"/>
    <cellStyle name="20% - Accent3" xfId="28" builtinId="38" hidden="1"/>
    <cellStyle name="20% - Accent4" xfId="24" builtinId="42" hidden="1"/>
    <cellStyle name="20% - Accent5" xfId="20" builtinId="46" hidden="1"/>
    <cellStyle name="20% - Accent6" xfId="16" builtinId="50" hidden="1"/>
    <cellStyle name="40% - Accent1" xfId="35" builtinId="31" hidden="1"/>
    <cellStyle name="40% - Accent2" xfId="31" builtinId="35" hidden="1"/>
    <cellStyle name="40% - Accent3" xfId="27" builtinId="39" hidden="1"/>
    <cellStyle name="40% - Accent4" xfId="23" builtinId="43" hidden="1"/>
    <cellStyle name="40% - Accent5" xfId="19" builtinId="47" hidden="1"/>
    <cellStyle name="40% - Accent6" xfId="15" builtinId="51" hidden="1"/>
    <cellStyle name="60% - Accent1" xfId="34" builtinId="32" hidden="1"/>
    <cellStyle name="60% - Accent2" xfId="30" builtinId="36" hidden="1"/>
    <cellStyle name="60% - Accent3" xfId="26" builtinId="40" hidden="1"/>
    <cellStyle name="60% - Accent4" xfId="22" builtinId="44" hidden="1"/>
    <cellStyle name="60% - Accent5" xfId="18" builtinId="48" hidden="1"/>
    <cellStyle name="60% - Accent6" xfId="14" builtinId="52" hidden="1"/>
    <cellStyle name="Accent1" xfId="37" builtinId="29" hidden="1"/>
    <cellStyle name="Accent2" xfId="33" builtinId="33" hidden="1"/>
    <cellStyle name="Accent3" xfId="29" builtinId="37" hidden="1"/>
    <cellStyle name="Accent4" xfId="25" builtinId="41" hidden="1"/>
    <cellStyle name="Accent5" xfId="21" builtinId="45" hidden="1"/>
    <cellStyle name="Accent6" xfId="17" builtinId="49" hidden="1"/>
    <cellStyle name="Bad" xfId="48" builtinId="27" hidden="1"/>
    <cellStyle name="Calculation" xfId="44" builtinId="22" hidden="1"/>
    <cellStyle name="Check Cell" xfId="42" builtinId="23" hidden="1"/>
    <cellStyle name="Comma" xfId="59" builtinId="3" hidden="1"/>
    <cellStyle name="Comma [0]" xfId="58" builtinId="6" customBuiltin="1"/>
    <cellStyle name="Comma [1]" xfId="13" xr:uid="{00000000-0005-0000-0000-00001D000000}"/>
    <cellStyle name="Comma [2]" xfId="12" xr:uid="{00000000-0005-0000-0000-00001E000000}"/>
    <cellStyle name="Comma [4]" xfId="11" xr:uid="{00000000-0005-0000-0000-00001F000000}"/>
    <cellStyle name="Currency" xfId="57" builtinId="4" hidden="1"/>
    <cellStyle name="Currency [0]" xfId="56" builtinId="7" hidden="1"/>
    <cellStyle name="Date (short)" xfId="10" xr:uid="{00000000-0005-0000-0000-000022000000}"/>
    <cellStyle name="Explanatory Text" xfId="39" builtinId="53" customBuiltin="1"/>
    <cellStyle name="Explanatory Text 3" xfId="65" xr:uid="{C677D5C2-ED50-4568-A8AA-0BE94683EDDB}"/>
    <cellStyle name="Good" xfId="49" builtinId="26" hidden="1"/>
    <cellStyle name="Heading 1" xfId="53" builtinId="16" customBuiltin="1"/>
    <cellStyle name="Heading 2" xfId="52" builtinId="17" customBuiltin="1"/>
    <cellStyle name="Heading 3" xfId="51" builtinId="18" customBuiltin="1"/>
    <cellStyle name="Heading 4" xfId="50" builtinId="19" hidden="1"/>
    <cellStyle name="Hyperlink" xfId="62" builtinId="8"/>
    <cellStyle name="Hyperlink 2" xfId="66" xr:uid="{8F5B863F-17A2-455B-ADB1-0C9545873EE2}"/>
    <cellStyle name="Input" xfId="46" builtinId="20" customBuiltin="1"/>
    <cellStyle name="Label" xfId="9" xr:uid="{00000000-0005-0000-0000-00002B000000}"/>
    <cellStyle name="Link" xfId="8" xr:uid="{00000000-0005-0000-0000-00002C000000}"/>
    <cellStyle name="Linked Cell" xfId="43" builtinId="24" hidden="1"/>
    <cellStyle name="Neutral" xfId="47" builtinId="28" hidden="1"/>
    <cellStyle name="Normal" xfId="0" builtinId="0" customBuiltin="1"/>
    <cellStyle name="Normal 3" xfId="63" xr:uid="{00000000-0005-0000-0000-000030000000}"/>
    <cellStyle name="Normal 9" xfId="60" xr:uid="{00000000-0005-0000-0000-000031000000}"/>
    <cellStyle name="Normal 9 10" xfId="61" xr:uid="{00000000-0005-0000-0000-000032000000}"/>
    <cellStyle name="Normal 9 8" xfId="64" xr:uid="{5BFFEFC1-4478-4626-97D1-082BA2ACB574}"/>
    <cellStyle name="Note" xfId="40" builtinId="10" hidden="1"/>
    <cellStyle name="Output" xfId="45" builtinId="21" customBuiltin="1"/>
    <cellStyle name="Percent" xfId="55" builtinId="5" hidden="1"/>
    <cellStyle name="Percent [0]" xfId="7" xr:uid="{00000000-0005-0000-0000-000036000000}"/>
    <cellStyle name="Percent [1]" xfId="6" xr:uid="{00000000-0005-0000-0000-000037000000}"/>
    <cellStyle name="Percent [2]" xfId="5" xr:uid="{00000000-0005-0000-0000-000038000000}"/>
    <cellStyle name="Percent [3]" xfId="4" xr:uid="{00000000-0005-0000-0000-000039000000}"/>
    <cellStyle name="Rt border" xfId="3" xr:uid="{00000000-0005-0000-0000-00003A000000}"/>
    <cellStyle name="Text" xfId="2" xr:uid="{00000000-0005-0000-0000-00003B000000}"/>
    <cellStyle name="Title" xfId="54" builtinId="15" customBuiltin="1"/>
    <cellStyle name="Total" xfId="38" builtinId="25" hidden="1"/>
    <cellStyle name="Warning Text" xfId="41" builtinId="11" hidden="1"/>
    <cellStyle name="Year" xfId="1" xr:uid="{00000000-0005-0000-0000-00003F000000}"/>
  </cellStyles>
  <dxfs count="3">
    <dxf>
      <font>
        <color theme="0" tint="-0.14996795556505021"/>
      </font>
      <fill>
        <patternFill patternType="none">
          <bgColor auto="1"/>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314325</xdr:colOff>
      <xdr:row>0</xdr:row>
      <xdr:rowOff>142875</xdr:rowOff>
    </xdr:from>
    <xdr:to>
      <xdr:col>1</xdr:col>
      <xdr:colOff>879760</xdr:colOff>
      <xdr:row>1</xdr:row>
      <xdr:rowOff>657975</xdr:rowOff>
    </xdr:to>
    <xdr:pic>
      <xdr:nvPicPr>
        <xdr:cNvPr id="2" name="Picture 1">
          <a:extLst>
            <a:ext uri="{FF2B5EF4-FFF2-40B4-BE49-F238E27FC236}">
              <a16:creationId xmlns:a16="http://schemas.microsoft.com/office/drawing/2014/main" id="{A3F50F1A-E835-424D-8B45-622D343DC7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142875"/>
          <a:ext cx="2337085" cy="705600"/>
        </a:xfrm>
        <a:prstGeom prst="rect">
          <a:avLst/>
        </a:prstGeom>
      </xdr:spPr>
    </xdr:pic>
    <xdr:clientData/>
  </xdr:twoCellAnchor>
  <xdr:twoCellAnchor editAs="oneCell">
    <xdr:from>
      <xdr:col>0</xdr:col>
      <xdr:colOff>0</xdr:colOff>
      <xdr:row>1</xdr:row>
      <xdr:rowOff>2247900</xdr:rowOff>
    </xdr:from>
    <xdr:to>
      <xdr:col>4</xdr:col>
      <xdr:colOff>0</xdr:colOff>
      <xdr:row>15</xdr:row>
      <xdr:rowOff>38100</xdr:rowOff>
    </xdr:to>
    <xdr:pic>
      <xdr:nvPicPr>
        <xdr:cNvPr id="3" name="Picture 2">
          <a:extLst>
            <a:ext uri="{FF2B5EF4-FFF2-40B4-BE49-F238E27FC236}">
              <a16:creationId xmlns:a16="http://schemas.microsoft.com/office/drawing/2014/main" id="{9427B3C9-4DF6-48C5-AA8E-6D3944E1B60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438400"/>
          <a:ext cx="8982075" cy="3390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295275</xdr:colOff>
      <xdr:row>0</xdr:row>
      <xdr:rowOff>76199</xdr:rowOff>
    </xdr:from>
    <xdr:to>
      <xdr:col>18</xdr:col>
      <xdr:colOff>285750</xdr:colOff>
      <xdr:row>2</xdr:row>
      <xdr:rowOff>419100</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1895475" y="76199"/>
          <a:ext cx="4838700" cy="8382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050">
              <a:solidFill>
                <a:sysClr val="windowText" lastClr="000000"/>
              </a:solidFill>
            </a:rPr>
            <a:t>This sheet</a:t>
          </a:r>
          <a:r>
            <a:rPr lang="en-NZ" sz="1050" baseline="0">
              <a:solidFill>
                <a:sysClr val="windowText" lastClr="000000"/>
              </a:solidFill>
            </a:rPr>
            <a:t> is a copy of Sheet "1" of the Statistics NZ  workbook of tables released as part of the Statistics NZ March 2019 CPI release. A hyperlink to the workbook is below the CPI table below. It also has, s</a:t>
          </a:r>
          <a:r>
            <a:rPr lang="en-NZ" sz="1100" baseline="0">
              <a:solidFill>
                <a:sysClr val="windowText" lastClr="000000"/>
              </a:solidFill>
              <a:effectLst/>
              <a:latin typeface="+mn-lt"/>
              <a:ea typeface="+mn-ea"/>
              <a:cs typeface="+mn-cs"/>
            </a:rPr>
            <a:t>tarting at Row 60,</a:t>
          </a:r>
          <a:r>
            <a:rPr lang="en-NZ" sz="1050" baseline="0">
              <a:solidFill>
                <a:sysClr val="windowText" lastClr="000000"/>
              </a:solidFill>
            </a:rPr>
            <a:t> a copy of part of Sheet 2_3 of the February 2019 Monetary Policy Statement Excel workbook.</a:t>
          </a:r>
          <a:endParaRPr lang="en-NZ" sz="1050">
            <a:solidFill>
              <a:sysClr val="windowText" lastClr="000000"/>
            </a:solidFill>
          </a:endParaRPr>
        </a:p>
      </xdr:txBody>
    </xdr:sp>
    <xdr:clientData/>
  </xdr:twoCellAnchor>
</xdr:wsDr>
</file>

<file path=xl/theme/theme1.xml><?xml version="1.0" encoding="utf-8"?>
<a:theme xmlns:a="http://schemas.openxmlformats.org/drawingml/2006/main" name="EDB template">
  <a:themeElements>
    <a:clrScheme name="Office">
      <a:dk1>
        <a:srgbClr val="000000"/>
      </a:dk1>
      <a:lt1>
        <a:srgbClr val="FFFFFF"/>
      </a:lt1>
      <a:dk2>
        <a:srgbClr val="F9F9F5"/>
      </a:dk2>
      <a:lt2>
        <a:srgbClr val="C00000"/>
      </a:lt2>
      <a:accent1>
        <a:srgbClr val="EAE8DA"/>
      </a:accent1>
      <a:accent2>
        <a:srgbClr val="D7D3BB"/>
      </a:accent2>
      <a:accent3>
        <a:srgbClr val="C9C4A3"/>
      </a:accent3>
      <a:accent4>
        <a:srgbClr val="B0A978"/>
      </a:accent4>
      <a:accent5>
        <a:srgbClr val="968F58"/>
      </a:accent5>
      <a:accent6>
        <a:srgbClr val="645F3A"/>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comcom.govt.nz/_resources/documents/Model-map-EDB-DPP3-draft-29-May-2019.pdf"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stats.govt.nz/assets/Uploads/Consumers-price-index/Consumers-price-index-December-2018-quarter/Download-data/consumers-price-index-december-2018-quarter.xlsx?web=1"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4B15E-590B-4DF5-8815-A35A91803F6E}">
  <sheetPr codeName="Sheet10">
    <pageSetUpPr fitToPage="1"/>
  </sheetPr>
  <dimension ref="A1:D17"/>
  <sheetViews>
    <sheetView showGridLines="0" tabSelected="1" view="pageBreakPreview" zoomScaleNormal="100" zoomScaleSheetLayoutView="100" workbookViewId="0"/>
  </sheetViews>
  <sheetFormatPr defaultColWidth="9.140625" defaultRowHeight="15" customHeight="1"/>
  <cols>
    <col min="1" max="1" width="26.5703125" customWidth="1"/>
    <col min="2" max="2" width="43.140625" customWidth="1"/>
    <col min="3" max="3" width="32.7109375" customWidth="1"/>
    <col min="4" max="4" width="32.28515625" customWidth="1"/>
  </cols>
  <sheetData>
    <row r="1" spans="1:4" ht="15" customHeight="1">
      <c r="A1" s="132"/>
      <c r="B1" s="133"/>
      <c r="C1" s="133"/>
      <c r="D1" s="134"/>
    </row>
    <row r="2" spans="1:4" ht="189" customHeight="1">
      <c r="A2" s="135"/>
      <c r="B2" s="14"/>
      <c r="C2" s="14"/>
      <c r="D2" s="136"/>
    </row>
    <row r="3" spans="1:4" ht="22.5" customHeight="1">
      <c r="A3" s="137" t="s">
        <v>65</v>
      </c>
      <c r="B3" s="15"/>
      <c r="C3" s="15"/>
      <c r="D3" s="138"/>
    </row>
    <row r="4" spans="1:4" ht="22.5" customHeight="1">
      <c r="A4" s="137" t="s">
        <v>66</v>
      </c>
      <c r="B4" s="15"/>
      <c r="C4" s="15"/>
      <c r="D4" s="138"/>
    </row>
    <row r="5" spans="1:4" ht="22.5" customHeight="1">
      <c r="A5" s="137" t="s">
        <v>69</v>
      </c>
      <c r="B5" s="15"/>
      <c r="C5" s="15"/>
      <c r="D5" s="138"/>
    </row>
    <row r="6" spans="1:4" ht="22.5" customHeight="1">
      <c r="A6" s="137" t="s">
        <v>67</v>
      </c>
      <c r="B6" s="15"/>
      <c r="C6" s="15"/>
      <c r="D6" s="138"/>
    </row>
    <row r="7" spans="1:4" ht="42" customHeight="1">
      <c r="A7" s="135"/>
      <c r="B7" s="14"/>
      <c r="C7" s="14"/>
      <c r="D7" s="136"/>
    </row>
    <row r="8" spans="1:4" ht="15" customHeight="1">
      <c r="A8" s="135"/>
      <c r="B8" s="14"/>
      <c r="C8" s="14"/>
      <c r="D8" s="136"/>
    </row>
    <row r="9" spans="1:4" ht="15" customHeight="1">
      <c r="A9" s="135"/>
      <c r="B9" s="14"/>
      <c r="C9" s="14"/>
      <c r="D9" s="136"/>
    </row>
    <row r="10" spans="1:4" ht="15" customHeight="1">
      <c r="A10" s="135"/>
      <c r="B10" s="14"/>
      <c r="C10" s="14"/>
      <c r="D10" s="136"/>
    </row>
    <row r="11" spans="1:4" ht="15" customHeight="1">
      <c r="A11" s="135"/>
      <c r="B11" s="14"/>
      <c r="C11" s="14"/>
      <c r="D11" s="136"/>
    </row>
    <row r="12" spans="1:4" ht="15" customHeight="1">
      <c r="A12" s="135"/>
      <c r="B12" s="14"/>
      <c r="C12" s="14"/>
      <c r="D12" s="136"/>
    </row>
    <row r="13" spans="1:4" ht="15" customHeight="1">
      <c r="A13" s="135"/>
      <c r="B13" s="14"/>
      <c r="C13" s="14"/>
      <c r="D13" s="136"/>
    </row>
    <row r="14" spans="1:4" ht="15" customHeight="1">
      <c r="A14" s="135"/>
      <c r="B14" s="14"/>
      <c r="C14" s="14"/>
      <c r="D14" s="136"/>
    </row>
    <row r="15" spans="1:4" ht="15" customHeight="1">
      <c r="A15" s="135"/>
      <c r="B15" s="14"/>
      <c r="C15" s="14"/>
      <c r="D15" s="136"/>
    </row>
    <row r="16" spans="1:4" ht="15" customHeight="1">
      <c r="A16" s="135"/>
      <c r="B16" s="14"/>
      <c r="C16" s="14"/>
      <c r="D16" s="136"/>
    </row>
    <row r="17" spans="1:4" ht="15" customHeight="1">
      <c r="A17" s="139" t="s">
        <v>68</v>
      </c>
      <c r="B17" s="15"/>
      <c r="C17" s="15"/>
      <c r="D17" s="138"/>
    </row>
  </sheetData>
  <sheetProtection formatColumns="0" formatRows="0"/>
  <pageMargins left="0.70866141732283472" right="0.70866141732283472" top="0.74803149606299213" bottom="0.74803149606299213" header="0.31496062992125984" footer="0.31496062992125984"/>
  <pageSetup paperSize="9" scale="97" orientation="landscape" r:id="rId1"/>
  <headerFooter>
    <oddHeader>&amp;R&amp;D &amp;T</oddHeader>
    <oddFooter>&amp;L&amp;F&amp;C&amp;A&amp;R&amp;P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45CCC-6BF1-4F44-ADA1-8BB832DFE6A5}">
  <sheetPr codeName="Sheet6">
    <pageSetUpPr fitToPage="1"/>
  </sheetPr>
  <dimension ref="A1:C7"/>
  <sheetViews>
    <sheetView showGridLines="0" view="pageBreakPreview" zoomScaleNormal="100" zoomScaleSheetLayoutView="100" workbookViewId="0"/>
  </sheetViews>
  <sheetFormatPr defaultColWidth="9.140625" defaultRowHeight="15" customHeight="1"/>
  <cols>
    <col min="2" max="2" width="26" customWidth="1"/>
    <col min="3" max="3" width="95.28515625" customWidth="1"/>
  </cols>
  <sheetData>
    <row r="1" spans="1:3" ht="26.25">
      <c r="A1" s="141" t="s">
        <v>73</v>
      </c>
      <c r="B1" s="142"/>
      <c r="C1" s="142"/>
    </row>
    <row r="2" spans="1:3">
      <c r="A2" s="143"/>
      <c r="B2" s="144"/>
      <c r="C2" s="144"/>
    </row>
    <row r="3" spans="1:3" ht="15.75" thickBot="1">
      <c r="A3" s="143"/>
      <c r="B3" s="144"/>
      <c r="C3" s="144"/>
    </row>
    <row r="4" spans="1:3" ht="15.75">
      <c r="A4" s="143"/>
      <c r="B4" s="145" t="s">
        <v>74</v>
      </c>
      <c r="C4" s="146" t="s">
        <v>75</v>
      </c>
    </row>
    <row r="5" spans="1:3">
      <c r="A5" s="143"/>
      <c r="B5" s="147" t="s">
        <v>29</v>
      </c>
      <c r="C5" s="149" t="s">
        <v>29</v>
      </c>
    </row>
    <row r="6" spans="1:3">
      <c r="A6" s="143"/>
      <c r="B6" s="148" t="s">
        <v>30</v>
      </c>
      <c r="C6" s="150" t="s">
        <v>30</v>
      </c>
    </row>
    <row r="7" spans="1:3" ht="15.75" thickBot="1">
      <c r="A7" s="143"/>
      <c r="B7" s="151" t="s">
        <v>77</v>
      </c>
      <c r="C7" s="152" t="s">
        <v>76</v>
      </c>
    </row>
  </sheetData>
  <sheetProtection formatColumns="0" formatRows="0"/>
  <hyperlinks>
    <hyperlink ref="C5" location="'Inputs'!$A$1" tooltip="Section title. Click once to follow" display="Inputs" xr:uid="{BC769E32-15C3-4B1F-8DA9-94A8A4C962E2}"/>
    <hyperlink ref="C6" location="'Calculations'!$A$1" tooltip="Section title. Click once to follow" display="Calculations" xr:uid="{67A05EA3-6B09-4D31-B912-E5DF77416494}"/>
    <hyperlink ref="C7" location="'Output'!$A$1" tooltip="Section title. Click once to follow" display="Outputs" xr:uid="{CD780BD0-8449-4B5C-A9B7-83A0C1BA7F0E}"/>
  </hyperlinks>
  <pageMargins left="0.70866141732283472" right="0.70866141732283472" top="0.74803149606299213" bottom="0.74803149606299213" header="0.31496062992125984" footer="0.31496062992125984"/>
  <pageSetup paperSize="9" scale="62" fitToHeight="0" orientation="portrait" r:id="rId1"/>
  <headerFooter>
    <oddFooter>&amp;L&amp;F&amp;C&amp;A&amp;R&amp;P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B13"/>
  <sheetViews>
    <sheetView showGridLines="0" view="pageBreakPreview" zoomScaleNormal="100" zoomScaleSheetLayoutView="100" workbookViewId="0"/>
  </sheetViews>
  <sheetFormatPr defaultRowHeight="15" customHeight="1"/>
  <cols>
    <col min="1" max="1" width="4" customWidth="1"/>
    <col min="2" max="2" width="124.140625" customWidth="1"/>
    <col min="3" max="3" width="9.140625" customWidth="1"/>
  </cols>
  <sheetData>
    <row r="1" spans="1:2" ht="26.25">
      <c r="A1" s="2" t="s">
        <v>34</v>
      </c>
    </row>
    <row r="2" spans="1:2" ht="38.25" customHeight="1">
      <c r="A2" s="6"/>
      <c r="B2" s="140" t="s">
        <v>70</v>
      </c>
    </row>
    <row r="3" spans="1:2" ht="23.25">
      <c r="A3" s="54" t="s">
        <v>62</v>
      </c>
    </row>
    <row r="4" spans="1:2">
      <c r="A4" s="4"/>
      <c r="B4" t="s">
        <v>71</v>
      </c>
    </row>
    <row r="5" spans="1:2">
      <c r="A5" s="4"/>
    </row>
    <row r="6" spans="1:2" ht="23.25">
      <c r="A6" s="54" t="s">
        <v>63</v>
      </c>
    </row>
    <row r="7" spans="1:2" ht="45">
      <c r="A7" s="5"/>
      <c r="B7" s="130" t="s">
        <v>58</v>
      </c>
    </row>
    <row r="8" spans="1:2">
      <c r="A8" s="3"/>
      <c r="B8" s="14"/>
    </row>
    <row r="9" spans="1:2" ht="30">
      <c r="A9" s="3"/>
      <c r="B9" s="131" t="s">
        <v>72</v>
      </c>
    </row>
    <row r="10" spans="1:2">
      <c r="A10" s="3"/>
    </row>
    <row r="11" spans="1:2">
      <c r="A11" s="3"/>
    </row>
    <row r="12" spans="1:2" ht="23.25">
      <c r="A12" s="54" t="s">
        <v>64</v>
      </c>
    </row>
    <row r="13" spans="1:2" ht="15" customHeight="1">
      <c r="B13" s="166" t="s">
        <v>79</v>
      </c>
    </row>
  </sheetData>
  <hyperlinks>
    <hyperlink ref="B13" r:id="rId1" display="pdf map of draft EDB DPP3 (1 April 2020–31 March 2025 model suite" xr:uid="{23B9A255-5DDB-40DC-8058-978AECCF1B9F}"/>
  </hyperlinks>
  <pageMargins left="0.39370078740157483" right="0.39370078740157483" top="0.47244094488188981" bottom="0.74803149606299213" header="0.31496062992125984" footer="0.31496062992125984"/>
  <pageSetup paperSize="9" scale="74" fitToHeight="0" orientation="portrait" r:id="rId2"/>
  <headerFooter>
    <oddFooter>&amp;L&amp;F&amp;C&amp;A&amp;R&amp;P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T88"/>
  <sheetViews>
    <sheetView showGridLines="0" view="pageBreakPreview" zoomScaleNormal="100" zoomScaleSheetLayoutView="100" workbookViewId="0"/>
  </sheetViews>
  <sheetFormatPr defaultRowHeight="15" customHeight="1"/>
  <cols>
    <col min="1" max="1" width="4.140625" customWidth="1"/>
    <col min="2" max="2" width="8.7109375" customWidth="1"/>
    <col min="3" max="3" width="11.140625" customWidth="1"/>
    <col min="4" max="5" width="6.7109375" customWidth="1"/>
    <col min="6" max="6" width="2.7109375" customWidth="1"/>
    <col min="7" max="7" width="6.7109375" customWidth="1"/>
    <col min="8" max="8" width="2.7109375" customWidth="1"/>
    <col min="9" max="9" width="6.7109375" customWidth="1"/>
    <col min="10" max="10" width="2.7109375" customWidth="1"/>
    <col min="11" max="11" width="9.140625" customWidth="1"/>
    <col min="12" max="12" width="2.7109375" customWidth="1"/>
    <col min="13" max="13" width="6.7109375" customWidth="1"/>
    <col min="14" max="14" width="2.7109375" customWidth="1"/>
    <col min="15" max="15" width="6.7109375" customWidth="1"/>
    <col min="16" max="16" width="2.7109375" customWidth="1"/>
    <col min="17" max="17" width="6.7109375" customWidth="1"/>
    <col min="18" max="18" width="2.7109375" customWidth="1"/>
    <col min="19" max="19" width="6.7109375" customWidth="1"/>
    <col min="20" max="20" width="2.7109375" customWidth="1"/>
    <col min="21" max="21" width="9.140625" customWidth="1"/>
    <col min="257" max="276" width="9.140625" customWidth="1"/>
    <col min="513" max="532" width="9.140625" customWidth="1"/>
    <col min="769" max="788" width="9.140625" customWidth="1"/>
    <col min="1025" max="1044" width="9.140625" customWidth="1"/>
    <col min="1281" max="1300" width="9.140625" customWidth="1"/>
    <col min="1537" max="1556" width="9.140625" customWidth="1"/>
    <col min="1793" max="1812" width="9.140625" customWidth="1"/>
    <col min="2049" max="2068" width="9.140625" customWidth="1"/>
    <col min="2305" max="2324" width="9.140625" customWidth="1"/>
    <col min="2561" max="2580" width="9.140625" customWidth="1"/>
    <col min="2817" max="2836" width="9.140625" customWidth="1"/>
    <col min="3073" max="3092" width="9.140625" customWidth="1"/>
    <col min="3329" max="3348" width="9.140625" customWidth="1"/>
    <col min="3585" max="3604" width="9.140625" customWidth="1"/>
    <col min="3841" max="3860" width="9.140625" customWidth="1"/>
    <col min="4097" max="4116" width="9.140625" customWidth="1"/>
    <col min="4353" max="4372" width="9.140625" customWidth="1"/>
    <col min="4609" max="4628" width="9.140625" customWidth="1"/>
    <col min="4865" max="4884" width="9.140625" customWidth="1"/>
    <col min="5121" max="5140" width="9.140625" customWidth="1"/>
    <col min="5377" max="5396" width="9.140625" customWidth="1"/>
    <col min="5633" max="5652" width="9.140625" customWidth="1"/>
    <col min="5889" max="5908" width="9.140625" customWidth="1"/>
    <col min="6145" max="6164" width="9.140625" customWidth="1"/>
    <col min="6401" max="6420" width="9.140625" customWidth="1"/>
    <col min="6657" max="6676" width="9.140625" customWidth="1"/>
    <col min="6913" max="6932" width="9.140625" customWidth="1"/>
    <col min="7169" max="7188" width="9.140625" customWidth="1"/>
    <col min="7425" max="7444" width="9.140625" customWidth="1"/>
    <col min="7681" max="7700" width="9.140625" customWidth="1"/>
    <col min="7937" max="7956" width="9.140625" customWidth="1"/>
    <col min="8193" max="8212" width="9.140625" customWidth="1"/>
    <col min="8449" max="8468" width="9.140625" customWidth="1"/>
    <col min="8705" max="8724" width="9.140625" customWidth="1"/>
    <col min="8961" max="8980" width="9.140625" customWidth="1"/>
    <col min="9217" max="9236" width="9.140625" customWidth="1"/>
    <col min="9473" max="9492" width="9.140625" customWidth="1"/>
    <col min="9729" max="9748" width="9.140625" customWidth="1"/>
    <col min="9985" max="10004" width="9.140625" customWidth="1"/>
    <col min="10241" max="10260" width="9.140625" customWidth="1"/>
    <col min="10497" max="10516" width="9.140625" customWidth="1"/>
    <col min="10753" max="10772" width="9.140625" customWidth="1"/>
    <col min="11009" max="11028" width="9.140625" customWidth="1"/>
    <col min="11265" max="11284" width="9.140625" customWidth="1"/>
    <col min="11521" max="11540" width="9.140625" customWidth="1"/>
    <col min="11777" max="11796" width="9.140625" customWidth="1"/>
    <col min="12033" max="12052" width="9.140625" customWidth="1"/>
    <col min="12289" max="12308" width="9.140625" customWidth="1"/>
    <col min="12545" max="12564" width="9.140625" customWidth="1"/>
    <col min="12801" max="12820" width="9.140625" customWidth="1"/>
    <col min="13057" max="13076" width="9.140625" customWidth="1"/>
    <col min="13313" max="13332" width="9.140625" customWidth="1"/>
    <col min="13569" max="13588" width="9.140625" customWidth="1"/>
    <col min="13825" max="13844" width="9.140625" customWidth="1"/>
    <col min="14081" max="14100" width="9.140625" customWidth="1"/>
    <col min="14337" max="14356" width="9.140625" customWidth="1"/>
    <col min="14593" max="14612" width="9.140625" customWidth="1"/>
    <col min="14849" max="14868" width="9.140625" customWidth="1"/>
    <col min="15105" max="15124" width="9.140625" customWidth="1"/>
    <col min="15361" max="15380" width="9.140625" customWidth="1"/>
    <col min="15617" max="15636" width="9.140625" customWidth="1"/>
    <col min="15873" max="15892" width="9.140625" customWidth="1"/>
    <col min="16129" max="16148" width="9.140625" customWidth="1"/>
  </cols>
  <sheetData>
    <row r="1" spans="1:20" ht="26.25">
      <c r="A1" s="21" t="s">
        <v>29</v>
      </c>
      <c r="B1" s="22"/>
      <c r="C1" s="22"/>
      <c r="D1" s="22"/>
      <c r="E1" s="22"/>
      <c r="F1" s="22"/>
      <c r="G1" s="22"/>
      <c r="H1" s="22"/>
      <c r="I1" s="22"/>
      <c r="J1" s="22"/>
      <c r="K1" s="22"/>
      <c r="L1" s="22"/>
      <c r="M1" s="22"/>
      <c r="N1" s="22"/>
      <c r="O1" s="22"/>
      <c r="P1" s="22"/>
      <c r="Q1" s="22"/>
      <c r="R1" s="22"/>
      <c r="S1" s="22"/>
      <c r="T1" s="22"/>
    </row>
    <row r="2" spans="1:20">
      <c r="A2" s="102" t="s">
        <v>33</v>
      </c>
      <c r="B2" s="60"/>
      <c r="C2" s="60"/>
      <c r="D2" s="60"/>
      <c r="E2" s="60"/>
      <c r="F2" s="60"/>
      <c r="G2" s="60"/>
      <c r="H2" s="60"/>
      <c r="I2" s="60"/>
      <c r="J2" s="60"/>
      <c r="K2" s="60"/>
      <c r="L2" s="60"/>
      <c r="M2" s="60"/>
      <c r="N2" s="60"/>
      <c r="O2" s="60"/>
      <c r="P2" s="60"/>
      <c r="Q2" s="60"/>
      <c r="R2" s="60"/>
      <c r="S2" s="60"/>
      <c r="T2" s="60"/>
    </row>
    <row r="3" spans="1:20" ht="44.25" customHeight="1">
      <c r="A3" s="103"/>
      <c r="B3" s="60"/>
      <c r="C3" s="60"/>
      <c r="D3" s="60"/>
      <c r="E3" s="60"/>
      <c r="F3" s="60"/>
      <c r="G3" s="60"/>
      <c r="H3" s="60"/>
      <c r="I3" s="60"/>
      <c r="J3" s="60"/>
      <c r="K3" s="60"/>
      <c r="L3" s="60"/>
      <c r="M3" s="60"/>
      <c r="N3" s="60"/>
      <c r="O3" s="60"/>
      <c r="P3" s="60"/>
      <c r="Q3" s="60"/>
      <c r="R3" s="60"/>
      <c r="S3" s="60"/>
      <c r="T3" s="60"/>
    </row>
    <row r="4" spans="1:20" ht="12" customHeight="1">
      <c r="A4" s="103"/>
      <c r="B4" s="60"/>
      <c r="C4" s="60"/>
      <c r="D4" s="60"/>
      <c r="E4" s="60"/>
      <c r="F4" s="60"/>
      <c r="G4" s="60"/>
      <c r="H4" s="60"/>
      <c r="I4" s="60"/>
      <c r="J4" s="60"/>
      <c r="K4" s="60"/>
      <c r="L4" s="60"/>
      <c r="M4" s="60"/>
      <c r="N4" s="60"/>
      <c r="O4" s="60"/>
      <c r="P4" s="60"/>
      <c r="Q4" s="60"/>
      <c r="R4" s="60"/>
      <c r="S4" s="60"/>
      <c r="T4" s="60"/>
    </row>
    <row r="5" spans="1:20" ht="12" customHeight="1">
      <c r="A5" s="103"/>
      <c r="B5" s="60"/>
      <c r="C5" s="60"/>
      <c r="D5" s="60"/>
      <c r="E5" s="60"/>
      <c r="F5" s="60"/>
      <c r="G5" s="60"/>
      <c r="H5" s="60"/>
      <c r="I5" s="60"/>
      <c r="J5" s="60"/>
      <c r="K5" s="60"/>
      <c r="L5" s="60"/>
      <c r="M5" s="60"/>
      <c r="N5" s="60"/>
      <c r="O5" s="60"/>
      <c r="P5" s="60"/>
      <c r="Q5" s="60"/>
      <c r="R5" s="60"/>
      <c r="S5" s="60"/>
      <c r="T5" s="60"/>
    </row>
    <row r="6" spans="1:20" ht="12" customHeight="1">
      <c r="A6" s="120" t="s">
        <v>44</v>
      </c>
      <c r="B6" s="118"/>
      <c r="C6" s="116"/>
      <c r="D6" s="116"/>
      <c r="E6" s="116"/>
      <c r="F6" s="116"/>
      <c r="G6" s="116"/>
      <c r="H6" s="116"/>
      <c r="I6" s="120"/>
      <c r="J6" s="118"/>
      <c r="K6" s="116">
        <v>0.02</v>
      </c>
      <c r="M6" s="60"/>
      <c r="N6" s="60"/>
      <c r="O6" s="60"/>
      <c r="P6" s="60"/>
      <c r="Q6" s="60"/>
      <c r="R6" s="60"/>
      <c r="S6" s="60"/>
      <c r="T6" s="60"/>
    </row>
    <row r="7" spans="1:20" ht="12" customHeight="1">
      <c r="A7" s="121" t="s">
        <v>60</v>
      </c>
      <c r="B7" s="119"/>
      <c r="C7" s="117"/>
      <c r="D7" s="117"/>
      <c r="E7" s="117"/>
      <c r="F7" s="117"/>
      <c r="G7" s="117"/>
      <c r="H7" s="117"/>
      <c r="I7" s="121"/>
      <c r="J7" s="119"/>
      <c r="K7" s="117">
        <v>43465</v>
      </c>
      <c r="L7" s="24" t="str">
        <f>IF(K7=EOMONTH(K7,0),"(enter as last day of the quarter)","ERROR: date must be end of a month")</f>
        <v>(enter as last day of the quarter)</v>
      </c>
      <c r="M7" s="60"/>
      <c r="N7" s="60"/>
      <c r="O7" s="60"/>
      <c r="P7" s="60"/>
      <c r="Q7" s="60"/>
      <c r="R7" s="60"/>
      <c r="S7" s="60"/>
      <c r="T7" s="60"/>
    </row>
    <row r="8" spans="1:20" ht="12" customHeight="1">
      <c r="A8" s="121" t="s">
        <v>61</v>
      </c>
      <c r="B8" s="119"/>
      <c r="C8" s="117"/>
      <c r="D8" s="117"/>
      <c r="E8" s="117"/>
      <c r="F8" s="117"/>
      <c r="G8" s="117"/>
      <c r="H8" s="117"/>
      <c r="I8" s="121"/>
      <c r="J8" s="119"/>
      <c r="K8" s="117">
        <v>44651</v>
      </c>
      <c r="L8" s="24" t="str">
        <f>IF(K8=EOMONTH(K8,0),"(enter as last day of the quarter)","ERROR: date must be end of a month")</f>
        <v>(enter as last day of the quarter)</v>
      </c>
      <c r="M8" s="60"/>
      <c r="N8" s="60"/>
      <c r="O8" s="60"/>
      <c r="P8" s="60"/>
      <c r="Q8" s="60"/>
      <c r="R8" s="60"/>
      <c r="S8" s="60"/>
      <c r="T8" s="60"/>
    </row>
    <row r="9" spans="1:20" ht="12" customHeight="1">
      <c r="A9" s="103"/>
      <c r="B9" s="60"/>
      <c r="C9" s="60"/>
      <c r="D9" s="60"/>
      <c r="E9" s="60"/>
      <c r="F9" s="60"/>
      <c r="G9" s="60"/>
      <c r="H9" s="60"/>
      <c r="I9" s="60"/>
      <c r="J9" s="60"/>
      <c r="K9" s="60"/>
      <c r="L9" s="60"/>
      <c r="M9" s="60"/>
      <c r="N9" s="60"/>
      <c r="O9" s="60"/>
      <c r="P9" s="60"/>
      <c r="Q9" s="60"/>
      <c r="R9" s="60"/>
      <c r="S9" s="60"/>
      <c r="T9" s="60"/>
    </row>
    <row r="10" spans="1:20" ht="15" customHeight="1">
      <c r="A10" s="55" t="s">
        <v>19</v>
      </c>
      <c r="B10" s="56"/>
      <c r="C10" s="56"/>
      <c r="D10" s="56"/>
      <c r="E10" s="56"/>
      <c r="F10" s="56"/>
      <c r="G10" s="56"/>
      <c r="H10" s="56"/>
      <c r="I10" s="56"/>
      <c r="J10" s="56"/>
      <c r="K10" s="56"/>
      <c r="L10" s="56"/>
      <c r="M10" s="56"/>
      <c r="N10" s="56"/>
      <c r="O10" s="56"/>
      <c r="P10" s="56"/>
      <c r="Q10" s="56"/>
      <c r="R10" s="56"/>
      <c r="S10" s="56"/>
      <c r="T10" s="56"/>
    </row>
    <row r="11" spans="1:20" ht="18" customHeight="1">
      <c r="A11" s="57" t="s">
        <v>38</v>
      </c>
      <c r="B11" s="58"/>
      <c r="C11" s="56"/>
      <c r="D11" s="56"/>
      <c r="E11" s="56"/>
      <c r="F11" s="56"/>
      <c r="G11" s="56"/>
      <c r="H11" s="56"/>
      <c r="I11" s="56"/>
      <c r="J11" s="56"/>
      <c r="K11" s="56"/>
      <c r="L11" s="56"/>
      <c r="M11" s="56"/>
      <c r="N11" s="56"/>
      <c r="O11" s="56"/>
      <c r="P11" s="56"/>
      <c r="Q11" s="56"/>
      <c r="R11" s="56"/>
      <c r="S11" s="56"/>
      <c r="T11" s="56"/>
    </row>
    <row r="12" spans="1:20" ht="12" customHeight="1">
      <c r="A12" s="59" t="s">
        <v>35</v>
      </c>
      <c r="B12" s="56"/>
      <c r="C12" s="56"/>
      <c r="D12" s="56"/>
      <c r="E12" s="56"/>
      <c r="F12" s="56"/>
      <c r="G12" s="56"/>
      <c r="H12" s="56"/>
      <c r="I12" s="56"/>
      <c r="J12" s="56"/>
      <c r="K12" s="56"/>
      <c r="L12" s="56"/>
      <c r="M12" s="56"/>
      <c r="N12" s="56"/>
      <c r="O12" s="56"/>
      <c r="P12" s="56"/>
      <c r="Q12" s="56"/>
      <c r="R12" s="56"/>
      <c r="S12" s="56"/>
      <c r="T12" s="56"/>
    </row>
    <row r="13" spans="1:20" ht="8.1" customHeight="1">
      <c r="A13" s="60"/>
      <c r="B13" s="60"/>
      <c r="C13" s="60"/>
      <c r="D13" s="60"/>
      <c r="E13" s="60"/>
      <c r="F13" s="60"/>
      <c r="G13" s="60"/>
      <c r="H13" s="60"/>
      <c r="I13" s="60"/>
      <c r="J13" s="60"/>
      <c r="K13" s="60"/>
      <c r="L13" s="60"/>
      <c r="M13" s="60"/>
      <c r="N13" s="60"/>
      <c r="O13" s="60"/>
      <c r="P13" s="60"/>
      <c r="Q13" s="60"/>
      <c r="R13" s="60"/>
      <c r="S13" s="60"/>
      <c r="T13" s="60"/>
    </row>
    <row r="14" spans="1:20" ht="12.75" customHeight="1">
      <c r="A14" s="61"/>
      <c r="B14" s="62"/>
      <c r="C14" s="63" t="s">
        <v>39</v>
      </c>
      <c r="D14" s="63"/>
      <c r="E14" s="63"/>
      <c r="F14" s="63"/>
      <c r="G14" s="63"/>
      <c r="H14" s="64"/>
      <c r="I14" s="63" t="s">
        <v>40</v>
      </c>
      <c r="J14" s="63"/>
      <c r="K14" s="63"/>
      <c r="L14" s="63"/>
      <c r="M14" s="63"/>
      <c r="N14" s="64"/>
      <c r="O14" s="63" t="s">
        <v>31</v>
      </c>
      <c r="P14" s="63"/>
      <c r="Q14" s="63"/>
      <c r="R14" s="63"/>
      <c r="S14" s="63"/>
      <c r="T14" s="63"/>
    </row>
    <row r="15" spans="1:20" ht="11.25" customHeight="1">
      <c r="A15" s="60"/>
      <c r="B15" s="65"/>
      <c r="C15" s="160" t="s">
        <v>18</v>
      </c>
      <c r="D15" s="161"/>
      <c r="E15" s="66" t="s">
        <v>17</v>
      </c>
      <c r="F15" s="67"/>
      <c r="G15" s="67"/>
      <c r="H15" s="67"/>
      <c r="I15" s="160" t="s">
        <v>18</v>
      </c>
      <c r="J15" s="161"/>
      <c r="K15" s="66" t="s">
        <v>17</v>
      </c>
      <c r="L15" s="67"/>
      <c r="M15" s="67"/>
      <c r="N15" s="67"/>
      <c r="O15" s="160" t="s">
        <v>18</v>
      </c>
      <c r="P15" s="161"/>
      <c r="Q15" s="66" t="s">
        <v>17</v>
      </c>
      <c r="R15" s="67"/>
      <c r="S15" s="67"/>
      <c r="T15" s="67"/>
    </row>
    <row r="16" spans="1:20" ht="33.75" customHeight="1">
      <c r="A16" s="68"/>
      <c r="B16" s="69"/>
      <c r="C16" s="162"/>
      <c r="D16" s="163"/>
      <c r="E16" s="156" t="s">
        <v>16</v>
      </c>
      <c r="F16" s="157"/>
      <c r="G16" s="156" t="s">
        <v>15</v>
      </c>
      <c r="H16" s="164"/>
      <c r="I16" s="163"/>
      <c r="J16" s="163"/>
      <c r="K16" s="156" t="s">
        <v>16</v>
      </c>
      <c r="L16" s="157"/>
      <c r="M16" s="156" t="s">
        <v>15</v>
      </c>
      <c r="N16" s="164"/>
      <c r="O16" s="163"/>
      <c r="P16" s="163"/>
      <c r="Q16" s="156" t="s">
        <v>16</v>
      </c>
      <c r="R16" s="157"/>
      <c r="S16" s="156" t="s">
        <v>15</v>
      </c>
      <c r="T16" s="157"/>
    </row>
    <row r="17" spans="1:20" ht="11.25" customHeight="1">
      <c r="A17" s="70" t="s">
        <v>14</v>
      </c>
      <c r="B17" s="70"/>
      <c r="C17" s="71" t="s">
        <v>13</v>
      </c>
      <c r="D17" s="72"/>
      <c r="E17" s="158"/>
      <c r="F17" s="159"/>
      <c r="G17" s="158"/>
      <c r="H17" s="165"/>
      <c r="I17" s="72" t="s">
        <v>12</v>
      </c>
      <c r="J17" s="72"/>
      <c r="K17" s="158"/>
      <c r="L17" s="159"/>
      <c r="M17" s="158"/>
      <c r="N17" s="165"/>
      <c r="O17" s="72" t="s">
        <v>11</v>
      </c>
      <c r="P17" s="72"/>
      <c r="Q17" s="158"/>
      <c r="R17" s="159"/>
      <c r="S17" s="158"/>
      <c r="T17" s="159"/>
    </row>
    <row r="18" spans="1:20">
      <c r="A18" s="60"/>
      <c r="B18" s="60"/>
      <c r="C18" s="60"/>
      <c r="D18" s="60"/>
      <c r="E18" s="60"/>
      <c r="F18" s="60"/>
      <c r="G18" s="60"/>
      <c r="H18" s="60"/>
      <c r="I18" s="60"/>
      <c r="J18" s="60"/>
      <c r="K18" s="60"/>
      <c r="L18" s="60"/>
      <c r="M18" s="60"/>
      <c r="N18" s="60"/>
      <c r="O18" s="60"/>
      <c r="P18" s="60"/>
      <c r="Q18" s="60"/>
      <c r="R18" s="60"/>
      <c r="S18" s="60"/>
      <c r="T18" s="60"/>
    </row>
    <row r="19" spans="1:20">
      <c r="A19" s="73" t="s">
        <v>10</v>
      </c>
      <c r="B19" s="60"/>
      <c r="C19" s="60"/>
      <c r="D19" s="60"/>
      <c r="E19" s="60"/>
      <c r="F19" s="60"/>
      <c r="G19" s="60"/>
      <c r="H19" s="60"/>
      <c r="I19" s="60"/>
      <c r="J19" s="60"/>
      <c r="K19" s="60"/>
      <c r="L19" s="60"/>
      <c r="M19" s="60"/>
      <c r="N19" s="60"/>
      <c r="O19" s="60"/>
      <c r="P19" s="60"/>
      <c r="Q19" s="60"/>
      <c r="R19" s="60"/>
      <c r="S19" s="60"/>
      <c r="T19" s="60"/>
    </row>
    <row r="20" spans="1:20" ht="19.5" customHeight="1">
      <c r="A20" s="104">
        <v>2010</v>
      </c>
      <c r="B20" s="60" t="s">
        <v>5</v>
      </c>
      <c r="C20" s="105">
        <v>1032</v>
      </c>
      <c r="D20" s="74"/>
      <c r="E20" s="75">
        <v>2.5</v>
      </c>
      <c r="F20" s="74"/>
      <c r="G20" s="75">
        <v>3.3</v>
      </c>
      <c r="H20" s="74"/>
      <c r="I20" s="105">
        <v>857</v>
      </c>
      <c r="J20" s="74"/>
      <c r="K20" s="75">
        <v>2.2000000000000002</v>
      </c>
      <c r="L20" s="74"/>
      <c r="M20" s="75">
        <v>4.5999999999999996</v>
      </c>
      <c r="N20" s="74"/>
      <c r="O20" s="105">
        <v>927</v>
      </c>
      <c r="P20" s="74"/>
      <c r="Q20" s="75">
        <v>2.2999999999999998</v>
      </c>
      <c r="R20" s="74"/>
      <c r="S20" s="75">
        <v>4</v>
      </c>
      <c r="T20" s="60"/>
    </row>
    <row r="21" spans="1:20" ht="19.5" customHeight="1">
      <c r="A21" s="106">
        <v>2011</v>
      </c>
      <c r="B21" s="60" t="s">
        <v>2</v>
      </c>
      <c r="C21" s="105">
        <v>1037</v>
      </c>
      <c r="D21" s="74"/>
      <c r="E21" s="75">
        <v>0.5</v>
      </c>
      <c r="F21" s="74"/>
      <c r="G21" s="75">
        <v>3.7</v>
      </c>
      <c r="H21" s="74"/>
      <c r="I21" s="105">
        <v>866</v>
      </c>
      <c r="J21" s="74"/>
      <c r="K21" s="75">
        <v>1.1000000000000001</v>
      </c>
      <c r="L21" s="74"/>
      <c r="M21" s="75">
        <v>5.2</v>
      </c>
      <c r="N21" s="74"/>
      <c r="O21" s="105">
        <v>935</v>
      </c>
      <c r="P21" s="74"/>
      <c r="Q21" s="75">
        <v>0.8</v>
      </c>
      <c r="R21" s="74"/>
      <c r="S21" s="75">
        <v>4.5</v>
      </c>
      <c r="T21" s="60"/>
    </row>
    <row r="22" spans="1:20" ht="11.25" customHeight="1">
      <c r="A22" s="107"/>
      <c r="B22" s="80" t="s">
        <v>3</v>
      </c>
      <c r="C22" s="81">
        <v>1052</v>
      </c>
      <c r="D22" s="78"/>
      <c r="E22" s="79">
        <v>1.5</v>
      </c>
      <c r="F22" s="78"/>
      <c r="G22" s="79">
        <v>5.5</v>
      </c>
      <c r="H22" s="78"/>
      <c r="I22" s="81">
        <v>871</v>
      </c>
      <c r="J22" s="78"/>
      <c r="K22" s="79">
        <v>0.6</v>
      </c>
      <c r="L22" s="78"/>
      <c r="M22" s="79">
        <v>5.2</v>
      </c>
      <c r="N22" s="78"/>
      <c r="O22" s="81">
        <v>944</v>
      </c>
      <c r="P22" s="78"/>
      <c r="Q22" s="79">
        <v>1</v>
      </c>
      <c r="R22" s="78"/>
      <c r="S22" s="79">
        <v>5.3</v>
      </c>
      <c r="T22" s="77"/>
    </row>
    <row r="23" spans="1:20" ht="11.25" customHeight="1">
      <c r="A23" s="106"/>
      <c r="B23" s="60" t="s">
        <v>4</v>
      </c>
      <c r="C23" s="105">
        <v>1053</v>
      </c>
      <c r="D23" s="74"/>
      <c r="E23" s="75">
        <v>0.1</v>
      </c>
      <c r="F23" s="74"/>
      <c r="G23" s="75">
        <v>4.5999999999999996</v>
      </c>
      <c r="H23" s="74"/>
      <c r="I23" s="105">
        <v>876</v>
      </c>
      <c r="J23" s="74"/>
      <c r="K23" s="75">
        <v>0.6</v>
      </c>
      <c r="L23" s="74"/>
      <c r="M23" s="75">
        <v>4.5</v>
      </c>
      <c r="N23" s="74"/>
      <c r="O23" s="105">
        <v>948</v>
      </c>
      <c r="P23" s="74"/>
      <c r="Q23" s="75">
        <v>0.4</v>
      </c>
      <c r="R23" s="74"/>
      <c r="S23" s="75">
        <v>4.5999999999999996</v>
      </c>
      <c r="T23" s="60"/>
    </row>
    <row r="24" spans="1:20" ht="11.25" customHeight="1">
      <c r="A24" s="106"/>
      <c r="B24" s="60" t="s">
        <v>5</v>
      </c>
      <c r="C24" s="105">
        <v>1043</v>
      </c>
      <c r="D24" s="74"/>
      <c r="E24" s="75">
        <v>-0.9</v>
      </c>
      <c r="F24" s="74"/>
      <c r="G24" s="75">
        <v>1.1000000000000001</v>
      </c>
      <c r="H24" s="74"/>
      <c r="I24" s="105">
        <v>878</v>
      </c>
      <c r="J24" s="74"/>
      <c r="K24" s="75">
        <v>0.2</v>
      </c>
      <c r="L24" s="74"/>
      <c r="M24" s="75">
        <v>2.5</v>
      </c>
      <c r="N24" s="74"/>
      <c r="O24" s="105">
        <v>945</v>
      </c>
      <c r="P24" s="74"/>
      <c r="Q24" s="75">
        <v>-0.3</v>
      </c>
      <c r="R24" s="74"/>
      <c r="S24" s="75">
        <v>1.8</v>
      </c>
      <c r="T24" s="60"/>
    </row>
    <row r="25" spans="1:20" ht="19.5" customHeight="1">
      <c r="A25" s="106">
        <v>2012</v>
      </c>
      <c r="B25" s="60" t="s">
        <v>2</v>
      </c>
      <c r="C25" s="105">
        <v>1040</v>
      </c>
      <c r="D25" s="74"/>
      <c r="E25" s="75">
        <v>-0.4</v>
      </c>
      <c r="F25" s="74"/>
      <c r="G25" s="75">
        <v>0.3</v>
      </c>
      <c r="H25" s="74"/>
      <c r="I25" s="105">
        <v>888</v>
      </c>
      <c r="J25" s="74"/>
      <c r="K25" s="75">
        <v>1.2</v>
      </c>
      <c r="L25" s="74"/>
      <c r="M25" s="75">
        <v>2.5</v>
      </c>
      <c r="N25" s="74"/>
      <c r="O25" s="105">
        <v>949</v>
      </c>
      <c r="P25" s="74"/>
      <c r="Q25" s="75">
        <v>0.5</v>
      </c>
      <c r="R25" s="74"/>
      <c r="S25" s="75">
        <v>1.6</v>
      </c>
      <c r="T25" s="60"/>
    </row>
    <row r="26" spans="1:20" ht="11.25" customHeight="1">
      <c r="A26" s="107"/>
      <c r="B26" s="80" t="s">
        <v>3</v>
      </c>
      <c r="C26" s="81">
        <v>1041</v>
      </c>
      <c r="D26" s="78"/>
      <c r="E26" s="79">
        <v>0.1</v>
      </c>
      <c r="F26" s="78"/>
      <c r="G26" s="79">
        <v>-1.1000000000000001</v>
      </c>
      <c r="H26" s="78"/>
      <c r="I26" s="81">
        <v>892</v>
      </c>
      <c r="J26" s="78"/>
      <c r="K26" s="79">
        <v>0.5</v>
      </c>
      <c r="L26" s="78"/>
      <c r="M26" s="79">
        <v>2.4</v>
      </c>
      <c r="N26" s="78"/>
      <c r="O26" s="81">
        <v>953</v>
      </c>
      <c r="P26" s="78"/>
      <c r="Q26" s="79">
        <v>0.3</v>
      </c>
      <c r="R26" s="78"/>
      <c r="S26" s="79">
        <v>1</v>
      </c>
      <c r="T26" s="77"/>
    </row>
    <row r="27" spans="1:20" ht="11.25" customHeight="1">
      <c r="A27" s="106"/>
      <c r="B27" s="60" t="s">
        <v>4</v>
      </c>
      <c r="C27" s="105">
        <v>1041</v>
      </c>
      <c r="D27" s="74"/>
      <c r="E27" s="75">
        <v>0</v>
      </c>
      <c r="F27" s="74"/>
      <c r="G27" s="75">
        <v>-1.2</v>
      </c>
      <c r="H27" s="74"/>
      <c r="I27" s="105">
        <v>897</v>
      </c>
      <c r="J27" s="74"/>
      <c r="K27" s="75">
        <v>0.5</v>
      </c>
      <c r="L27" s="74"/>
      <c r="M27" s="75">
        <v>2.2999999999999998</v>
      </c>
      <c r="N27" s="74"/>
      <c r="O27" s="105">
        <v>955</v>
      </c>
      <c r="P27" s="74"/>
      <c r="Q27" s="75">
        <v>0.3</v>
      </c>
      <c r="R27" s="74"/>
      <c r="S27" s="75">
        <v>0.8</v>
      </c>
      <c r="T27" s="60"/>
    </row>
    <row r="28" spans="1:20" ht="11.25" customHeight="1">
      <c r="A28" s="106"/>
      <c r="B28" s="60" t="s">
        <v>5</v>
      </c>
      <c r="C28" s="105">
        <v>1033</v>
      </c>
      <c r="D28" s="74"/>
      <c r="E28" s="75">
        <v>-0.7</v>
      </c>
      <c r="F28" s="74"/>
      <c r="G28" s="75">
        <v>-1</v>
      </c>
      <c r="H28" s="74"/>
      <c r="I28" s="105">
        <v>899</v>
      </c>
      <c r="J28" s="74"/>
      <c r="K28" s="75">
        <v>0.3</v>
      </c>
      <c r="L28" s="74"/>
      <c r="M28" s="75">
        <v>2.5</v>
      </c>
      <c r="N28" s="74"/>
      <c r="O28" s="105">
        <v>954</v>
      </c>
      <c r="P28" s="74"/>
      <c r="Q28" s="75">
        <v>-0.2</v>
      </c>
      <c r="R28" s="74"/>
      <c r="S28" s="75">
        <v>0.9</v>
      </c>
      <c r="T28" s="60"/>
    </row>
    <row r="29" spans="1:20" ht="19.5" customHeight="1">
      <c r="A29" s="106">
        <v>2013</v>
      </c>
      <c r="B29" s="60" t="s">
        <v>2</v>
      </c>
      <c r="C29" s="105">
        <v>1028</v>
      </c>
      <c r="D29" s="74"/>
      <c r="E29" s="75">
        <v>-0.5</v>
      </c>
      <c r="F29" s="74"/>
      <c r="G29" s="75">
        <v>-1.1000000000000001</v>
      </c>
      <c r="H29" s="74"/>
      <c r="I29" s="105">
        <v>909</v>
      </c>
      <c r="J29" s="74"/>
      <c r="K29" s="75">
        <v>1.1000000000000001</v>
      </c>
      <c r="L29" s="74"/>
      <c r="M29" s="75">
        <v>2.4</v>
      </c>
      <c r="N29" s="74"/>
      <c r="O29" s="105">
        <v>958</v>
      </c>
      <c r="P29" s="74"/>
      <c r="Q29" s="75">
        <v>0.4</v>
      </c>
      <c r="R29" s="74"/>
      <c r="S29" s="75">
        <v>0.9</v>
      </c>
      <c r="T29" s="60"/>
    </row>
    <row r="30" spans="1:20" ht="11.25" customHeight="1">
      <c r="A30" s="107"/>
      <c r="B30" s="80" t="s">
        <v>3</v>
      </c>
      <c r="C30" s="81">
        <v>1024</v>
      </c>
      <c r="D30" s="78"/>
      <c r="E30" s="79">
        <v>-0.5</v>
      </c>
      <c r="F30" s="78"/>
      <c r="G30" s="79">
        <v>-1.6</v>
      </c>
      <c r="H30" s="78"/>
      <c r="I30" s="81">
        <v>915</v>
      </c>
      <c r="J30" s="78"/>
      <c r="K30" s="79">
        <v>0.6</v>
      </c>
      <c r="L30" s="78"/>
      <c r="M30" s="79">
        <v>2.5</v>
      </c>
      <c r="N30" s="78"/>
      <c r="O30" s="81">
        <v>959</v>
      </c>
      <c r="P30" s="78"/>
      <c r="Q30" s="79">
        <v>0.2</v>
      </c>
      <c r="R30" s="78"/>
      <c r="S30" s="79">
        <v>0.7</v>
      </c>
      <c r="T30" s="77"/>
    </row>
    <row r="31" spans="1:20" ht="11.25" customHeight="1">
      <c r="A31" s="106"/>
      <c r="B31" s="60" t="s">
        <v>4</v>
      </c>
      <c r="C31" s="105">
        <v>1036</v>
      </c>
      <c r="D31" s="74"/>
      <c r="E31" s="75">
        <v>1.2</v>
      </c>
      <c r="F31" s="74"/>
      <c r="G31" s="75">
        <v>-0.5</v>
      </c>
      <c r="H31" s="74"/>
      <c r="I31" s="105">
        <v>921</v>
      </c>
      <c r="J31" s="74"/>
      <c r="K31" s="75">
        <v>0.7</v>
      </c>
      <c r="L31" s="74"/>
      <c r="M31" s="75">
        <v>2.8</v>
      </c>
      <c r="N31" s="74"/>
      <c r="O31" s="105">
        <v>968</v>
      </c>
      <c r="P31" s="74"/>
      <c r="Q31" s="75">
        <v>0.9</v>
      </c>
      <c r="R31" s="74"/>
      <c r="S31" s="75">
        <v>1.4</v>
      </c>
      <c r="T31" s="60"/>
    </row>
    <row r="32" spans="1:20" ht="11.25" customHeight="1">
      <c r="A32" s="106"/>
      <c r="B32" s="60" t="s">
        <v>5</v>
      </c>
      <c r="C32" s="105">
        <v>1030</v>
      </c>
      <c r="D32" s="74"/>
      <c r="E32" s="75">
        <v>-0.5</v>
      </c>
      <c r="F32" s="74"/>
      <c r="G32" s="75">
        <v>-0.3</v>
      </c>
      <c r="H32" s="74"/>
      <c r="I32" s="105">
        <v>926</v>
      </c>
      <c r="J32" s="74"/>
      <c r="K32" s="75">
        <v>0.5</v>
      </c>
      <c r="L32" s="74"/>
      <c r="M32" s="75">
        <v>2.9</v>
      </c>
      <c r="N32" s="74"/>
      <c r="O32" s="105">
        <v>969</v>
      </c>
      <c r="P32" s="74"/>
      <c r="Q32" s="75">
        <v>0.1</v>
      </c>
      <c r="R32" s="74"/>
      <c r="S32" s="75">
        <v>1.6</v>
      </c>
      <c r="T32" s="60"/>
    </row>
    <row r="33" spans="1:20" ht="19.5" customHeight="1">
      <c r="A33" s="106">
        <v>2014</v>
      </c>
      <c r="B33" s="60" t="s">
        <v>2</v>
      </c>
      <c r="C33" s="105">
        <v>1023</v>
      </c>
      <c r="D33" s="74"/>
      <c r="E33" s="75">
        <v>-0.7</v>
      </c>
      <c r="F33" s="74"/>
      <c r="G33" s="75">
        <v>-0.6</v>
      </c>
      <c r="H33" s="74"/>
      <c r="I33" s="105">
        <v>936</v>
      </c>
      <c r="J33" s="74"/>
      <c r="K33" s="75">
        <v>1.1000000000000001</v>
      </c>
      <c r="L33" s="74"/>
      <c r="M33" s="75">
        <v>3</v>
      </c>
      <c r="N33" s="74"/>
      <c r="O33" s="105">
        <v>972</v>
      </c>
      <c r="P33" s="74"/>
      <c r="Q33" s="75">
        <v>0.3</v>
      </c>
      <c r="R33" s="74"/>
      <c r="S33" s="75">
        <v>1.5</v>
      </c>
      <c r="T33" s="60"/>
    </row>
    <row r="34" spans="1:20" ht="11.25" customHeight="1">
      <c r="A34" s="107"/>
      <c r="B34" s="80" t="s">
        <v>3</v>
      </c>
      <c r="C34" s="81">
        <v>1025</v>
      </c>
      <c r="D34" s="78"/>
      <c r="E34" s="79">
        <v>0.2</v>
      </c>
      <c r="F34" s="78"/>
      <c r="G34" s="79">
        <v>0.1</v>
      </c>
      <c r="H34" s="78"/>
      <c r="I34" s="81">
        <v>940</v>
      </c>
      <c r="J34" s="78"/>
      <c r="K34" s="79">
        <v>0.4</v>
      </c>
      <c r="L34" s="78"/>
      <c r="M34" s="79">
        <v>2.7</v>
      </c>
      <c r="N34" s="78"/>
      <c r="O34" s="81">
        <v>975</v>
      </c>
      <c r="P34" s="78"/>
      <c r="Q34" s="79">
        <v>0.3</v>
      </c>
      <c r="R34" s="78"/>
      <c r="S34" s="79">
        <v>1.6</v>
      </c>
      <c r="T34" s="77"/>
    </row>
    <row r="35" spans="1:20" ht="11.25" customHeight="1">
      <c r="A35" s="106"/>
      <c r="B35" s="60" t="s">
        <v>4</v>
      </c>
      <c r="C35" s="105">
        <v>1026</v>
      </c>
      <c r="D35" s="74"/>
      <c r="E35" s="75">
        <v>0.1</v>
      </c>
      <c r="F35" s="74"/>
      <c r="G35" s="75">
        <v>-1</v>
      </c>
      <c r="H35" s="74"/>
      <c r="I35" s="105">
        <v>945</v>
      </c>
      <c r="J35" s="74"/>
      <c r="K35" s="75">
        <v>0.5</v>
      </c>
      <c r="L35" s="74"/>
      <c r="M35" s="75">
        <v>2.5</v>
      </c>
      <c r="N35" s="74"/>
      <c r="O35" s="105">
        <v>978</v>
      </c>
      <c r="P35" s="74"/>
      <c r="Q35" s="75">
        <v>0.3</v>
      </c>
      <c r="R35" s="74"/>
      <c r="S35" s="75">
        <v>1</v>
      </c>
      <c r="T35" s="60"/>
    </row>
    <row r="36" spans="1:20" ht="11.25" customHeight="1">
      <c r="A36" s="106"/>
      <c r="B36" s="60" t="s">
        <v>5</v>
      </c>
      <c r="C36" s="105">
        <v>1017</v>
      </c>
      <c r="D36" s="74"/>
      <c r="E36" s="75">
        <v>-0.8</v>
      </c>
      <c r="F36" s="74"/>
      <c r="G36" s="75">
        <v>-1.3</v>
      </c>
      <c r="H36" s="74"/>
      <c r="I36" s="105">
        <v>948</v>
      </c>
      <c r="J36" s="74"/>
      <c r="K36" s="75">
        <v>0.3</v>
      </c>
      <c r="L36" s="74"/>
      <c r="M36" s="75">
        <v>2.4</v>
      </c>
      <c r="N36" s="74"/>
      <c r="O36" s="105">
        <v>976</v>
      </c>
      <c r="P36" s="74"/>
      <c r="Q36" s="75">
        <v>-0.2</v>
      </c>
      <c r="R36" s="74"/>
      <c r="S36" s="75">
        <v>0.8</v>
      </c>
      <c r="T36" s="60"/>
    </row>
    <row r="37" spans="1:20" ht="19.5" customHeight="1">
      <c r="A37" s="106">
        <v>2015</v>
      </c>
      <c r="B37" s="60" t="s">
        <v>2</v>
      </c>
      <c r="C37" s="105">
        <v>998</v>
      </c>
      <c r="D37" s="74"/>
      <c r="E37" s="75">
        <v>-1.9</v>
      </c>
      <c r="F37" s="74"/>
      <c r="G37" s="75">
        <v>-2.4</v>
      </c>
      <c r="H37" s="74"/>
      <c r="I37" s="105">
        <v>958</v>
      </c>
      <c r="J37" s="74"/>
      <c r="K37" s="75">
        <v>1.2</v>
      </c>
      <c r="L37" s="74"/>
      <c r="M37" s="75">
        <v>2.4</v>
      </c>
      <c r="N37" s="74"/>
      <c r="O37" s="105">
        <v>975</v>
      </c>
      <c r="P37" s="74"/>
      <c r="Q37" s="75">
        <v>-0.2</v>
      </c>
      <c r="R37" s="74"/>
      <c r="S37" s="75">
        <v>0.3</v>
      </c>
      <c r="T37" s="60"/>
    </row>
    <row r="38" spans="1:20" ht="11.25" customHeight="1">
      <c r="A38" s="107"/>
      <c r="B38" s="80" t="s">
        <v>3</v>
      </c>
      <c r="C38" s="81">
        <v>1007</v>
      </c>
      <c r="D38" s="78"/>
      <c r="E38" s="79">
        <v>0.9</v>
      </c>
      <c r="F38" s="78"/>
      <c r="G38" s="79">
        <v>-1.8</v>
      </c>
      <c r="H38" s="78"/>
      <c r="I38" s="81">
        <v>959</v>
      </c>
      <c r="J38" s="78"/>
      <c r="K38" s="79">
        <v>0.1</v>
      </c>
      <c r="L38" s="78"/>
      <c r="M38" s="79">
        <v>2.1</v>
      </c>
      <c r="N38" s="78"/>
      <c r="O38" s="81">
        <v>979</v>
      </c>
      <c r="P38" s="78"/>
      <c r="Q38" s="79">
        <v>0.4</v>
      </c>
      <c r="R38" s="78"/>
      <c r="S38" s="79">
        <v>0.4</v>
      </c>
      <c r="T38" s="77"/>
    </row>
    <row r="39" spans="1:20" ht="11.25" customHeight="1">
      <c r="A39" s="106"/>
      <c r="B39" s="60" t="s">
        <v>4</v>
      </c>
      <c r="C39" s="105">
        <v>1013</v>
      </c>
      <c r="D39" s="74"/>
      <c r="E39" s="75">
        <v>0.7</v>
      </c>
      <c r="F39" s="74"/>
      <c r="G39" s="75">
        <v>-1.2</v>
      </c>
      <c r="H39" s="74"/>
      <c r="I39" s="105">
        <v>959</v>
      </c>
      <c r="J39" s="74"/>
      <c r="K39" s="75">
        <v>0</v>
      </c>
      <c r="L39" s="74"/>
      <c r="M39" s="75">
        <v>1.5</v>
      </c>
      <c r="N39" s="74"/>
      <c r="O39" s="105">
        <v>982</v>
      </c>
      <c r="P39" s="74"/>
      <c r="Q39" s="75">
        <v>0.3</v>
      </c>
      <c r="R39" s="74"/>
      <c r="S39" s="75">
        <v>0.4</v>
      </c>
      <c r="T39" s="60"/>
    </row>
    <row r="40" spans="1:20" ht="11.25" customHeight="1">
      <c r="A40" s="106"/>
      <c r="B40" s="60" t="s">
        <v>5</v>
      </c>
      <c r="C40" s="105">
        <v>995</v>
      </c>
      <c r="D40" s="74"/>
      <c r="E40" s="75">
        <v>-1.8</v>
      </c>
      <c r="F40" s="74"/>
      <c r="G40" s="75">
        <v>-2.1</v>
      </c>
      <c r="H40" s="74"/>
      <c r="I40" s="105">
        <v>964</v>
      </c>
      <c r="J40" s="74"/>
      <c r="K40" s="75">
        <v>0.5</v>
      </c>
      <c r="L40" s="74"/>
      <c r="M40" s="75">
        <v>1.8</v>
      </c>
      <c r="N40" s="74"/>
      <c r="O40" s="105">
        <v>977</v>
      </c>
      <c r="P40" s="74"/>
      <c r="Q40" s="75">
        <v>-0.5</v>
      </c>
      <c r="R40" s="74"/>
      <c r="S40" s="75">
        <v>0.1</v>
      </c>
      <c r="T40" s="60"/>
    </row>
    <row r="41" spans="1:20" ht="19.5" customHeight="1">
      <c r="A41" s="106">
        <v>2016</v>
      </c>
      <c r="B41" s="60" t="s">
        <v>2</v>
      </c>
      <c r="C41" s="105">
        <v>986</v>
      </c>
      <c r="D41" s="74"/>
      <c r="E41" s="75">
        <v>-0.9</v>
      </c>
      <c r="F41" s="74"/>
      <c r="G41" s="75">
        <v>-1.2</v>
      </c>
      <c r="H41" s="74"/>
      <c r="I41" s="105">
        <v>974</v>
      </c>
      <c r="J41" s="74"/>
      <c r="K41" s="75">
        <v>1</v>
      </c>
      <c r="L41" s="74"/>
      <c r="M41" s="75">
        <v>1.6</v>
      </c>
      <c r="N41" s="74"/>
      <c r="O41" s="105">
        <v>979</v>
      </c>
      <c r="P41" s="74"/>
      <c r="Q41" s="75">
        <v>0.2</v>
      </c>
      <c r="R41" s="74"/>
      <c r="S41" s="75">
        <v>0.4</v>
      </c>
      <c r="T41" s="60"/>
    </row>
    <row r="42" spans="1:20" ht="11.25" customHeight="1">
      <c r="A42" s="107"/>
      <c r="B42" s="80" t="s">
        <v>3</v>
      </c>
      <c r="C42" s="81">
        <v>991</v>
      </c>
      <c r="D42" s="78"/>
      <c r="E42" s="79">
        <v>0.6</v>
      </c>
      <c r="F42" s="78"/>
      <c r="G42" s="79">
        <v>-1.5</v>
      </c>
      <c r="H42" s="78"/>
      <c r="I42" s="81">
        <v>977</v>
      </c>
      <c r="J42" s="78"/>
      <c r="K42" s="79">
        <v>0.3</v>
      </c>
      <c r="L42" s="78"/>
      <c r="M42" s="79">
        <v>1.8</v>
      </c>
      <c r="N42" s="78"/>
      <c r="O42" s="81">
        <v>983</v>
      </c>
      <c r="P42" s="78"/>
      <c r="Q42" s="79">
        <v>0.4</v>
      </c>
      <c r="R42" s="78"/>
      <c r="S42" s="79">
        <v>0.4</v>
      </c>
      <c r="T42" s="77"/>
    </row>
    <row r="43" spans="1:20" ht="11.25" customHeight="1">
      <c r="A43" s="106"/>
      <c r="B43" s="60" t="s">
        <v>4</v>
      </c>
      <c r="C43" s="105">
        <v>991</v>
      </c>
      <c r="D43" s="74"/>
      <c r="E43" s="75">
        <v>0</v>
      </c>
      <c r="F43" s="74"/>
      <c r="G43" s="75">
        <v>-2.1</v>
      </c>
      <c r="H43" s="74"/>
      <c r="I43" s="105">
        <v>982</v>
      </c>
      <c r="J43" s="74"/>
      <c r="K43" s="75">
        <v>0.5</v>
      </c>
      <c r="L43" s="74"/>
      <c r="M43" s="75">
        <v>2.4</v>
      </c>
      <c r="N43" s="74"/>
      <c r="O43" s="105">
        <v>986</v>
      </c>
      <c r="P43" s="74"/>
      <c r="Q43" s="75">
        <v>0.3</v>
      </c>
      <c r="R43" s="74"/>
      <c r="S43" s="75">
        <v>0.4</v>
      </c>
      <c r="T43" s="60"/>
    </row>
    <row r="44" spans="1:20" ht="11.25" customHeight="1">
      <c r="A44" s="106"/>
      <c r="B44" s="77" t="s">
        <v>5</v>
      </c>
      <c r="C44" s="81">
        <v>994</v>
      </c>
      <c r="D44" s="78"/>
      <c r="E44" s="79">
        <v>0.3</v>
      </c>
      <c r="F44" s="78"/>
      <c r="G44" s="79">
        <v>-0.1</v>
      </c>
      <c r="H44" s="78"/>
      <c r="I44" s="81">
        <v>988</v>
      </c>
      <c r="J44" s="78"/>
      <c r="K44" s="79">
        <v>0.6</v>
      </c>
      <c r="L44" s="78"/>
      <c r="M44" s="79">
        <v>2.4</v>
      </c>
      <c r="N44" s="78"/>
      <c r="O44" s="81">
        <v>990</v>
      </c>
      <c r="P44" s="78"/>
      <c r="Q44" s="79">
        <v>0.4</v>
      </c>
      <c r="R44" s="78"/>
      <c r="S44" s="79">
        <v>1.3</v>
      </c>
      <c r="T44" s="60"/>
    </row>
    <row r="45" spans="1:20" ht="19.5" customHeight="1">
      <c r="A45" s="106">
        <v>2017</v>
      </c>
      <c r="B45" s="60" t="s">
        <v>2</v>
      </c>
      <c r="C45" s="105">
        <v>1002</v>
      </c>
      <c r="D45" s="74"/>
      <c r="E45" s="75">
        <v>0.8</v>
      </c>
      <c r="F45" s="74"/>
      <c r="G45" s="75">
        <v>1.6</v>
      </c>
      <c r="H45" s="74"/>
      <c r="I45" s="105">
        <v>998</v>
      </c>
      <c r="J45" s="74"/>
      <c r="K45" s="75">
        <v>1</v>
      </c>
      <c r="L45" s="74"/>
      <c r="M45" s="75">
        <v>2.5</v>
      </c>
      <c r="N45" s="74"/>
      <c r="O45" s="105">
        <v>1000</v>
      </c>
      <c r="P45" s="74"/>
      <c r="Q45" s="75">
        <v>1</v>
      </c>
      <c r="R45" s="74"/>
      <c r="S45" s="75">
        <v>2.2000000000000002</v>
      </c>
      <c r="T45" s="60"/>
    </row>
    <row r="46" spans="1:20" ht="11.25" customHeight="1">
      <c r="A46" s="107"/>
      <c r="B46" s="80" t="s">
        <v>3</v>
      </c>
      <c r="C46" s="81">
        <v>1000</v>
      </c>
      <c r="D46" s="78"/>
      <c r="E46" s="79">
        <v>-0.2</v>
      </c>
      <c r="F46" s="78"/>
      <c r="G46" s="79">
        <v>0.9</v>
      </c>
      <c r="H46" s="78"/>
      <c r="I46" s="81">
        <v>1000</v>
      </c>
      <c r="J46" s="78"/>
      <c r="K46" s="79">
        <v>0.2</v>
      </c>
      <c r="L46" s="78"/>
      <c r="M46" s="79">
        <v>2.4</v>
      </c>
      <c r="N46" s="78"/>
      <c r="O46" s="81">
        <v>1000</v>
      </c>
      <c r="P46" s="78"/>
      <c r="Q46" s="79">
        <v>0</v>
      </c>
      <c r="R46" s="78"/>
      <c r="S46" s="79">
        <v>1.7</v>
      </c>
      <c r="T46" s="77"/>
    </row>
    <row r="47" spans="1:20" ht="11.25" customHeight="1">
      <c r="A47" s="107"/>
      <c r="B47" s="80" t="s">
        <v>4</v>
      </c>
      <c r="C47" s="81">
        <v>1002</v>
      </c>
      <c r="D47" s="78"/>
      <c r="E47" s="79">
        <v>0.2</v>
      </c>
      <c r="F47" s="78"/>
      <c r="G47" s="79">
        <v>1.1000000000000001</v>
      </c>
      <c r="H47" s="78"/>
      <c r="I47" s="81">
        <v>1007</v>
      </c>
      <c r="J47" s="78"/>
      <c r="K47" s="79">
        <v>0.7</v>
      </c>
      <c r="L47" s="78"/>
      <c r="M47" s="79">
        <v>2.6</v>
      </c>
      <c r="N47" s="78"/>
      <c r="O47" s="81">
        <v>1005</v>
      </c>
      <c r="P47" s="78"/>
      <c r="Q47" s="79">
        <v>0.5</v>
      </c>
      <c r="R47" s="78"/>
      <c r="S47" s="79">
        <v>1.9</v>
      </c>
      <c r="T47" s="77"/>
    </row>
    <row r="48" spans="1:20" ht="11.25" customHeight="1">
      <c r="A48" s="107"/>
      <c r="B48" s="77" t="s">
        <v>5</v>
      </c>
      <c r="C48" s="81">
        <v>999</v>
      </c>
      <c r="D48" s="78" t="s">
        <v>49</v>
      </c>
      <c r="E48" s="79">
        <v>-0.3</v>
      </c>
      <c r="F48" s="78" t="s">
        <v>49</v>
      </c>
      <c r="G48" s="79">
        <v>0.5</v>
      </c>
      <c r="H48" s="78" t="s">
        <v>49</v>
      </c>
      <c r="I48" s="81">
        <v>1012</v>
      </c>
      <c r="J48" s="78"/>
      <c r="K48" s="79">
        <v>0.5</v>
      </c>
      <c r="L48" s="78" t="s">
        <v>49</v>
      </c>
      <c r="M48" s="79">
        <v>2.5</v>
      </c>
      <c r="N48" s="78" t="s">
        <v>49</v>
      </c>
      <c r="O48" s="81">
        <v>1006</v>
      </c>
      <c r="P48" s="78"/>
      <c r="Q48" s="79">
        <v>0.1</v>
      </c>
      <c r="R48" s="78"/>
      <c r="S48" s="79">
        <v>1.6</v>
      </c>
      <c r="T48" s="77"/>
    </row>
    <row r="49" spans="1:20" ht="19.5" customHeight="1">
      <c r="A49" s="106">
        <v>2018</v>
      </c>
      <c r="B49" s="60" t="s">
        <v>2</v>
      </c>
      <c r="C49" s="105">
        <v>999</v>
      </c>
      <c r="D49" s="74" t="s">
        <v>49</v>
      </c>
      <c r="E49" s="75">
        <v>0</v>
      </c>
      <c r="F49" s="74" t="s">
        <v>49</v>
      </c>
      <c r="G49" s="75">
        <v>-0.3</v>
      </c>
      <c r="H49" s="74" t="s">
        <v>49</v>
      </c>
      <c r="I49" s="105">
        <v>1021</v>
      </c>
      <c r="J49" s="74"/>
      <c r="K49" s="75">
        <v>0.9</v>
      </c>
      <c r="L49" s="74" t="s">
        <v>49</v>
      </c>
      <c r="M49" s="75">
        <v>2.2999999999999998</v>
      </c>
      <c r="N49" s="74" t="s">
        <v>49</v>
      </c>
      <c r="O49" s="105">
        <v>1011</v>
      </c>
      <c r="P49" s="74"/>
      <c r="Q49" s="75">
        <v>0.5</v>
      </c>
      <c r="R49" s="74"/>
      <c r="S49" s="75">
        <v>1.1000000000000001</v>
      </c>
      <c r="T49" s="60"/>
    </row>
    <row r="50" spans="1:20" ht="11.25" customHeight="1">
      <c r="A50" s="107"/>
      <c r="B50" s="80" t="s">
        <v>3</v>
      </c>
      <c r="C50" s="81">
        <v>1003</v>
      </c>
      <c r="D50" s="78" t="s">
        <v>49</v>
      </c>
      <c r="E50" s="79">
        <v>0.4</v>
      </c>
      <c r="F50" s="78" t="s">
        <v>49</v>
      </c>
      <c r="G50" s="79">
        <v>0.3</v>
      </c>
      <c r="H50" s="78" t="s">
        <v>49</v>
      </c>
      <c r="I50" s="81">
        <v>1024</v>
      </c>
      <c r="J50" s="78"/>
      <c r="K50" s="79">
        <v>0.3</v>
      </c>
      <c r="L50" s="78" t="s">
        <v>49</v>
      </c>
      <c r="M50" s="79">
        <v>2.4</v>
      </c>
      <c r="N50" s="78" t="s">
        <v>49</v>
      </c>
      <c r="O50" s="81">
        <v>1015</v>
      </c>
      <c r="P50" s="78"/>
      <c r="Q50" s="79">
        <v>0.4</v>
      </c>
      <c r="R50" s="78"/>
      <c r="S50" s="79">
        <v>1.5</v>
      </c>
      <c r="T50" s="77"/>
    </row>
    <row r="51" spans="1:20" ht="11.25" customHeight="1">
      <c r="A51" s="107"/>
      <c r="B51" s="80" t="s">
        <v>4</v>
      </c>
      <c r="C51" s="81">
        <v>1012</v>
      </c>
      <c r="D51" s="78" t="s">
        <v>49</v>
      </c>
      <c r="E51" s="79">
        <v>0.9</v>
      </c>
      <c r="F51" s="78" t="s">
        <v>49</v>
      </c>
      <c r="G51" s="79">
        <v>1</v>
      </c>
      <c r="H51" s="78" t="s">
        <v>49</v>
      </c>
      <c r="I51" s="81">
        <v>1032</v>
      </c>
      <c r="J51" s="78"/>
      <c r="K51" s="79">
        <v>0.8</v>
      </c>
      <c r="L51" s="78" t="s">
        <v>49</v>
      </c>
      <c r="M51" s="79">
        <v>2.5</v>
      </c>
      <c r="N51" s="78" t="s">
        <v>49</v>
      </c>
      <c r="O51" s="81">
        <v>1024</v>
      </c>
      <c r="P51" s="78"/>
      <c r="Q51" s="79">
        <v>0.9</v>
      </c>
      <c r="R51" s="78"/>
      <c r="S51" s="79">
        <v>1.9</v>
      </c>
      <c r="T51" s="77"/>
    </row>
    <row r="52" spans="1:20">
      <c r="A52" s="108"/>
      <c r="B52" s="68" t="s">
        <v>5</v>
      </c>
      <c r="C52" s="82">
        <v>1008</v>
      </c>
      <c r="D52" s="83"/>
      <c r="E52" s="84">
        <v>-0.4</v>
      </c>
      <c r="F52" s="83"/>
      <c r="G52" s="84">
        <v>0.9</v>
      </c>
      <c r="H52" s="83"/>
      <c r="I52" s="82">
        <v>1039</v>
      </c>
      <c r="J52" s="83"/>
      <c r="K52" s="84">
        <v>0.7</v>
      </c>
      <c r="L52" s="83"/>
      <c r="M52" s="84">
        <v>2.7</v>
      </c>
      <c r="N52" s="83"/>
      <c r="O52" s="82">
        <v>1025</v>
      </c>
      <c r="P52" s="83"/>
      <c r="Q52" s="84">
        <v>0.1</v>
      </c>
      <c r="R52" s="83"/>
      <c r="S52" s="84">
        <v>1.9</v>
      </c>
      <c r="T52" s="68"/>
    </row>
    <row r="53" spans="1:20">
      <c r="A53" s="60"/>
      <c r="B53" s="60"/>
      <c r="C53" s="60"/>
      <c r="D53" s="60"/>
      <c r="E53" s="60"/>
      <c r="F53" s="60"/>
      <c r="G53" s="60"/>
      <c r="H53" s="60"/>
      <c r="I53" s="60"/>
      <c r="J53" s="60"/>
      <c r="K53" s="60"/>
      <c r="L53" s="60"/>
      <c r="M53" s="60"/>
      <c r="N53" s="60"/>
      <c r="O53" s="60"/>
      <c r="P53" s="60"/>
      <c r="Q53" s="60"/>
      <c r="R53" s="60"/>
      <c r="S53" s="60"/>
      <c r="T53" s="60"/>
    </row>
    <row r="54" spans="1:20">
      <c r="A54" s="76" t="s">
        <v>9</v>
      </c>
      <c r="B54" s="60" t="s">
        <v>36</v>
      </c>
      <c r="C54" s="60"/>
      <c r="D54" s="60"/>
      <c r="E54" s="60"/>
      <c r="F54" s="60"/>
      <c r="G54" s="60"/>
      <c r="H54" s="60"/>
      <c r="I54" s="60"/>
      <c r="J54" s="60"/>
      <c r="K54" s="60"/>
      <c r="L54" s="60"/>
      <c r="M54" s="60"/>
      <c r="N54" s="60"/>
      <c r="O54" s="60"/>
      <c r="P54" s="60"/>
      <c r="Q54" s="60"/>
      <c r="R54" s="60"/>
      <c r="S54" s="60"/>
      <c r="T54" s="60"/>
    </row>
    <row r="55" spans="1:20">
      <c r="A55" s="76" t="s">
        <v>8</v>
      </c>
      <c r="B55" s="60" t="s">
        <v>7</v>
      </c>
      <c r="C55" s="60"/>
      <c r="D55" s="60"/>
      <c r="E55" s="60"/>
      <c r="F55" s="60"/>
      <c r="G55" s="60"/>
      <c r="H55" s="60"/>
      <c r="I55" s="60"/>
      <c r="J55" s="60"/>
      <c r="K55" s="60"/>
      <c r="L55" s="60"/>
      <c r="M55" s="60"/>
      <c r="N55" s="60"/>
      <c r="O55" s="60"/>
      <c r="P55" s="60"/>
      <c r="Q55" s="60"/>
      <c r="R55" s="60"/>
      <c r="S55" s="60"/>
      <c r="T55" s="60"/>
    </row>
    <row r="56" spans="1:20">
      <c r="A56" s="76" t="s">
        <v>37</v>
      </c>
      <c r="B56" s="60" t="s">
        <v>6</v>
      </c>
      <c r="C56" s="60"/>
      <c r="D56" s="60"/>
      <c r="E56" s="60"/>
      <c r="F56" s="60"/>
      <c r="G56" s="60"/>
      <c r="H56" s="60"/>
      <c r="I56" s="60"/>
      <c r="J56" s="60"/>
      <c r="K56" s="60"/>
      <c r="L56" s="60"/>
      <c r="M56" s="60"/>
      <c r="N56" s="60"/>
      <c r="O56" s="60"/>
      <c r="P56" s="60"/>
      <c r="Q56" s="60"/>
      <c r="R56" s="60"/>
      <c r="S56" s="60"/>
      <c r="T56" s="60"/>
    </row>
    <row r="57" spans="1:20">
      <c r="A57" s="60"/>
      <c r="B57" s="60"/>
      <c r="C57" s="60"/>
      <c r="D57" s="60"/>
      <c r="E57" s="60"/>
      <c r="F57" s="60"/>
      <c r="G57" s="60"/>
      <c r="H57" s="60"/>
      <c r="I57" s="60"/>
      <c r="J57" s="60"/>
      <c r="K57" s="60"/>
      <c r="L57" s="60"/>
      <c r="M57" s="60"/>
      <c r="N57" s="60"/>
      <c r="O57" s="60"/>
      <c r="P57" s="60"/>
      <c r="Q57" s="60"/>
      <c r="R57" s="60"/>
      <c r="S57" s="60"/>
      <c r="T57" s="60"/>
    </row>
    <row r="58" spans="1:20">
      <c r="A58" s="109" t="s">
        <v>50</v>
      </c>
    </row>
    <row r="59" spans="1:20">
      <c r="A59" s="110" t="s">
        <v>51</v>
      </c>
      <c r="B59" s="110"/>
    </row>
    <row r="60" spans="1:20">
      <c r="A60" s="60"/>
      <c r="B60" s="60"/>
      <c r="C60" s="60"/>
      <c r="D60" s="60"/>
      <c r="E60" s="60"/>
      <c r="F60" s="60"/>
      <c r="G60" s="60"/>
      <c r="H60" s="60"/>
      <c r="I60" s="60"/>
      <c r="J60" s="60"/>
      <c r="K60" s="60"/>
      <c r="L60" s="60"/>
      <c r="M60" s="60"/>
      <c r="N60" s="60"/>
      <c r="O60" s="60"/>
      <c r="P60" s="60"/>
      <c r="Q60" s="60"/>
      <c r="R60" s="60"/>
      <c r="S60" s="60"/>
      <c r="T60" s="60"/>
    </row>
    <row r="61" spans="1:20">
      <c r="A61" s="85" t="s">
        <v>41</v>
      </c>
      <c r="B61" s="60"/>
      <c r="C61" s="60"/>
      <c r="D61" s="60"/>
      <c r="E61" s="60"/>
      <c r="F61" s="60"/>
      <c r="G61" s="60"/>
      <c r="H61" s="60"/>
      <c r="I61" s="60"/>
      <c r="J61" s="60"/>
      <c r="K61" s="60"/>
      <c r="L61" s="60"/>
      <c r="M61" s="60"/>
      <c r="N61" s="60"/>
      <c r="O61" s="60"/>
      <c r="P61" s="60"/>
      <c r="Q61" s="60"/>
      <c r="R61" s="60"/>
      <c r="S61" s="60"/>
      <c r="T61" s="60"/>
    </row>
    <row r="62" spans="1:20">
      <c r="A62" s="126" t="s">
        <v>52</v>
      </c>
      <c r="B62" s="126"/>
      <c r="C62" s="126"/>
      <c r="D62" s="126"/>
      <c r="E62" s="126"/>
      <c r="F62" s="126"/>
      <c r="G62" s="126"/>
      <c r="H62" s="126"/>
      <c r="I62" s="126"/>
      <c r="J62" s="126"/>
      <c r="K62" s="126"/>
      <c r="L62" s="22"/>
      <c r="M62" s="22"/>
      <c r="N62" s="22"/>
      <c r="O62" s="22"/>
      <c r="P62" s="22"/>
      <c r="Q62" s="22"/>
      <c r="R62" s="22"/>
      <c r="S62" s="22"/>
      <c r="T62" s="22"/>
    </row>
    <row r="63" spans="1:20">
      <c r="A63" s="127" t="s">
        <v>53</v>
      </c>
      <c r="B63" s="126"/>
      <c r="C63" s="126"/>
      <c r="D63" s="126"/>
      <c r="E63" s="126"/>
      <c r="F63" s="126"/>
      <c r="G63" s="126"/>
      <c r="H63" s="126"/>
      <c r="I63" s="126"/>
      <c r="J63" s="126"/>
      <c r="K63" s="126"/>
      <c r="L63" s="22"/>
      <c r="M63" s="22"/>
      <c r="N63" s="22"/>
      <c r="O63" s="22"/>
      <c r="P63" s="22"/>
      <c r="Q63" s="22"/>
      <c r="R63" s="22"/>
      <c r="S63" s="22"/>
      <c r="T63" s="22"/>
    </row>
    <row r="64" spans="1:20">
      <c r="A64" s="86"/>
      <c r="B64" s="22"/>
      <c r="C64" s="22"/>
      <c r="D64" s="22"/>
      <c r="E64" s="22"/>
      <c r="F64" s="22"/>
      <c r="G64" s="22"/>
      <c r="H64" s="22"/>
      <c r="I64" s="22"/>
      <c r="J64" s="22"/>
      <c r="K64" s="22"/>
      <c r="L64" s="22"/>
      <c r="M64" s="22"/>
      <c r="N64" s="22"/>
      <c r="O64" s="22"/>
      <c r="P64" s="22"/>
      <c r="Q64" s="22"/>
      <c r="R64" s="22"/>
      <c r="S64" s="22"/>
      <c r="T64" s="22"/>
    </row>
    <row r="65" spans="1:20">
      <c r="A65" s="55" t="s">
        <v>48</v>
      </c>
      <c r="B65" s="87"/>
      <c r="C65" s="87"/>
      <c r="D65" s="87"/>
      <c r="E65" s="22"/>
      <c r="F65" s="22"/>
      <c r="G65" s="22"/>
      <c r="H65" s="100" t="s">
        <v>59</v>
      </c>
      <c r="I65" s="22"/>
      <c r="J65" s="22"/>
      <c r="K65" s="22"/>
      <c r="L65" s="22"/>
      <c r="M65" s="22"/>
      <c r="N65" s="22"/>
      <c r="O65" s="22"/>
      <c r="P65" s="22"/>
      <c r="Q65" s="22"/>
      <c r="R65" s="22"/>
      <c r="S65" s="22"/>
      <c r="T65" s="22"/>
    </row>
    <row r="66" spans="1:20">
      <c r="A66" s="88" t="s">
        <v>20</v>
      </c>
      <c r="B66" s="87"/>
      <c r="C66" s="87"/>
      <c r="D66" s="87"/>
      <c r="E66" s="22"/>
      <c r="F66" s="22"/>
      <c r="G66" s="22"/>
      <c r="H66" s="22"/>
      <c r="I66" s="22"/>
      <c r="J66" s="22"/>
      <c r="K66" s="22"/>
      <c r="L66" s="22"/>
      <c r="M66" s="22"/>
      <c r="N66" s="22"/>
      <c r="O66" s="22"/>
      <c r="P66" s="22"/>
      <c r="Q66" s="22"/>
      <c r="R66" s="22"/>
      <c r="S66" s="22"/>
      <c r="T66" s="22"/>
    </row>
    <row r="67" spans="1:20">
      <c r="A67" s="20" t="s">
        <v>42</v>
      </c>
      <c r="B67" s="87"/>
      <c r="C67" s="87"/>
      <c r="D67" s="87"/>
      <c r="E67" s="22"/>
      <c r="F67" s="22"/>
      <c r="G67" s="22"/>
      <c r="H67" s="22"/>
      <c r="I67" s="22"/>
      <c r="J67" s="22"/>
      <c r="K67" s="22"/>
      <c r="L67" s="22"/>
      <c r="M67" s="22"/>
      <c r="N67" s="22"/>
      <c r="O67" s="22"/>
      <c r="P67" s="22"/>
      <c r="Q67" s="22"/>
      <c r="R67" s="22"/>
      <c r="S67" s="22"/>
      <c r="T67" s="22"/>
    </row>
    <row r="68" spans="1:20">
      <c r="A68" s="87"/>
      <c r="B68" s="87"/>
      <c r="C68" s="87"/>
      <c r="D68" s="87"/>
      <c r="E68" s="22"/>
      <c r="F68" s="22"/>
      <c r="G68" s="22"/>
      <c r="H68" s="22"/>
      <c r="I68" s="22"/>
      <c r="J68" s="22"/>
      <c r="K68" s="22"/>
      <c r="L68" s="22"/>
      <c r="M68" s="22"/>
      <c r="N68" s="22"/>
      <c r="O68" s="22"/>
      <c r="P68" s="22"/>
      <c r="Q68" s="22"/>
      <c r="R68" s="22"/>
      <c r="S68" s="22"/>
      <c r="T68" s="22"/>
    </row>
    <row r="69" spans="1:20">
      <c r="A69" s="87"/>
      <c r="B69" s="87"/>
      <c r="C69" s="87"/>
      <c r="D69" s="93" t="s">
        <v>43</v>
      </c>
      <c r="E69" s="22"/>
      <c r="F69" s="22"/>
      <c r="G69" s="22"/>
      <c r="H69" s="22"/>
      <c r="I69" s="22"/>
      <c r="J69" s="22"/>
      <c r="K69" s="22"/>
      <c r="L69" s="22"/>
      <c r="M69" s="22"/>
      <c r="N69" s="22"/>
      <c r="O69" s="22"/>
      <c r="P69" s="22"/>
      <c r="Q69" s="22"/>
      <c r="R69" s="22"/>
      <c r="S69" s="22"/>
      <c r="T69" s="22"/>
    </row>
    <row r="70" spans="1:20">
      <c r="A70" s="87"/>
      <c r="B70" s="87"/>
      <c r="C70" s="87"/>
      <c r="D70" s="89" t="s">
        <v>21</v>
      </c>
      <c r="E70" s="22"/>
      <c r="F70" s="22"/>
      <c r="G70" s="22"/>
      <c r="H70" s="22"/>
      <c r="I70" s="22"/>
      <c r="J70" s="22"/>
      <c r="K70" s="22"/>
      <c r="L70" s="22"/>
      <c r="M70" s="22"/>
      <c r="N70" s="22"/>
      <c r="O70" s="22"/>
      <c r="P70" s="22"/>
      <c r="Q70" s="22"/>
      <c r="R70" s="22"/>
      <c r="S70" s="22"/>
      <c r="T70" s="22"/>
    </row>
    <row r="71" spans="1:20">
      <c r="A71" s="87"/>
      <c r="B71" s="87"/>
      <c r="C71" s="90">
        <v>43070</v>
      </c>
      <c r="D71" s="91">
        <v>1.5943986592803272</v>
      </c>
      <c r="E71" s="19"/>
      <c r="F71" s="19"/>
      <c r="G71" s="19"/>
      <c r="H71" s="19"/>
      <c r="I71" s="19"/>
      <c r="J71" s="19"/>
      <c r="K71" s="19"/>
      <c r="L71" s="19"/>
      <c r="M71" s="19"/>
      <c r="N71" s="19"/>
      <c r="O71" s="19"/>
      <c r="P71" s="19"/>
      <c r="Q71" s="19"/>
      <c r="R71" s="19"/>
      <c r="S71" s="19"/>
      <c r="T71" s="19"/>
    </row>
    <row r="72" spans="1:20">
      <c r="A72" s="87"/>
      <c r="B72" s="87"/>
      <c r="C72" s="90">
        <v>43160</v>
      </c>
      <c r="D72" s="91">
        <v>1.0999999999999899</v>
      </c>
      <c r="E72" s="19"/>
      <c r="F72" s="19"/>
      <c r="G72" s="19"/>
      <c r="H72" s="19"/>
      <c r="I72" s="19"/>
      <c r="J72" s="19"/>
      <c r="K72" s="19"/>
      <c r="L72" s="19"/>
      <c r="M72" s="19"/>
      <c r="N72" s="19"/>
      <c r="O72" s="19"/>
      <c r="P72" s="19"/>
      <c r="Q72" s="19"/>
      <c r="R72" s="19"/>
      <c r="S72" s="19"/>
      <c r="T72" s="19"/>
    </row>
    <row r="73" spans="1:20">
      <c r="A73" s="87"/>
      <c r="B73" s="87"/>
      <c r="C73" s="90">
        <v>43252</v>
      </c>
      <c r="D73" s="91">
        <v>1.4999999999999902</v>
      </c>
      <c r="E73" s="19"/>
      <c r="F73" s="19"/>
      <c r="G73" s="19"/>
      <c r="H73" s="19"/>
      <c r="I73" s="19"/>
      <c r="J73" s="19"/>
      <c r="K73" s="19"/>
      <c r="L73" s="19"/>
      <c r="M73" s="19"/>
      <c r="N73" s="19"/>
      <c r="O73" s="19"/>
      <c r="P73" s="19"/>
      <c r="Q73" s="19"/>
      <c r="R73" s="19"/>
      <c r="S73" s="19"/>
      <c r="T73" s="19"/>
    </row>
    <row r="74" spans="1:20">
      <c r="A74" s="87"/>
      <c r="B74" s="87"/>
      <c r="C74" s="90">
        <v>43344</v>
      </c>
      <c r="D74" s="91">
        <v>1.9012987125475389</v>
      </c>
      <c r="E74" s="19"/>
      <c r="F74" s="19"/>
      <c r="G74" s="19"/>
      <c r="H74" s="19"/>
      <c r="I74" s="19"/>
      <c r="J74" s="19"/>
      <c r="K74" s="19"/>
      <c r="L74" s="19"/>
      <c r="M74" s="19"/>
      <c r="N74" s="19"/>
      <c r="O74" s="19"/>
      <c r="P74" s="19"/>
      <c r="Q74" s="19"/>
      <c r="R74" s="19"/>
      <c r="S74" s="19"/>
      <c r="T74" s="19"/>
    </row>
    <row r="75" spans="1:20">
      <c r="A75" s="87"/>
      <c r="B75" s="87"/>
      <c r="C75" s="90">
        <v>43435</v>
      </c>
      <c r="D75" s="91">
        <v>1.8886679920477212</v>
      </c>
      <c r="E75" s="19"/>
      <c r="F75" s="19"/>
      <c r="G75" s="19"/>
      <c r="H75" s="19"/>
      <c r="I75" s="19"/>
      <c r="J75" s="19"/>
      <c r="K75" s="19"/>
      <c r="L75" s="19"/>
      <c r="M75" s="19"/>
      <c r="N75" s="19"/>
      <c r="O75" s="19"/>
      <c r="P75" s="19"/>
      <c r="Q75" s="19"/>
      <c r="R75" s="19"/>
      <c r="S75" s="19"/>
      <c r="T75" s="19"/>
    </row>
    <row r="76" spans="1:20">
      <c r="A76" s="87"/>
      <c r="B76" s="87"/>
      <c r="C76" s="90">
        <v>43525</v>
      </c>
      <c r="D76" s="92">
        <v>1.6</v>
      </c>
      <c r="E76" s="19"/>
      <c r="F76" s="19"/>
      <c r="G76" s="19"/>
      <c r="H76" s="19"/>
      <c r="I76" s="19"/>
      <c r="J76" s="19"/>
      <c r="K76" s="19"/>
      <c r="L76" s="19"/>
      <c r="M76" s="19"/>
      <c r="N76" s="19"/>
      <c r="O76" s="19"/>
      <c r="P76" s="19"/>
      <c r="Q76" s="19"/>
      <c r="R76" s="19"/>
      <c r="S76" s="19"/>
      <c r="T76" s="19"/>
    </row>
    <row r="77" spans="1:20">
      <c r="A77" s="87"/>
      <c r="B77" s="87"/>
      <c r="C77" s="90">
        <v>43617</v>
      </c>
      <c r="D77" s="92">
        <v>1.5</v>
      </c>
      <c r="E77" s="19"/>
      <c r="F77" s="19"/>
      <c r="G77" s="19"/>
      <c r="H77" s="19"/>
      <c r="I77" s="19"/>
      <c r="J77" s="19"/>
      <c r="K77" s="19"/>
      <c r="L77" s="19"/>
      <c r="M77" s="19"/>
      <c r="N77" s="19"/>
      <c r="O77" s="19"/>
      <c r="P77" s="19"/>
      <c r="Q77" s="19"/>
      <c r="R77" s="19"/>
      <c r="S77" s="19"/>
      <c r="T77" s="19"/>
    </row>
    <row r="78" spans="1:20">
      <c r="A78" s="87"/>
      <c r="B78" s="87"/>
      <c r="C78" s="90">
        <v>43709</v>
      </c>
      <c r="D78" s="92">
        <v>1.2</v>
      </c>
      <c r="E78" s="19"/>
      <c r="F78" s="19"/>
      <c r="G78" s="19"/>
      <c r="H78" s="19"/>
      <c r="I78" s="19"/>
      <c r="J78" s="19"/>
      <c r="K78" s="19"/>
      <c r="L78" s="19"/>
      <c r="M78" s="19"/>
      <c r="N78" s="19"/>
      <c r="O78" s="19"/>
      <c r="P78" s="19"/>
      <c r="Q78" s="19"/>
      <c r="R78" s="19"/>
      <c r="S78" s="19"/>
      <c r="T78" s="19"/>
    </row>
    <row r="79" spans="1:20">
      <c r="A79" s="87"/>
      <c r="B79" s="87"/>
      <c r="C79" s="90">
        <v>43800</v>
      </c>
      <c r="D79" s="92">
        <v>1.4</v>
      </c>
      <c r="E79" s="19"/>
      <c r="F79" s="19"/>
      <c r="G79" s="19"/>
      <c r="H79" s="19"/>
      <c r="I79" s="19"/>
      <c r="J79" s="19"/>
      <c r="K79" s="19"/>
      <c r="L79" s="19"/>
      <c r="M79" s="19"/>
      <c r="N79" s="19"/>
      <c r="O79" s="19"/>
      <c r="P79" s="19"/>
      <c r="Q79" s="19"/>
      <c r="R79" s="19"/>
      <c r="S79" s="19"/>
      <c r="T79" s="19"/>
    </row>
    <row r="80" spans="1:20">
      <c r="A80" s="87"/>
      <c r="B80" s="87"/>
      <c r="C80" s="90">
        <v>43891</v>
      </c>
      <c r="D80" s="92">
        <v>1.7</v>
      </c>
      <c r="E80" s="19"/>
      <c r="F80" s="19"/>
      <c r="G80" s="19"/>
      <c r="H80" s="19"/>
      <c r="I80" s="19"/>
      <c r="J80" s="19"/>
      <c r="K80" s="19"/>
      <c r="L80" s="19"/>
      <c r="M80" s="19"/>
      <c r="N80" s="19"/>
      <c r="O80" s="19"/>
      <c r="P80" s="19"/>
      <c r="Q80" s="19"/>
      <c r="R80" s="19"/>
      <c r="S80" s="19"/>
      <c r="T80" s="19"/>
    </row>
    <row r="81" spans="1:20">
      <c r="A81" s="87"/>
      <c r="B81" s="87"/>
      <c r="C81" s="90">
        <v>43983</v>
      </c>
      <c r="D81" s="92">
        <v>1.9</v>
      </c>
      <c r="E81" s="19"/>
      <c r="F81" s="19"/>
      <c r="G81" s="19"/>
      <c r="H81" s="19"/>
      <c r="I81" s="19"/>
      <c r="J81" s="19"/>
      <c r="K81" s="19"/>
      <c r="L81" s="19"/>
      <c r="M81" s="19"/>
      <c r="N81" s="19"/>
      <c r="O81" s="19"/>
      <c r="P81" s="19"/>
      <c r="Q81" s="19"/>
      <c r="R81" s="19"/>
      <c r="S81" s="19"/>
      <c r="T81" s="19"/>
    </row>
    <row r="82" spans="1:20">
      <c r="A82" s="87"/>
      <c r="B82" s="87"/>
      <c r="C82" s="90">
        <v>44075</v>
      </c>
      <c r="D82" s="92">
        <v>1.9</v>
      </c>
      <c r="E82" s="19"/>
      <c r="F82" s="19"/>
      <c r="G82" s="19"/>
      <c r="H82" s="19"/>
      <c r="I82" s="19"/>
      <c r="J82" s="19"/>
      <c r="K82" s="19"/>
      <c r="L82" s="19"/>
      <c r="M82" s="19"/>
      <c r="N82" s="19"/>
      <c r="O82" s="19"/>
      <c r="P82" s="19"/>
      <c r="Q82" s="19"/>
      <c r="R82" s="19"/>
      <c r="S82" s="19"/>
      <c r="T82" s="19"/>
    </row>
    <row r="83" spans="1:20">
      <c r="A83" s="87"/>
      <c r="B83" s="87"/>
      <c r="C83" s="90">
        <v>44166</v>
      </c>
      <c r="D83" s="92">
        <v>2</v>
      </c>
      <c r="E83" s="19"/>
      <c r="F83" s="19"/>
      <c r="G83" s="19"/>
      <c r="H83" s="19"/>
      <c r="I83" s="19"/>
      <c r="J83" s="19"/>
      <c r="K83" s="19"/>
      <c r="L83" s="19"/>
      <c r="M83" s="19"/>
      <c r="N83" s="19"/>
      <c r="O83" s="19"/>
      <c r="P83" s="19"/>
      <c r="Q83" s="19"/>
      <c r="R83" s="19"/>
      <c r="S83" s="19"/>
      <c r="T83" s="19"/>
    </row>
    <row r="84" spans="1:20">
      <c r="A84" s="87"/>
      <c r="B84" s="87"/>
      <c r="C84" s="90">
        <v>44256</v>
      </c>
      <c r="D84" s="92">
        <v>2.1</v>
      </c>
      <c r="E84" s="19"/>
      <c r="F84" s="19"/>
      <c r="G84" s="19"/>
      <c r="H84" s="19"/>
      <c r="I84" s="19"/>
      <c r="J84" s="19"/>
      <c r="K84" s="19"/>
      <c r="L84" s="19"/>
      <c r="M84" s="19"/>
      <c r="N84" s="19"/>
      <c r="O84" s="19"/>
      <c r="P84" s="19"/>
      <c r="Q84" s="19"/>
      <c r="R84" s="19"/>
      <c r="S84" s="19"/>
      <c r="T84" s="19"/>
    </row>
    <row r="85" spans="1:20">
      <c r="A85" s="87"/>
      <c r="B85" s="87"/>
      <c r="C85" s="90">
        <v>44348</v>
      </c>
      <c r="D85" s="92">
        <v>2.1</v>
      </c>
      <c r="E85" s="19"/>
      <c r="F85" s="19"/>
      <c r="G85" s="19"/>
      <c r="H85" s="19"/>
      <c r="I85" s="19"/>
      <c r="J85" s="19"/>
      <c r="K85" s="19"/>
      <c r="L85" s="19"/>
      <c r="M85" s="19"/>
      <c r="N85" s="19"/>
      <c r="O85" s="19"/>
      <c r="P85" s="19"/>
      <c r="Q85" s="19"/>
      <c r="R85" s="19"/>
      <c r="S85" s="19"/>
      <c r="T85" s="19"/>
    </row>
    <row r="86" spans="1:20">
      <c r="A86" s="87"/>
      <c r="B86" s="87"/>
      <c r="C86" s="90">
        <v>44440</v>
      </c>
      <c r="D86" s="92">
        <v>2.1</v>
      </c>
      <c r="E86" s="19"/>
      <c r="F86" s="19"/>
      <c r="G86" s="19"/>
      <c r="H86" s="19"/>
      <c r="I86" s="19"/>
      <c r="J86" s="19"/>
      <c r="K86" s="19"/>
      <c r="L86" s="19"/>
      <c r="M86" s="19"/>
      <c r="N86" s="19"/>
      <c r="O86" s="19"/>
      <c r="P86" s="19"/>
      <c r="Q86" s="19"/>
      <c r="R86" s="19"/>
      <c r="S86" s="19"/>
      <c r="T86" s="19"/>
    </row>
    <row r="87" spans="1:20">
      <c r="A87" s="87"/>
      <c r="B87" s="87"/>
      <c r="C87" s="90">
        <v>44531</v>
      </c>
      <c r="D87" s="92">
        <v>2</v>
      </c>
      <c r="E87" s="19"/>
      <c r="F87" s="19"/>
      <c r="G87" s="19"/>
      <c r="H87" s="19"/>
      <c r="I87" s="19"/>
      <c r="J87" s="19"/>
      <c r="K87" s="19"/>
      <c r="L87" s="19"/>
      <c r="M87" s="19"/>
      <c r="N87" s="19"/>
      <c r="O87" s="19"/>
      <c r="P87" s="19"/>
      <c r="Q87" s="19"/>
      <c r="R87" s="19"/>
      <c r="S87" s="19"/>
      <c r="T87" s="19"/>
    </row>
    <row r="88" spans="1:20">
      <c r="A88" s="19"/>
      <c r="B88" s="19"/>
      <c r="C88" s="90">
        <v>44621</v>
      </c>
      <c r="D88" s="92">
        <v>2.1</v>
      </c>
      <c r="E88" s="19"/>
      <c r="F88" s="19"/>
      <c r="G88" s="19"/>
      <c r="H88" s="19"/>
      <c r="I88" s="19"/>
      <c r="J88" s="19"/>
      <c r="K88" s="19"/>
      <c r="L88" s="19"/>
      <c r="M88" s="19"/>
      <c r="N88" s="19"/>
      <c r="O88" s="19"/>
      <c r="P88" s="19"/>
      <c r="Q88" s="19"/>
      <c r="R88" s="19"/>
      <c r="S88" s="19"/>
      <c r="T88" s="19"/>
    </row>
  </sheetData>
  <mergeCells count="9">
    <mergeCell ref="Q16:R17"/>
    <mergeCell ref="S16:T17"/>
    <mergeCell ref="C15:D16"/>
    <mergeCell ref="I15:J16"/>
    <mergeCell ref="O15:P16"/>
    <mergeCell ref="E16:F17"/>
    <mergeCell ref="G16:H17"/>
    <mergeCell ref="K16:L17"/>
    <mergeCell ref="M16:N17"/>
  </mergeCells>
  <conditionalFormatting sqref="L7:L8">
    <cfRule type="expression" dxfId="2" priority="1">
      <formula>LEFT(L7,5)="ERROR"</formula>
    </cfRule>
  </conditionalFormatting>
  <hyperlinks>
    <hyperlink ref="A63" r:id="rId1" xr:uid="{00000000-0004-0000-0200-000000000000}"/>
  </hyperlinks>
  <printOptions horizontalCentered="1"/>
  <pageMargins left="0.39370078740157483" right="0.39370078740157483" top="0.62992125984251968" bottom="0.39370078740157483" header="0.19685039370078741" footer="0.39370078740157483"/>
  <pageSetup paperSize="9" scale="87" fitToHeight="0" orientation="portrait" r:id="rId2"/>
  <headerFooter>
    <oddFooter>&amp;L&amp;F&amp;C&amp;A&amp;R&amp;P</oddFooter>
  </headerFooter>
  <rowBreaks count="1" manualBreakCount="1">
    <brk id="64" max="20"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9" tint="0.79998168889431442"/>
    <pageSetUpPr fitToPage="1"/>
  </sheetPr>
  <dimension ref="A1:Q80"/>
  <sheetViews>
    <sheetView showGridLines="0" view="pageBreakPreview" zoomScaleNormal="100" zoomScaleSheetLayoutView="100" workbookViewId="0"/>
  </sheetViews>
  <sheetFormatPr defaultColWidth="9.140625" defaultRowHeight="15" customHeight="1"/>
  <cols>
    <col min="3" max="3" width="2.28515625" customWidth="1"/>
    <col min="4" max="4" width="10.140625" customWidth="1"/>
    <col min="5" max="5" width="9.140625" customWidth="1"/>
    <col min="6" max="6" width="10.5703125" bestFit="1" customWidth="1"/>
    <col min="7" max="7" width="2.28515625" customWidth="1"/>
    <col min="8" max="13" width="8.28515625" customWidth="1"/>
    <col min="14" max="14" width="9.7109375" customWidth="1"/>
    <col min="18" max="18" width="9.140625" customWidth="1"/>
  </cols>
  <sheetData>
    <row r="1" spans="1:14" ht="26.25">
      <c r="A1" s="23" t="s">
        <v>30</v>
      </c>
      <c r="B1" s="20"/>
      <c r="C1" s="20"/>
      <c r="D1" s="20"/>
      <c r="E1" s="20"/>
      <c r="F1" s="20"/>
      <c r="G1" s="20"/>
      <c r="H1" s="20"/>
      <c r="I1" s="20"/>
      <c r="J1" s="20"/>
      <c r="K1" s="20"/>
      <c r="L1" s="20"/>
      <c r="M1" s="20"/>
      <c r="N1" s="20"/>
    </row>
    <row r="2" spans="1:14">
      <c r="A2" s="9" t="s">
        <v>32</v>
      </c>
      <c r="B2" s="20"/>
      <c r="C2" s="20"/>
      <c r="D2" s="20"/>
      <c r="E2" s="20"/>
      <c r="F2" s="20"/>
      <c r="G2" s="20"/>
      <c r="H2" s="20"/>
      <c r="I2" s="20"/>
      <c r="J2" s="20"/>
      <c r="K2" s="20"/>
      <c r="L2" s="20"/>
      <c r="M2" s="20"/>
      <c r="N2" s="20"/>
    </row>
    <row r="3" spans="1:14">
      <c r="A3" s="20"/>
      <c r="B3" s="20"/>
      <c r="C3" s="20"/>
      <c r="D3" s="20"/>
      <c r="E3" s="20"/>
      <c r="F3" s="20"/>
      <c r="G3" s="20"/>
      <c r="H3" s="20"/>
      <c r="I3" s="20"/>
      <c r="J3" s="20"/>
      <c r="K3" s="20"/>
      <c r="L3" s="20"/>
      <c r="M3" s="20"/>
      <c r="N3" s="20"/>
    </row>
    <row r="4" spans="1:14" ht="18.75">
      <c r="A4" s="17" t="s">
        <v>29</v>
      </c>
      <c r="B4" s="20"/>
      <c r="C4" s="20"/>
      <c r="D4" s="20"/>
      <c r="E4" s="20"/>
      <c r="F4" s="20"/>
      <c r="G4" s="20"/>
      <c r="H4" s="20"/>
      <c r="I4" s="20"/>
      <c r="J4" s="20"/>
      <c r="K4" s="20"/>
      <c r="L4" s="20"/>
      <c r="M4" s="20"/>
      <c r="N4" s="20"/>
    </row>
    <row r="5" spans="1:14">
      <c r="A5" s="125" t="str">
        <f>Inputs!A6</f>
        <v>Policy Targets Agreement CPI target midpoint</v>
      </c>
      <c r="B5" s="124"/>
      <c r="C5" s="124"/>
      <c r="D5" s="124"/>
      <c r="E5" s="124"/>
      <c r="F5" s="124"/>
      <c r="G5" s="124"/>
      <c r="H5" s="122">
        <f>Inputs!K6</f>
        <v>0.02</v>
      </c>
      <c r="J5" s="20"/>
      <c r="K5" s="20"/>
      <c r="L5" s="20"/>
      <c r="M5" s="20"/>
    </row>
    <row r="6" spans="1:14">
      <c r="A6" s="125" t="str">
        <f>Inputs!A7</f>
        <v>Quarter of published CPI used</v>
      </c>
      <c r="B6" s="124"/>
      <c r="C6" s="124"/>
      <c r="D6" s="124"/>
      <c r="E6" s="124"/>
      <c r="F6" s="124"/>
      <c r="G6" s="124"/>
      <c r="H6" s="123">
        <f>Inputs!K7</f>
        <v>43465</v>
      </c>
      <c r="I6" s="24" t="str">
        <f>IF(H6=EOMONTH(H6,0),"(enter as last day of the quarter)","ERROR: date must be end of a month")</f>
        <v>(enter as last day of the quarter)</v>
      </c>
      <c r="J6" s="20"/>
      <c r="K6" s="20"/>
      <c r="M6" s="20"/>
    </row>
    <row r="7" spans="1:14">
      <c r="A7" s="125" t="str">
        <f>Inputs!A8</f>
        <v>Quarter of published Reserve Bank forecast used</v>
      </c>
      <c r="B7" s="124"/>
      <c r="C7" s="124"/>
      <c r="D7" s="124"/>
      <c r="E7" s="124"/>
      <c r="F7" s="124"/>
      <c r="G7" s="124"/>
      <c r="H7" s="123">
        <f>Inputs!K8</f>
        <v>44651</v>
      </c>
      <c r="I7" s="24" t="str">
        <f>IF(H7=EOMONTH(H7,0),"(enter as last day of the quarter)","ERROR: date must be end of a month")</f>
        <v>(enter as last day of the quarter)</v>
      </c>
      <c r="J7" s="20"/>
      <c r="K7" s="20"/>
      <c r="M7" s="20"/>
    </row>
    <row r="8" spans="1:14">
      <c r="A8" s="24"/>
      <c r="B8" s="24"/>
      <c r="C8" s="25"/>
      <c r="D8" s="24"/>
      <c r="E8" s="20"/>
      <c r="F8" s="20"/>
      <c r="G8" s="20"/>
      <c r="I8" s="20"/>
      <c r="J8" s="20"/>
      <c r="K8" s="20"/>
      <c r="M8" s="20"/>
    </row>
    <row r="9" spans="1:14">
      <c r="A9" s="9"/>
      <c r="B9" s="20"/>
      <c r="C9" s="25"/>
      <c r="D9" s="24"/>
      <c r="E9" s="20"/>
      <c r="F9" s="20"/>
      <c r="G9" s="20"/>
      <c r="H9" s="20"/>
      <c r="I9" s="20"/>
      <c r="J9" s="20"/>
      <c r="K9" s="20"/>
      <c r="L9" s="20"/>
      <c r="M9" s="20"/>
      <c r="N9" s="20"/>
    </row>
    <row r="10" spans="1:14">
      <c r="A10" s="9"/>
      <c r="B10" s="20"/>
      <c r="C10" s="25"/>
      <c r="D10" s="24"/>
      <c r="E10" s="26"/>
      <c r="F10" s="20"/>
      <c r="G10" s="20"/>
      <c r="H10" s="20"/>
      <c r="I10" s="20"/>
      <c r="J10" s="20"/>
      <c r="K10" s="20"/>
      <c r="L10" s="20"/>
      <c r="M10" s="20"/>
      <c r="N10" s="20"/>
    </row>
    <row r="11" spans="1:14">
      <c r="A11" s="9"/>
      <c r="B11" s="20"/>
      <c r="C11" s="25"/>
      <c r="D11" s="24"/>
      <c r="E11" s="26"/>
      <c r="F11" s="20"/>
      <c r="G11" s="20"/>
      <c r="H11" s="20"/>
      <c r="I11" s="20"/>
      <c r="J11" s="20"/>
      <c r="K11" s="20"/>
      <c r="L11" s="20"/>
      <c r="M11" s="20"/>
      <c r="N11" s="20"/>
    </row>
    <row r="12" spans="1:14" ht="18.75">
      <c r="A12" s="17" t="s">
        <v>30</v>
      </c>
      <c r="B12" s="24"/>
      <c r="C12" s="25"/>
      <c r="D12" s="24"/>
      <c r="E12" s="26"/>
      <c r="F12" s="24"/>
      <c r="G12" s="20"/>
      <c r="H12" s="20"/>
      <c r="I12" s="20"/>
      <c r="J12" s="20"/>
      <c r="K12" s="20"/>
      <c r="L12" s="20"/>
      <c r="M12" s="20"/>
      <c r="N12" s="20"/>
    </row>
    <row r="13" spans="1:14">
      <c r="A13" s="24"/>
      <c r="B13" s="24"/>
      <c r="C13" s="25"/>
      <c r="D13" s="24"/>
      <c r="E13" s="26"/>
      <c r="F13" s="24"/>
      <c r="G13" s="27" t="s">
        <v>0</v>
      </c>
      <c r="H13" s="26">
        <f>(E52-H5*100)/3</f>
        <v>3.3333333333333361E-2</v>
      </c>
      <c r="J13" s="20"/>
      <c r="K13" s="20"/>
      <c r="L13" s="20"/>
      <c r="M13" s="20"/>
      <c r="N13" s="20"/>
    </row>
    <row r="14" spans="1:14">
      <c r="A14" s="24"/>
      <c r="B14" s="24"/>
      <c r="C14" s="25"/>
      <c r="D14" s="24"/>
      <c r="E14" s="20"/>
      <c r="F14" s="20"/>
      <c r="G14" s="20"/>
      <c r="H14" s="20"/>
      <c r="I14" s="20"/>
      <c r="J14" s="20"/>
      <c r="K14" s="20"/>
      <c r="L14" s="20"/>
      <c r="M14" s="20"/>
      <c r="N14" s="20"/>
    </row>
    <row r="15" spans="1:14" ht="15.75" thickBot="1">
      <c r="A15" s="24"/>
      <c r="B15" s="24"/>
      <c r="C15" s="28"/>
      <c r="D15" s="24"/>
      <c r="E15" s="24"/>
      <c r="F15" s="24"/>
      <c r="G15" s="20"/>
      <c r="H15" s="20"/>
      <c r="I15" s="20"/>
      <c r="J15" s="20"/>
      <c r="K15" s="20"/>
      <c r="L15" s="20"/>
      <c r="M15" s="20"/>
      <c r="N15" s="20"/>
    </row>
    <row r="16" spans="1:14" ht="154.5" customHeight="1">
      <c r="A16" s="29" t="s">
        <v>27</v>
      </c>
      <c r="B16" s="30" t="s">
        <v>26</v>
      </c>
      <c r="C16" s="20"/>
      <c r="D16" s="29" t="s">
        <v>27</v>
      </c>
      <c r="E16" s="112" t="s">
        <v>54</v>
      </c>
      <c r="F16" s="30" t="s">
        <v>28</v>
      </c>
      <c r="G16" s="20"/>
      <c r="H16" s="95" t="s">
        <v>1</v>
      </c>
      <c r="I16" s="94" t="s">
        <v>55</v>
      </c>
      <c r="J16" s="20"/>
      <c r="K16" s="20"/>
      <c r="L16" s="20"/>
      <c r="M16" s="20"/>
      <c r="N16" s="20"/>
    </row>
    <row r="17" spans="1:14" ht="16.5" customHeight="1">
      <c r="A17" s="33">
        <f>D17</f>
        <v>41455</v>
      </c>
      <c r="B17" s="7">
        <f>Inputs!O30</f>
        <v>959</v>
      </c>
      <c r="C17" s="20"/>
      <c r="D17" s="33">
        <f t="shared" ref="D17:D21" si="0">EOMONTH(D18,-3)</f>
        <v>41455</v>
      </c>
      <c r="E17" s="113"/>
      <c r="F17" s="34">
        <f t="shared" ref="F17:F49" si="1">IF(ISBLANK(B17),F13*(1+E17/100),B17)</f>
        <v>959</v>
      </c>
      <c r="G17" s="20"/>
      <c r="H17" s="96"/>
      <c r="I17" s="114"/>
      <c r="J17" s="20"/>
      <c r="K17" s="20"/>
      <c r="L17" s="20"/>
      <c r="M17" s="20"/>
      <c r="N17" s="20"/>
    </row>
    <row r="18" spans="1:14" ht="16.5" customHeight="1">
      <c r="A18" s="33">
        <f>D18</f>
        <v>41547</v>
      </c>
      <c r="B18" s="7">
        <f>Inputs!O31</f>
        <v>968</v>
      </c>
      <c r="C18" s="20"/>
      <c r="D18" s="33">
        <f t="shared" si="0"/>
        <v>41547</v>
      </c>
      <c r="E18" s="113"/>
      <c r="F18" s="34">
        <f t="shared" si="1"/>
        <v>968</v>
      </c>
      <c r="G18" s="20"/>
      <c r="H18" s="96"/>
      <c r="I18" s="114"/>
      <c r="J18" s="20"/>
      <c r="K18" s="20"/>
      <c r="L18" s="20"/>
      <c r="M18" s="20"/>
      <c r="N18" s="20"/>
    </row>
    <row r="19" spans="1:14" ht="16.5" customHeight="1">
      <c r="A19" s="33">
        <f t="shared" ref="A19:A52" si="2">D19</f>
        <v>41639</v>
      </c>
      <c r="B19" s="7">
        <f>Inputs!O32</f>
        <v>969</v>
      </c>
      <c r="C19" s="20"/>
      <c r="D19" s="33">
        <f t="shared" si="0"/>
        <v>41639</v>
      </c>
      <c r="E19" s="113"/>
      <c r="F19" s="34">
        <f t="shared" si="1"/>
        <v>969</v>
      </c>
      <c r="G19" s="20"/>
      <c r="H19" s="96"/>
      <c r="I19" s="114"/>
      <c r="J19" s="20"/>
      <c r="K19" s="20"/>
      <c r="L19" s="20"/>
      <c r="M19" s="20"/>
      <c r="N19" s="20"/>
    </row>
    <row r="20" spans="1:14" ht="16.5" customHeight="1">
      <c r="A20" s="33">
        <f t="shared" si="2"/>
        <v>41729</v>
      </c>
      <c r="B20" s="7">
        <f>Inputs!O33</f>
        <v>972</v>
      </c>
      <c r="C20" s="20"/>
      <c r="D20" s="33">
        <f t="shared" si="0"/>
        <v>41729</v>
      </c>
      <c r="E20" s="113"/>
      <c r="F20" s="34">
        <f t="shared" si="1"/>
        <v>972</v>
      </c>
      <c r="G20" s="20"/>
      <c r="H20" s="96"/>
      <c r="I20" s="114"/>
      <c r="J20" s="20"/>
      <c r="K20" s="20"/>
      <c r="L20" s="20"/>
      <c r="M20" s="20"/>
      <c r="N20" s="20"/>
    </row>
    <row r="21" spans="1:14" ht="15.95" customHeight="1">
      <c r="A21" s="33">
        <f t="shared" si="2"/>
        <v>41820</v>
      </c>
      <c r="B21" s="7">
        <f>Inputs!O34</f>
        <v>975</v>
      </c>
      <c r="C21" s="20"/>
      <c r="D21" s="33">
        <f t="shared" si="0"/>
        <v>41820</v>
      </c>
      <c r="E21" s="113"/>
      <c r="F21" s="34">
        <f t="shared" si="1"/>
        <v>975</v>
      </c>
      <c r="G21" s="20"/>
      <c r="H21" s="97">
        <f t="shared" ref="H21:H23" si="3">F21/F17-1</f>
        <v>1.6684045881126153E-2</v>
      </c>
      <c r="I21" s="114"/>
      <c r="J21" s="20"/>
      <c r="K21" s="20"/>
      <c r="L21" s="20"/>
      <c r="M21" s="20"/>
      <c r="N21" s="20"/>
    </row>
    <row r="22" spans="1:14" ht="15.95" customHeight="1">
      <c r="A22" s="33">
        <f t="shared" si="2"/>
        <v>41912</v>
      </c>
      <c r="B22" s="7">
        <f>Inputs!O35</f>
        <v>978</v>
      </c>
      <c r="C22" s="20"/>
      <c r="D22" s="33">
        <f t="shared" ref="D22:D24" si="4">EOMONTH(D23,-3)</f>
        <v>41912</v>
      </c>
      <c r="E22" s="113"/>
      <c r="F22" s="34">
        <f t="shared" si="1"/>
        <v>978</v>
      </c>
      <c r="G22" s="20"/>
      <c r="H22" s="97">
        <f t="shared" si="3"/>
        <v>1.0330578512396604E-2</v>
      </c>
      <c r="I22" s="114"/>
      <c r="J22" s="20"/>
      <c r="K22" s="20"/>
      <c r="L22" s="20"/>
      <c r="M22" s="20"/>
      <c r="N22" s="20"/>
    </row>
    <row r="23" spans="1:14" ht="15.95" customHeight="1">
      <c r="A23" s="33">
        <f t="shared" si="2"/>
        <v>42004</v>
      </c>
      <c r="B23" s="7">
        <f>Inputs!O36</f>
        <v>976</v>
      </c>
      <c r="C23" s="20"/>
      <c r="D23" s="33">
        <f t="shared" si="4"/>
        <v>42004</v>
      </c>
      <c r="E23" s="113"/>
      <c r="F23" s="34">
        <f t="shared" si="1"/>
        <v>976</v>
      </c>
      <c r="G23" s="20"/>
      <c r="H23" s="97">
        <f t="shared" si="3"/>
        <v>7.2239422084623417E-3</v>
      </c>
      <c r="I23" s="114"/>
      <c r="J23" s="20"/>
      <c r="K23" s="20"/>
      <c r="L23" s="20"/>
      <c r="M23" s="20"/>
      <c r="N23" s="20"/>
    </row>
    <row r="24" spans="1:14">
      <c r="A24" s="33">
        <f t="shared" si="2"/>
        <v>42094</v>
      </c>
      <c r="B24" s="7">
        <f>Inputs!O37</f>
        <v>975</v>
      </c>
      <c r="C24" s="20"/>
      <c r="D24" s="33">
        <f t="shared" si="4"/>
        <v>42094</v>
      </c>
      <c r="E24" s="101"/>
      <c r="F24" s="34">
        <f t="shared" si="1"/>
        <v>975</v>
      </c>
      <c r="G24" s="20"/>
      <c r="H24" s="97">
        <f t="shared" ref="H24:H28" si="5">F24/F20-1</f>
        <v>3.0864197530864335E-3</v>
      </c>
      <c r="I24" s="37">
        <f t="shared" ref="I24:I28" si="6">SUM(F21:F24)/SUM(F17:F20)-1</f>
        <v>9.3071354705274167E-3</v>
      </c>
      <c r="J24" s="20"/>
      <c r="K24" s="20"/>
      <c r="L24" s="20"/>
      <c r="M24" s="20"/>
      <c r="N24" s="20"/>
    </row>
    <row r="25" spans="1:14">
      <c r="A25" s="33">
        <f t="shared" si="2"/>
        <v>42185</v>
      </c>
      <c r="B25" s="7">
        <f>Inputs!O38</f>
        <v>979</v>
      </c>
      <c r="C25" s="20"/>
      <c r="D25" s="33">
        <f t="shared" ref="D25:D29" si="7">EOMONTH(D26,-3)</f>
        <v>42185</v>
      </c>
      <c r="E25" s="31"/>
      <c r="F25" s="34">
        <f t="shared" si="1"/>
        <v>979</v>
      </c>
      <c r="G25" s="20"/>
      <c r="H25" s="97">
        <f t="shared" si="5"/>
        <v>4.1025641025640436E-3</v>
      </c>
      <c r="I25" s="37">
        <f t="shared" si="6"/>
        <v>6.1791967044284579E-3</v>
      </c>
      <c r="J25" s="20"/>
      <c r="K25" s="20"/>
      <c r="L25" s="20"/>
      <c r="M25" s="20"/>
      <c r="N25" s="20"/>
    </row>
    <row r="26" spans="1:14">
      <c r="A26" s="33">
        <f t="shared" si="2"/>
        <v>42277</v>
      </c>
      <c r="B26" s="7">
        <f>Inputs!O39</f>
        <v>982</v>
      </c>
      <c r="C26" s="20"/>
      <c r="D26" s="33">
        <f t="shared" si="7"/>
        <v>42277</v>
      </c>
      <c r="E26" s="31"/>
      <c r="F26" s="34">
        <f t="shared" si="1"/>
        <v>982</v>
      </c>
      <c r="G26" s="20"/>
      <c r="H26" s="97">
        <f t="shared" si="5"/>
        <v>4.0899795501021519E-3</v>
      </c>
      <c r="I26" s="37">
        <f t="shared" si="6"/>
        <v>4.6224961479199855E-3</v>
      </c>
      <c r="J26" s="20"/>
      <c r="K26" s="20"/>
      <c r="L26" s="20"/>
      <c r="M26" s="20"/>
      <c r="N26" s="20"/>
    </row>
    <row r="27" spans="1:14">
      <c r="A27" s="33">
        <f t="shared" si="2"/>
        <v>42369</v>
      </c>
      <c r="B27" s="7">
        <f>Inputs!O40</f>
        <v>977</v>
      </c>
      <c r="C27" s="20"/>
      <c r="D27" s="33">
        <f t="shared" si="7"/>
        <v>42369</v>
      </c>
      <c r="E27" s="31"/>
      <c r="F27" s="34">
        <f t="shared" si="1"/>
        <v>977</v>
      </c>
      <c r="G27" s="20"/>
      <c r="H27" s="97">
        <f t="shared" si="5"/>
        <v>1.0245901639345245E-3</v>
      </c>
      <c r="I27" s="37">
        <f t="shared" si="6"/>
        <v>3.0761343245322426E-3</v>
      </c>
      <c r="J27" s="20"/>
      <c r="K27" s="20"/>
      <c r="L27" s="20"/>
      <c r="M27" s="20"/>
      <c r="N27" s="20"/>
    </row>
    <row r="28" spans="1:14">
      <c r="A28" s="33">
        <f t="shared" si="2"/>
        <v>42460</v>
      </c>
      <c r="B28" s="7">
        <f>Inputs!O41</f>
        <v>979</v>
      </c>
      <c r="C28" s="20"/>
      <c r="D28" s="33">
        <f t="shared" si="7"/>
        <v>42460</v>
      </c>
      <c r="E28" s="31"/>
      <c r="F28" s="34">
        <f t="shared" si="1"/>
        <v>979</v>
      </c>
      <c r="G28" s="20"/>
      <c r="H28" s="97">
        <f t="shared" si="5"/>
        <v>4.1025641025640436E-3</v>
      </c>
      <c r="I28" s="37">
        <f t="shared" si="6"/>
        <v>3.3299180327868161E-3</v>
      </c>
      <c r="J28" s="20"/>
      <c r="K28" s="20"/>
      <c r="L28" s="20"/>
      <c r="M28" s="20"/>
      <c r="N28" s="20"/>
    </row>
    <row r="29" spans="1:14">
      <c r="A29" s="33">
        <f t="shared" si="2"/>
        <v>42551</v>
      </c>
      <c r="B29" s="7">
        <f>Inputs!O42</f>
        <v>983</v>
      </c>
      <c r="C29" s="20"/>
      <c r="D29" s="33">
        <f t="shared" si="7"/>
        <v>42551</v>
      </c>
      <c r="E29" s="31"/>
      <c r="F29" s="34">
        <f t="shared" si="1"/>
        <v>983</v>
      </c>
      <c r="G29" s="20"/>
      <c r="H29" s="97">
        <f t="shared" ref="H29:H36" si="8">F29/F25-1</f>
        <v>4.0858018386107364E-3</v>
      </c>
      <c r="I29" s="37">
        <f t="shared" ref="I29:I36" si="9">SUM(F26:F29)/SUM(F22:F25)-1</f>
        <v>3.3265097236439001E-3</v>
      </c>
      <c r="J29" s="20"/>
      <c r="K29" s="20"/>
      <c r="L29" s="20"/>
      <c r="M29" s="20"/>
      <c r="N29" s="20"/>
    </row>
    <row r="30" spans="1:14" ht="15" customHeight="1">
      <c r="A30" s="33">
        <f t="shared" si="2"/>
        <v>42643</v>
      </c>
      <c r="B30" s="7">
        <f>Inputs!O43</f>
        <v>986</v>
      </c>
      <c r="C30" s="20"/>
      <c r="D30" s="33">
        <f t="shared" ref="D30:D50" si="10">EOMONTH(D31,-3)</f>
        <v>42643</v>
      </c>
      <c r="E30" s="111"/>
      <c r="F30" s="34">
        <f t="shared" si="1"/>
        <v>986</v>
      </c>
      <c r="G30" s="20"/>
      <c r="H30" s="97">
        <f t="shared" si="8"/>
        <v>4.0733197556008793E-3</v>
      </c>
      <c r="I30" s="37">
        <f t="shared" si="9"/>
        <v>3.32310838445804E-3</v>
      </c>
      <c r="J30" s="20"/>
      <c r="K30" s="35"/>
      <c r="L30" s="35"/>
      <c r="M30" s="20"/>
      <c r="N30" s="20"/>
    </row>
    <row r="31" spans="1:14">
      <c r="A31" s="33">
        <f t="shared" si="2"/>
        <v>42735</v>
      </c>
      <c r="B31" s="7">
        <f>Inputs!O44</f>
        <v>990</v>
      </c>
      <c r="C31" s="20"/>
      <c r="D31" s="33">
        <f t="shared" si="10"/>
        <v>42735</v>
      </c>
      <c r="E31" s="111"/>
      <c r="F31" s="34">
        <f t="shared" si="1"/>
        <v>990</v>
      </c>
      <c r="G31" s="20"/>
      <c r="H31" s="97">
        <f t="shared" si="8"/>
        <v>1.3306038894575156E-2</v>
      </c>
      <c r="I31" s="37">
        <f t="shared" si="9"/>
        <v>6.3889598773319012E-3</v>
      </c>
      <c r="J31" s="20"/>
      <c r="K31" s="35"/>
      <c r="L31" s="35"/>
      <c r="M31" s="20"/>
      <c r="N31" s="20"/>
    </row>
    <row r="32" spans="1:14">
      <c r="A32" s="33">
        <f t="shared" si="2"/>
        <v>42825</v>
      </c>
      <c r="B32" s="7">
        <f>Inputs!O45</f>
        <v>1000</v>
      </c>
      <c r="C32" s="20"/>
      <c r="D32" s="33">
        <f t="shared" si="10"/>
        <v>42825</v>
      </c>
      <c r="E32" s="111"/>
      <c r="F32" s="34">
        <f t="shared" si="1"/>
        <v>1000</v>
      </c>
      <c r="G32" s="20"/>
      <c r="H32" s="97">
        <f t="shared" si="8"/>
        <v>2.1450459652706755E-2</v>
      </c>
      <c r="I32" s="37">
        <f t="shared" si="9"/>
        <v>1.0722491702833903E-2</v>
      </c>
      <c r="J32" s="20"/>
      <c r="K32" s="35"/>
      <c r="L32" s="35"/>
      <c r="M32" s="20"/>
      <c r="N32" s="20"/>
    </row>
    <row r="33" spans="1:14">
      <c r="A33" s="33">
        <f t="shared" si="2"/>
        <v>42916</v>
      </c>
      <c r="B33" s="7">
        <f>Inputs!O46</f>
        <v>1000</v>
      </c>
      <c r="C33" s="20"/>
      <c r="D33" s="33">
        <f t="shared" si="10"/>
        <v>42916</v>
      </c>
      <c r="E33" s="111"/>
      <c r="F33" s="34">
        <f t="shared" si="1"/>
        <v>1000</v>
      </c>
      <c r="G33" s="20"/>
      <c r="H33" s="97">
        <f t="shared" si="8"/>
        <v>1.7293997965412089E-2</v>
      </c>
      <c r="I33" s="37">
        <f t="shared" si="9"/>
        <v>1.4027033919918441E-2</v>
      </c>
      <c r="J33" s="20"/>
      <c r="K33" s="35"/>
      <c r="L33" s="35"/>
      <c r="M33" s="20"/>
      <c r="N33" s="20"/>
    </row>
    <row r="34" spans="1:14">
      <c r="A34" s="33">
        <f t="shared" si="2"/>
        <v>43008</v>
      </c>
      <c r="B34" s="7">
        <f>Inputs!O47</f>
        <v>1005</v>
      </c>
      <c r="C34" s="20"/>
      <c r="D34" s="33">
        <f t="shared" si="10"/>
        <v>43008</v>
      </c>
      <c r="E34" s="111"/>
      <c r="F34" s="34">
        <f t="shared" si="1"/>
        <v>1005</v>
      </c>
      <c r="G34" s="20"/>
      <c r="H34" s="97">
        <f t="shared" si="8"/>
        <v>1.9269776876267741E-2</v>
      </c>
      <c r="I34" s="37">
        <f t="shared" si="9"/>
        <v>1.7834394904458595E-2</v>
      </c>
      <c r="J34" s="20"/>
      <c r="K34" s="35"/>
      <c r="L34" s="35"/>
      <c r="M34" s="20"/>
      <c r="N34" s="20"/>
    </row>
    <row r="35" spans="1:14">
      <c r="A35" s="33">
        <f t="shared" si="2"/>
        <v>43100</v>
      </c>
      <c r="B35" s="7">
        <f>Inputs!O48</f>
        <v>1006</v>
      </c>
      <c r="C35" s="20"/>
      <c r="D35" s="33">
        <f t="shared" si="10"/>
        <v>43100</v>
      </c>
      <c r="E35" s="115">
        <f>Inputs!D71</f>
        <v>1.5943986592803272</v>
      </c>
      <c r="F35" s="34">
        <f t="shared" si="1"/>
        <v>1006</v>
      </c>
      <c r="G35" s="20"/>
      <c r="H35" s="97">
        <f t="shared" si="8"/>
        <v>1.6161616161616266E-2</v>
      </c>
      <c r="I35" s="37">
        <f t="shared" si="9"/>
        <v>1.8537328593194458E-2</v>
      </c>
      <c r="J35" s="20"/>
      <c r="K35" s="35"/>
      <c r="L35" s="35"/>
      <c r="M35" s="20"/>
      <c r="N35" s="20"/>
    </row>
    <row r="36" spans="1:14">
      <c r="A36" s="33">
        <f t="shared" si="2"/>
        <v>43190</v>
      </c>
      <c r="B36" s="7">
        <f>Inputs!O49</f>
        <v>1011</v>
      </c>
      <c r="C36" s="20"/>
      <c r="D36" s="33">
        <f t="shared" si="10"/>
        <v>43190</v>
      </c>
      <c r="E36" s="115">
        <f>Inputs!D72</f>
        <v>1.0999999999999899</v>
      </c>
      <c r="F36" s="34">
        <f t="shared" si="1"/>
        <v>1011</v>
      </c>
      <c r="G36" s="20"/>
      <c r="H36" s="97">
        <f t="shared" si="8"/>
        <v>1.0999999999999899E-2</v>
      </c>
      <c r="I36" s="37">
        <f t="shared" si="9"/>
        <v>1.5913109371053391E-2</v>
      </c>
      <c r="J36" s="20"/>
      <c r="K36" s="35"/>
      <c r="L36" s="35"/>
      <c r="M36" s="20"/>
      <c r="N36" s="20"/>
    </row>
    <row r="37" spans="1:14">
      <c r="A37" s="33">
        <f t="shared" si="2"/>
        <v>43281</v>
      </c>
      <c r="B37" s="7">
        <f>Inputs!O50</f>
        <v>1015</v>
      </c>
      <c r="C37" s="20"/>
      <c r="D37" s="33">
        <f t="shared" si="10"/>
        <v>43281</v>
      </c>
      <c r="E37" s="115">
        <f>Inputs!D73</f>
        <v>1.4999999999999902</v>
      </c>
      <c r="F37" s="34">
        <f t="shared" si="1"/>
        <v>1015</v>
      </c>
      <c r="G37" s="20"/>
      <c r="H37" s="97">
        <f t="shared" ref="H37:H50" si="11">F37/F33-1</f>
        <v>1.4999999999999902E-2</v>
      </c>
      <c r="I37" s="37">
        <f t="shared" ref="I37:I50" si="12">SUM(F34:F37)/SUM(F30:F33)-1</f>
        <v>1.5342052313883192E-2</v>
      </c>
      <c r="J37" s="20"/>
      <c r="K37" s="35"/>
      <c r="L37" s="38"/>
      <c r="M37" s="20"/>
      <c r="N37" s="20"/>
    </row>
    <row r="38" spans="1:14">
      <c r="A38" s="33">
        <f t="shared" si="2"/>
        <v>43373</v>
      </c>
      <c r="B38" s="7">
        <f>Inputs!O51</f>
        <v>1024</v>
      </c>
      <c r="C38" s="20"/>
      <c r="D38" s="33">
        <f t="shared" si="10"/>
        <v>43373</v>
      </c>
      <c r="E38" s="115">
        <f>Inputs!D74</f>
        <v>1.9012987125475389</v>
      </c>
      <c r="F38" s="34">
        <f t="shared" si="1"/>
        <v>1024</v>
      </c>
      <c r="G38" s="20"/>
      <c r="H38" s="97">
        <f t="shared" si="11"/>
        <v>1.8905472636815857E-2</v>
      </c>
      <c r="I38" s="37">
        <f t="shared" si="12"/>
        <v>1.5269086357947437E-2</v>
      </c>
      <c r="J38" s="20"/>
      <c r="K38" s="35"/>
      <c r="L38" s="38"/>
      <c r="M38" s="20"/>
      <c r="N38" s="20"/>
    </row>
    <row r="39" spans="1:14">
      <c r="A39" s="33">
        <f t="shared" si="2"/>
        <v>43465</v>
      </c>
      <c r="B39" s="7">
        <f>Inputs!O52</f>
        <v>1025</v>
      </c>
      <c r="C39" s="20"/>
      <c r="D39" s="33">
        <f t="shared" si="10"/>
        <v>43465</v>
      </c>
      <c r="E39" s="115">
        <f>Inputs!D75</f>
        <v>1.8886679920477212</v>
      </c>
      <c r="F39" s="34">
        <f t="shared" si="1"/>
        <v>1025</v>
      </c>
      <c r="G39" s="20"/>
      <c r="H39" s="97">
        <f t="shared" si="11"/>
        <v>1.8886679920477212E-2</v>
      </c>
      <c r="I39" s="37">
        <f t="shared" si="12"/>
        <v>1.5956120668162654E-2</v>
      </c>
      <c r="J39" s="20"/>
      <c r="K39" s="35"/>
      <c r="L39" s="38"/>
      <c r="M39" s="20"/>
      <c r="N39" s="20"/>
    </row>
    <row r="40" spans="1:14">
      <c r="A40" s="33">
        <f t="shared" si="2"/>
        <v>43555</v>
      </c>
      <c r="B40" s="36"/>
      <c r="C40" s="20"/>
      <c r="D40" s="33">
        <f t="shared" si="10"/>
        <v>43555</v>
      </c>
      <c r="E40" s="115">
        <f>Inputs!D76</f>
        <v>1.6</v>
      </c>
      <c r="F40" s="34">
        <f t="shared" si="1"/>
        <v>1027.1759999999999</v>
      </c>
      <c r="G40" s="20"/>
      <c r="H40" s="97">
        <f t="shared" si="11"/>
        <v>1.6000000000000014E-2</v>
      </c>
      <c r="I40" s="37">
        <f t="shared" si="12"/>
        <v>1.7199403281949355E-2</v>
      </c>
      <c r="J40" s="20"/>
      <c r="K40" s="35"/>
      <c r="L40" s="38"/>
      <c r="M40" s="20"/>
      <c r="N40" s="20"/>
    </row>
    <row r="41" spans="1:14">
      <c r="A41" s="33">
        <f t="shared" si="2"/>
        <v>43646</v>
      </c>
      <c r="B41" s="36"/>
      <c r="C41" s="20"/>
      <c r="D41" s="33">
        <f t="shared" si="10"/>
        <v>43646</v>
      </c>
      <c r="E41" s="115">
        <f>Inputs!D77</f>
        <v>1.5</v>
      </c>
      <c r="F41" s="34">
        <f t="shared" si="1"/>
        <v>1030.2249999999999</v>
      </c>
      <c r="G41" s="20"/>
      <c r="H41" s="97">
        <f t="shared" si="11"/>
        <v>1.4999999999999902E-2</v>
      </c>
      <c r="I41" s="37">
        <f t="shared" si="12"/>
        <v>1.7191231112211991E-2</v>
      </c>
      <c r="J41" s="20"/>
      <c r="K41" s="35"/>
      <c r="L41" s="38"/>
      <c r="M41" s="20"/>
      <c r="N41" s="20"/>
    </row>
    <row r="42" spans="1:14">
      <c r="A42" s="33">
        <f t="shared" si="2"/>
        <v>43738</v>
      </c>
      <c r="B42" s="36"/>
      <c r="C42" s="20"/>
      <c r="D42" s="33">
        <f t="shared" si="10"/>
        <v>43738</v>
      </c>
      <c r="E42" s="115">
        <f>Inputs!D78</f>
        <v>1.2</v>
      </c>
      <c r="F42" s="34">
        <f t="shared" si="1"/>
        <v>1036.288</v>
      </c>
      <c r="G42" s="20"/>
      <c r="H42" s="97">
        <f t="shared" si="11"/>
        <v>1.2000000000000011E-2</v>
      </c>
      <c r="I42" s="37">
        <f t="shared" si="12"/>
        <v>1.545586785009867E-2</v>
      </c>
      <c r="J42" s="20"/>
      <c r="K42" s="35"/>
      <c r="L42" s="38"/>
      <c r="M42" s="20"/>
      <c r="N42" s="20"/>
    </row>
    <row r="43" spans="1:14">
      <c r="A43" s="33">
        <f t="shared" si="2"/>
        <v>43830</v>
      </c>
      <c r="B43" s="36"/>
      <c r="C43" s="20"/>
      <c r="D43" s="33">
        <f t="shared" si="10"/>
        <v>43830</v>
      </c>
      <c r="E43" s="115">
        <f>Inputs!D79</f>
        <v>1.4</v>
      </c>
      <c r="F43" s="34">
        <f t="shared" si="1"/>
        <v>1039.3499999999999</v>
      </c>
      <c r="G43" s="20"/>
      <c r="H43" s="97">
        <f t="shared" si="11"/>
        <v>1.4000000000000012E-2</v>
      </c>
      <c r="I43" s="37">
        <f t="shared" si="12"/>
        <v>1.4242699386503022E-2</v>
      </c>
      <c r="J43" s="20"/>
      <c r="K43" s="35"/>
      <c r="L43" s="38"/>
      <c r="M43" s="20"/>
      <c r="N43" s="20"/>
    </row>
    <row r="44" spans="1:14">
      <c r="A44" s="33">
        <f t="shared" si="2"/>
        <v>43921</v>
      </c>
      <c r="B44" s="36"/>
      <c r="C44" s="20"/>
      <c r="D44" s="33">
        <f t="shared" si="10"/>
        <v>43921</v>
      </c>
      <c r="E44" s="115">
        <f>Inputs!D80</f>
        <v>1.7</v>
      </c>
      <c r="F44" s="34">
        <f t="shared" si="1"/>
        <v>1044.6379919999999</v>
      </c>
      <c r="G44" s="20"/>
      <c r="H44" s="97">
        <f t="shared" si="11"/>
        <v>1.6999999999999904E-2</v>
      </c>
      <c r="I44" s="37">
        <f t="shared" si="12"/>
        <v>1.4500718619780528E-2</v>
      </c>
      <c r="J44" s="20"/>
      <c r="K44" s="35"/>
      <c r="L44" s="38"/>
      <c r="M44" s="20"/>
      <c r="N44" s="20"/>
    </row>
    <row r="45" spans="1:14">
      <c r="A45" s="33">
        <f t="shared" si="2"/>
        <v>44012</v>
      </c>
      <c r="B45" s="36"/>
      <c r="C45" s="20"/>
      <c r="D45" s="33">
        <f t="shared" si="10"/>
        <v>44012</v>
      </c>
      <c r="E45" s="115">
        <f>Inputs!D81</f>
        <v>1.9</v>
      </c>
      <c r="F45" s="34">
        <f t="shared" si="1"/>
        <v>1049.7992749999999</v>
      </c>
      <c r="G45" s="20"/>
      <c r="H45" s="97">
        <f t="shared" si="11"/>
        <v>1.8999999999999906E-2</v>
      </c>
      <c r="I45" s="37">
        <f t="shared" si="12"/>
        <v>1.5506100597579398E-2</v>
      </c>
      <c r="J45" s="20"/>
      <c r="K45" s="35"/>
      <c r="L45" s="38"/>
      <c r="M45" s="20"/>
      <c r="N45" s="20"/>
    </row>
    <row r="46" spans="1:14">
      <c r="A46" s="33">
        <f t="shared" si="2"/>
        <v>44104</v>
      </c>
      <c r="B46" s="36"/>
      <c r="C46" s="20"/>
      <c r="D46" s="33">
        <f t="shared" si="10"/>
        <v>44104</v>
      </c>
      <c r="E46" s="115">
        <f>Inputs!D82</f>
        <v>1.9</v>
      </c>
      <c r="F46" s="34">
        <f t="shared" si="1"/>
        <v>1055.9774719999998</v>
      </c>
      <c r="G46" s="20"/>
      <c r="H46" s="97">
        <f t="shared" si="11"/>
        <v>1.8999999999999906E-2</v>
      </c>
      <c r="I46" s="37">
        <f t="shared" si="12"/>
        <v>1.7256884168724396E-2</v>
      </c>
      <c r="J46" s="20"/>
      <c r="K46" s="35"/>
      <c r="L46" s="38"/>
      <c r="M46" s="20"/>
      <c r="N46" s="20"/>
    </row>
    <row r="47" spans="1:14">
      <c r="A47" s="33">
        <f t="shared" si="2"/>
        <v>44196</v>
      </c>
      <c r="B47" s="36"/>
      <c r="C47" s="20"/>
      <c r="D47" s="33">
        <f t="shared" si="10"/>
        <v>44196</v>
      </c>
      <c r="E47" s="115">
        <f>Inputs!D83</f>
        <v>2</v>
      </c>
      <c r="F47" s="34">
        <f t="shared" si="1"/>
        <v>1060.1369999999999</v>
      </c>
      <c r="G47" s="20"/>
      <c r="H47" s="97">
        <f t="shared" si="11"/>
        <v>2.0000000000000018E-2</v>
      </c>
      <c r="I47" s="37">
        <f t="shared" si="12"/>
        <v>1.8754417512150123E-2</v>
      </c>
      <c r="J47" s="20"/>
      <c r="K47" s="35"/>
      <c r="L47" s="38"/>
      <c r="M47" s="20"/>
      <c r="N47" s="20"/>
    </row>
    <row r="48" spans="1:14">
      <c r="A48" s="33">
        <f t="shared" si="2"/>
        <v>44286</v>
      </c>
      <c r="B48" s="36"/>
      <c r="C48" s="20"/>
      <c r="D48" s="33">
        <f t="shared" si="10"/>
        <v>44286</v>
      </c>
      <c r="E48" s="115">
        <f>Inputs!D84</f>
        <v>2.1</v>
      </c>
      <c r="F48" s="34">
        <f t="shared" si="1"/>
        <v>1066.5753898319999</v>
      </c>
      <c r="G48" s="20"/>
      <c r="H48" s="97">
        <f t="shared" si="11"/>
        <v>2.0999999999999908E-2</v>
      </c>
      <c r="I48" s="37">
        <f t="shared" si="12"/>
        <v>1.97537947804447E-2</v>
      </c>
      <c r="J48" s="20"/>
      <c r="K48" s="35"/>
      <c r="L48" s="38"/>
      <c r="M48" s="20"/>
      <c r="N48" s="20"/>
    </row>
    <row r="49" spans="1:14">
      <c r="A49" s="33">
        <f t="shared" si="2"/>
        <v>44377</v>
      </c>
      <c r="B49" s="36"/>
      <c r="C49" s="20"/>
      <c r="D49" s="33">
        <f t="shared" si="10"/>
        <v>44377</v>
      </c>
      <c r="E49" s="115">
        <f>Inputs!D85</f>
        <v>2.1</v>
      </c>
      <c r="F49" s="34">
        <f t="shared" si="1"/>
        <v>1071.8450597749998</v>
      </c>
      <c r="G49" s="20"/>
      <c r="H49" s="97">
        <f t="shared" si="11"/>
        <v>2.0999999999999908E-2</v>
      </c>
      <c r="I49" s="37">
        <f t="shared" si="12"/>
        <v>2.0253748241757741E-2</v>
      </c>
      <c r="J49" s="20"/>
      <c r="K49" s="35"/>
      <c r="L49" s="38"/>
      <c r="M49" s="20"/>
      <c r="N49" s="20"/>
    </row>
    <row r="50" spans="1:14">
      <c r="A50" s="33">
        <f t="shared" si="2"/>
        <v>44469</v>
      </c>
      <c r="B50" s="32"/>
      <c r="C50" s="20"/>
      <c r="D50" s="33">
        <f t="shared" si="10"/>
        <v>44469</v>
      </c>
      <c r="E50" s="115">
        <f>Inputs!D86</f>
        <v>2.1</v>
      </c>
      <c r="F50" s="34">
        <f t="shared" ref="F50:F74" si="13">IF(ISBLANK(B50),F46*(1+E50/100),B50)</f>
        <v>1078.1529989119997</v>
      </c>
      <c r="G50" s="20"/>
      <c r="H50" s="97">
        <f t="shared" si="11"/>
        <v>2.0999999999999908E-2</v>
      </c>
      <c r="I50" s="37">
        <f t="shared" si="12"/>
        <v>2.0751931178778271E-2</v>
      </c>
      <c r="J50" s="20"/>
      <c r="K50" s="35"/>
      <c r="L50" s="38"/>
      <c r="M50" s="20"/>
      <c r="N50" s="20"/>
    </row>
    <row r="51" spans="1:14">
      <c r="A51" s="33">
        <f t="shared" si="2"/>
        <v>44561</v>
      </c>
      <c r="B51" s="32"/>
      <c r="C51" s="20"/>
      <c r="D51" s="33">
        <f>EOMONTH(D52,-3)</f>
        <v>44561</v>
      </c>
      <c r="E51" s="115">
        <f>Inputs!D87</f>
        <v>2</v>
      </c>
      <c r="F51" s="34">
        <f t="shared" si="13"/>
        <v>1081.3397399999999</v>
      </c>
      <c r="G51" s="20"/>
      <c r="H51" s="97">
        <f t="shared" ref="H51:H74" si="14">F51/F47-1</f>
        <v>2.0000000000000018E-2</v>
      </c>
      <c r="I51" s="37">
        <f t="shared" ref="I51:I74" si="15">SUM(F48:F51)/SUM(F44:F47)-1</f>
        <v>2.0748218982757027E-2</v>
      </c>
      <c r="J51" s="20"/>
      <c r="K51" s="35"/>
      <c r="L51" s="38"/>
      <c r="M51" s="20"/>
      <c r="N51" s="20"/>
    </row>
    <row r="52" spans="1:14" ht="15.75">
      <c r="A52" s="33">
        <f t="shared" si="2"/>
        <v>44651</v>
      </c>
      <c r="B52" s="32"/>
      <c r="C52" s="20"/>
      <c r="D52" s="8">
        <f>H7</f>
        <v>44651</v>
      </c>
      <c r="E52" s="115">
        <f>Inputs!D88</f>
        <v>2.1</v>
      </c>
      <c r="F52" s="34">
        <f t="shared" si="13"/>
        <v>1088.9734730184719</v>
      </c>
      <c r="G52" s="20"/>
      <c r="H52" s="97">
        <f t="shared" si="14"/>
        <v>2.0999999999999908E-2</v>
      </c>
      <c r="I52" s="37">
        <f t="shared" si="15"/>
        <v>2.0749523987959151E-2</v>
      </c>
      <c r="J52" s="20"/>
      <c r="K52" s="35"/>
      <c r="L52" s="38"/>
      <c r="M52" s="20"/>
      <c r="N52" s="20"/>
    </row>
    <row r="53" spans="1:14">
      <c r="A53" s="33"/>
      <c r="B53" s="32"/>
      <c r="C53" s="20"/>
      <c r="D53" s="33">
        <f>EOMONTH(D52,3)</f>
        <v>44742</v>
      </c>
      <c r="E53" s="39">
        <f>E52-$H$13</f>
        <v>2.0666666666666669</v>
      </c>
      <c r="F53" s="34">
        <f t="shared" si="13"/>
        <v>1093.9965243436829</v>
      </c>
      <c r="G53" s="20"/>
      <c r="H53" s="97">
        <f t="shared" si="14"/>
        <v>2.0666666666666611E-2</v>
      </c>
      <c r="I53" s="37">
        <f t="shared" si="15"/>
        <v>2.0666845210414619E-2</v>
      </c>
      <c r="J53" s="20"/>
      <c r="K53" s="35"/>
      <c r="L53" s="38"/>
      <c r="M53" s="20"/>
      <c r="N53" s="20"/>
    </row>
    <row r="54" spans="1:14">
      <c r="A54" s="33"/>
      <c r="B54" s="32"/>
      <c r="C54" s="20"/>
      <c r="D54" s="33">
        <f t="shared" ref="D54:D74" si="16">EOMONTH(D53,3)</f>
        <v>44834</v>
      </c>
      <c r="E54" s="39">
        <f>$E$53</f>
        <v>2.0666666666666669</v>
      </c>
      <c r="F54" s="34">
        <f t="shared" si="13"/>
        <v>1100.4348275561811</v>
      </c>
      <c r="G54" s="20"/>
      <c r="H54" s="97">
        <f t="shared" si="14"/>
        <v>2.0666666666666611E-2</v>
      </c>
      <c r="I54" s="37">
        <f t="shared" si="15"/>
        <v>2.0584539790347911E-2</v>
      </c>
      <c r="J54" s="20"/>
      <c r="K54" s="35"/>
      <c r="L54" s="38"/>
      <c r="M54" s="24"/>
      <c r="N54" s="24"/>
    </row>
    <row r="55" spans="1:14">
      <c r="A55" s="33"/>
      <c r="B55" s="32"/>
      <c r="C55" s="20"/>
      <c r="D55" s="33">
        <f t="shared" si="16"/>
        <v>44926</v>
      </c>
      <c r="E55" s="39">
        <f>$E$53</f>
        <v>2.0666666666666669</v>
      </c>
      <c r="F55" s="34">
        <f t="shared" si="13"/>
        <v>1103.6874279599999</v>
      </c>
      <c r="G55" s="20"/>
      <c r="H55" s="97">
        <f t="shared" si="14"/>
        <v>2.0666666666666611E-2</v>
      </c>
      <c r="I55" s="37">
        <f t="shared" si="15"/>
        <v>2.0749387074071146E-2</v>
      </c>
      <c r="J55" s="20"/>
      <c r="K55" s="35"/>
      <c r="L55" s="38"/>
      <c r="M55" s="24"/>
      <c r="N55" s="24"/>
    </row>
    <row r="56" spans="1:14">
      <c r="A56" s="33"/>
      <c r="B56" s="32"/>
      <c r="C56" s="20"/>
      <c r="D56" s="33">
        <f t="shared" si="16"/>
        <v>45016</v>
      </c>
      <c r="E56" s="40">
        <f>$E$53</f>
        <v>2.0666666666666669</v>
      </c>
      <c r="F56" s="34">
        <f t="shared" si="13"/>
        <v>1111.4789247941869</v>
      </c>
      <c r="G56" s="20"/>
      <c r="H56" s="97">
        <f t="shared" si="14"/>
        <v>2.0666666666666611E-2</v>
      </c>
      <c r="I56" s="37">
        <f t="shared" si="15"/>
        <v>2.0666666666666611E-2</v>
      </c>
      <c r="J56" s="20"/>
      <c r="K56" s="35"/>
      <c r="L56" s="38"/>
      <c r="M56" s="24"/>
      <c r="N56" s="24"/>
    </row>
    <row r="57" spans="1:14">
      <c r="A57" s="33"/>
      <c r="B57" s="32"/>
      <c r="C57" s="20"/>
      <c r="D57" s="33">
        <f t="shared" si="16"/>
        <v>45107</v>
      </c>
      <c r="E57" s="50">
        <f>E56-$H$13</f>
        <v>2.0333333333333337</v>
      </c>
      <c r="F57" s="34">
        <f t="shared" si="13"/>
        <v>1116.2411203386712</v>
      </c>
      <c r="G57" s="20"/>
      <c r="H57" s="97">
        <f t="shared" si="14"/>
        <v>2.0333333333333314E-2</v>
      </c>
      <c r="I57" s="37">
        <f t="shared" si="15"/>
        <v>2.0582690008659199E-2</v>
      </c>
      <c r="J57" s="20"/>
      <c r="K57" s="35"/>
      <c r="L57" s="38"/>
      <c r="M57" s="24"/>
      <c r="N57" s="24"/>
    </row>
    <row r="58" spans="1:14">
      <c r="A58" s="33"/>
      <c r="B58" s="32"/>
      <c r="C58" s="20"/>
      <c r="D58" s="33">
        <f t="shared" si="16"/>
        <v>45199</v>
      </c>
      <c r="E58" s="50">
        <f>$E$57</f>
        <v>2.0333333333333337</v>
      </c>
      <c r="F58" s="34">
        <f t="shared" si="13"/>
        <v>1122.81033571649</v>
      </c>
      <c r="G58" s="20"/>
      <c r="H58" s="97">
        <f t="shared" si="14"/>
        <v>2.0333333333333314E-2</v>
      </c>
      <c r="I58" s="37">
        <f t="shared" si="15"/>
        <v>2.0499079054970171E-2</v>
      </c>
      <c r="J58" s="20"/>
      <c r="K58" s="35"/>
      <c r="L58" s="38"/>
      <c r="M58" s="24"/>
      <c r="N58" s="24"/>
    </row>
    <row r="59" spans="1:14">
      <c r="A59" s="33"/>
      <c r="B59" s="32"/>
      <c r="C59" s="20"/>
      <c r="D59" s="33">
        <f t="shared" si="16"/>
        <v>45291</v>
      </c>
      <c r="E59" s="50">
        <f>$E$57</f>
        <v>2.0333333333333337</v>
      </c>
      <c r="F59" s="34">
        <f t="shared" si="13"/>
        <v>1126.1290723285199</v>
      </c>
      <c r="G59" s="20"/>
      <c r="H59" s="97">
        <f t="shared" si="14"/>
        <v>2.0333333333333314E-2</v>
      </c>
      <c r="I59" s="37">
        <f t="shared" si="15"/>
        <v>2.0416074050133792E-2</v>
      </c>
      <c r="J59" s="20"/>
      <c r="K59" s="35"/>
      <c r="L59" s="38"/>
      <c r="M59" s="24"/>
      <c r="N59" s="24"/>
    </row>
    <row r="60" spans="1:14">
      <c r="A60" s="33"/>
      <c r="B60" s="32"/>
      <c r="C60" s="20"/>
      <c r="D60" s="33">
        <f t="shared" si="16"/>
        <v>45382</v>
      </c>
      <c r="E60" s="51">
        <f>$E$57</f>
        <v>2.0333333333333337</v>
      </c>
      <c r="F60" s="34">
        <f t="shared" si="13"/>
        <v>1134.0789962650019</v>
      </c>
      <c r="G60" s="20"/>
      <c r="H60" s="97">
        <f t="shared" si="14"/>
        <v>2.0333333333333314E-2</v>
      </c>
      <c r="I60" s="37">
        <f t="shared" si="15"/>
        <v>2.0333333333333314E-2</v>
      </c>
      <c r="J60" s="20"/>
      <c r="K60" s="35"/>
      <c r="L60" s="38"/>
      <c r="M60" s="24"/>
      <c r="N60" s="24"/>
    </row>
    <row r="61" spans="1:14">
      <c r="A61" s="33"/>
      <c r="B61" s="32"/>
      <c r="C61" s="20"/>
      <c r="D61" s="33">
        <f t="shared" si="16"/>
        <v>45473</v>
      </c>
      <c r="E61" s="52">
        <f>E60-$H$13</f>
        <v>2.0000000000000004</v>
      </c>
      <c r="F61" s="34">
        <f t="shared" si="13"/>
        <v>1138.5659427454445</v>
      </c>
      <c r="G61" s="20"/>
      <c r="H61" s="97">
        <f t="shared" si="14"/>
        <v>2.0000000000000018E-2</v>
      </c>
      <c r="I61" s="37">
        <f t="shared" si="15"/>
        <v>2.0249377193153784E-2</v>
      </c>
      <c r="J61" s="20"/>
      <c r="K61" s="35"/>
      <c r="L61" s="38"/>
      <c r="M61" s="24"/>
      <c r="N61" s="24"/>
    </row>
    <row r="62" spans="1:14">
      <c r="A62" s="33"/>
      <c r="B62" s="32"/>
      <c r="C62" s="20"/>
      <c r="D62" s="33">
        <f t="shared" si="16"/>
        <v>45565</v>
      </c>
      <c r="E62" s="52">
        <f>E$61</f>
        <v>2.0000000000000004</v>
      </c>
      <c r="F62" s="34">
        <f t="shared" si="13"/>
        <v>1145.2665424308198</v>
      </c>
      <c r="G62" s="20"/>
      <c r="H62" s="97">
        <f t="shared" si="14"/>
        <v>2.0000000000000018E-2</v>
      </c>
      <c r="I62" s="37">
        <f t="shared" si="15"/>
        <v>2.0165772940602622E-2</v>
      </c>
      <c r="J62" s="20"/>
      <c r="K62" s="35"/>
      <c r="L62" s="38"/>
      <c r="M62" s="24"/>
      <c r="N62" s="24"/>
    </row>
    <row r="63" spans="1:14">
      <c r="A63" s="33"/>
      <c r="B63" s="32"/>
      <c r="C63" s="20"/>
      <c r="D63" s="33">
        <f t="shared" si="16"/>
        <v>45657</v>
      </c>
      <c r="E63" s="52">
        <f>E$61</f>
        <v>2.0000000000000004</v>
      </c>
      <c r="F63" s="34">
        <f t="shared" si="13"/>
        <v>1148.6516537750904</v>
      </c>
      <c r="G63" s="20"/>
      <c r="H63" s="97">
        <f t="shared" si="14"/>
        <v>2.0000000000000018E-2</v>
      </c>
      <c r="I63" s="37">
        <f t="shared" si="15"/>
        <v>2.0082761036171126E-2</v>
      </c>
      <c r="J63" s="20"/>
      <c r="K63" s="35"/>
      <c r="L63" s="38"/>
      <c r="M63" s="24"/>
      <c r="N63" s="24"/>
    </row>
    <row r="64" spans="1:14">
      <c r="A64" s="33"/>
      <c r="B64" s="32"/>
      <c r="C64" s="20"/>
      <c r="D64" s="33">
        <f t="shared" si="16"/>
        <v>45747</v>
      </c>
      <c r="E64" s="53">
        <f>E$61</f>
        <v>2.0000000000000004</v>
      </c>
      <c r="F64" s="34">
        <f t="shared" si="13"/>
        <v>1156.7605761903019</v>
      </c>
      <c r="G64" s="20"/>
      <c r="H64" s="97">
        <f t="shared" si="14"/>
        <v>2.0000000000000018E-2</v>
      </c>
      <c r="I64" s="37">
        <f t="shared" si="15"/>
        <v>1.9999999999999796E-2</v>
      </c>
      <c r="J64" s="20"/>
      <c r="K64" s="35"/>
      <c r="L64" s="38"/>
      <c r="M64" s="24"/>
      <c r="N64" s="24"/>
    </row>
    <row r="65" spans="1:17">
      <c r="A65" s="33"/>
      <c r="B65" s="32"/>
      <c r="C65" s="20"/>
      <c r="D65" s="33">
        <f t="shared" si="16"/>
        <v>45838</v>
      </c>
      <c r="E65" s="41">
        <f t="shared" ref="E65:E74" si="17">E64</f>
        <v>2.0000000000000004</v>
      </c>
      <c r="F65" s="34">
        <f t="shared" si="13"/>
        <v>1161.3372616003535</v>
      </c>
      <c r="G65" s="20"/>
      <c r="H65" s="97">
        <f t="shared" si="14"/>
        <v>2.0000000000000018E-2</v>
      </c>
      <c r="I65" s="37">
        <f t="shared" si="15"/>
        <v>2.0000000000000018E-2</v>
      </c>
      <c r="J65" s="20"/>
      <c r="K65" s="35"/>
      <c r="L65" s="38"/>
      <c r="M65" s="24"/>
      <c r="N65" s="24"/>
    </row>
    <row r="66" spans="1:17">
      <c r="A66" s="33"/>
      <c r="B66" s="32"/>
      <c r="C66" s="20"/>
      <c r="D66" s="33">
        <f t="shared" si="16"/>
        <v>45930</v>
      </c>
      <c r="E66" s="41">
        <f t="shared" si="17"/>
        <v>2.0000000000000004</v>
      </c>
      <c r="F66" s="34">
        <f t="shared" si="13"/>
        <v>1168.1718732794361</v>
      </c>
      <c r="G66" s="20"/>
      <c r="H66" s="97">
        <f t="shared" si="14"/>
        <v>2.0000000000000018E-2</v>
      </c>
      <c r="I66" s="37">
        <f t="shared" si="15"/>
        <v>2.0000000000000018E-2</v>
      </c>
      <c r="J66" s="20"/>
      <c r="K66" s="35"/>
      <c r="L66" s="38"/>
      <c r="M66" s="24"/>
      <c r="N66" s="24"/>
    </row>
    <row r="67" spans="1:17">
      <c r="A67" s="33"/>
      <c r="B67" s="32"/>
      <c r="C67" s="20"/>
      <c r="D67" s="33">
        <f t="shared" si="16"/>
        <v>46022</v>
      </c>
      <c r="E67" s="41">
        <f t="shared" si="17"/>
        <v>2.0000000000000004</v>
      </c>
      <c r="F67" s="34">
        <f t="shared" si="13"/>
        <v>1171.6246868505923</v>
      </c>
      <c r="G67" s="20"/>
      <c r="H67" s="97">
        <f t="shared" si="14"/>
        <v>2.0000000000000018E-2</v>
      </c>
      <c r="I67" s="37">
        <f t="shared" si="15"/>
        <v>2.0000000000000018E-2</v>
      </c>
      <c r="J67" s="20"/>
      <c r="K67" s="35"/>
      <c r="L67" s="38"/>
      <c r="M67" s="24"/>
      <c r="N67" s="24"/>
    </row>
    <row r="68" spans="1:17">
      <c r="A68" s="33"/>
      <c r="B68" s="32"/>
      <c r="C68" s="20"/>
      <c r="D68" s="33">
        <f t="shared" si="16"/>
        <v>46112</v>
      </c>
      <c r="E68" s="41">
        <f t="shared" si="17"/>
        <v>2.0000000000000004</v>
      </c>
      <c r="F68" s="34">
        <f t="shared" si="13"/>
        <v>1179.8957877141079</v>
      </c>
      <c r="G68" s="20"/>
      <c r="H68" s="97">
        <f t="shared" si="14"/>
        <v>2.0000000000000018E-2</v>
      </c>
      <c r="I68" s="37">
        <f t="shared" si="15"/>
        <v>2.0000000000000018E-2</v>
      </c>
      <c r="J68" s="20"/>
      <c r="K68" s="35"/>
      <c r="L68" s="38"/>
      <c r="M68" s="24"/>
      <c r="N68" s="24"/>
    </row>
    <row r="69" spans="1:17">
      <c r="A69" s="33"/>
      <c r="B69" s="32"/>
      <c r="C69" s="20"/>
      <c r="D69" s="33">
        <f t="shared" si="16"/>
        <v>46203</v>
      </c>
      <c r="E69" s="41">
        <f t="shared" si="17"/>
        <v>2.0000000000000004</v>
      </c>
      <c r="F69" s="34">
        <f t="shared" si="13"/>
        <v>1184.5640068323605</v>
      </c>
      <c r="G69" s="20"/>
      <c r="H69" s="97">
        <f t="shared" si="14"/>
        <v>2.0000000000000018E-2</v>
      </c>
      <c r="I69" s="37">
        <f t="shared" si="15"/>
        <v>1.9999999999999796E-2</v>
      </c>
      <c r="J69" s="20"/>
      <c r="K69" s="35"/>
      <c r="L69" s="38"/>
      <c r="M69" s="24"/>
      <c r="N69" s="24"/>
    </row>
    <row r="70" spans="1:17">
      <c r="A70" s="33"/>
      <c r="B70" s="32"/>
      <c r="C70" s="20"/>
      <c r="D70" s="33">
        <f t="shared" si="16"/>
        <v>46295</v>
      </c>
      <c r="E70" s="41">
        <f t="shared" si="17"/>
        <v>2.0000000000000004</v>
      </c>
      <c r="F70" s="34">
        <f t="shared" si="13"/>
        <v>1191.5353107450248</v>
      </c>
      <c r="G70" s="20"/>
      <c r="H70" s="97">
        <f t="shared" si="14"/>
        <v>2.0000000000000018E-2</v>
      </c>
      <c r="I70" s="37">
        <f t="shared" si="15"/>
        <v>1.9999999999999796E-2</v>
      </c>
      <c r="J70" s="20"/>
      <c r="K70" s="35"/>
      <c r="L70" s="38"/>
      <c r="M70" s="24"/>
      <c r="N70" s="24"/>
    </row>
    <row r="71" spans="1:17">
      <c r="A71" s="33"/>
      <c r="B71" s="32"/>
      <c r="C71" s="20"/>
      <c r="D71" s="33">
        <f t="shared" si="16"/>
        <v>46387</v>
      </c>
      <c r="E71" s="41">
        <f t="shared" si="17"/>
        <v>2.0000000000000004</v>
      </c>
      <c r="F71" s="34">
        <f t="shared" si="13"/>
        <v>1195.0571805876041</v>
      </c>
      <c r="G71" s="20"/>
      <c r="H71" s="97">
        <f t="shared" si="14"/>
        <v>2.0000000000000018E-2</v>
      </c>
      <c r="I71" s="37">
        <f t="shared" si="15"/>
        <v>2.0000000000000018E-2</v>
      </c>
      <c r="J71" s="20"/>
      <c r="K71" s="35"/>
      <c r="L71" s="38"/>
      <c r="M71" s="24"/>
      <c r="N71" s="24"/>
    </row>
    <row r="72" spans="1:17">
      <c r="A72" s="33"/>
      <c r="B72" s="32"/>
      <c r="C72" s="20"/>
      <c r="D72" s="33">
        <f t="shared" si="16"/>
        <v>46477</v>
      </c>
      <c r="E72" s="41">
        <f t="shared" si="17"/>
        <v>2.0000000000000004</v>
      </c>
      <c r="F72" s="34">
        <f t="shared" si="13"/>
        <v>1203.4937034683901</v>
      </c>
      <c r="G72" s="20"/>
      <c r="H72" s="97">
        <f t="shared" si="14"/>
        <v>2.0000000000000018E-2</v>
      </c>
      <c r="I72" s="37">
        <f t="shared" si="15"/>
        <v>2.000000000000024E-2</v>
      </c>
      <c r="J72" s="20"/>
      <c r="K72" s="35"/>
      <c r="L72" s="38"/>
      <c r="M72" s="24"/>
      <c r="N72" s="24"/>
    </row>
    <row r="73" spans="1:17">
      <c r="A73" s="33"/>
      <c r="B73" s="32"/>
      <c r="C73" s="20"/>
      <c r="D73" s="33">
        <f t="shared" si="16"/>
        <v>46568</v>
      </c>
      <c r="E73" s="41">
        <f t="shared" si="17"/>
        <v>2.0000000000000004</v>
      </c>
      <c r="F73" s="34">
        <f t="shared" si="13"/>
        <v>1208.2552869690078</v>
      </c>
      <c r="G73" s="20"/>
      <c r="H73" s="97">
        <f t="shared" si="14"/>
        <v>2.0000000000000018E-2</v>
      </c>
      <c r="I73" s="37">
        <f t="shared" si="15"/>
        <v>2.0000000000000018E-2</v>
      </c>
      <c r="J73" s="20"/>
      <c r="K73" s="24"/>
      <c r="L73" s="38"/>
      <c r="M73" s="24"/>
      <c r="N73" s="24"/>
    </row>
    <row r="74" spans="1:17" ht="15.75" thickBot="1">
      <c r="A74" s="42"/>
      <c r="B74" s="43"/>
      <c r="C74" s="20"/>
      <c r="D74" s="42">
        <f t="shared" si="16"/>
        <v>46660</v>
      </c>
      <c r="E74" s="44">
        <f t="shared" si="17"/>
        <v>2.0000000000000004</v>
      </c>
      <c r="F74" s="45">
        <f t="shared" si="13"/>
        <v>1215.3660169599254</v>
      </c>
      <c r="G74" s="20"/>
      <c r="H74" s="98">
        <f t="shared" si="14"/>
        <v>2.0000000000000018E-2</v>
      </c>
      <c r="I74" s="46">
        <f t="shared" si="15"/>
        <v>2.0000000000000018E-2</v>
      </c>
      <c r="J74" s="20"/>
      <c r="K74" s="24"/>
      <c r="L74" s="24"/>
      <c r="M74" s="24"/>
      <c r="N74" s="24"/>
    </row>
    <row r="75" spans="1:17">
      <c r="A75" s="47"/>
      <c r="B75" s="31"/>
      <c r="C75" s="20"/>
      <c r="D75" s="20"/>
      <c r="E75" s="20"/>
      <c r="F75" s="20"/>
      <c r="G75" s="20"/>
      <c r="H75" s="20"/>
      <c r="I75" s="20"/>
      <c r="J75" s="24"/>
      <c r="K75" s="24"/>
      <c r="L75" s="24"/>
      <c r="M75" s="24"/>
      <c r="N75" s="24"/>
    </row>
    <row r="76" spans="1:17" ht="18.75">
      <c r="A76" s="16" t="s">
        <v>22</v>
      </c>
      <c r="B76" s="20"/>
      <c r="C76" s="20"/>
      <c r="D76" s="20"/>
      <c r="E76" s="20"/>
      <c r="F76" s="20"/>
      <c r="G76" s="20"/>
      <c r="H76" s="20"/>
      <c r="I76" s="20"/>
      <c r="J76" s="20"/>
      <c r="K76" s="20"/>
      <c r="L76" s="20"/>
      <c r="M76" s="20"/>
      <c r="N76" s="20"/>
      <c r="O76" s="20"/>
      <c r="P76" s="24"/>
      <c r="Q76" s="20"/>
    </row>
    <row r="77" spans="1:17">
      <c r="A77" s="20"/>
      <c r="B77" s="20"/>
      <c r="C77" s="20"/>
      <c r="D77" s="20"/>
      <c r="E77" s="20"/>
      <c r="F77" s="20"/>
      <c r="G77" s="20"/>
      <c r="H77" s="20"/>
      <c r="I77" s="20"/>
      <c r="J77" s="20"/>
      <c r="K77" s="20"/>
      <c r="L77" s="20"/>
      <c r="M77" s="20"/>
      <c r="N77" s="20"/>
      <c r="O77" s="20"/>
      <c r="P77" s="20"/>
      <c r="Q77" s="20"/>
    </row>
    <row r="78" spans="1:17">
      <c r="A78" s="12"/>
      <c r="B78" s="20"/>
      <c r="C78" s="20"/>
      <c r="D78" s="20"/>
      <c r="E78" s="20"/>
      <c r="F78" s="11" t="s">
        <v>47</v>
      </c>
      <c r="G78" s="12"/>
      <c r="H78" s="10">
        <v>2016</v>
      </c>
      <c r="I78" s="10">
        <v>2017</v>
      </c>
      <c r="J78" s="10">
        <v>2018</v>
      </c>
      <c r="K78" s="10">
        <v>2019</v>
      </c>
      <c r="L78" s="10">
        <v>2020</v>
      </c>
      <c r="M78" s="10">
        <v>2021</v>
      </c>
      <c r="N78" s="10">
        <v>2022</v>
      </c>
      <c r="O78" s="10">
        <v>2023</v>
      </c>
      <c r="P78" s="10">
        <v>2024</v>
      </c>
      <c r="Q78" s="10">
        <v>2025</v>
      </c>
    </row>
    <row r="79" spans="1:17">
      <c r="A79" s="12"/>
      <c r="B79" s="48"/>
      <c r="C79" s="48"/>
      <c r="D79" s="48"/>
      <c r="E79" s="48"/>
      <c r="F79" s="48" t="s">
        <v>23</v>
      </c>
      <c r="G79" s="49"/>
      <c r="H79" s="18">
        <f>INDEX($H$17:$H$74,MATCH(DATE(H$78,3,31),$D$17:$D$74))</f>
        <v>4.1025641025640436E-3</v>
      </c>
      <c r="I79" s="18">
        <f t="shared" ref="I79:Q79" si="18">INDEX($H$17:$H$74,MATCH(DATE(I$78,3,31),$D$17:$D$74))</f>
        <v>2.1450459652706755E-2</v>
      </c>
      <c r="J79" s="18">
        <f t="shared" si="18"/>
        <v>1.0999999999999899E-2</v>
      </c>
      <c r="K79" s="18">
        <f t="shared" si="18"/>
        <v>1.6000000000000014E-2</v>
      </c>
      <c r="L79" s="18">
        <f t="shared" si="18"/>
        <v>1.6999999999999904E-2</v>
      </c>
      <c r="M79" s="18">
        <f t="shared" si="18"/>
        <v>2.0999999999999908E-2</v>
      </c>
      <c r="N79" s="18">
        <f t="shared" si="18"/>
        <v>2.0999999999999908E-2</v>
      </c>
      <c r="O79" s="18">
        <f t="shared" si="18"/>
        <v>2.0666666666666611E-2</v>
      </c>
      <c r="P79" s="18">
        <f t="shared" si="18"/>
        <v>2.0333333333333314E-2</v>
      </c>
      <c r="Q79" s="18">
        <f t="shared" si="18"/>
        <v>2.0000000000000018E-2</v>
      </c>
    </row>
    <row r="80" spans="1:17">
      <c r="A80" s="22"/>
      <c r="B80" s="99"/>
      <c r="C80" s="99"/>
      <c r="D80" s="99"/>
      <c r="E80" s="99"/>
      <c r="F80" s="99" t="s">
        <v>45</v>
      </c>
      <c r="G80" s="49"/>
      <c r="H80" s="18">
        <f>INDEX($I$17:$I$74,MATCH(DATE(H$78,3,31),$D$17:$D$74))</f>
        <v>3.3299180327868161E-3</v>
      </c>
      <c r="I80" s="18">
        <f>INDEX($I$17:$I$74,MATCH(DATE(I$78,3,31),$D$17:$D$74))</f>
        <v>1.0722491702833903E-2</v>
      </c>
      <c r="J80" s="18">
        <f>INDEX($I$17:$I$74,MATCH(DATE(J$78,3,31),$D$17:$D$74))</f>
        <v>1.5913109371053391E-2</v>
      </c>
      <c r="K80" s="18">
        <f>INDEX($I$17:$I$74,MATCH(DATE(K$78,3,31),$D$17:$D$74))</f>
        <v>1.7199403281949355E-2</v>
      </c>
      <c r="L80" s="18">
        <f t="shared" ref="L80:Q80" si="19">INDEX($I$17:$I$74,MATCH(DATE(L$78,3,31),$D$17:$D$74))</f>
        <v>1.4500718619780528E-2</v>
      </c>
      <c r="M80" s="18">
        <f t="shared" si="19"/>
        <v>1.97537947804447E-2</v>
      </c>
      <c r="N80" s="18">
        <f t="shared" si="19"/>
        <v>2.0749523987959151E-2</v>
      </c>
      <c r="O80" s="18">
        <f t="shared" si="19"/>
        <v>2.0666666666666611E-2</v>
      </c>
      <c r="P80" s="18">
        <f t="shared" si="19"/>
        <v>2.0333333333333314E-2</v>
      </c>
      <c r="Q80" s="18">
        <f t="shared" si="19"/>
        <v>1.9999999999999796E-2</v>
      </c>
    </row>
  </sheetData>
  <conditionalFormatting sqref="I6:I7">
    <cfRule type="expression" dxfId="1" priority="5">
      <formula>LEFT(I6,5)="ERROR"</formula>
    </cfRule>
  </conditionalFormatting>
  <conditionalFormatting sqref="H21:I74">
    <cfRule type="expression" dxfId="0" priority="2">
      <formula>MONTH($D21)&lt;&gt;3</formula>
    </cfRule>
  </conditionalFormatting>
  <printOptions headings="1"/>
  <pageMargins left="0.23622047244094491" right="0.23622047244094491" top="0.74803149606299213" bottom="0.74803149606299213" header="0.31496062992125984" footer="0.31496062992125984"/>
  <pageSetup paperSize="9" scale="54" orientation="portrait" r:id="rId1"/>
  <headerFooter>
    <oddFooter>&amp;L&amp;F&amp;C&amp;A&amp;R&amp;P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1">
    <pageSetUpPr fitToPage="1"/>
  </sheetPr>
  <dimension ref="A1:K9"/>
  <sheetViews>
    <sheetView showGridLines="0" view="pageBreakPreview" zoomScaleNormal="100" zoomScaleSheetLayoutView="100" workbookViewId="0"/>
  </sheetViews>
  <sheetFormatPr defaultRowHeight="15" customHeight="1"/>
  <cols>
    <col min="1" max="1" width="52.85546875" customWidth="1"/>
    <col min="2" max="3" width="9.140625" customWidth="1"/>
    <col min="4" max="4" width="10.7109375" bestFit="1" customWidth="1"/>
    <col min="8" max="8" width="9.5703125" bestFit="1" customWidth="1"/>
    <col min="12" max="12" width="9.140625" customWidth="1"/>
  </cols>
  <sheetData>
    <row r="1" spans="1:11" ht="26.25">
      <c r="A1" s="1" t="s">
        <v>76</v>
      </c>
      <c r="B1" s="1"/>
      <c r="C1" s="1"/>
    </row>
    <row r="2" spans="1:11">
      <c r="A2" s="13" t="s">
        <v>78</v>
      </c>
      <c r="B2" s="13"/>
      <c r="C2" s="13"/>
    </row>
    <row r="3" spans="1:11">
      <c r="A3" s="13"/>
      <c r="B3" s="13"/>
      <c r="C3" s="13"/>
    </row>
    <row r="4" spans="1:11">
      <c r="A4" s="128" t="s">
        <v>24</v>
      </c>
      <c r="B4" s="128"/>
      <c r="C4" s="128"/>
      <c r="D4" s="129">
        <f>Calculations!H6</f>
        <v>43465</v>
      </c>
    </row>
    <row r="5" spans="1:11">
      <c r="A5" s="128" t="s">
        <v>25</v>
      </c>
      <c r="B5" s="128"/>
      <c r="C5" s="128"/>
      <c r="D5" s="129">
        <f>Calculations!H7</f>
        <v>44651</v>
      </c>
    </row>
    <row r="7" spans="1:11">
      <c r="A7" s="153" t="s">
        <v>46</v>
      </c>
      <c r="B7" s="153">
        <f>Calculations!H78</f>
        <v>2016</v>
      </c>
      <c r="C7" s="153">
        <f>Calculations!I78</f>
        <v>2017</v>
      </c>
      <c r="D7" s="153">
        <f>Calculations!J78</f>
        <v>2018</v>
      </c>
      <c r="E7" s="153">
        <f>Calculations!K78</f>
        <v>2019</v>
      </c>
      <c r="F7" s="153">
        <f>Calculations!L78</f>
        <v>2020</v>
      </c>
      <c r="G7" s="153">
        <f>Calculations!M78</f>
        <v>2021</v>
      </c>
      <c r="H7" s="153">
        <f>Calculations!N78</f>
        <v>2022</v>
      </c>
      <c r="I7" s="153">
        <f>Calculations!O78</f>
        <v>2023</v>
      </c>
      <c r="J7" s="153">
        <f>Calculations!P78</f>
        <v>2024</v>
      </c>
      <c r="K7" s="153">
        <f>Calculations!Q78</f>
        <v>2025</v>
      </c>
    </row>
    <row r="8" spans="1:11">
      <c r="A8" s="154" t="s">
        <v>56</v>
      </c>
      <c r="B8" s="155">
        <f>Calculations!H79</f>
        <v>4.1025641025640436E-3</v>
      </c>
      <c r="C8" s="155">
        <f>Calculations!I79</f>
        <v>2.1450459652706755E-2</v>
      </c>
      <c r="D8" s="155">
        <f>Calculations!J79</f>
        <v>1.0999999999999899E-2</v>
      </c>
      <c r="E8" s="155">
        <f>Calculations!K79</f>
        <v>1.6000000000000014E-2</v>
      </c>
      <c r="F8" s="155">
        <f>Calculations!L79</f>
        <v>1.6999999999999904E-2</v>
      </c>
      <c r="G8" s="155">
        <f>Calculations!M79</f>
        <v>2.0999999999999908E-2</v>
      </c>
      <c r="H8" s="155">
        <f>Calculations!N79</f>
        <v>2.0999999999999908E-2</v>
      </c>
      <c r="I8" s="155">
        <f>Calculations!O79</f>
        <v>2.0666666666666611E-2</v>
      </c>
      <c r="J8" s="155">
        <f>Calculations!P79</f>
        <v>2.0333333333333314E-2</v>
      </c>
      <c r="K8" s="155">
        <f>Calculations!Q79</f>
        <v>2.0000000000000018E-2</v>
      </c>
    </row>
    <row r="9" spans="1:11">
      <c r="A9" s="154" t="s">
        <v>57</v>
      </c>
      <c r="B9" s="154"/>
      <c r="C9" s="155">
        <f>Calculations!I80</f>
        <v>1.0722491702833903E-2</v>
      </c>
      <c r="D9" s="155">
        <f>Calculations!J80</f>
        <v>1.5913109371053391E-2</v>
      </c>
      <c r="E9" s="155">
        <f>Calculations!K80</f>
        <v>1.7199403281949355E-2</v>
      </c>
      <c r="F9" s="155">
        <f>Calculations!L80</f>
        <v>1.4500718619780528E-2</v>
      </c>
      <c r="G9" s="155">
        <f>Calculations!M80</f>
        <v>1.97537947804447E-2</v>
      </c>
      <c r="H9" s="155">
        <f>Calculations!N80</f>
        <v>2.0749523987959151E-2</v>
      </c>
      <c r="I9" s="155">
        <f>Calculations!O80</f>
        <v>2.0666666666666611E-2</v>
      </c>
      <c r="J9" s="155">
        <f>Calculations!P80</f>
        <v>2.0333333333333314E-2</v>
      </c>
      <c r="K9" s="155">
        <f>Calculations!Q80</f>
        <v>1.9999999999999796E-2</v>
      </c>
    </row>
  </sheetData>
  <pageMargins left="0.70866141732283472" right="0.70866141732283472" top="0.74803149606299213" bottom="0.74803149606299213" header="0.31496062992125984" footer="0.31496062992125984"/>
  <pageSetup paperSize="9" scale="89" fitToHeight="0" orientation="landscape" r:id="rId1"/>
  <headerFooter>
    <oddFooter>&amp;L&amp;F&amp;C&amp;A&amp;R&amp;P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CoverSheet</vt:lpstr>
      <vt:lpstr>Table of Contents</vt:lpstr>
      <vt:lpstr>Description</vt:lpstr>
      <vt:lpstr>Inputs</vt:lpstr>
      <vt:lpstr>Calculations</vt:lpstr>
      <vt:lpstr>Output</vt:lpstr>
      <vt:lpstr>LatestCPIquarter</vt:lpstr>
      <vt:lpstr>CoverSheet!Print_Area</vt:lpstr>
      <vt:lpstr>Description!Print_Area</vt:lpstr>
      <vt:lpstr>'Table of Contents'!Print_Area</vt:lpstr>
      <vt:lpstr>ThreeYears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2017-05-29T05:14:42Z</dcterms:created>
  <dcterms:modified xsi:type="dcterms:W3CDTF">2019-05-28T03:02:39Z</dcterms:modified>
</cp:coreProperties>
</file>