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7795" windowHeight="11835"/>
  </bookViews>
  <sheets>
    <sheet name="Summary" sheetId="11" r:id="rId1"/>
    <sheet name="Building blocks" sheetId="10" r:id="rId2"/>
    <sheet name=" Commissioning - Base &amp; Major" sheetId="12" r:id="rId3"/>
    <sheet name="Approved Major" sheetId="13" r:id="rId4"/>
    <sheet name="EV calculation" sheetId="16" r:id="rId5"/>
    <sheet name="PTR" sheetId="17" r:id="rId6"/>
    <sheet name="Voluntary" sheetId="9" r:id="rId7"/>
    <sheet name="WACC" sheetId="14" r:id="rId8"/>
    <sheet name="TCSD" sheetId="15" r:id="rId9"/>
    <sheet name="IDC cap adjustment" sheetId="19" r:id="rId10"/>
    <sheet name="IRIS forecast" sheetId="21" r:id="rId1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"6S1JHEHENLE191V518WIWCLK"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 calcMode="manual" calcOnSave="0" concurrentCalc="0"/>
</workbook>
</file>

<file path=xl/calcChain.xml><?xml version="1.0" encoding="utf-8"?>
<calcChain xmlns="http://schemas.openxmlformats.org/spreadsheetml/2006/main">
  <c r="L26" i="15" l="1"/>
  <c r="K26" i="15"/>
  <c r="J26" i="15"/>
  <c r="I26" i="15"/>
  <c r="H26" i="15"/>
  <c r="E26" i="15"/>
  <c r="B13" i="15"/>
  <c r="AJ31" i="10"/>
  <c r="AK31" i="10"/>
  <c r="AI31" i="10"/>
  <c r="L30" i="15"/>
  <c r="AC31" i="10"/>
  <c r="AD31" i="10"/>
  <c r="AB31" i="10"/>
  <c r="K30" i="15"/>
  <c r="V31" i="10"/>
  <c r="W31" i="10"/>
  <c r="U31" i="10"/>
  <c r="J30" i="15"/>
  <c r="O31" i="10"/>
  <c r="P31" i="10"/>
  <c r="N31" i="10"/>
  <c r="I30" i="15"/>
  <c r="H31" i="10"/>
  <c r="I31" i="10"/>
  <c r="G31" i="10"/>
  <c r="H30" i="15"/>
  <c r="L18" i="15"/>
  <c r="L19" i="15"/>
  <c r="L20" i="15"/>
  <c r="L22" i="15"/>
  <c r="L24" i="15"/>
  <c r="H25" i="15"/>
  <c r="I25" i="15"/>
  <c r="J25" i="15"/>
  <c r="K25" i="15"/>
  <c r="L25" i="15"/>
  <c r="L28" i="15"/>
  <c r="L32" i="15"/>
  <c r="K18" i="15"/>
  <c r="K19" i="15"/>
  <c r="K20" i="15"/>
  <c r="K22" i="15"/>
  <c r="K24" i="15"/>
  <c r="K28" i="15"/>
  <c r="K32" i="15"/>
  <c r="J18" i="15"/>
  <c r="J19" i="15"/>
  <c r="J20" i="15"/>
  <c r="J22" i="15"/>
  <c r="J24" i="15"/>
  <c r="J28" i="15"/>
  <c r="J32" i="15"/>
  <c r="I18" i="15"/>
  <c r="I19" i="15"/>
  <c r="I20" i="15"/>
  <c r="I22" i="15"/>
  <c r="I24" i="15"/>
  <c r="I28" i="15"/>
  <c r="I32" i="15"/>
  <c r="H18" i="15"/>
  <c r="H19" i="15"/>
  <c r="H20" i="15"/>
  <c r="H22" i="15"/>
  <c r="H24" i="15"/>
  <c r="H28" i="15"/>
  <c r="H32" i="15"/>
  <c r="E18" i="15"/>
  <c r="E19" i="15"/>
  <c r="E20" i="15"/>
  <c r="E22" i="15"/>
  <c r="E28" i="15"/>
  <c r="R50" i="10"/>
  <c r="R51" i="10"/>
  <c r="R53" i="10"/>
  <c r="O30" i="10"/>
  <c r="R30" i="10"/>
  <c r="R31" i="10"/>
  <c r="R33" i="10"/>
  <c r="R40" i="10"/>
  <c r="Y50" i="10"/>
  <c r="Y51" i="10"/>
  <c r="Y53" i="10"/>
  <c r="V30" i="10"/>
  <c r="Y30" i="10"/>
  <c r="Y31" i="10"/>
  <c r="Y33" i="10"/>
  <c r="Y40" i="10"/>
  <c r="AF50" i="10"/>
  <c r="AF51" i="10"/>
  <c r="AF53" i="10"/>
  <c r="AC30" i="10"/>
  <c r="AF30" i="10"/>
  <c r="AF31" i="10"/>
  <c r="AF33" i="10"/>
  <c r="AF40" i="10"/>
  <c r="AM50" i="10"/>
  <c r="AM51" i="10"/>
  <c r="AM53" i="10"/>
  <c r="AJ30" i="10"/>
  <c r="AM30" i="10"/>
  <c r="AM31" i="10"/>
  <c r="AM33" i="10"/>
  <c r="AM40" i="10"/>
  <c r="K50" i="10"/>
  <c r="K51" i="10"/>
  <c r="K53" i="10"/>
  <c r="H30" i="10"/>
  <c r="K30" i="10"/>
  <c r="K31" i="10"/>
  <c r="K33" i="10"/>
  <c r="K40" i="10"/>
  <c r="AN50" i="10"/>
  <c r="AN51" i="10"/>
  <c r="AN53" i="10"/>
  <c r="AK30" i="10"/>
  <c r="AI30" i="10"/>
  <c r="AL30" i="10"/>
  <c r="AL31" i="10"/>
  <c r="AL33" i="10"/>
  <c r="AL40" i="10"/>
  <c r="AG50" i="10"/>
  <c r="AG51" i="10"/>
  <c r="AG53" i="10"/>
  <c r="AD30" i="10"/>
  <c r="AB30" i="10"/>
  <c r="AE30" i="10"/>
  <c r="AE31" i="10"/>
  <c r="AE33" i="10"/>
  <c r="AE40" i="10"/>
  <c r="Z50" i="10"/>
  <c r="Z51" i="10"/>
  <c r="Z53" i="10"/>
  <c r="W30" i="10"/>
  <c r="U30" i="10"/>
  <c r="X30" i="10"/>
  <c r="X31" i="10"/>
  <c r="X33" i="10"/>
  <c r="X40" i="10"/>
  <c r="S50" i="10"/>
  <c r="S51" i="10"/>
  <c r="S53" i="10"/>
  <c r="P30" i="10"/>
  <c r="N30" i="10"/>
  <c r="Q30" i="10"/>
  <c r="Q31" i="10"/>
  <c r="Q33" i="10"/>
  <c r="Q40" i="10"/>
  <c r="L50" i="10"/>
  <c r="L51" i="10"/>
  <c r="L53" i="10"/>
  <c r="I30" i="10"/>
  <c r="G30" i="10"/>
  <c r="J30" i="10"/>
  <c r="J31" i="10"/>
  <c r="J33" i="10"/>
  <c r="J40" i="10"/>
  <c r="AN30" i="10"/>
  <c r="AN31" i="10"/>
  <c r="AN33" i="10"/>
  <c r="AN40" i="10"/>
  <c r="AG30" i="10"/>
  <c r="AG31" i="10"/>
  <c r="AG33" i="10"/>
  <c r="AG40" i="10"/>
  <c r="Z30" i="10"/>
  <c r="Z31" i="10"/>
  <c r="Z33" i="10"/>
  <c r="Z40" i="10"/>
  <c r="S30" i="10"/>
  <c r="S31" i="10"/>
  <c r="S33" i="10"/>
  <c r="S40" i="10"/>
  <c r="L30" i="10"/>
  <c r="L31" i="10"/>
  <c r="L33" i="10"/>
  <c r="L40" i="10"/>
  <c r="C12" i="11"/>
  <c r="D12" i="11"/>
  <c r="E12" i="11"/>
  <c r="F12" i="11"/>
  <c r="C13" i="11"/>
  <c r="D13" i="11"/>
  <c r="E13" i="11"/>
  <c r="F13" i="11"/>
  <c r="B12" i="11"/>
  <c r="B13" i="11"/>
  <c r="D8" i="10"/>
  <c r="D7" i="10"/>
  <c r="D6" i="10"/>
  <c r="C74" i="11"/>
  <c r="D74" i="11"/>
  <c r="E74" i="11"/>
  <c r="F74" i="11"/>
  <c r="B74" i="11"/>
  <c r="B13" i="14"/>
  <c r="B14" i="14"/>
  <c r="B16" i="14"/>
  <c r="B25" i="14"/>
  <c r="B29" i="14"/>
  <c r="D4" i="10"/>
  <c r="B9" i="11"/>
  <c r="C61" i="11"/>
  <c r="D61" i="11"/>
  <c r="E61" i="11"/>
  <c r="F61" i="11"/>
  <c r="B61" i="11"/>
  <c r="B15" i="14"/>
  <c r="B26" i="14"/>
  <c r="B30" i="14"/>
  <c r="K61" i="11"/>
  <c r="L61" i="11"/>
  <c r="M61" i="11"/>
  <c r="N61" i="11"/>
  <c r="J61" i="11"/>
  <c r="A36" i="19"/>
  <c r="O38" i="19"/>
  <c r="O40" i="19"/>
  <c r="M38" i="19"/>
  <c r="M40" i="19"/>
  <c r="L38" i="19"/>
  <c r="L40" i="19"/>
  <c r="J38" i="19"/>
  <c r="J40" i="19"/>
  <c r="I38" i="19"/>
  <c r="I40" i="19"/>
  <c r="G38" i="19"/>
  <c r="G40" i="19"/>
  <c r="F38" i="19"/>
  <c r="F40" i="19"/>
  <c r="D38" i="19"/>
  <c r="D40" i="19"/>
  <c r="C38" i="19"/>
  <c r="C40" i="19"/>
  <c r="K46" i="10"/>
  <c r="D29" i="10"/>
  <c r="N48" i="11"/>
  <c r="M48" i="11"/>
  <c r="L48" i="11"/>
  <c r="K48" i="11"/>
  <c r="J48" i="11"/>
  <c r="C48" i="11"/>
  <c r="D48" i="11"/>
  <c r="E48" i="11"/>
  <c r="F48" i="11"/>
  <c r="B48" i="11"/>
  <c r="B18" i="14"/>
  <c r="B20" i="14"/>
  <c r="B19" i="14"/>
  <c r="B23" i="14"/>
  <c r="B22" i="14"/>
  <c r="D5" i="10"/>
  <c r="AN46" i="10"/>
  <c r="AM46" i="10"/>
  <c r="AG46" i="10"/>
  <c r="AF46" i="10"/>
  <c r="Z46" i="10"/>
  <c r="Y46" i="10"/>
  <c r="S46" i="10"/>
  <c r="R46" i="10"/>
  <c r="L46" i="10"/>
  <c r="G38" i="16"/>
  <c r="G47" i="16"/>
  <c r="G7" i="16"/>
  <c r="G16" i="16"/>
  <c r="P28" i="17"/>
  <c r="M28" i="17"/>
  <c r="J28" i="17"/>
  <c r="G28" i="17"/>
  <c r="D28" i="17"/>
  <c r="D32" i="10"/>
  <c r="K29" i="10"/>
  <c r="D35" i="10"/>
  <c r="D27" i="17"/>
  <c r="H35" i="10"/>
  <c r="K35" i="10"/>
  <c r="D36" i="10"/>
  <c r="K36" i="10"/>
  <c r="L29" i="10"/>
  <c r="L35" i="10"/>
  <c r="L36" i="10"/>
  <c r="D30" i="10"/>
  <c r="D14" i="10"/>
  <c r="G14" i="10"/>
  <c r="J14" i="10"/>
  <c r="D15" i="10"/>
  <c r="K15" i="10"/>
  <c r="L15" i="10"/>
  <c r="J15" i="10"/>
  <c r="D16" i="10"/>
  <c r="K16" i="10"/>
  <c r="L16" i="10"/>
  <c r="J16" i="10"/>
  <c r="D17" i="10"/>
  <c r="K17" i="10"/>
  <c r="L17" i="10"/>
  <c r="J17" i="10"/>
  <c r="D18" i="10"/>
  <c r="K18" i="10"/>
  <c r="L18" i="10"/>
  <c r="J18" i="10"/>
  <c r="D19" i="10"/>
  <c r="K19" i="10"/>
  <c r="L19" i="10"/>
  <c r="J19" i="10"/>
  <c r="D20" i="10"/>
  <c r="K20" i="10"/>
  <c r="L20" i="10"/>
  <c r="J20" i="10"/>
  <c r="D21" i="10"/>
  <c r="K21" i="10"/>
  <c r="L21" i="10"/>
  <c r="J21" i="10"/>
  <c r="D22" i="10"/>
  <c r="K22" i="10"/>
  <c r="L22" i="10"/>
  <c r="J22" i="10"/>
  <c r="D23" i="10"/>
  <c r="K23" i="10"/>
  <c r="L23" i="10"/>
  <c r="J23" i="10"/>
  <c r="D24" i="10"/>
  <c r="K24" i="10"/>
  <c r="L24" i="10"/>
  <c r="J24" i="10"/>
  <c r="D25" i="10"/>
  <c r="K25" i="10"/>
  <c r="L25" i="10"/>
  <c r="J25" i="10"/>
  <c r="D26" i="10"/>
  <c r="K26" i="10"/>
  <c r="L26" i="10"/>
  <c r="J26" i="10"/>
  <c r="J27" i="10"/>
  <c r="D28" i="10"/>
  <c r="G28" i="10"/>
  <c r="J28" i="10"/>
  <c r="G29" i="10"/>
  <c r="J29" i="10"/>
  <c r="D31" i="10"/>
  <c r="H27" i="10"/>
  <c r="I27" i="10"/>
  <c r="G24" i="16"/>
  <c r="G27" i="16"/>
  <c r="G30" i="16"/>
  <c r="H32" i="10"/>
  <c r="G55" i="16"/>
  <c r="G58" i="16"/>
  <c r="G60" i="16"/>
  <c r="I32" i="10"/>
  <c r="G32" i="10"/>
  <c r="J32" i="10"/>
  <c r="D34" i="10"/>
  <c r="E6" i="9"/>
  <c r="E28" i="9"/>
  <c r="E9" i="9"/>
  <c r="E10" i="9"/>
  <c r="H34" i="10"/>
  <c r="G34" i="10"/>
  <c r="J34" i="10"/>
  <c r="G35" i="10"/>
  <c r="J35" i="10"/>
  <c r="J36" i="10"/>
  <c r="D37" i="10"/>
  <c r="J37" i="10"/>
  <c r="D38" i="10"/>
  <c r="G21" i="16"/>
  <c r="G32" i="16"/>
  <c r="H38" i="10"/>
  <c r="G52" i="16"/>
  <c r="G62" i="16"/>
  <c r="I38" i="10"/>
  <c r="G38" i="10"/>
  <c r="J38" i="10"/>
  <c r="J55" i="10"/>
  <c r="K14" i="10"/>
  <c r="K27" i="10"/>
  <c r="K28" i="10"/>
  <c r="K32" i="10"/>
  <c r="K34" i="10"/>
  <c r="K37" i="10"/>
  <c r="K38" i="10"/>
  <c r="K55" i="10"/>
  <c r="L14" i="10"/>
  <c r="L27" i="10"/>
  <c r="L28" i="10"/>
  <c r="L32" i="10"/>
  <c r="L34" i="10"/>
  <c r="L37" i="10"/>
  <c r="L38" i="10"/>
  <c r="L55" i="10"/>
  <c r="R29" i="10"/>
  <c r="G27" i="17"/>
  <c r="O35" i="10"/>
  <c r="R35" i="10"/>
  <c r="R36" i="10"/>
  <c r="S29" i="10"/>
  <c r="S35" i="10"/>
  <c r="S36" i="10"/>
  <c r="N14" i="10"/>
  <c r="Q14" i="10"/>
  <c r="R15" i="10"/>
  <c r="S15" i="10"/>
  <c r="Q15" i="10"/>
  <c r="R16" i="10"/>
  <c r="S16" i="10"/>
  <c r="Q16" i="10"/>
  <c r="R17" i="10"/>
  <c r="S17" i="10"/>
  <c r="Q17" i="10"/>
  <c r="R18" i="10"/>
  <c r="S18" i="10"/>
  <c r="Q18" i="10"/>
  <c r="R19" i="10"/>
  <c r="S19" i="10"/>
  <c r="Q19" i="10"/>
  <c r="R20" i="10"/>
  <c r="S20" i="10"/>
  <c r="Q20" i="10"/>
  <c r="R21" i="10"/>
  <c r="S21" i="10"/>
  <c r="Q21" i="10"/>
  <c r="R22" i="10"/>
  <c r="S22" i="10"/>
  <c r="Q22" i="10"/>
  <c r="R23" i="10"/>
  <c r="S23" i="10"/>
  <c r="Q23" i="10"/>
  <c r="R24" i="10"/>
  <c r="S24" i="10"/>
  <c r="Q24" i="10"/>
  <c r="R25" i="10"/>
  <c r="S25" i="10"/>
  <c r="Q25" i="10"/>
  <c r="R26" i="10"/>
  <c r="S26" i="10"/>
  <c r="Q26" i="10"/>
  <c r="Q27" i="10"/>
  <c r="N28" i="10"/>
  <c r="Q28" i="10"/>
  <c r="N29" i="10"/>
  <c r="Q29" i="10"/>
  <c r="O27" i="10"/>
  <c r="P27" i="10"/>
  <c r="H24" i="16"/>
  <c r="H27" i="16"/>
  <c r="H30" i="16"/>
  <c r="O32" i="10"/>
  <c r="H55" i="16"/>
  <c r="H58" i="16"/>
  <c r="H60" i="16"/>
  <c r="P32" i="10"/>
  <c r="N32" i="10"/>
  <c r="Q32" i="10"/>
  <c r="F6" i="9"/>
  <c r="F28" i="9"/>
  <c r="F9" i="9"/>
  <c r="F10" i="9"/>
  <c r="O34" i="10"/>
  <c r="N34" i="10"/>
  <c r="Q34" i="10"/>
  <c r="N35" i="10"/>
  <c r="Q35" i="10"/>
  <c r="Q36" i="10"/>
  <c r="Q37" i="10"/>
  <c r="H32" i="16"/>
  <c r="O38" i="10"/>
  <c r="H62" i="16"/>
  <c r="P38" i="10"/>
  <c r="N38" i="10"/>
  <c r="Q38" i="10"/>
  <c r="Q55" i="10"/>
  <c r="R14" i="10"/>
  <c r="R27" i="10"/>
  <c r="R28" i="10"/>
  <c r="R32" i="10"/>
  <c r="R34" i="10"/>
  <c r="R37" i="10"/>
  <c r="R38" i="10"/>
  <c r="R55" i="10"/>
  <c r="S14" i="10"/>
  <c r="S27" i="10"/>
  <c r="S28" i="10"/>
  <c r="S32" i="10"/>
  <c r="S34" i="10"/>
  <c r="S37" i="10"/>
  <c r="S38" i="10"/>
  <c r="S55" i="10"/>
  <c r="Y29" i="10"/>
  <c r="J27" i="17"/>
  <c r="V35" i="10"/>
  <c r="Y35" i="10"/>
  <c r="Y36" i="10"/>
  <c r="Z29" i="10"/>
  <c r="Z35" i="10"/>
  <c r="Z36" i="10"/>
  <c r="U14" i="10"/>
  <c r="X14" i="10"/>
  <c r="Y15" i="10"/>
  <c r="Z15" i="10"/>
  <c r="X15" i="10"/>
  <c r="Y16" i="10"/>
  <c r="Z16" i="10"/>
  <c r="X16" i="10"/>
  <c r="Y17" i="10"/>
  <c r="Z17" i="10"/>
  <c r="X17" i="10"/>
  <c r="Y18" i="10"/>
  <c r="Z18" i="10"/>
  <c r="X18" i="10"/>
  <c r="Y19" i="10"/>
  <c r="Z19" i="10"/>
  <c r="X19" i="10"/>
  <c r="Y20" i="10"/>
  <c r="Z20" i="10"/>
  <c r="X20" i="10"/>
  <c r="Y21" i="10"/>
  <c r="Z21" i="10"/>
  <c r="X21" i="10"/>
  <c r="Y22" i="10"/>
  <c r="Z22" i="10"/>
  <c r="X22" i="10"/>
  <c r="Y23" i="10"/>
  <c r="Z23" i="10"/>
  <c r="X23" i="10"/>
  <c r="Y24" i="10"/>
  <c r="Z24" i="10"/>
  <c r="X24" i="10"/>
  <c r="Y25" i="10"/>
  <c r="Z25" i="10"/>
  <c r="X25" i="10"/>
  <c r="Y26" i="10"/>
  <c r="Z26" i="10"/>
  <c r="X26" i="10"/>
  <c r="X27" i="10"/>
  <c r="U28" i="10"/>
  <c r="X28" i="10"/>
  <c r="U29" i="10"/>
  <c r="X29" i="10"/>
  <c r="V27" i="10"/>
  <c r="W27" i="10"/>
  <c r="I24" i="16"/>
  <c r="I27" i="16"/>
  <c r="I30" i="16"/>
  <c r="V32" i="10"/>
  <c r="I55" i="16"/>
  <c r="I58" i="16"/>
  <c r="I60" i="16"/>
  <c r="W32" i="10"/>
  <c r="U32" i="10"/>
  <c r="X32" i="10"/>
  <c r="G6" i="9"/>
  <c r="G28" i="9"/>
  <c r="G9" i="9"/>
  <c r="G10" i="9"/>
  <c r="V34" i="10"/>
  <c r="U34" i="10"/>
  <c r="X34" i="10"/>
  <c r="U35" i="10"/>
  <c r="X35" i="10"/>
  <c r="X36" i="10"/>
  <c r="X37" i="10"/>
  <c r="I32" i="16"/>
  <c r="V38" i="10"/>
  <c r="I62" i="16"/>
  <c r="W38" i="10"/>
  <c r="U38" i="10"/>
  <c r="X38" i="10"/>
  <c r="X55" i="10"/>
  <c r="Y14" i="10"/>
  <c r="Y27" i="10"/>
  <c r="Y28" i="10"/>
  <c r="Y32" i="10"/>
  <c r="Y34" i="10"/>
  <c r="Y37" i="10"/>
  <c r="Y38" i="10"/>
  <c r="Y55" i="10"/>
  <c r="Z14" i="10"/>
  <c r="Z27" i="10"/>
  <c r="Z28" i="10"/>
  <c r="Z32" i="10"/>
  <c r="Z34" i="10"/>
  <c r="Z37" i="10"/>
  <c r="Z38" i="10"/>
  <c r="Z55" i="10"/>
  <c r="AF29" i="10"/>
  <c r="M27" i="17"/>
  <c r="AC35" i="10"/>
  <c r="AF35" i="10"/>
  <c r="AF36" i="10"/>
  <c r="AG29" i="10"/>
  <c r="AG35" i="10"/>
  <c r="AG36" i="10"/>
  <c r="AB14" i="10"/>
  <c r="AE14" i="10"/>
  <c r="AF15" i="10"/>
  <c r="AG15" i="10"/>
  <c r="AE15" i="10"/>
  <c r="AF16" i="10"/>
  <c r="AG16" i="10"/>
  <c r="AE16" i="10"/>
  <c r="AF17" i="10"/>
  <c r="AG17" i="10"/>
  <c r="AE17" i="10"/>
  <c r="AF18" i="10"/>
  <c r="AG18" i="10"/>
  <c r="AE18" i="10"/>
  <c r="AF19" i="10"/>
  <c r="AG19" i="10"/>
  <c r="AE19" i="10"/>
  <c r="AF20" i="10"/>
  <c r="AG20" i="10"/>
  <c r="AE20" i="10"/>
  <c r="AF21" i="10"/>
  <c r="AG21" i="10"/>
  <c r="AE21" i="10"/>
  <c r="AF22" i="10"/>
  <c r="AG22" i="10"/>
  <c r="AE22" i="10"/>
  <c r="AF23" i="10"/>
  <c r="AG23" i="10"/>
  <c r="AE23" i="10"/>
  <c r="AF24" i="10"/>
  <c r="AG24" i="10"/>
  <c r="AE24" i="10"/>
  <c r="AF25" i="10"/>
  <c r="AG25" i="10"/>
  <c r="AE25" i="10"/>
  <c r="AF26" i="10"/>
  <c r="AG26" i="10"/>
  <c r="AE26" i="10"/>
  <c r="AE27" i="10"/>
  <c r="AB28" i="10"/>
  <c r="AE28" i="10"/>
  <c r="AB29" i="10"/>
  <c r="AE29" i="10"/>
  <c r="AC27" i="10"/>
  <c r="AD27" i="10"/>
  <c r="J24" i="16"/>
  <c r="J27" i="16"/>
  <c r="J30" i="16"/>
  <c r="AC32" i="10"/>
  <c r="J55" i="16"/>
  <c r="J58" i="16"/>
  <c r="J60" i="16"/>
  <c r="AD32" i="10"/>
  <c r="AB32" i="10"/>
  <c r="AE32" i="10"/>
  <c r="H6" i="9"/>
  <c r="H28" i="9"/>
  <c r="H9" i="9"/>
  <c r="H10" i="9"/>
  <c r="AC34" i="10"/>
  <c r="AB34" i="10"/>
  <c r="AE34" i="10"/>
  <c r="AB35" i="10"/>
  <c r="AE35" i="10"/>
  <c r="AE36" i="10"/>
  <c r="AE37" i="10"/>
  <c r="J32" i="16"/>
  <c r="AC38" i="10"/>
  <c r="J62" i="16"/>
  <c r="AD38" i="10"/>
  <c r="AB38" i="10"/>
  <c r="AE38" i="10"/>
  <c r="AE55" i="10"/>
  <c r="AF14" i="10"/>
  <c r="AF27" i="10"/>
  <c r="AF28" i="10"/>
  <c r="AF32" i="10"/>
  <c r="AF34" i="10"/>
  <c r="AF37" i="10"/>
  <c r="AF38" i="10"/>
  <c r="AF55" i="10"/>
  <c r="AG14" i="10"/>
  <c r="AG27" i="10"/>
  <c r="AG28" i="10"/>
  <c r="AG32" i="10"/>
  <c r="AG34" i="10"/>
  <c r="AG37" i="10"/>
  <c r="AG38" i="10"/>
  <c r="AG55" i="10"/>
  <c r="AM29" i="10"/>
  <c r="P27" i="17"/>
  <c r="AJ35" i="10"/>
  <c r="AM35" i="10"/>
  <c r="AM36" i="10"/>
  <c r="AN29" i="10"/>
  <c r="AN35" i="10"/>
  <c r="AN36" i="10"/>
  <c r="AI14" i="10"/>
  <c r="AL14" i="10"/>
  <c r="AM15" i="10"/>
  <c r="AN15" i="10"/>
  <c r="AL15" i="10"/>
  <c r="AM16" i="10"/>
  <c r="AN16" i="10"/>
  <c r="AL16" i="10"/>
  <c r="AM17" i="10"/>
  <c r="AN17" i="10"/>
  <c r="AL17" i="10"/>
  <c r="AM18" i="10"/>
  <c r="AN18" i="10"/>
  <c r="AL18" i="10"/>
  <c r="AM19" i="10"/>
  <c r="AN19" i="10"/>
  <c r="AL19" i="10"/>
  <c r="AM20" i="10"/>
  <c r="AN20" i="10"/>
  <c r="AL20" i="10"/>
  <c r="AM21" i="10"/>
  <c r="AN21" i="10"/>
  <c r="AL21" i="10"/>
  <c r="AM22" i="10"/>
  <c r="AN22" i="10"/>
  <c r="AL22" i="10"/>
  <c r="AM23" i="10"/>
  <c r="AN23" i="10"/>
  <c r="AL23" i="10"/>
  <c r="AM24" i="10"/>
  <c r="AN24" i="10"/>
  <c r="AL24" i="10"/>
  <c r="AM25" i="10"/>
  <c r="AN25" i="10"/>
  <c r="AL25" i="10"/>
  <c r="AM26" i="10"/>
  <c r="AN26" i="10"/>
  <c r="AL26" i="10"/>
  <c r="AL27" i="10"/>
  <c r="AI28" i="10"/>
  <c r="AL28" i="10"/>
  <c r="AI29" i="10"/>
  <c r="AL29" i="10"/>
  <c r="AJ27" i="10"/>
  <c r="AK27" i="10"/>
  <c r="K24" i="16"/>
  <c r="K27" i="16"/>
  <c r="K30" i="16"/>
  <c r="AJ32" i="10"/>
  <c r="K55" i="16"/>
  <c r="K58" i="16"/>
  <c r="K60" i="16"/>
  <c r="AK32" i="10"/>
  <c r="AI32" i="10"/>
  <c r="AL32" i="10"/>
  <c r="I6" i="9"/>
  <c r="I28" i="9"/>
  <c r="I9" i="9"/>
  <c r="I10" i="9"/>
  <c r="AJ34" i="10"/>
  <c r="AI34" i="10"/>
  <c r="AL34" i="10"/>
  <c r="AI35" i="10"/>
  <c r="AL35" i="10"/>
  <c r="AL36" i="10"/>
  <c r="AL37" i="10"/>
  <c r="K32" i="16"/>
  <c r="AJ38" i="10"/>
  <c r="K62" i="16"/>
  <c r="AK38" i="10"/>
  <c r="AI38" i="10"/>
  <c r="AL38" i="10"/>
  <c r="AL55" i="10"/>
  <c r="AM14" i="10"/>
  <c r="AM27" i="10"/>
  <c r="AM28" i="10"/>
  <c r="AM32" i="10"/>
  <c r="AM34" i="10"/>
  <c r="AM37" i="10"/>
  <c r="AM38" i="10"/>
  <c r="AM55" i="10"/>
  <c r="AN14" i="10"/>
  <c r="AN27" i="10"/>
  <c r="AN28" i="10"/>
  <c r="AN32" i="10"/>
  <c r="AN34" i="10"/>
  <c r="AN37" i="10"/>
  <c r="AN38" i="10"/>
  <c r="AN55" i="10"/>
  <c r="B55" i="10"/>
  <c r="B21" i="21"/>
  <c r="B30" i="21"/>
  <c r="G32" i="21"/>
  <c r="C30" i="21"/>
  <c r="G33" i="21"/>
  <c r="G36" i="21"/>
  <c r="D37" i="17"/>
  <c r="D33" i="17"/>
  <c r="H37" i="10"/>
  <c r="H36" i="10"/>
  <c r="B21" i="9"/>
  <c r="D23" i="9"/>
  <c r="D25" i="9"/>
  <c r="D27" i="9"/>
  <c r="M26" i="13"/>
  <c r="B22" i="21"/>
  <c r="B38" i="21"/>
  <c r="G40" i="21"/>
  <c r="C38" i="21"/>
  <c r="G41" i="21"/>
  <c r="G44" i="21"/>
  <c r="E37" i="17"/>
  <c r="E33" i="17"/>
  <c r="I37" i="10"/>
  <c r="I36" i="10"/>
  <c r="G36" i="10"/>
  <c r="G37" i="10"/>
  <c r="H32" i="21"/>
  <c r="H33" i="21"/>
  <c r="H36" i="21"/>
  <c r="G37" i="17"/>
  <c r="G33" i="17"/>
  <c r="O37" i="10"/>
  <c r="O36" i="10"/>
  <c r="H40" i="21"/>
  <c r="H41" i="21"/>
  <c r="H44" i="21"/>
  <c r="H37" i="17"/>
  <c r="H33" i="17"/>
  <c r="P37" i="10"/>
  <c r="P36" i="10"/>
  <c r="N36" i="10"/>
  <c r="N37" i="10"/>
  <c r="I32" i="21"/>
  <c r="I33" i="21"/>
  <c r="I36" i="21"/>
  <c r="J37" i="17"/>
  <c r="J33" i="17"/>
  <c r="V37" i="10"/>
  <c r="V36" i="10"/>
  <c r="I40" i="21"/>
  <c r="I41" i="21"/>
  <c r="I44" i="21"/>
  <c r="K37" i="17"/>
  <c r="K33" i="17"/>
  <c r="W37" i="10"/>
  <c r="W36" i="10"/>
  <c r="U36" i="10"/>
  <c r="U37" i="10"/>
  <c r="J33" i="21"/>
  <c r="J36" i="21"/>
  <c r="M37" i="17"/>
  <c r="M33" i="17"/>
  <c r="AC37" i="10"/>
  <c r="AC36" i="10"/>
  <c r="J41" i="21"/>
  <c r="J44" i="21"/>
  <c r="N37" i="17"/>
  <c r="N33" i="17"/>
  <c r="AD37" i="10"/>
  <c r="AD36" i="10"/>
  <c r="AB36" i="10"/>
  <c r="AB37" i="10"/>
  <c r="K56" i="10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26" i="12"/>
  <c r="M27" i="13"/>
  <c r="N27" i="13"/>
  <c r="F27" i="12"/>
  <c r="M28" i="13"/>
  <c r="N28" i="13"/>
  <c r="F28" i="12"/>
  <c r="M29" i="13"/>
  <c r="N29" i="13"/>
  <c r="F29" i="12"/>
  <c r="M30" i="13"/>
  <c r="N30" i="13"/>
  <c r="F30" i="12"/>
  <c r="M31" i="13"/>
  <c r="N31" i="13"/>
  <c r="F31" i="12"/>
  <c r="M32" i="13"/>
  <c r="N32" i="13"/>
  <c r="F32" i="12"/>
  <c r="M33" i="13"/>
  <c r="N33" i="13"/>
  <c r="F33" i="12"/>
  <c r="M34" i="13"/>
  <c r="N34" i="13"/>
  <c r="F34" i="12"/>
  <c r="M35" i="13"/>
  <c r="N35" i="13"/>
  <c r="F35" i="12"/>
  <c r="M36" i="13"/>
  <c r="N36" i="13"/>
  <c r="F36" i="12"/>
  <c r="M37" i="13"/>
  <c r="N37" i="13"/>
  <c r="F37" i="12"/>
  <c r="M38" i="13"/>
  <c r="N38" i="13"/>
  <c r="F38" i="12"/>
  <c r="M39" i="13"/>
  <c r="N39" i="13"/>
  <c r="F39" i="12"/>
  <c r="M40" i="13"/>
  <c r="N40" i="13"/>
  <c r="F40" i="12"/>
  <c r="M41" i="13"/>
  <c r="N41" i="13"/>
  <c r="F41" i="12"/>
  <c r="M42" i="13"/>
  <c r="N42" i="13"/>
  <c r="F42" i="12"/>
  <c r="M43" i="13"/>
  <c r="N43" i="13"/>
  <c r="F43" i="12"/>
  <c r="M44" i="13"/>
  <c r="N44" i="13"/>
  <c r="F44" i="12"/>
  <c r="M45" i="13"/>
  <c r="N45" i="13"/>
  <c r="F45" i="12"/>
  <c r="M46" i="13"/>
  <c r="N46" i="13"/>
  <c r="F46" i="12"/>
  <c r="M47" i="13"/>
  <c r="N47" i="13"/>
  <c r="F47" i="12"/>
  <c r="M48" i="13"/>
  <c r="N48" i="13"/>
  <c r="F48" i="12"/>
  <c r="M49" i="13"/>
  <c r="N49" i="13"/>
  <c r="F49" i="12"/>
  <c r="M50" i="13"/>
  <c r="N50" i="13"/>
  <c r="F50" i="12"/>
  <c r="M51" i="13"/>
  <c r="N51" i="13"/>
  <c r="F51" i="12"/>
  <c r="M52" i="13"/>
  <c r="N52" i="13"/>
  <c r="F52" i="12"/>
  <c r="M53" i="13"/>
  <c r="N53" i="13"/>
  <c r="F53" i="12"/>
  <c r="M54" i="13"/>
  <c r="N54" i="13"/>
  <c r="F54" i="12"/>
  <c r="M55" i="13"/>
  <c r="N55" i="13"/>
  <c r="F55" i="12"/>
  <c r="M56" i="13"/>
  <c r="N56" i="13"/>
  <c r="F56" i="12"/>
  <c r="M57" i="13"/>
  <c r="N57" i="13"/>
  <c r="F57" i="12"/>
  <c r="M58" i="13"/>
  <c r="N58" i="13"/>
  <c r="F58" i="12"/>
  <c r="M59" i="13"/>
  <c r="N59" i="13"/>
  <c r="F59" i="12"/>
  <c r="M60" i="13"/>
  <c r="N60" i="13"/>
  <c r="F60" i="12"/>
  <c r="M61" i="13"/>
  <c r="N61" i="13"/>
  <c r="F61" i="12"/>
  <c r="M62" i="13"/>
  <c r="N62" i="13"/>
  <c r="F62" i="12"/>
  <c r="M63" i="13"/>
  <c r="N63" i="13"/>
  <c r="F63" i="12"/>
  <c r="M64" i="13"/>
  <c r="N64" i="13"/>
  <c r="F64" i="12"/>
  <c r="M65" i="13"/>
  <c r="N65" i="13"/>
  <c r="F65" i="12"/>
  <c r="M66" i="13"/>
  <c r="N66" i="13"/>
  <c r="F66" i="12"/>
  <c r="M67" i="13"/>
  <c r="N67" i="13"/>
  <c r="F67" i="12"/>
  <c r="M68" i="13"/>
  <c r="N68" i="13"/>
  <c r="F68" i="12"/>
  <c r="M69" i="13"/>
  <c r="N69" i="13"/>
  <c r="F69" i="12"/>
  <c r="M70" i="13"/>
  <c r="N70" i="13"/>
  <c r="F70" i="12"/>
  <c r="M71" i="13"/>
  <c r="N71" i="13"/>
  <c r="F71" i="12"/>
  <c r="M72" i="13"/>
  <c r="N72" i="13"/>
  <c r="F72" i="12"/>
  <c r="M73" i="13"/>
  <c r="N73" i="13"/>
  <c r="F73" i="12"/>
  <c r="M74" i="13"/>
  <c r="N74" i="13"/>
  <c r="F74" i="12"/>
  <c r="M75" i="13"/>
  <c r="N75" i="13"/>
  <c r="F75" i="12"/>
  <c r="M76" i="13"/>
  <c r="N76" i="13"/>
  <c r="F76" i="12"/>
  <c r="M77" i="13"/>
  <c r="N77" i="13"/>
  <c r="F77" i="12"/>
  <c r="M78" i="13"/>
  <c r="N78" i="13"/>
  <c r="F78" i="12"/>
  <c r="M79" i="13"/>
  <c r="N79" i="13"/>
  <c r="F79" i="12"/>
  <c r="M80" i="13"/>
  <c r="N80" i="13"/>
  <c r="F80" i="12"/>
  <c r="M81" i="13"/>
  <c r="N81" i="13"/>
  <c r="F81" i="12"/>
  <c r="M82" i="13"/>
  <c r="N82" i="13"/>
  <c r="F82" i="12"/>
  <c r="M83" i="13"/>
  <c r="N83" i="13"/>
  <c r="F83" i="12"/>
  <c r="M84" i="13"/>
  <c r="N84" i="13"/>
  <c r="F84" i="12"/>
  <c r="M85" i="13"/>
  <c r="N85" i="13"/>
  <c r="F85" i="12"/>
  <c r="M86" i="13"/>
  <c r="N86" i="13"/>
  <c r="F86" i="12"/>
  <c r="M87" i="13"/>
  <c r="N87" i="13"/>
  <c r="F87" i="12"/>
  <c r="M88" i="13"/>
  <c r="N88" i="13"/>
  <c r="F88" i="12"/>
  <c r="M89" i="13"/>
  <c r="N89" i="13"/>
  <c r="F89" i="12"/>
  <c r="M90" i="13"/>
  <c r="N90" i="13"/>
  <c r="F90" i="12"/>
  <c r="N26" i="13"/>
  <c r="F26" i="12"/>
  <c r="B10" i="14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N41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M41" i="10"/>
  <c r="AL41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AG41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AF41" i="10"/>
  <c r="AE41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Z41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Y41" i="10"/>
  <c r="X4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R41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S41" i="10"/>
  <c r="Q41" i="10"/>
  <c r="L41" i="10"/>
  <c r="K41" i="10"/>
  <c r="J41" i="10"/>
  <c r="C21" i="21"/>
  <c r="D22" i="21"/>
  <c r="C22" i="21"/>
  <c r="D38" i="21"/>
  <c r="H42" i="21"/>
  <c r="I42" i="21"/>
  <c r="J42" i="21"/>
  <c r="K42" i="21"/>
  <c r="K44" i="21"/>
  <c r="Q37" i="17"/>
  <c r="D21" i="21"/>
  <c r="D30" i="21"/>
  <c r="H34" i="21"/>
  <c r="I34" i="21"/>
  <c r="J34" i="21"/>
  <c r="K34" i="21"/>
  <c r="K36" i="21"/>
  <c r="P37" i="17"/>
  <c r="B6" i="21"/>
  <c r="C6" i="21"/>
  <c r="D6" i="21"/>
  <c r="G6" i="21"/>
  <c r="H6" i="21"/>
  <c r="I6" i="21"/>
  <c r="J6" i="21"/>
  <c r="K6" i="21"/>
  <c r="M6" i="21"/>
  <c r="O6" i="21"/>
  <c r="B13" i="21"/>
  <c r="C13" i="21"/>
  <c r="D13" i="21"/>
  <c r="B19" i="21"/>
  <c r="C19" i="21"/>
  <c r="D19" i="21"/>
  <c r="E19" i="21"/>
  <c r="B23" i="21"/>
  <c r="C23" i="21"/>
  <c r="D23" i="21"/>
  <c r="M34" i="21"/>
  <c r="M36" i="21"/>
  <c r="O36" i="21"/>
  <c r="M42" i="21"/>
  <c r="M44" i="21"/>
  <c r="O44" i="21"/>
  <c r="G46" i="21"/>
  <c r="H46" i="21"/>
  <c r="I46" i="21"/>
  <c r="J46" i="21"/>
  <c r="K46" i="21"/>
  <c r="M46" i="21"/>
  <c r="O46" i="21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B38" i="19"/>
  <c r="E38" i="19"/>
  <c r="H38" i="19"/>
  <c r="K38" i="19"/>
  <c r="N38" i="19"/>
  <c r="P38" i="19"/>
  <c r="B40" i="19"/>
  <c r="E40" i="19"/>
  <c r="H40" i="19"/>
  <c r="K40" i="19"/>
  <c r="N40" i="19"/>
  <c r="P40" i="19"/>
  <c r="X56" i="10"/>
  <c r="P33" i="17"/>
  <c r="AJ37" i="10"/>
  <c r="AJ36" i="10"/>
  <c r="Q33" i="17"/>
  <c r="AK37" i="10"/>
  <c r="AK36" i="10"/>
  <c r="AI36" i="10"/>
  <c r="Q27" i="17"/>
  <c r="AK35" i="10"/>
  <c r="N27" i="17"/>
  <c r="AD35" i="10"/>
  <c r="K27" i="17"/>
  <c r="W35" i="10"/>
  <c r="H27" i="17"/>
  <c r="P35" i="10"/>
  <c r="E27" i="17"/>
  <c r="I35" i="10"/>
  <c r="D26" i="17"/>
  <c r="E26" i="17"/>
  <c r="C26" i="17"/>
  <c r="G26" i="17"/>
  <c r="H26" i="17"/>
  <c r="F26" i="17"/>
  <c r="J26" i="17"/>
  <c r="K26" i="17"/>
  <c r="I26" i="17"/>
  <c r="M26" i="17"/>
  <c r="N26" i="17"/>
  <c r="L26" i="17"/>
  <c r="P26" i="17"/>
  <c r="Q26" i="17"/>
  <c r="O26" i="17"/>
  <c r="C27" i="17"/>
  <c r="F27" i="17"/>
  <c r="I27" i="17"/>
  <c r="L27" i="17"/>
  <c r="O27" i="17"/>
  <c r="C28" i="17"/>
  <c r="F28" i="17"/>
  <c r="I28" i="17"/>
  <c r="L28" i="17"/>
  <c r="O28" i="17"/>
  <c r="C29" i="17"/>
  <c r="F29" i="17"/>
  <c r="I29" i="17"/>
  <c r="L29" i="17"/>
  <c r="O29" i="17"/>
  <c r="C30" i="17"/>
  <c r="F30" i="17"/>
  <c r="I30" i="17"/>
  <c r="L30" i="17"/>
  <c r="O30" i="17"/>
  <c r="C31" i="17"/>
  <c r="F31" i="17"/>
  <c r="I31" i="17"/>
  <c r="L31" i="17"/>
  <c r="O31" i="17"/>
  <c r="C32" i="17"/>
  <c r="F32" i="17"/>
  <c r="I32" i="17"/>
  <c r="L32" i="17"/>
  <c r="O32" i="17"/>
  <c r="C33" i="17"/>
  <c r="F33" i="17"/>
  <c r="I33" i="17"/>
  <c r="L33" i="17"/>
  <c r="O33" i="17"/>
  <c r="C34" i="17"/>
  <c r="F34" i="17"/>
  <c r="I34" i="17"/>
  <c r="L34" i="17"/>
  <c r="O34" i="17"/>
  <c r="C35" i="17"/>
  <c r="F35" i="17"/>
  <c r="I35" i="17"/>
  <c r="L35" i="17"/>
  <c r="O35" i="17"/>
  <c r="C36" i="17"/>
  <c r="F36" i="17"/>
  <c r="I36" i="17"/>
  <c r="L36" i="17"/>
  <c r="O36" i="17"/>
  <c r="C37" i="17"/>
  <c r="F37" i="17"/>
  <c r="I37" i="17"/>
  <c r="L37" i="17"/>
  <c r="O37" i="17"/>
  <c r="C38" i="17"/>
  <c r="F38" i="17"/>
  <c r="I38" i="17"/>
  <c r="L38" i="17"/>
  <c r="O38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E36" i="9"/>
  <c r="E38" i="9"/>
  <c r="E39" i="9"/>
  <c r="F39" i="9"/>
  <c r="G39" i="9"/>
  <c r="H39" i="9"/>
  <c r="I39" i="9"/>
  <c r="B18" i="9"/>
  <c r="H38" i="16"/>
  <c r="I38" i="16"/>
  <c r="J38" i="16"/>
  <c r="K38" i="16"/>
  <c r="H7" i="16"/>
  <c r="I7" i="16"/>
  <c r="J7" i="16"/>
  <c r="K7" i="16"/>
  <c r="C12" i="16"/>
  <c r="C18" i="16"/>
  <c r="C25" i="16"/>
  <c r="D10" i="16"/>
  <c r="D12" i="16"/>
  <c r="D15" i="16"/>
  <c r="D18" i="16"/>
  <c r="D25" i="16"/>
  <c r="E10" i="16"/>
  <c r="E12" i="16"/>
  <c r="E16" i="16"/>
  <c r="E18" i="16"/>
  <c r="E21" i="16"/>
  <c r="E22" i="16"/>
  <c r="E24" i="16"/>
  <c r="E25" i="16"/>
  <c r="F10" i="16"/>
  <c r="F12" i="16"/>
  <c r="F16" i="16"/>
  <c r="F18" i="16"/>
  <c r="F21" i="16"/>
  <c r="F24" i="16"/>
  <c r="F25" i="16"/>
  <c r="G10" i="16"/>
  <c r="G12" i="16"/>
  <c r="G18" i="16"/>
  <c r="F52" i="16"/>
  <c r="F62" i="16"/>
  <c r="E52" i="16"/>
  <c r="E53" i="16"/>
  <c r="E62" i="16"/>
  <c r="E55" i="16"/>
  <c r="F55" i="16"/>
  <c r="F47" i="16"/>
  <c r="F58" i="16"/>
  <c r="F60" i="16"/>
  <c r="E47" i="16"/>
  <c r="E58" i="16"/>
  <c r="E60" i="16"/>
  <c r="C43" i="16"/>
  <c r="C49" i="16"/>
  <c r="C56" i="16"/>
  <c r="D41" i="16"/>
  <c r="D43" i="16"/>
  <c r="D49" i="16"/>
  <c r="D56" i="16"/>
  <c r="E41" i="16"/>
  <c r="E43" i="16"/>
  <c r="E49" i="16"/>
  <c r="E56" i="16"/>
  <c r="F41" i="16"/>
  <c r="F43" i="16"/>
  <c r="F49" i="16"/>
  <c r="F56" i="16"/>
  <c r="G41" i="16"/>
  <c r="G43" i="16"/>
  <c r="G49" i="16"/>
  <c r="G56" i="16"/>
  <c r="H41" i="16"/>
  <c r="H43" i="16"/>
  <c r="H49" i="16"/>
  <c r="H56" i="16"/>
  <c r="I41" i="16"/>
  <c r="I43" i="16"/>
  <c r="I49" i="16"/>
  <c r="I56" i="16"/>
  <c r="J41" i="16"/>
  <c r="J43" i="16"/>
  <c r="J49" i="16"/>
  <c r="J56" i="16"/>
  <c r="K41" i="16"/>
  <c r="K43" i="16"/>
  <c r="K49" i="16"/>
  <c r="K56" i="16"/>
  <c r="M56" i="16"/>
  <c r="F32" i="16"/>
  <c r="E32" i="16"/>
  <c r="F27" i="16"/>
  <c r="F30" i="16"/>
  <c r="E27" i="16"/>
  <c r="E30" i="16"/>
  <c r="G25" i="16"/>
  <c r="H10" i="16"/>
  <c r="H12" i="16"/>
  <c r="H18" i="16"/>
  <c r="H25" i="16"/>
  <c r="I10" i="16"/>
  <c r="I12" i="16"/>
  <c r="I18" i="16"/>
  <c r="I25" i="16"/>
  <c r="J10" i="16"/>
  <c r="J12" i="16"/>
  <c r="J18" i="16"/>
  <c r="J25" i="16"/>
  <c r="K10" i="16"/>
  <c r="K12" i="16"/>
  <c r="K18" i="16"/>
  <c r="K25" i="16"/>
  <c r="M25" i="16"/>
  <c r="AI37" i="10"/>
  <c r="Q50" i="10"/>
  <c r="X50" i="10"/>
  <c r="AE50" i="10"/>
  <c r="AL50" i="10"/>
  <c r="J50" i="10"/>
  <c r="AL49" i="10"/>
  <c r="AE49" i="10"/>
  <c r="X49" i="10"/>
  <c r="Q49" i="10"/>
  <c r="J49" i="10"/>
  <c r="J47" i="10"/>
  <c r="J48" i="10"/>
  <c r="AL47" i="10"/>
  <c r="AL48" i="10"/>
  <c r="AE47" i="10"/>
  <c r="AE48" i="10"/>
  <c r="X47" i="10"/>
  <c r="X48" i="10"/>
  <c r="Q47" i="10"/>
  <c r="Q48" i="10"/>
  <c r="Q46" i="10"/>
  <c r="X46" i="10"/>
  <c r="AE46" i="10"/>
  <c r="AL46" i="10"/>
  <c r="J46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Q51" i="10"/>
  <c r="Q53" i="10"/>
  <c r="X51" i="10"/>
  <c r="X53" i="10"/>
  <c r="AE51" i="10"/>
  <c r="AE53" i="10"/>
  <c r="AL51" i="10"/>
  <c r="AL53" i="10"/>
  <c r="J51" i="10"/>
  <c r="J53" i="10"/>
  <c r="C14" i="11"/>
  <c r="C15" i="11"/>
  <c r="D14" i="11"/>
  <c r="D15" i="11"/>
  <c r="E14" i="11"/>
  <c r="E15" i="11"/>
  <c r="F14" i="11"/>
  <c r="F15" i="11"/>
  <c r="B14" i="11"/>
  <c r="B15" i="11"/>
  <c r="AN56" i="10"/>
  <c r="AM56" i="10"/>
  <c r="AL56" i="10"/>
  <c r="AG56" i="10"/>
  <c r="AF56" i="10"/>
  <c r="AE56" i="10"/>
  <c r="Z56" i="10"/>
  <c r="Y56" i="10"/>
  <c r="S56" i="10"/>
  <c r="R56" i="10"/>
  <c r="Q56" i="10"/>
  <c r="L56" i="10"/>
  <c r="J56" i="10"/>
</calcChain>
</file>

<file path=xl/comments1.xml><?xml version="1.0" encoding="utf-8"?>
<comments xmlns="http://schemas.openxmlformats.org/spreadsheetml/2006/main">
  <authors>
    <author>John Findlay</author>
  </authors>
  <commentList>
    <comment ref="B28" authorId="0">
      <text>
        <r>
          <rPr>
            <b/>
            <sz val="9"/>
            <color indexed="81"/>
            <rFont val="Tahoma"/>
            <family val="2"/>
          </rPr>
          <t>John Findlay:</t>
        </r>
        <r>
          <rPr>
            <sz val="9"/>
            <color indexed="81"/>
            <rFont val="Tahoma"/>
            <family val="2"/>
          </rPr>
          <t xml:space="preserve">
The IDC rate is capped at the regulary post-tax WACC. Adjustment via depreciation.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John Findlay:</t>
        </r>
        <r>
          <rPr>
            <sz val="9"/>
            <color indexed="81"/>
            <rFont val="Tahoma"/>
            <family val="2"/>
          </rPr>
          <t xml:space="preserve">
The interest rate on the historic balances is the prevailing post-tax WACC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John Findlay:</t>
        </r>
        <r>
          <rPr>
            <sz val="9"/>
            <color indexed="81"/>
            <rFont val="Tahoma"/>
            <family val="2"/>
          </rPr>
          <t xml:space="preserve">
The applicable time value of money is the prevailing post-tax WACC</t>
        </r>
      </text>
    </comment>
  </commentList>
</comments>
</file>

<file path=xl/comments2.xml><?xml version="1.0" encoding="utf-8"?>
<comments xmlns="http://schemas.openxmlformats.org/spreadsheetml/2006/main">
  <authors>
    <author>John Findlay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John Findlay:</t>
        </r>
        <r>
          <rPr>
            <sz val="9"/>
            <color indexed="81"/>
            <rFont val="Tahoma"/>
            <family val="2"/>
          </rPr>
          <t xml:space="preserve">
per forecast MAR</t>
        </r>
      </text>
    </comment>
  </commentList>
</comments>
</file>

<file path=xl/sharedStrings.xml><?xml version="1.0" encoding="utf-8"?>
<sst xmlns="http://schemas.openxmlformats.org/spreadsheetml/2006/main" count="921" uniqueCount="399">
  <si>
    <t>WACC</t>
  </si>
  <si>
    <t>Depreciation</t>
  </si>
  <si>
    <t>Opex</t>
  </si>
  <si>
    <t>2015/16</t>
  </si>
  <si>
    <t>TCSD</t>
  </si>
  <si>
    <t>2016/17</t>
  </si>
  <si>
    <t>2017/18</t>
  </si>
  <si>
    <t>2018/19</t>
  </si>
  <si>
    <t>2019/20</t>
  </si>
  <si>
    <t>(all $'m)</t>
  </si>
  <si>
    <t>Revenue, using adjusted building blocks</t>
  </si>
  <si>
    <t>EV adjustments</t>
  </si>
  <si>
    <t>A1</t>
  </si>
  <si>
    <t>WACC return on forecast opening RAB value</t>
  </si>
  <si>
    <t>B</t>
  </si>
  <si>
    <t>N</t>
  </si>
  <si>
    <t>Frev</t>
  </si>
  <si>
    <t>Fmid</t>
  </si>
  <si>
    <t>Fopex</t>
  </si>
  <si>
    <t>Tax</t>
  </si>
  <si>
    <t>Total forecast MAR</t>
  </si>
  <si>
    <t>Tax calculation</t>
  </si>
  <si>
    <t>Costs (incl. non-IRIS PTR)</t>
  </si>
  <si>
    <t>Notional interest</t>
  </si>
  <si>
    <t>Regulatory profit/loss bfore tax</t>
  </si>
  <si>
    <t>revenue difference for goal seek</t>
  </si>
  <si>
    <t>Pass-through and recoverable cost wash-up</t>
  </si>
  <si>
    <t>Voluntary adjustment</t>
  </si>
  <si>
    <t>D</t>
  </si>
  <si>
    <t>Total forecast capital charge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</si>
  <si>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</si>
  <si>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</si>
  <si>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</si>
  <si>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</si>
  <si>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</si>
  <si>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</si>
  <si>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</si>
  <si>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</si>
  <si>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</si>
  <si>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Pass-through costs</t>
  </si>
  <si>
    <t>RCP2 year 1</t>
  </si>
  <si>
    <t>RCP2 year 2</t>
  </si>
  <si>
    <t>RCP2 year 3</t>
  </si>
  <si>
    <t>RCP2 year 4</t>
  </si>
  <si>
    <t>RCP2 year 5</t>
  </si>
  <si>
    <t>Re IRIS</t>
  </si>
  <si>
    <t>Re NIGU</t>
  </si>
  <si>
    <t>Total</t>
  </si>
  <si>
    <t>HVAC</t>
  </si>
  <si>
    <t>HVDC</t>
  </si>
  <si>
    <t>$'m</t>
  </si>
  <si>
    <t>Forecast commissioned assets - July</t>
  </si>
  <si>
    <t>Forecast commissioned assets - August</t>
  </si>
  <si>
    <t>Forecast commissioned assets - September</t>
  </si>
  <si>
    <t>Forecast commissioned assets - October</t>
  </si>
  <si>
    <t>Forecast commissioned assets - November</t>
  </si>
  <si>
    <t>Forecast commissioned assets - December</t>
  </si>
  <si>
    <t>Forecast commissioned assets - January</t>
  </si>
  <si>
    <t>Forecast commissioned assets - February</t>
  </si>
  <si>
    <t>Forecast commissioned assets - March</t>
  </si>
  <si>
    <t>Forecast commissioned assets - April</t>
  </si>
  <si>
    <t>Forecast commissioned assets - May</t>
  </si>
  <si>
    <t>Forecast commissioned assets - June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</si>
  <si>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</si>
  <si>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</si>
  <si>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</si>
  <si>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</si>
  <si>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</si>
  <si>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</si>
  <si>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</si>
  <si>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</si>
  <si>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</si>
  <si>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</si>
  <si>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</si>
  <si>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</si>
  <si>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CUBE:</t>
  </si>
  <si>
    <t>Staging:TP_Project_Reporting</t>
  </si>
  <si>
    <t>PJ_FinancialScenario</t>
  </si>
  <si>
    <t>RCP2_Allowance</t>
  </si>
  <si>
    <t>PJ_ExpenditureCategory</t>
  </si>
  <si>
    <t>Total_Capitalised</t>
  </si>
  <si>
    <t>PJ_AMDBID</t>
  </si>
  <si>
    <t>ALL PJ</t>
  </si>
  <si>
    <t>PJ_TM1DataSource</t>
  </si>
  <si>
    <t>Total_Type</t>
  </si>
  <si>
    <t>PJ_MajorAsset</t>
  </si>
  <si>
    <t>All Major Assets (BP)</t>
  </si>
  <si>
    <t>PJ_Activity</t>
  </si>
  <si>
    <t>All Activities</t>
  </si>
  <si>
    <t>PJ_Status</t>
  </si>
  <si>
    <t>All Status</t>
  </si>
  <si>
    <t>PJ_Process</t>
  </si>
  <si>
    <t>All Processes</t>
  </si>
  <si>
    <t>PJ_FundingSource</t>
  </si>
  <si>
    <t>Base (Con)</t>
  </si>
  <si>
    <t>Approved major</t>
  </si>
  <si>
    <t>PJ_ContractSource</t>
  </si>
  <si>
    <t>All Contract Types</t>
  </si>
  <si>
    <t>PJ_RegID</t>
  </si>
  <si>
    <t>All Reg Submissions</t>
  </si>
  <si>
    <t>PJ_RegStatus</t>
  </si>
  <si>
    <t>All Reg Status</t>
  </si>
  <si>
    <t>PJ_BusinessOwner</t>
  </si>
  <si>
    <t>All Business Owners</t>
  </si>
  <si>
    <t>PJ_DeliveryGroup</t>
  </si>
  <si>
    <t>All Delivery Groups</t>
  </si>
  <si>
    <t>PJ_DeliveryProgramme</t>
  </si>
  <si>
    <t>All Delivery Programmes</t>
  </si>
  <si>
    <t>PJ_ReportingProgramme</t>
  </si>
  <si>
    <t>All Reporting Programmes</t>
  </si>
  <si>
    <t>PJ_ProjectManager</t>
  </si>
  <si>
    <t>All Project Managers</t>
  </si>
  <si>
    <t>PJ_Site</t>
  </si>
  <si>
    <t>All Regions</t>
  </si>
  <si>
    <t>PJ_Type</t>
  </si>
  <si>
    <t>All Type</t>
  </si>
  <si>
    <t>PJ_AssetPortfolio</t>
  </si>
  <si>
    <t>All Asset Portfolios</t>
  </si>
  <si>
    <t>PJ_ReportingMeasures</t>
  </si>
  <si>
    <t>CPI_and_RPE-Inclusive</t>
  </si>
  <si>
    <t>Transmission</t>
  </si>
  <si>
    <t>2015/16 (Excl OB)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</si>
  <si>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</si>
  <si>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</si>
  <si>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</si>
  <si>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</si>
  <si>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</si>
  <si>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</si>
  <si>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</si>
  <si>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</si>
  <si>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</si>
  <si>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</si>
  <si>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</si>
  <si>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</si>
  <si>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2016/17 (Excl OB)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</si>
  <si>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</si>
  <si>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</si>
  <si>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</si>
  <si>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</si>
  <si>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</si>
  <si>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</si>
  <si>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</si>
  <si>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</si>
  <si>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</si>
  <si>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</si>
  <si>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</si>
  <si>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</si>
  <si>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2017/18 (Excl OB)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</si>
  <si>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</si>
  <si>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</si>
  <si>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</si>
  <si>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</si>
  <si>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</si>
  <si>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</si>
  <si>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</si>
  <si>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</si>
  <si>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</si>
  <si>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</si>
  <si>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</si>
  <si>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</si>
  <si>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2018/19 (Excl OB)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</si>
  <si>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</si>
  <si>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</si>
  <si>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</si>
  <si>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</si>
  <si>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</si>
  <si>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</si>
  <si>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</si>
  <si>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</si>
  <si>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</si>
  <si>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</si>
  <si>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</si>
  <si>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</si>
  <si>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2019/20 (Excl OB)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</si>
  <si>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</si>
  <si>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</si>
  <si>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</si>
  <si>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</si>
  <si>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</si>
  <si>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</si>
  <si>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</si>
  <si>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</si>
  <si>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</si>
  <si>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</si>
  <si>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</si>
  <si>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</si>
  <si>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Unapproved</t>
  </si>
  <si>
    <t>CUWLP Clutha-Upper Waitaki Lines Programme</t>
  </si>
  <si>
    <t>GUP_2009_PART_VI Auto Sync Points</t>
  </si>
  <si>
    <t>LSI Reliability</t>
  </si>
  <si>
    <t>No Delivery Programme Assigned/Required</t>
  </si>
  <si>
    <t>UNIDRS Upper North Island Dynamic Reactive Support</t>
  </si>
  <si>
    <t>Waitaki Valley</t>
  </si>
  <si>
    <t>WGN-SFD A Reconductor [GUP_2009_Part_III]  [SFD-WGN-TRAN-EHMT-01]</t>
  </si>
  <si>
    <t>BPE-HAY A &amp; B Reconductoring</t>
  </si>
  <si>
    <t>TBA</t>
  </si>
  <si>
    <t>CPK-WIL B Reconductoring 2016-19</t>
  </si>
  <si>
    <t>Less Unapproved</t>
  </si>
  <si>
    <t>Approved HVAC Major</t>
  </si>
  <si>
    <t>HVDC Upgrade XDC</t>
  </si>
  <si>
    <t>Column 3</t>
  </si>
  <si>
    <t>Column 4</t>
  </si>
  <si>
    <t>Column 5</t>
  </si>
  <si>
    <t>RCP2 Revenue Capex_Con</t>
  </si>
  <si>
    <t>Major (Con)</t>
  </si>
  <si>
    <t>RAB tax depreciation</t>
  </si>
  <si>
    <t>Tower painting</t>
  </si>
  <si>
    <t>Tax write-offs</t>
  </si>
  <si>
    <t>Recoverable costs - non-IRIS</t>
  </si>
  <si>
    <t>Recoverable costs - IRIS</t>
  </si>
  <si>
    <t>Regulatory cost of debt</t>
  </si>
  <si>
    <t>RCP2</t>
  </si>
  <si>
    <t>Risk free rate</t>
  </si>
  <si>
    <t>Debt premium</t>
  </si>
  <si>
    <t>Debt issuance costs</t>
  </si>
  <si>
    <t>Average corporate tax rate</t>
  </si>
  <si>
    <t>Average investor tax rate</t>
  </si>
  <si>
    <t>Asset beta</t>
  </si>
  <si>
    <t>Equity beta</t>
  </si>
  <si>
    <t>Tax-adjusted market risk premuim</t>
  </si>
  <si>
    <t>Leverage</t>
  </si>
  <si>
    <t>Cost of debt (pre tax)</t>
  </si>
  <si>
    <t>Cost of equity (post tax)</t>
  </si>
  <si>
    <t>Mid-point post tax WACC</t>
  </si>
  <si>
    <t>Mid-point Vanilla WACC</t>
  </si>
  <si>
    <t>Standard error</t>
  </si>
  <si>
    <t>75th percentile amount</t>
  </si>
  <si>
    <t>Vanilla WACC (at the 75th percentile)</t>
  </si>
  <si>
    <t>Post-tax WACC calculated (at 75th %ile)</t>
  </si>
  <si>
    <t>Vanilla WACC (at the 67th percentile)</t>
  </si>
  <si>
    <t>Term Credit Spread Differential</t>
  </si>
  <si>
    <t>This item is not sufficiently material for us to have to forecast the various spreads and differences that go into the calculation,</t>
  </si>
  <si>
    <t>so we propose to use the factor that has been calculated ex-post for 2013/14, and apply that to the forecast RAB</t>
  </si>
  <si>
    <t>Any differences will wash up</t>
  </si>
  <si>
    <t>The ex-post TCSD for 2013/14 was</t>
  </si>
  <si>
    <t>For an average RAB of</t>
  </si>
  <si>
    <t>This is more-or-less proportional to our RAB</t>
  </si>
  <si>
    <t>factor is</t>
  </si>
  <si>
    <t>underlying WACC dependent?</t>
  </si>
  <si>
    <t>APPENDIX: CALCULATION OF THE CUSTOMER BALANCES (EV AND PASS-THROUGH BALANCES COMBINED) WITH THE RELEVANT REVENUE ADJUSTMENTS</t>
  </si>
  <si>
    <t>RCP1</t>
  </si>
  <si>
    <t>2011/12</t>
  </si>
  <si>
    <t>2012/13</t>
  </si>
  <si>
    <t>2013/14</t>
  </si>
  <si>
    <t>2014/15</t>
  </si>
  <si>
    <t>Opening AC Balance</t>
  </si>
  <si>
    <t xml:space="preserve">2011/12 EV adjustment </t>
  </si>
  <si>
    <t>'MAR' wash-ups arising</t>
  </si>
  <si>
    <t>'MAR' wash-ups recovered</t>
  </si>
  <si>
    <t>Interest</t>
  </si>
  <si>
    <t>Pass-throughs and recoverables wash-ups arising</t>
  </si>
  <si>
    <t>Pass-throughs and recoverables wash-ups recovered</t>
  </si>
  <si>
    <t>Interest on 2011/12 wash-up in error</t>
  </si>
  <si>
    <t>Return / Recovery historic EV balance</t>
  </si>
  <si>
    <t>Closing</t>
  </si>
  <si>
    <t>Wash-ups and historic EV spreading</t>
  </si>
  <si>
    <t>Additional revenue for new major projects - Kawerau</t>
  </si>
  <si>
    <t>Additional revenue for new major projects - USI GUP 1</t>
  </si>
  <si>
    <t>Adjustment applied to MAR for the year</t>
  </si>
  <si>
    <t>Adjustment aplpied to pass-throughs and recoverables for the year</t>
  </si>
  <si>
    <t xml:space="preserve">Additional revenue for new major projects </t>
  </si>
  <si>
    <t>Balance at the end of RCP1 in relation to just the historic balances (memo)</t>
  </si>
  <si>
    <t>YES - auto</t>
  </si>
  <si>
    <t>Commissioned assets in RAB</t>
  </si>
  <si>
    <t>allowance (assumed equal to our voluntary reduction)</t>
  </si>
  <si>
    <t>Overspend adjustment over the full life of the overspend (NPV)</t>
  </si>
  <si>
    <t>Grossed up for tax</t>
  </si>
  <si>
    <t>Calculated at 2014/15 by adding 2 years interest</t>
  </si>
  <si>
    <t>to give back</t>
  </si>
  <si>
    <t>already given back in 2014/15</t>
  </si>
  <si>
    <t>Net amount to be spread in RCP2</t>
  </si>
  <si>
    <t>positive amounts are being deducted from revenue (given back)</t>
  </si>
  <si>
    <t>Amount per year</t>
  </si>
  <si>
    <t>Applied to each year of RCP2 by adding interest</t>
  </si>
  <si>
    <t>NIGU - spread overspend adjustment over RCP2</t>
  </si>
  <si>
    <t>post-tax WACC</t>
  </si>
  <si>
    <t>RCP1 forecast under-spend</t>
  </si>
  <si>
    <t>Total RCP1+IRIS benefit</t>
  </si>
  <si>
    <t>per year</t>
  </si>
  <si>
    <t>IRIS maintenance under-spend adjustment</t>
  </si>
  <si>
    <t>see RCP2 proposal and board paper</t>
  </si>
  <si>
    <t>amount to forego (say, in 2015/16)</t>
  </si>
  <si>
    <t>scope element</t>
  </si>
  <si>
    <t>Voluntary adjustments</t>
  </si>
  <si>
    <t>There's no regulatory underpinning to these - they're voluntary - so they just have to be agreed to board papers etc.</t>
  </si>
  <si>
    <t>The calculations don't need to be audited.</t>
  </si>
  <si>
    <t>RCP1 Recoverable costs (washup)</t>
  </si>
  <si>
    <t>RCP1 incremental rolling incentive scheme</t>
  </si>
  <si>
    <t>RCP1 Transmission alternatives (op costs)</t>
  </si>
  <si>
    <t>503097 - Reserves (offset)</t>
  </si>
  <si>
    <t>503006 - Reserves (Transmisson portion)</t>
  </si>
  <si>
    <t>RCP1 Recoverable costs</t>
  </si>
  <si>
    <t>RCP1 Pass throughs (washup)</t>
  </si>
  <si>
    <t>RCP1 Pass throughs other</t>
  </si>
  <si>
    <t>553059 - CC Levies</t>
  </si>
  <si>
    <t>553049 - EA levies</t>
  </si>
  <si>
    <t>Rates</t>
  </si>
  <si>
    <t>RCP1 Pass through</t>
  </si>
  <si>
    <t>RCP1 Pass throughs and Recoverable costs</t>
  </si>
  <si>
    <t>Regulated Transmission</t>
  </si>
  <si>
    <t>Difference</t>
  </si>
  <si>
    <t>BUDM1415A - Business Plan 2014/15</t>
  </si>
  <si>
    <t>Staging:FM_Scenario</t>
  </si>
  <si>
    <t>Total $</t>
  </si>
  <si>
    <t>Staging:FM_MDL Values</t>
  </si>
  <si>
    <t>Transpower Group</t>
  </si>
  <si>
    <t>Staging:FM_CC</t>
  </si>
  <si>
    <t>Staging:FM_TTYM</t>
  </si>
  <si>
    <t>Calculation of the RCP2 revenue</t>
  </si>
  <si>
    <t>not used</t>
  </si>
  <si>
    <t>67th percentile amount</t>
  </si>
  <si>
    <t>Nil, per Siobhan Procter email 29.9.14</t>
  </si>
  <si>
    <t>amount per Gari Bickers email 29.9.14</t>
  </si>
  <si>
    <t>Adjustment required re IDC CAP</t>
  </si>
  <si>
    <t>Revised IDC figure</t>
  </si>
  <si>
    <t>Regulatory post-tax WACC is</t>
  </si>
  <si>
    <t>gross up to commissioning figure</t>
  </si>
  <si>
    <t>The RCP2 IDC rate is</t>
  </si>
  <si>
    <t>Major</t>
  </si>
  <si>
    <t>Base</t>
  </si>
  <si>
    <t>All Funding Sources</t>
  </si>
  <si>
    <t>Capitalised IDC</t>
  </si>
  <si>
    <t>All Major Assets</t>
  </si>
  <si>
    <t>Total IRIS</t>
  </si>
  <si>
    <t>CPI added to the c/fwd amounts</t>
  </si>
  <si>
    <t>IRIS re 2014/15 (offset by an extra year)</t>
  </si>
  <si>
    <t>IRIS re 2013/14</t>
  </si>
  <si>
    <t>IRIS re 2012/13</t>
  </si>
  <si>
    <t>Incremental change</t>
  </si>
  <si>
    <t>cpi (from the March 2014 workings)</t>
  </si>
  <si>
    <t>Variance to allowance</t>
  </si>
  <si>
    <t>HVDC variance to allowance</t>
  </si>
  <si>
    <t>HVAC variance to allowance</t>
  </si>
  <si>
    <t>HVDC spend</t>
  </si>
  <si>
    <t>HVAC spend</t>
  </si>
  <si>
    <t>HVDC cap</t>
  </si>
  <si>
    <t>HVAC cap</t>
  </si>
  <si>
    <t>% split for allowance</t>
  </si>
  <si>
    <t>RCP1 CC CAP</t>
  </si>
  <si>
    <t>Forecast of the IRIS credits in RCP2</t>
  </si>
  <si>
    <t>forecast in this worksheet</t>
  </si>
  <si>
    <t>Vanilla WACC used in the forecast</t>
  </si>
  <si>
    <t>Post-tax WACC used in the forecast</t>
  </si>
  <si>
    <t>Values taken on 2 October</t>
  </si>
  <si>
    <t>=SUMIF('Approved Major'!$A$26:$A$59,A$26:A90,'Approved Major'!$N$26:$N$59)</t>
  </si>
  <si>
    <t>Below, as amended (manual inputs) for the RCP2 revenue forecast</t>
  </si>
  <si>
    <t>WACC(vanilla)</t>
  </si>
  <si>
    <t>Revenue</t>
  </si>
  <si>
    <t>Combined Summary</t>
  </si>
  <si>
    <t>Year 1 (2015/2016)</t>
  </si>
  <si>
    <t>Year 2 (2016/2017)</t>
  </si>
  <si>
    <t>Year 3 (2017/2018)</t>
  </si>
  <si>
    <t>Year 4 (2018/2019)</t>
  </si>
  <si>
    <t>Year 5 (2019/2020)</t>
  </si>
  <si>
    <t>Estimated amount to be forecast on an annual basis</t>
  </si>
  <si>
    <t>Paste values from Helen's forecast as at 10 October (http://tp-hub.transpower.co.nz/activity/fn13/ReportingDeliverables/Rates%20forecast%20workings.xlsx )</t>
  </si>
  <si>
    <t>per Helen Deane's forecast as at 10 Oct</t>
  </si>
  <si>
    <t>Other adjustments</t>
  </si>
  <si>
    <t>Standard error of the debt premium</t>
  </si>
  <si>
    <t>Numbers given to the Commission on 13 October</t>
  </si>
  <si>
    <t>Numbers given to the Commission on 15 October</t>
  </si>
  <si>
    <t>2. Change to the tax calculation, so that the unadjusted costs are used instead of the cash flow timing-adjusted numbers. Effect was 28% of 0.4% of ~$300m</t>
  </si>
  <si>
    <t>Changes made subsequent to the numbers above being sent to the Commission</t>
  </si>
  <si>
    <t>1. Inclusion of the TCSD in the notional interest number in the tax comp. This had been omitted. Effect was 28% of ~$2m</t>
  </si>
  <si>
    <t>Numbers as at 16 October after the application of changes 1 to 4 above</t>
  </si>
  <si>
    <t>Difference to 13 October numbers</t>
  </si>
  <si>
    <t>Difference to 15 October numbers</t>
  </si>
  <si>
    <t>Below is a 'values' record of the numbers given to the Commission and the effect of any changes made to the workings.</t>
  </si>
  <si>
    <t>4. Changed the WACC calculation slightly to avoid the need for a hard-numbered 'rounding fix'. Standard error now 1.064%. Effect unquantified, but quite small.</t>
  </si>
  <si>
    <t>3. Added the 'other adjustments' element of the wash-up into the 'EV calculation' tab (cells E15 and E48). The numbers net to $0.2m plus interest, grossed up for tax in 2015/16</t>
  </si>
  <si>
    <t>Changes made on 17 October</t>
  </si>
  <si>
    <t>Numbers as at 17 October after the application of change 5 above</t>
  </si>
  <si>
    <t>Difference to 16 October numbers</t>
  </si>
  <si>
    <t>5. Changes to the RAB workings, arising from PwC work</t>
  </si>
  <si>
    <t>RCP2 revenue forecast summary</t>
  </si>
  <si>
    <t>prepared in accordance with the 12 September Notice to Supply Information to the Commerce Commission under s53ZD of the Comerce Act 1986</t>
  </si>
  <si>
    <t>Post-tax WACC (at 67th percentile)</t>
  </si>
  <si>
    <t>WACC determination for RCP2</t>
  </si>
  <si>
    <t>http://www.comcom.govt.nz/dmsdocument/12632</t>
  </si>
  <si>
    <t>Changes made on 31 October</t>
  </si>
  <si>
    <t>6. Changed the WACC parameters to the ones determined by the Commission in http://www.comcom.govt.nz/dmsdocument/12632</t>
  </si>
  <si>
    <t>Numbers given to the Commission on 14 November</t>
  </si>
  <si>
    <t>Difference to 17 October numbers</t>
  </si>
  <si>
    <t>assumes that qualifying debt increases with the average RAB</t>
  </si>
  <si>
    <t>Qualifying debt</t>
  </si>
  <si>
    <t>The term credit spread difference in paragraph 2.4.10: (T)</t>
  </si>
  <si>
    <t>T x U</t>
  </si>
  <si>
    <t>The cost of executing an interest rate swap in paragraph 2.4.9(2): (A)</t>
  </si>
  <si>
    <t>A x B</t>
  </si>
  <si>
    <t>The debt issuance cost re-adjustment factor in paragraph 2.4.11(4): (0.0175/tenor - 0.0035)</t>
  </si>
  <si>
    <t>factor x qualifying debt</t>
  </si>
  <si>
    <t>The sum of the parts (i), (ii) and (iii) in paragraph 2.4.11(3)(a): also 'A' per these IMs</t>
  </si>
  <si>
    <t>Book value of Transpower's total interest bearing debt per 2.4.11(3)(b): labelled 'B'</t>
  </si>
  <si>
    <t>Leverage, per 2.4.11(3)(c): labelled 'C'</t>
  </si>
  <si>
    <t>Average RAB, per paragraph 2.4.11(3)(d): labelled 'D'</t>
  </si>
  <si>
    <t>TCSD per 2.4.11(3)</t>
  </si>
  <si>
    <t>Figure calculated in the revenue forecast</t>
  </si>
  <si>
    <t>ex-post weighted averages</t>
  </si>
  <si>
    <t>Full IM-clause specific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</si>
</sst>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#,##0.00_-;\(#,##0.00\)"/>
    <numFmt numFmtId="166" formatCode="0.0%"/>
    <numFmt numFmtId="167" formatCode="_(* #,##0.00_);_(* \(#,##0.00\);_(* &quot;-&quot;??_);_(@_)"/>
    <numFmt numFmtId="168" formatCode="0.0"/>
    <numFmt numFmtId="169" formatCode="_(* #,##0.0_);_(* \(#,##0.0\)"/>
    <numFmt numFmtId="170" formatCode="&quot;$&quot;&quot; &quot;#,##0_);\(&quot;$&quot;&quot; &quot;#,##0\);\-_)"/>
    <numFmt numFmtId="171" formatCode="#,##0_);\(#,##0\);\-_)"/>
    <numFmt numFmtId="172" formatCode="&quot;$&quot;#,##0_);\(&quot;$&quot;#,##0\)"/>
    <numFmt numFmtId="173" formatCode="#,##0\ ;\(#,##0\);\-\ \ \ \ \ "/>
    <numFmt numFmtId="174" formatCode="#,##0_);[Red]\(#,##0\);&quot;-&quot;_);[Blue]&quot;Error-&quot;@"/>
    <numFmt numFmtId="175" formatCode="#,##0.0_);[Red]\(#,##0.0\);&quot;-&quot;_);[Blue]&quot;Error-&quot;@"/>
    <numFmt numFmtId="176" formatCode="#,##0.00_);[Red]\(#,##0.00\);&quot;-&quot;_);[Blue]&quot;Error-&quot;@"/>
    <numFmt numFmtId="177" formatCode="&quot;$&quot;* #,##0_);[Red]&quot;$&quot;* \(#,##0\);&quot;$&quot;* &quot;-&quot;_);[Blue]&quot;Error-&quot;@"/>
    <numFmt numFmtId="178" formatCode="&quot;$&quot;* #,##0.0_);[Red]&quot;$&quot;* \(#,##0.0\);&quot;$&quot;* &quot;-&quot;_);[Blue]&quot;Error-&quot;@"/>
    <numFmt numFmtId="179" formatCode="&quot;$&quot;* #,##0.00_);[Red]&quot;$&quot;* \(#,##0.00\);&quot;$&quot;* &quot;-&quot;_);[Blue]&quot;Error-&quot;@"/>
    <numFmt numFmtId="180" formatCode="dd\ mmm\ yyyy_)"/>
    <numFmt numFmtId="181" formatCode="dd/mm/yy_)"/>
    <numFmt numFmtId="182" formatCode="0%_);[Red]\-0%_);0%_);[Blue]&quot;Error-&quot;@"/>
    <numFmt numFmtId="183" formatCode="0.0%_);[Red]\-0.0%_);0.0%_);[Blue]&quot;Error-&quot;@"/>
    <numFmt numFmtId="184" formatCode="0.00%_);[Red]\-0.00%_);0.00%_);[Blue]&quot;Error-&quot;@"/>
    <numFmt numFmtId="185" formatCode="#,##0.0_);[Red]\(#,##0.0\)"/>
    <numFmt numFmtId="186" formatCode="&quot;Error&quot;;&quot;Error&quot;;&quot;OK&quot;"/>
    <numFmt numFmtId="187" formatCode="&quot;$&quot;#,##0.0"/>
    <numFmt numFmtId="188" formatCode="#,##0.0\ ;\(#,##0.0\);&quot;  -&quot;\ "/>
    <numFmt numFmtId="189" formatCode="_(&quot;$&quot;* #,##0.00_);_(&quot;$&quot;* \(#,##0.00\);_(&quot;$&quot;* &quot;-&quot;??_);_(@_)"/>
    <numFmt numFmtId="190" formatCode="&quot;€&quot;_-0.00"/>
    <numFmt numFmtId="191" formatCode="&quot;£&quot;_-0.00"/>
    <numFmt numFmtId="192" formatCode="&quot;$&quot;#,##0\ ;\(&quot;$&quot;#,##0\)"/>
    <numFmt numFmtId="193" formatCode="&quot;$&quot;#,##0.0_);\(&quot;$&quot;#,##0.0\)"/>
    <numFmt numFmtId="194" formatCode="&quot;$&quot;#,##0.00_);\(&quot;$&quot;#,##0.00\)"/>
    <numFmt numFmtId="195" formatCode="&quot;$&quot;#,##0.000_);\(&quot;$&quot;#,##0.000\)"/>
    <numFmt numFmtId="196" formatCode="&quot;$&quot;#,##0.0000_);\(&quot;$&quot;#,##0.0000\)"/>
    <numFmt numFmtId="197" formatCode="dd/mm/yy\ "/>
    <numFmt numFmtId="198" formatCode="mmm\-yy\ "/>
    <numFmt numFmtId="199" formatCode="_(* #,##0_);_(* \(#,##0\);_(* &quot;&quot;\ \-\ &quot;&quot;_);_(@_)"/>
    <numFmt numFmtId="200" formatCode="_-* #,##0\ _D_M_-;\-* #,##0\ _D_M_-;_-* &quot;-&quot;\ _D_M_-;_-@_-"/>
    <numFmt numFmtId="201" formatCode="_-* #,##0.00\ _D_M_-;\-* #,##0.00\ _D_M_-;_-* &quot;-&quot;??\ _D_M_-;_-@_-"/>
    <numFmt numFmtId="202" formatCode="#,##0.0_);\(#,##0.0\);&quot;&quot;"/>
    <numFmt numFmtId="203" formatCode="_-[$€-2]* #,##0.00_-;\-[$€-2]* #,##0.00_-;_-[$€-2]* &quot;-&quot;??_-"/>
    <numFmt numFmtId="204" formatCode="#,##0.0_);\(#,##0.0\)"/>
    <numFmt numFmtId="205" formatCode="#,##0.0_);\(#,##0.0\);&quot;–&quot;"/>
    <numFmt numFmtId="206" formatCode="#,##0.0\ ;\(#,##0.0\);&quot;  -&quot;\ _);@\ "/>
    <numFmt numFmtId="207" formatCode="#,###.0\ ;\(#,###.0\);&quot;- &quot;"/>
    <numFmt numFmtId="208" formatCode=";;;"/>
    <numFmt numFmtId="209" formatCode="#,##0;\(#,##0\);\-_)"/>
    <numFmt numFmtId="210" formatCode="#,##0.0\x;\(#,##0.0\)\x;&quot;–&quot;"/>
    <numFmt numFmtId="211" formatCode="#,##0_*;\(#,##0\);0_*"/>
    <numFmt numFmtId="212" formatCode="_-* #,##0.00\ _F_-;\-* #,##0.00\ _F_-;_-* &quot;-&quot;??\ _F_-;_-@_-"/>
    <numFmt numFmtId="213" formatCode="_-* #,##0.00\ &quot;F&quot;_-;\-* #,##0.00\ &quot;F&quot;_-;_-* &quot;-&quot;??\ &quot;F&quot;_-;_-@_-"/>
    <numFmt numFmtId="214" formatCode="0.0\x;\(0.0\x\);\-"/>
    <numFmt numFmtId="215" formatCode="0.00_)"/>
    <numFmt numFmtId="216" formatCode="#,##0.000_);\(#,##0.000\)"/>
    <numFmt numFmtId="217" formatCode="#,##0.0_);\(#,##0.0\);\-_)"/>
    <numFmt numFmtId="218" formatCode="#,##0.0%;\(#,##0.0\)%;&quot;–&quot;"/>
    <numFmt numFmtId="219" formatCode="0.0%;\(0.0%\);\-"/>
    <numFmt numFmtId="220" formatCode="&quot;$&quot;#,##0.00"/>
    <numFmt numFmtId="221" formatCode="#,##0.0%_);\(#,##0.0%\)"/>
    <numFmt numFmtId="222" formatCode="#,##0.00%_);\(#,##0.00%\)"/>
    <numFmt numFmtId="223" formatCode="#,##0.000%_);\(#,##0.000%\)"/>
    <numFmt numFmtId="224" formatCode="#,##0%_);\(#,##0%\)"/>
    <numFmt numFmtId="225" formatCode="0.0%_*;\(0.0%\)"/>
    <numFmt numFmtId="226" formatCode="#,##0\ ;\(#,##0\)"/>
    <numFmt numFmtId="227" formatCode="#,##0.0%_);\(#,##0.0%\);\-_);@_)"/>
    <numFmt numFmtId="228" formatCode="#,##0_*;\(#,##0\);0_*;@_)"/>
    <numFmt numFmtId="229" formatCode="#,##0.0%;\-#,##0.0%;0.0%"/>
    <numFmt numFmtId="230" formatCode="#,##0_);[Red]\(#,##0\);&quot;&quot;"/>
    <numFmt numFmtId="231" formatCode="#,##0.00\x;\-#,##0.00\x"/>
    <numFmt numFmtId="232" formatCode="#,##0.00%"/>
    <numFmt numFmtId="233" formatCode="#,##0.00%;\-#,##0.00%;0.00%"/>
    <numFmt numFmtId="234" formatCode="#,##0_);\(#,##0\);&quot;- &quot;"/>
    <numFmt numFmtId="235" formatCode="_-* #,##0\ &quot;DM&quot;_-;\-* #,##0\ &quot;DM&quot;_-;_-* &quot;-&quot;\ &quot;DM&quot;_-;_-@_-"/>
    <numFmt numFmtId="236" formatCode="_-* #,##0.00\ &quot;DM&quot;_-;\-* #,##0.00\ &quot;DM&quot;_-;_-* &quot;-&quot;??\ &quot;DM&quot;_-;_-@_-"/>
    <numFmt numFmtId="237" formatCode="_-* #,##0.0_-;\-* #,##0.0_-;_-* &quot;-&quot;??_-;_-@_-"/>
    <numFmt numFmtId="238" formatCode="#,##0;\(#,##0\)"/>
    <numFmt numFmtId="239" formatCode="_-* #,##0_-;\-* #,##0_-;_-* &quot;-&quot;??_-;_-@_-"/>
    <numFmt numFmtId="240" formatCode="_(* #,##0.0,,_);[Red]\(#,##0.0,,\);_-* &quot;-&quot;??_-;_-@_-"/>
    <numFmt numFmtId="241" formatCode="#,##0;[Red]\(#,##0\)"/>
    <numFmt numFmtId="242" formatCode="#,##0.0_-;\(#,##0.0\)"/>
    <numFmt numFmtId="243" formatCode="_(* #,##0_);_(* \(#,##0\);_(* &quot;-&quot;??_);_(@_)"/>
    <numFmt numFmtId="244" formatCode="#,##0.0_-;\(#,##0.0\);_-* &quot;-&quot;??_-;_-@_-"/>
    <numFmt numFmtId="245" formatCode="General_)"/>
    <numFmt numFmtId="246" formatCode="_-[$$-1409]* #,##0.00_-;\-[$$-1409]* #,##0.00_-;_-[$$-1409]* &quot;-&quot;??_-;_-@_-"/>
    <numFmt numFmtId="247" formatCode="#,##0_-;\(#,##0\)"/>
    <numFmt numFmtId="248" formatCode="0.000000000000"/>
  </numFmts>
  <fonts count="2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8.25"/>
      <name val="Helv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name val="Times"/>
    </font>
    <font>
      <sz val="10"/>
      <name val="Frutiger 45 Light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sz val="8"/>
      <name val="Palatino"/>
      <family val="1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0"/>
      <name val="Frutiger 45 Light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24"/>
      <name val="MS Sans Serif"/>
      <family val="2"/>
    </font>
    <font>
      <b/>
      <sz val="10"/>
      <color indexed="8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theme="1"/>
      <name val="Calibri"/>
      <family val="2"/>
    </font>
    <font>
      <b/>
      <sz val="9"/>
      <color indexed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Frutiger 45 Light"/>
    </font>
    <font>
      <b/>
      <sz val="12"/>
      <color indexed="9"/>
      <name val="Arial"/>
      <family val="2"/>
    </font>
    <font>
      <sz val="6"/>
      <name val="Palatino"/>
      <family val="1"/>
    </font>
    <font>
      <sz val="6"/>
      <color indexed="16"/>
      <name val="Palatino"/>
      <family val="1"/>
    </font>
    <font>
      <b/>
      <i/>
      <sz val="10"/>
      <color indexed="9"/>
      <name val="Arial"/>
      <family val="2"/>
    </font>
    <font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sz val="11"/>
      <color indexed="8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sz val="10"/>
      <name val="Palatino"/>
    </font>
    <font>
      <sz val="18"/>
      <name val="Palatino"/>
      <family val="1"/>
    </font>
    <font>
      <b/>
      <sz val="9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i/>
      <sz val="14"/>
      <name val="Palatino"/>
      <family val="1"/>
    </font>
    <font>
      <b/>
      <sz val="10"/>
      <color indexed="8"/>
      <name val="N Helvetica Narrow"/>
    </font>
    <font>
      <b/>
      <sz val="14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10"/>
      <color indexed="30"/>
      <name val="Frutiger 45 Light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9"/>
      <color indexed="12"/>
      <name val="Frutiger 45 Light"/>
      <family val="2"/>
    </font>
    <font>
      <sz val="10"/>
      <color indexed="23"/>
      <name val="Arial"/>
      <family val="2"/>
    </font>
    <font>
      <sz val="10"/>
      <name val="Helv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b/>
      <u val="singleAccounting"/>
      <sz val="9"/>
      <color indexed="9"/>
      <name val="Arial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color theme="1"/>
      <name val="Arial Mäori"/>
      <family val="2"/>
    </font>
    <font>
      <sz val="10"/>
      <name val="Verdana"/>
      <family val="2"/>
    </font>
    <font>
      <sz val="11"/>
      <color theme="1"/>
      <name val="Arial Mäori"/>
      <family val="2"/>
    </font>
    <font>
      <sz val="10"/>
      <color indexed="8"/>
      <name val="Arial Mäori"/>
      <family val="2"/>
    </font>
    <font>
      <sz val="9"/>
      <color theme="1"/>
      <name val="Arial"/>
      <family val="2"/>
    </font>
    <font>
      <sz val="10"/>
      <name val="Palatino"/>
      <family val="1"/>
    </font>
    <font>
      <sz val="7"/>
      <color indexed="8"/>
      <name val="Arial"/>
      <family val="2"/>
    </font>
    <font>
      <sz val="9"/>
      <name val="Frutiger 45 Light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</font>
    <font>
      <sz val="9"/>
      <color indexed="12"/>
      <name val="Arial"/>
      <family val="2"/>
    </font>
    <font>
      <sz val="8"/>
      <color indexed="10"/>
      <name val="Helv"/>
    </font>
    <font>
      <sz val="10"/>
      <color indexed="23"/>
      <name val="MS Sans Serif"/>
      <family val="2"/>
    </font>
    <font>
      <b/>
      <sz val="12"/>
      <name val="MS Sans Serif"/>
      <family val="2"/>
    </font>
    <font>
      <sz val="10"/>
      <color indexed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i/>
      <sz val="8"/>
      <name val="Arial"/>
      <family val="2"/>
    </font>
    <font>
      <b/>
      <i/>
      <sz val="9"/>
      <color indexed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u/>
      <sz val="10"/>
      <name val="Arial"/>
      <family val="2"/>
    </font>
    <font>
      <sz val="9"/>
      <name val="Helvetica-Black"/>
    </font>
    <font>
      <sz val="12"/>
      <name val="Palatino"/>
      <family val="1"/>
    </font>
    <font>
      <sz val="11"/>
      <name val="Helvetica-Black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i/>
      <sz val="8"/>
      <name val="Helv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0"/>
      <name val="Arial"/>
      <family val="2"/>
    </font>
    <font>
      <i/>
      <sz val="10"/>
      <name val="Arial"/>
      <family val="2"/>
    </font>
    <font>
      <b/>
      <sz val="11"/>
      <color indexed="51"/>
      <name val="Calibri"/>
      <family val="2"/>
    </font>
    <font>
      <sz val="11"/>
      <name val="CG Omega"/>
      <family val="2"/>
    </font>
    <font>
      <sz val="12"/>
      <color theme="1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name val="Arial Unicode MS"/>
      <family val="2"/>
    </font>
    <font>
      <sz val="10"/>
      <name val="Courier"/>
      <family val="3"/>
    </font>
    <font>
      <b/>
      <sz val="11"/>
      <name val="Arial"/>
      <family val="2"/>
    </font>
    <font>
      <b/>
      <sz val="18"/>
      <color indexed="61"/>
      <name val="Cambria"/>
      <family val="2"/>
    </font>
    <font>
      <sz val="11"/>
      <color theme="0" tint="-0.499984740745262"/>
      <name val="Calibri"/>
      <family val="2"/>
      <scheme val="minor"/>
    </font>
    <font>
      <i/>
      <sz val="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Gray">
        <fgColor indexed="12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rgb="FF92D400"/>
        <bgColor indexed="64"/>
      </patternFill>
    </fill>
    <fill>
      <patternFill patternType="mediumGray">
        <fgColor indexed="17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11"/>
      </patternFill>
    </fill>
    <fill>
      <patternFill patternType="solid">
        <fgColor theme="8" tint="0.59999389629810485"/>
        <b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1"/>
      </patternFill>
    </fill>
    <fill>
      <patternFill patternType="solid">
        <fgColor indexed="48"/>
      </patternFill>
    </fill>
    <fill>
      <patternFill patternType="solid">
        <fgColor indexed="6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27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3" fontId="22" fillId="0" borderId="12" applyFont="0" applyFill="0" applyBorder="0" applyAlignment="0" applyProtection="0">
      <alignment horizontal="right"/>
    </xf>
    <xf numFmtId="168" fontId="22" fillId="0" borderId="12" applyFont="0" applyFill="0" applyBorder="0" applyAlignment="0" applyProtection="0">
      <alignment horizontal="right"/>
    </xf>
    <xf numFmtId="2" fontId="22" fillId="0" borderId="12" applyFont="0" applyFill="0" applyBorder="0" applyAlignment="0" applyProtection="0">
      <alignment horizontal="righ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4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5" borderId="0" applyNumberFormat="0" applyBorder="0" applyAlignment="0" applyProtection="0"/>
    <xf numFmtId="0" fontId="24" fillId="14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7" borderId="0" applyNumberFormat="0" applyBorder="0" applyAlignment="0" applyProtection="0"/>
    <xf numFmtId="0" fontId="24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9" borderId="0" applyNumberFormat="0" applyBorder="0" applyAlignment="0" applyProtection="0"/>
    <xf numFmtId="0" fontId="24" fillId="22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1" borderId="0" applyNumberFormat="0" applyBorder="0" applyAlignment="0" applyProtection="0"/>
    <xf numFmtId="0" fontId="24" fillId="26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0" borderId="0" applyNumberFormat="0" applyBorder="0" applyAlignment="0" applyProtection="0"/>
    <xf numFmtId="0" fontId="24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4" borderId="0" applyNumberFormat="0" applyBorder="0" applyAlignment="0" applyProtection="0"/>
    <xf numFmtId="0" fontId="24" fillId="1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6" borderId="0" applyNumberFormat="0" applyBorder="0" applyAlignment="0" applyProtection="0"/>
    <xf numFmtId="0" fontId="24" fillId="15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2" borderId="0" applyNumberFormat="0" applyBorder="0" applyAlignment="0" applyProtection="0"/>
    <xf numFmtId="0" fontId="24" fillId="19" borderId="0" applyNumberFormat="0" applyBorder="0" applyAlignment="0" applyProtection="0"/>
    <xf numFmtId="0" fontId="2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9" borderId="0" applyNumberFormat="0" applyBorder="0" applyAlignment="0" applyProtection="0"/>
    <xf numFmtId="0" fontId="24" fillId="23" borderId="0" applyNumberFormat="0" applyBorder="0" applyAlignment="0" applyProtection="0"/>
    <xf numFmtId="0" fontId="25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4" borderId="0" applyNumberFormat="0" applyBorder="0" applyAlignment="0" applyProtection="0"/>
    <xf numFmtId="0" fontId="24" fillId="27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24" fillId="31" borderId="0" applyNumberFormat="0" applyBorder="0" applyAlignment="0" applyProtection="0"/>
    <xf numFmtId="0" fontId="2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7" fillId="12" borderId="0" applyNumberFormat="0" applyBorder="0" applyAlignment="0" applyProtection="0"/>
    <xf numFmtId="0" fontId="28" fillId="41" borderId="0" applyNumberFormat="0" applyBorder="0" applyAlignment="0" applyProtection="0"/>
    <xf numFmtId="0" fontId="17" fillId="12" borderId="0" applyNumberFormat="0" applyBorder="0" applyAlignment="0" applyProtection="0"/>
    <xf numFmtId="0" fontId="26" fillId="36" borderId="0" applyNumberFormat="0" applyBorder="0" applyAlignment="0" applyProtection="0"/>
    <xf numFmtId="0" fontId="2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16" borderId="0" applyNumberFormat="0" applyBorder="0" applyAlignment="0" applyProtection="0"/>
    <xf numFmtId="0" fontId="26" fillId="42" borderId="0" applyNumberFormat="0" applyBorder="0" applyAlignment="0" applyProtection="0"/>
    <xf numFmtId="0" fontId="27" fillId="20" borderId="0" applyNumberFormat="0" applyBorder="0" applyAlignment="0" applyProtection="0"/>
    <xf numFmtId="0" fontId="28" fillId="44" borderId="0" applyNumberFormat="0" applyBorder="0" applyAlignment="0" applyProtection="0"/>
    <xf numFmtId="0" fontId="17" fillId="20" borderId="0" applyNumberFormat="0" applyBorder="0" applyAlignment="0" applyProtection="0"/>
    <xf numFmtId="0" fontId="26" fillId="47" borderId="0" applyNumberFormat="0" applyBorder="0" applyAlignment="0" applyProtection="0"/>
    <xf numFmtId="0" fontId="27" fillId="24" borderId="0" applyNumberFormat="0" applyBorder="0" applyAlignment="0" applyProtection="0"/>
    <xf numFmtId="0" fontId="28" fillId="35" borderId="0" applyNumberFormat="0" applyBorder="0" applyAlignment="0" applyProtection="0"/>
    <xf numFmtId="0" fontId="17" fillId="24" borderId="0" applyNumberFormat="0" applyBorder="0" applyAlignment="0" applyProtection="0"/>
    <xf numFmtId="0" fontId="26" fillId="48" borderId="0" applyNumberFormat="0" applyBorder="0" applyAlignment="0" applyProtection="0"/>
    <xf numFmtId="0" fontId="27" fillId="28" borderId="0" applyNumberFormat="0" applyBorder="0" applyAlignment="0" applyProtection="0"/>
    <xf numFmtId="0" fontId="28" fillId="41" borderId="0" applyNumberFormat="0" applyBorder="0" applyAlignment="0" applyProtection="0"/>
    <xf numFmtId="0" fontId="17" fillId="28" borderId="0" applyNumberFormat="0" applyBorder="0" applyAlignment="0" applyProtection="0"/>
    <xf numFmtId="0" fontId="26" fillId="49" borderId="0" applyNumberFormat="0" applyBorder="0" applyAlignment="0" applyProtection="0"/>
    <xf numFmtId="0" fontId="27" fillId="32" borderId="0" applyNumberFormat="0" applyBorder="0" applyAlignment="0" applyProtection="0"/>
    <xf numFmtId="0" fontId="28" fillId="36" borderId="0" applyNumberFormat="0" applyBorder="0" applyAlignment="0" applyProtection="0"/>
    <xf numFmtId="0" fontId="17" fillId="32" borderId="0" applyNumberFormat="0" applyBorder="0" applyAlignment="0" applyProtection="0"/>
    <xf numFmtId="0" fontId="26" fillId="50" borderId="0" applyNumberFormat="0" applyBorder="0" applyAlignment="0" applyProtection="0"/>
    <xf numFmtId="0" fontId="27" fillId="9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13" borderId="0" applyNumberFormat="0" applyBorder="0" applyAlignment="0" applyProtection="0"/>
    <xf numFmtId="0" fontId="26" fillId="53" borderId="0" applyNumberFormat="0" applyBorder="0" applyAlignment="0" applyProtection="0"/>
    <xf numFmtId="0" fontId="27" fillId="17" borderId="0" applyNumberFormat="0" applyBorder="0" applyAlignment="0" applyProtection="0"/>
    <xf numFmtId="0" fontId="28" fillId="44" borderId="0" applyNumberFormat="0" applyBorder="0" applyAlignment="0" applyProtection="0"/>
    <xf numFmtId="0" fontId="17" fillId="17" borderId="0" applyNumberFormat="0" applyBorder="0" applyAlignment="0" applyProtection="0"/>
    <xf numFmtId="0" fontId="26" fillId="47" borderId="0" applyNumberFormat="0" applyBorder="0" applyAlignment="0" applyProtection="0"/>
    <xf numFmtId="0" fontId="27" fillId="21" borderId="0" applyNumberFormat="0" applyBorder="0" applyAlignment="0" applyProtection="0"/>
    <xf numFmtId="0" fontId="28" fillId="54" borderId="0" applyNumberFormat="0" applyBorder="0" applyAlignment="0" applyProtection="0"/>
    <xf numFmtId="0" fontId="17" fillId="21" borderId="0" applyNumberFormat="0" applyBorder="0" applyAlignment="0" applyProtection="0"/>
    <xf numFmtId="0" fontId="26" fillId="48" borderId="0" applyNumberFormat="0" applyBorder="0" applyAlignment="0" applyProtection="0"/>
    <xf numFmtId="0" fontId="27" fillId="25" borderId="0" applyNumberFormat="0" applyBorder="0" applyAlignment="0" applyProtection="0"/>
    <xf numFmtId="0" fontId="28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6" borderId="0" applyNumberFormat="0" applyBorder="0" applyAlignment="0" applyProtection="0"/>
    <xf numFmtId="0" fontId="27" fillId="29" borderId="0" applyNumberFormat="0" applyBorder="0" applyAlignment="0" applyProtection="0"/>
    <xf numFmtId="0" fontId="28" fillId="52" borderId="0" applyNumberFormat="0" applyBorder="0" applyAlignment="0" applyProtection="0"/>
    <xf numFmtId="0" fontId="17" fillId="29" borderId="0" applyNumberFormat="0" applyBorder="0" applyAlignment="0" applyProtection="0"/>
    <xf numFmtId="37" fontId="29" fillId="55" borderId="0" applyNumberFormat="0" applyAlignment="0"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0" fontId="31" fillId="0" borderId="0"/>
    <xf numFmtId="169" fontId="32" fillId="0" borderId="0">
      <alignment horizontal="right"/>
    </xf>
    <xf numFmtId="0" fontId="33" fillId="35" borderId="0" applyNumberFormat="0" applyBorder="0" applyAlignment="0" applyProtection="0"/>
    <xf numFmtId="0" fontId="34" fillId="3" borderId="0" applyNumberFormat="0" applyBorder="0" applyAlignment="0" applyProtection="0"/>
    <xf numFmtId="0" fontId="35" fillId="39" borderId="0" applyNumberFormat="0" applyBorder="0" applyAlignment="0" applyProtection="0"/>
    <xf numFmtId="0" fontId="7" fillId="3" borderId="0" applyNumberFormat="0" applyBorder="0" applyAlignment="0" applyProtection="0"/>
    <xf numFmtId="170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4" fontId="21" fillId="56" borderId="0" applyFont="0" applyBorder="0" applyAlignment="0">
      <alignment horizontal="right"/>
    </xf>
    <xf numFmtId="4" fontId="21" fillId="56" borderId="0" applyFont="0" applyBorder="0" applyAlignment="0">
      <alignment horizontal="right"/>
    </xf>
    <xf numFmtId="4" fontId="21" fillId="56" borderId="0" applyFont="0" applyBorder="0" applyAlignment="0">
      <alignment horizontal="right"/>
    </xf>
    <xf numFmtId="4" fontId="21" fillId="56" borderId="0" applyFont="0" applyBorder="0" applyAlignment="0">
      <alignment horizontal="right"/>
    </xf>
    <xf numFmtId="4" fontId="21" fillId="56" borderId="0" applyFont="0" applyBorder="0" applyAlignment="0">
      <alignment horizontal="right"/>
    </xf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3" fontId="38" fillId="0" borderId="11" applyNumberFormat="0" applyFill="0" applyAlignment="0" applyProtection="0">
      <alignment horizontal="center"/>
    </xf>
    <xf numFmtId="174" fontId="39" fillId="0" borderId="0"/>
    <xf numFmtId="175" fontId="39" fillId="0" borderId="0"/>
    <xf numFmtId="176" fontId="39" fillId="0" borderId="0"/>
    <xf numFmtId="174" fontId="39" fillId="0" borderId="14"/>
    <xf numFmtId="175" fontId="39" fillId="0" borderId="14"/>
    <xf numFmtId="176" fontId="39" fillId="0" borderId="14"/>
    <xf numFmtId="177" fontId="39" fillId="0" borderId="0"/>
    <xf numFmtId="178" fontId="39" fillId="0" borderId="0"/>
    <xf numFmtId="179" fontId="39" fillId="0" borderId="0"/>
    <xf numFmtId="177" fontId="39" fillId="0" borderId="14"/>
    <xf numFmtId="178" fontId="39" fillId="0" borderId="14"/>
    <xf numFmtId="179" fontId="39" fillId="0" borderId="14"/>
    <xf numFmtId="180" fontId="39" fillId="0" borderId="0">
      <alignment horizontal="right"/>
      <protection locked="0"/>
    </xf>
    <xf numFmtId="181" fontId="39" fillId="0" borderId="0">
      <alignment horizontal="right"/>
      <protection locked="0"/>
    </xf>
    <xf numFmtId="182" fontId="39" fillId="0" borderId="0"/>
    <xf numFmtId="183" fontId="39" fillId="0" borderId="0"/>
    <xf numFmtId="184" fontId="39" fillId="0" borderId="0"/>
    <xf numFmtId="182" fontId="39" fillId="0" borderId="14"/>
    <xf numFmtId="183" fontId="39" fillId="0" borderId="14"/>
    <xf numFmtId="184" fontId="39" fillId="0" borderId="14"/>
    <xf numFmtId="0" fontId="40" fillId="57" borderId="15" applyNumberFormat="0" applyAlignment="0" applyProtection="0"/>
    <xf numFmtId="0" fontId="41" fillId="6" borderId="4" applyNumberFormat="0" applyAlignment="0" applyProtection="0"/>
    <xf numFmtId="0" fontId="42" fillId="58" borderId="15" applyNumberFormat="0" applyAlignment="0" applyProtection="0"/>
    <xf numFmtId="0" fontId="11" fillId="6" borderId="4" applyNumberFormat="0" applyAlignment="0" applyProtection="0"/>
    <xf numFmtId="185" fontId="43" fillId="0" borderId="0" applyFill="0" applyBorder="0" applyAlignment="0"/>
    <xf numFmtId="174" fontId="39" fillId="59" borderId="16"/>
    <xf numFmtId="175" fontId="39" fillId="59" borderId="16"/>
    <xf numFmtId="176" fontId="39" fillId="59" borderId="16"/>
    <xf numFmtId="182" fontId="39" fillId="59" borderId="16"/>
    <xf numFmtId="183" fontId="39" fillId="59" borderId="16"/>
    <xf numFmtId="184" fontId="39" fillId="59" borderId="16"/>
    <xf numFmtId="186" fontId="44" fillId="0" borderId="17">
      <alignment horizontal="center"/>
    </xf>
    <xf numFmtId="0" fontId="45" fillId="60" borderId="18" applyNumberFormat="0" applyAlignment="0" applyProtection="0"/>
    <xf numFmtId="0" fontId="46" fillId="7" borderId="7" applyNumberFormat="0" applyAlignment="0" applyProtection="0"/>
    <xf numFmtId="0" fontId="47" fillId="60" borderId="18" applyNumberFormat="0" applyAlignment="0" applyProtection="0"/>
    <xf numFmtId="0" fontId="13" fillId="7" borderId="7" applyNumberFormat="0" applyAlignment="0" applyProtection="0"/>
    <xf numFmtId="0" fontId="48" fillId="0" borderId="0">
      <alignment horizontal="center" wrapText="1"/>
      <protection hidden="1"/>
    </xf>
    <xf numFmtId="0" fontId="21" fillId="61" borderId="0"/>
    <xf numFmtId="0" fontId="21" fillId="61" borderId="0"/>
    <xf numFmtId="0" fontId="21" fillId="61" borderId="0"/>
    <xf numFmtId="0" fontId="21" fillId="61" borderId="0"/>
    <xf numFmtId="0" fontId="21" fillId="61" borderId="0"/>
    <xf numFmtId="187" fontId="49" fillId="0" borderId="0" applyFont="0" applyFill="0" applyBorder="0" applyAlignment="0" applyProtection="0">
      <alignment vertical="center"/>
      <protection hidden="1"/>
    </xf>
    <xf numFmtId="185" fontId="43" fillId="0" borderId="0" applyFont="0" applyFill="0" applyBorder="0" applyAlignment="0" applyProtection="0">
      <alignment horizontal="right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55" fillId="62" borderId="0">
      <alignment horizontal="center" vertical="center" wrapText="1"/>
    </xf>
    <xf numFmtId="188" fontId="56" fillId="0" borderId="0"/>
    <xf numFmtId="188" fontId="23" fillId="0" borderId="0" applyBorder="0"/>
    <xf numFmtId="0" fontId="57" fillId="0" borderId="0">
      <alignment horizontal="left"/>
    </xf>
    <xf numFmtId="0" fontId="58" fillId="0" borderId="0"/>
    <xf numFmtId="0" fontId="59" fillId="0" borderId="0">
      <alignment horizontal="left"/>
    </xf>
    <xf numFmtId="0" fontId="48" fillId="0" borderId="0" applyFill="0" applyBorder="0">
      <alignment horizontal="right"/>
      <protection locked="0"/>
    </xf>
    <xf numFmtId="185" fontId="43" fillId="0" borderId="0" applyFill="0" applyBorder="0">
      <protection locked="0"/>
    </xf>
    <xf numFmtId="185" fontId="43" fillId="0" borderId="0" applyFill="0" applyBorder="0"/>
    <xf numFmtId="185" fontId="43" fillId="0" borderId="0" applyFill="0" applyBorder="0">
      <protection locked="0"/>
    </xf>
    <xf numFmtId="185" fontId="43" fillId="0" borderId="0" applyFill="0" applyBorder="0"/>
    <xf numFmtId="185" fontId="43" fillId="0" borderId="0" applyFont="0" applyFill="0" applyBorder="0" applyAlignment="0" applyProtection="0">
      <alignment horizontal="right"/>
    </xf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23" fillId="0" borderId="0" applyFont="0" applyFill="0" applyBorder="0" applyAlignment="0" applyProtection="0">
      <alignment vertical="top"/>
    </xf>
    <xf numFmtId="44" fontId="60" fillId="0" borderId="0" applyFont="0" applyFill="0" applyBorder="0" applyAlignment="0" applyProtection="0"/>
    <xf numFmtId="189" fontId="23" fillId="0" borderId="0" applyFont="0" applyFill="0" applyBorder="0" applyAlignment="0" applyProtection="0">
      <alignment vertical="top"/>
    </xf>
    <xf numFmtId="189" fontId="23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>
      <alignment vertical="top"/>
    </xf>
    <xf numFmtId="44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92" fontId="54" fillId="0" borderId="0" applyFont="0" applyFill="0" applyBorder="0" applyAlignment="0" applyProtection="0"/>
    <xf numFmtId="193" fontId="21" fillId="0" borderId="0" applyBorder="0" applyAlignment="0"/>
    <xf numFmtId="194" fontId="21" fillId="0" borderId="0" applyBorder="0" applyAlignment="0"/>
    <xf numFmtId="195" fontId="21" fillId="0" borderId="0" applyBorder="0" applyAlignment="0"/>
    <xf numFmtId="196" fontId="21" fillId="0" borderId="0" applyBorder="0" applyAlignment="0"/>
    <xf numFmtId="49" fontId="61" fillId="63" borderId="0">
      <alignment vertical="center"/>
    </xf>
    <xf numFmtId="188" fontId="56" fillId="0" borderId="0" applyBorder="0"/>
    <xf numFmtId="0" fontId="48" fillId="0" borderId="0" applyFont="0" applyFill="0" applyBorder="0" applyAlignment="0">
      <protection locked="0"/>
    </xf>
    <xf numFmtId="174" fontId="39" fillId="64" borderId="16">
      <protection locked="0"/>
    </xf>
    <xf numFmtId="175" fontId="39" fillId="64" borderId="16">
      <protection locked="0"/>
    </xf>
    <xf numFmtId="176" fontId="39" fillId="64" borderId="16">
      <protection locked="0"/>
    </xf>
    <xf numFmtId="177" fontId="39" fillId="64" borderId="16">
      <protection locked="0"/>
    </xf>
    <xf numFmtId="178" fontId="39" fillId="64" borderId="16">
      <protection locked="0"/>
    </xf>
    <xf numFmtId="179" fontId="39" fillId="64" borderId="16">
      <protection locked="0"/>
    </xf>
    <xf numFmtId="180" fontId="39" fillId="65" borderId="16">
      <alignment horizontal="right"/>
      <protection locked="0"/>
    </xf>
    <xf numFmtId="181" fontId="39" fillId="64" borderId="16">
      <alignment horizontal="right"/>
      <protection locked="0"/>
    </xf>
    <xf numFmtId="0" fontId="39" fillId="66" borderId="16">
      <alignment horizontal="left"/>
      <protection locked="0"/>
    </xf>
    <xf numFmtId="182" fontId="39" fillId="64" borderId="16">
      <protection locked="0"/>
    </xf>
    <xf numFmtId="183" fontId="39" fillId="64" borderId="16">
      <protection locked="0"/>
    </xf>
    <xf numFmtId="184" fontId="39" fillId="64" borderId="16">
      <protection locked="0"/>
    </xf>
    <xf numFmtId="49" fontId="39" fillId="55" borderId="16">
      <alignment horizontal="left"/>
      <protection locked="0"/>
    </xf>
    <xf numFmtId="185" fontId="43" fillId="0" borderId="0" applyFill="0" applyBorder="0"/>
    <xf numFmtId="0" fontId="54" fillId="0" borderId="0" applyFont="0" applyFill="0" applyBorder="0" applyAlignment="0" applyProtection="0"/>
    <xf numFmtId="185" fontId="43" fillId="0" borderId="0" applyFont="0" applyFill="0" applyBorder="0" applyAlignment="0" applyProtection="0"/>
    <xf numFmtId="197" fontId="50" fillId="0" borderId="0" applyFill="0" applyBorder="0"/>
    <xf numFmtId="198" fontId="50" fillId="0" borderId="0" applyFill="0" applyBorder="0"/>
    <xf numFmtId="15" fontId="62" fillId="0" borderId="0" applyFill="0" applyBorder="0">
      <protection locked="0"/>
    </xf>
    <xf numFmtId="0" fontId="53" fillId="0" borderId="0" applyFont="0" applyFill="0" applyBorder="0" applyAlignment="0" applyProtection="0"/>
    <xf numFmtId="1" fontId="21" fillId="0" borderId="0" applyFill="0" applyBorder="0">
      <alignment horizontal="right"/>
    </xf>
    <xf numFmtId="2" fontId="21" fillId="0" borderId="0" applyFill="0" applyBorder="0">
      <alignment horizontal="right"/>
    </xf>
    <xf numFmtId="2" fontId="62" fillId="0" borderId="0" applyFill="0" applyBorder="0">
      <protection locked="0"/>
    </xf>
    <xf numFmtId="185" fontId="21" fillId="0" borderId="0" applyFill="0" applyBorder="0">
      <alignment horizontal="right"/>
    </xf>
    <xf numFmtId="185" fontId="62" fillId="0" borderId="0" applyFill="0" applyBorder="0">
      <protection locked="0"/>
    </xf>
    <xf numFmtId="185" fontId="21" fillId="0" borderId="0" applyFill="0" applyBorder="0">
      <alignment horizontal="right"/>
    </xf>
    <xf numFmtId="199" fontId="63" fillId="67" borderId="0">
      <alignment horizontal="right"/>
    </xf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185" fontId="43" fillId="0" borderId="19" applyNumberFormat="0" applyFont="0" applyFill="0" applyAlignment="0" applyProtection="0"/>
    <xf numFmtId="202" fontId="64" fillId="0" borderId="0" applyBorder="0" applyAlignment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53" fillId="0" borderId="0" applyFont="0" applyFill="0" applyBorder="0" applyAlignment="0" applyProtection="0"/>
    <xf numFmtId="2" fontId="54" fillId="0" borderId="0" applyFont="0" applyFill="0" applyBorder="0" applyAlignment="0" applyProtection="0"/>
    <xf numFmtId="0" fontId="68" fillId="0" borderId="0">
      <alignment horizontal="left"/>
    </xf>
    <xf numFmtId="0" fontId="69" fillId="0" borderId="0">
      <alignment horizontal="left"/>
    </xf>
    <xf numFmtId="0" fontId="70" fillId="0" borderId="0" applyFill="0" applyBorder="0" applyProtection="0">
      <alignment horizontal="left"/>
    </xf>
    <xf numFmtId="0" fontId="70" fillId="0" borderId="0">
      <alignment horizontal="left"/>
    </xf>
    <xf numFmtId="0" fontId="70" fillId="0" borderId="0" applyFill="0" applyBorder="0" applyProtection="0">
      <alignment horizontal="left"/>
    </xf>
    <xf numFmtId="0" fontId="61" fillId="68" borderId="0">
      <alignment horizontal="right" vertical="center"/>
    </xf>
    <xf numFmtId="0" fontId="29" fillId="37" borderId="0" applyNumberFormat="0" applyBorder="0" applyAlignment="0" applyProtection="0"/>
    <xf numFmtId="0" fontId="71" fillId="2" borderId="0" applyNumberFormat="0" applyBorder="0" applyAlignment="0" applyProtection="0"/>
    <xf numFmtId="0" fontId="72" fillId="41" borderId="0" applyNumberFormat="0" applyBorder="0" applyAlignment="0" applyProtection="0"/>
    <xf numFmtId="0" fontId="6" fillId="2" borderId="0" applyNumberFormat="0" applyBorder="0" applyAlignment="0" applyProtection="0"/>
    <xf numFmtId="4" fontId="21" fillId="61" borderId="0"/>
    <xf numFmtId="4" fontId="21" fillId="61" borderId="0"/>
    <xf numFmtId="4" fontId="21" fillId="61" borderId="0"/>
    <xf numFmtId="4" fontId="21" fillId="61" borderId="0"/>
    <xf numFmtId="4" fontId="21" fillId="61" borderId="0"/>
    <xf numFmtId="204" fontId="73" fillId="0" borderId="0" applyNumberFormat="0" applyFill="0" applyBorder="0">
      <alignment horizontal="center" vertical="center" wrapText="1"/>
      <protection hidden="1"/>
    </xf>
    <xf numFmtId="204" fontId="74" fillId="0" borderId="0" applyNumberFormat="0">
      <alignment vertical="center"/>
      <protection hidden="1"/>
    </xf>
    <xf numFmtId="204" fontId="73" fillId="0" borderId="0" applyNumberFormat="0" applyFill="0" applyBorder="0">
      <alignment vertical="center"/>
      <protection hidden="1"/>
    </xf>
    <xf numFmtId="185" fontId="43" fillId="0" borderId="0" applyFont="0" applyFill="0" applyBorder="0" applyAlignment="0" applyProtection="0">
      <alignment horizontal="right"/>
    </xf>
    <xf numFmtId="205" fontId="75" fillId="0" borderId="10" applyNumberFormat="0" applyFill="0" applyProtection="0">
      <alignment horizontal="center"/>
    </xf>
    <xf numFmtId="37" fontId="76" fillId="69" borderId="0" applyNumberFormat="0">
      <alignment vertical="center"/>
    </xf>
    <xf numFmtId="0" fontId="77" fillId="0" borderId="0">
      <alignment horizontal="left"/>
    </xf>
    <xf numFmtId="0" fontId="78" fillId="0" borderId="0" applyProtection="0">
      <alignment horizontal="right"/>
    </xf>
    <xf numFmtId="37" fontId="79" fillId="67" borderId="0" applyNumberFormat="0">
      <alignment vertical="center"/>
    </xf>
    <xf numFmtId="37" fontId="64" fillId="0" borderId="0" applyNumberFormat="0">
      <alignment vertical="center"/>
    </xf>
    <xf numFmtId="0" fontId="73" fillId="0" borderId="10" applyNumberFormat="0"/>
    <xf numFmtId="0" fontId="80" fillId="51" borderId="0">
      <alignment vertical="center"/>
    </xf>
    <xf numFmtId="0" fontId="81" fillId="0" borderId="20" applyNumberFormat="0" applyFill="0" applyAlignment="0" applyProtection="0"/>
    <xf numFmtId="0" fontId="82" fillId="0" borderId="1" applyNumberFormat="0" applyFill="0" applyAlignment="0" applyProtection="0"/>
    <xf numFmtId="0" fontId="83" fillId="0" borderId="21" applyNumberFormat="0" applyFill="0" applyAlignment="0" applyProtection="0"/>
    <xf numFmtId="0" fontId="3" fillId="0" borderId="1" applyNumberFormat="0" applyFill="0" applyAlignment="0" applyProtection="0"/>
    <xf numFmtId="0" fontId="80" fillId="51" borderId="0">
      <alignment vertical="center"/>
    </xf>
    <xf numFmtId="0" fontId="80" fillId="51" borderId="0">
      <alignment vertical="center"/>
    </xf>
    <xf numFmtId="0" fontId="80" fillId="51" borderId="0">
      <alignment vertical="center"/>
    </xf>
    <xf numFmtId="0" fontId="80" fillId="51" borderId="0">
      <alignment vertical="center"/>
    </xf>
    <xf numFmtId="0" fontId="80" fillId="51" borderId="0">
      <alignment vertical="center"/>
    </xf>
    <xf numFmtId="0" fontId="80" fillId="51" borderId="0">
      <alignment vertical="center"/>
    </xf>
    <xf numFmtId="0" fontId="84" fillId="0" borderId="0">
      <alignment horizontal="left"/>
    </xf>
    <xf numFmtId="0" fontId="85" fillId="0" borderId="12">
      <alignment horizontal="left" vertical="top"/>
    </xf>
    <xf numFmtId="0" fontId="86" fillId="61" borderId="0">
      <alignment vertical="center"/>
    </xf>
    <xf numFmtId="0" fontId="87" fillId="0" borderId="22" applyNumberFormat="0" applyFill="0" applyAlignment="0" applyProtection="0"/>
    <xf numFmtId="0" fontId="88" fillId="0" borderId="2" applyNumberFormat="0" applyFill="0" applyAlignment="0" applyProtection="0"/>
    <xf numFmtId="0" fontId="89" fillId="0" borderId="23" applyNumberFormat="0" applyFill="0" applyAlignment="0" applyProtection="0"/>
    <xf numFmtId="0" fontId="4" fillId="0" borderId="2" applyNumberFormat="0" applyFill="0" applyAlignment="0" applyProtection="0"/>
    <xf numFmtId="0" fontId="86" fillId="61" borderId="0">
      <alignment vertical="center"/>
    </xf>
    <xf numFmtId="0" fontId="86" fillId="61" borderId="0">
      <alignment vertical="center"/>
    </xf>
    <xf numFmtId="0" fontId="86" fillId="61" borderId="0">
      <alignment vertical="center"/>
    </xf>
    <xf numFmtId="0" fontId="86" fillId="61" borderId="0">
      <alignment vertical="center"/>
    </xf>
    <xf numFmtId="0" fontId="86" fillId="61" borderId="0">
      <alignment vertical="center"/>
    </xf>
    <xf numFmtId="0" fontId="86" fillId="61" borderId="0">
      <alignment vertical="center"/>
    </xf>
    <xf numFmtId="0" fontId="90" fillId="0" borderId="0">
      <alignment horizontal="left"/>
    </xf>
    <xf numFmtId="0" fontId="91" fillId="0" borderId="12">
      <alignment horizontal="left" vertical="top"/>
    </xf>
    <xf numFmtId="0" fontId="92" fillId="0" borderId="0"/>
    <xf numFmtId="0" fontId="93" fillId="0" borderId="24" applyNumberFormat="0" applyFill="0" applyAlignment="0" applyProtection="0"/>
    <xf numFmtId="0" fontId="94" fillId="0" borderId="3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6" fillId="0" borderId="3" applyNumberFormat="0" applyFill="0" applyAlignment="0" applyProtection="0"/>
    <xf numFmtId="0" fontId="95" fillId="0" borderId="25" applyNumberFormat="0" applyFill="0" applyAlignment="0" applyProtection="0"/>
    <xf numFmtId="0" fontId="5" fillId="0" borderId="3" applyNumberFormat="0" applyFill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7" fillId="0" borderId="0">
      <alignment horizontal="left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26" applyNumberFormat="0" applyFont="0" applyFill="0" applyAlignment="0"/>
    <xf numFmtId="206" fontId="56" fillId="0" borderId="0">
      <alignment horizontal="left"/>
    </xf>
    <xf numFmtId="207" fontId="56" fillId="0" borderId="0"/>
    <xf numFmtId="38" fontId="99" fillId="0" borderId="0"/>
    <xf numFmtId="0" fontId="73" fillId="0" borderId="10" applyNumberFormat="0"/>
    <xf numFmtId="0" fontId="100" fillId="0" borderId="0"/>
    <xf numFmtId="0" fontId="99" fillId="0" borderId="0">
      <alignment horizontal="left"/>
    </xf>
    <xf numFmtId="208" fontId="21" fillId="0" borderId="0" applyBorder="0" applyAlignment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205" fontId="104" fillId="55" borderId="0" applyNumberFormat="0" applyBorder="0" applyAlignment="0" applyProtection="0"/>
    <xf numFmtId="10" fontId="63" fillId="70" borderId="17" applyNumberFormat="0" applyBorder="0" applyAlignment="0" applyProtection="0"/>
    <xf numFmtId="0" fontId="105" fillId="40" borderId="15" applyNumberFormat="0" applyAlignment="0" applyProtection="0"/>
    <xf numFmtId="0" fontId="106" fillId="5" borderId="4" applyNumberFormat="0" applyAlignment="0" applyProtection="0"/>
    <xf numFmtId="0" fontId="107" fillId="43" borderId="15" applyNumberFormat="0" applyAlignment="0" applyProtection="0"/>
    <xf numFmtId="0" fontId="9" fillId="5" borderId="4" applyNumberFormat="0" applyAlignment="0" applyProtection="0"/>
    <xf numFmtId="209" fontId="108" fillId="0" borderId="0" applyFill="0" applyBorder="0" applyProtection="0"/>
    <xf numFmtId="37" fontId="62" fillId="0" borderId="0" applyNumberFormat="0" applyBorder="0" applyAlignment="0">
      <alignment horizontal="left" indent="2"/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37" fontId="109" fillId="0" borderId="0" applyNumberFormat="0" applyFill="0" applyBorder="0" applyAlignment="0">
      <protection locked="0"/>
    </xf>
    <xf numFmtId="0" fontId="48" fillId="0" borderId="0" applyFill="0" applyBorder="0">
      <alignment horizontal="right"/>
      <protection locked="0"/>
    </xf>
    <xf numFmtId="0" fontId="48" fillId="0" borderId="0" applyFill="0" applyBorder="0">
      <alignment horizontal="right"/>
      <protection locked="0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110" fillId="0" borderId="0" applyNumberFormat="0" applyFill="0" applyBorder="0" applyAlignment="0" applyProtection="0"/>
    <xf numFmtId="0" fontId="39" fillId="0" borderId="0"/>
    <xf numFmtId="0" fontId="39" fillId="0" borderId="0"/>
    <xf numFmtId="0" fontId="111" fillId="0" borderId="0"/>
    <xf numFmtId="0" fontId="112" fillId="0" borderId="0">
      <alignment horizontal="center"/>
    </xf>
    <xf numFmtId="4" fontId="21" fillId="70" borderId="0">
      <alignment horizontal="right"/>
    </xf>
    <xf numFmtId="4" fontId="21" fillId="70" borderId="0">
      <alignment horizontal="right"/>
    </xf>
    <xf numFmtId="4" fontId="21" fillId="70" borderId="0">
      <alignment horizontal="right"/>
    </xf>
    <xf numFmtId="4" fontId="21" fillId="70" borderId="0">
      <alignment horizontal="right"/>
    </xf>
    <xf numFmtId="4" fontId="21" fillId="70" borderId="0">
      <alignment horizontal="right"/>
    </xf>
    <xf numFmtId="37" fontId="113" fillId="0" borderId="0" applyNumberFormat="0" applyBorder="0" applyAlignment="0"/>
    <xf numFmtId="0" fontId="114" fillId="0" borderId="29" applyNumberFormat="0" applyFill="0" applyAlignment="0" applyProtection="0"/>
    <xf numFmtId="0" fontId="115" fillId="0" borderId="6" applyNumberFormat="0" applyFill="0" applyAlignment="0" applyProtection="0"/>
    <xf numFmtId="0" fontId="116" fillId="0" borderId="30" applyNumberFormat="0" applyFill="0" applyAlignment="0" applyProtection="0"/>
    <xf numFmtId="0" fontId="12" fillId="0" borderId="6" applyNumberFormat="0" applyFill="0" applyAlignment="0" applyProtection="0"/>
    <xf numFmtId="15" fontId="110" fillId="0" borderId="0" applyFill="0" applyBorder="0">
      <alignment horizontal="right"/>
    </xf>
    <xf numFmtId="0" fontId="61" fillId="72" borderId="0">
      <alignment horizontal="right" vertical="center"/>
    </xf>
    <xf numFmtId="210" fontId="52" fillId="0" borderId="0" applyFont="0" applyFill="0" applyBorder="0" applyAlignment="0" applyProtection="0"/>
    <xf numFmtId="211" fontId="99" fillId="0" borderId="0" applyFill="0" applyBorder="0" applyProtection="0"/>
    <xf numFmtId="212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32" fillId="0" borderId="0"/>
    <xf numFmtId="185" fontId="43" fillId="0" borderId="0" applyFont="0" applyFill="0" applyBorder="0" applyAlignment="0" applyProtection="0">
      <alignment horizontal="right"/>
    </xf>
    <xf numFmtId="49" fontId="117" fillId="63" borderId="0">
      <alignment horizontal="centerContinuous" vertical="center"/>
    </xf>
    <xf numFmtId="0" fontId="118" fillId="43" borderId="0" applyNumberFormat="0" applyBorder="0" applyAlignment="0" applyProtection="0"/>
    <xf numFmtId="0" fontId="119" fillId="4" borderId="0" applyNumberFormat="0" applyBorder="0" applyAlignment="0" applyProtection="0"/>
    <xf numFmtId="0" fontId="120" fillId="43" borderId="0" applyNumberFormat="0" applyBorder="0" applyAlignment="0" applyProtection="0"/>
    <xf numFmtId="0" fontId="8" fillId="4" borderId="0" applyNumberFormat="0" applyBorder="0" applyAlignment="0" applyProtection="0"/>
    <xf numFmtId="215" fontId="121" fillId="0" borderId="0"/>
    <xf numFmtId="0" fontId="2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0" fillId="0" borderId="0"/>
    <xf numFmtId="0" fontId="1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22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48" fillId="0" borderId="0"/>
    <xf numFmtId="0" fontId="5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48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21" fillId="0" borderId="0"/>
    <xf numFmtId="0" fontId="126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3" fillId="0" borderId="0" applyBorder="0"/>
    <xf numFmtId="0" fontId="62" fillId="0" borderId="0" applyFill="0" applyBorder="0">
      <protection locked="0"/>
    </xf>
    <xf numFmtId="204" fontId="21" fillId="0" borderId="0" applyAlignment="0"/>
    <xf numFmtId="39" fontId="21" fillId="0" borderId="0" applyBorder="0" applyAlignment="0"/>
    <xf numFmtId="216" fontId="21" fillId="0" borderId="0" applyBorder="0" applyAlignment="0"/>
    <xf numFmtId="0" fontId="1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3" fillId="38" borderId="31" applyNumberFormat="0" applyFont="0" applyAlignment="0" applyProtection="0"/>
    <xf numFmtId="0" fontId="24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8" fillId="67" borderId="0">
      <alignment horizontal="left" vertical="top" wrapText="1"/>
    </xf>
    <xf numFmtId="217" fontId="129" fillId="0" borderId="0" applyFill="0" applyBorder="0" applyProtection="0"/>
    <xf numFmtId="0" fontId="130" fillId="57" borderId="32" applyNumberFormat="0" applyAlignment="0" applyProtection="0"/>
    <xf numFmtId="0" fontId="131" fillId="6" borderId="5" applyNumberFormat="0" applyAlignment="0" applyProtection="0"/>
    <xf numFmtId="0" fontId="132" fillId="58" borderId="32" applyNumberFormat="0" applyAlignment="0" applyProtection="0"/>
    <xf numFmtId="0" fontId="10" fillId="6" borderId="5" applyNumberFormat="0" applyAlignment="0" applyProtection="0"/>
    <xf numFmtId="218" fontId="52" fillId="0" borderId="0" applyFont="0" applyFill="0" applyBorder="0" applyAlignment="0" applyProtection="0"/>
    <xf numFmtId="1" fontId="133" fillId="0" borderId="0" applyProtection="0">
      <alignment horizontal="right" vertical="center"/>
    </xf>
    <xf numFmtId="0" fontId="21" fillId="73" borderId="0" applyNumberFormat="0" applyFont="0" applyBorder="0" applyAlignment="0" applyProtection="0">
      <protection hidden="1"/>
    </xf>
    <xf numFmtId="0" fontId="110" fillId="0" borderId="0"/>
    <xf numFmtId="219" fontId="32" fillId="0" borderId="0"/>
    <xf numFmtId="220" fontId="49" fillId="0" borderId="0" applyFont="0" applyFill="0" applyBorder="0" applyAlignment="0"/>
    <xf numFmtId="185" fontId="43" fillId="0" borderId="0" applyFill="0" applyBorder="0"/>
    <xf numFmtId="185" fontId="43" fillId="0" borderId="0" applyFill="0" applyBorder="0">
      <protection locked="0"/>
    </xf>
    <xf numFmtId="10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1" fontId="21" fillId="0" borderId="0" applyBorder="0" applyAlignment="0"/>
    <xf numFmtId="222" fontId="21" fillId="0" borderId="0" applyBorder="0" applyAlignment="0"/>
    <xf numFmtId="223" fontId="21" fillId="0" borderId="0" applyBorder="0" applyAlignment="0"/>
    <xf numFmtId="0" fontId="48" fillId="0" borderId="0" applyFill="0" applyBorder="0">
      <alignment horizontal="right"/>
      <protection locked="0"/>
    </xf>
    <xf numFmtId="224" fontId="63" fillId="0" borderId="0" applyBorder="0" applyAlignment="0"/>
    <xf numFmtId="221" fontId="63" fillId="0" borderId="0" applyBorder="0" applyAlignment="0"/>
    <xf numFmtId="225" fontId="134" fillId="0" borderId="14" applyBorder="0" applyProtection="0"/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0" fontId="48" fillId="74" borderId="0" applyNumberFormat="0" applyFont="0" applyBorder="0" applyAlignment="0" applyProtection="0"/>
    <xf numFmtId="226" fontId="21" fillId="0" borderId="0"/>
    <xf numFmtId="185" fontId="21" fillId="0" borderId="0"/>
    <xf numFmtId="0" fontId="48" fillId="0" borderId="0">
      <alignment horizontal="right"/>
      <protection locked="0"/>
    </xf>
    <xf numFmtId="0" fontId="135" fillId="0" borderId="12" applyNumberFormat="0" applyFill="0" applyBorder="0" applyAlignment="0" applyProtection="0">
      <alignment horizontal="right"/>
    </xf>
    <xf numFmtId="0" fontId="69" fillId="0" borderId="33">
      <alignment vertical="center"/>
    </xf>
    <xf numFmtId="0" fontId="136" fillId="0" borderId="0" applyFill="0" applyBorder="0">
      <alignment horizontal="right"/>
      <protection hidden="1"/>
    </xf>
    <xf numFmtId="0" fontId="137" fillId="62" borderId="17">
      <alignment horizontal="center" vertical="center" wrapText="1"/>
      <protection hidden="1"/>
    </xf>
    <xf numFmtId="227" fontId="39" fillId="75" borderId="0">
      <alignment horizontal="right"/>
    </xf>
    <xf numFmtId="0" fontId="61" fillId="63" borderId="0">
      <alignment horizontal="right" vertical="center"/>
    </xf>
    <xf numFmtId="0" fontId="48" fillId="0" borderId="0">
      <protection locked="0"/>
    </xf>
    <xf numFmtId="228" fontId="39" fillId="0" borderId="0" applyFill="0" applyBorder="0" applyProtection="0"/>
    <xf numFmtId="37" fontId="138" fillId="0" borderId="0" applyNumberFormat="0" applyBorder="0" applyAlignment="0"/>
    <xf numFmtId="0" fontId="21" fillId="0" borderId="0">
      <alignment vertical="top"/>
    </xf>
    <xf numFmtId="0" fontId="23" fillId="0" borderId="0">
      <alignment vertical="top"/>
    </xf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76" borderId="0" applyNumberFormat="0" applyBorder="0" applyProtection="0">
      <alignment horizontal="center" wrapText="1"/>
    </xf>
    <xf numFmtId="0" fontId="141" fillId="76" borderId="0" applyNumberFormat="0" applyBorder="0" applyProtection="0">
      <alignment horizontal="center"/>
    </xf>
    <xf numFmtId="0" fontId="45" fillId="77" borderId="0" applyNumberFormat="0" applyBorder="0" applyProtection="0">
      <alignment horizontal="left"/>
    </xf>
    <xf numFmtId="37" fontId="63" fillId="0" borderId="0" applyFill="0" applyBorder="0" applyAlignment="0" applyProtection="0"/>
    <xf numFmtId="229" fontId="63" fillId="0" borderId="0" applyFill="0" applyBorder="0" applyAlignment="0" applyProtection="0"/>
    <xf numFmtId="229" fontId="21" fillId="0" borderId="0" applyFill="0" applyBorder="0" applyAlignment="0" applyProtection="0"/>
    <xf numFmtId="0" fontId="142" fillId="0" borderId="0" applyNumberFormat="0" applyFill="0" applyBorder="0" applyAlignment="0" applyProtection="0"/>
    <xf numFmtId="230" fontId="63" fillId="78" borderId="0" applyBorder="0" applyAlignment="0" applyProtection="0"/>
    <xf numFmtId="230" fontId="63" fillId="78" borderId="0" applyBorder="0" applyAlignment="0" applyProtection="0"/>
    <xf numFmtId="0" fontId="143" fillId="77" borderId="0" applyNumberFormat="0" applyBorder="0" applyAlignment="0" applyProtection="0"/>
    <xf numFmtId="0" fontId="140" fillId="0" borderId="16" applyNumberFormat="0" applyFill="0" applyProtection="0">
      <alignment horizontal="left"/>
    </xf>
    <xf numFmtId="0" fontId="140" fillId="0" borderId="16" applyNumberFormat="0" applyFill="0" applyProtection="0">
      <alignment horizontal="center"/>
    </xf>
    <xf numFmtId="231" fontId="140" fillId="0" borderId="16" applyFill="0" applyProtection="0">
      <alignment horizontal="center"/>
    </xf>
    <xf numFmtId="231" fontId="140" fillId="0" borderId="16" applyFill="0" applyProtection="0">
      <alignment horizontal="center"/>
    </xf>
    <xf numFmtId="232" fontId="140" fillId="0" borderId="16" applyFill="0" applyProtection="0">
      <alignment horizontal="center"/>
    </xf>
    <xf numFmtId="231" fontId="140" fillId="0" borderId="16" applyFill="0" applyProtection="0">
      <alignment horizontal="center"/>
    </xf>
    <xf numFmtId="232" fontId="140" fillId="0" borderId="16" applyFill="0" applyProtection="0">
      <alignment horizontal="center"/>
    </xf>
    <xf numFmtId="232" fontId="140" fillId="0" borderId="16" applyFill="0" applyProtection="0">
      <alignment horizontal="center"/>
    </xf>
    <xf numFmtId="232" fontId="140" fillId="0" borderId="16" applyFill="0" applyProtection="0">
      <alignment horizontal="center"/>
    </xf>
    <xf numFmtId="232" fontId="140" fillId="0" borderId="16" applyFill="0" applyProtection="0">
      <alignment horizontal="center"/>
    </xf>
    <xf numFmtId="233" fontId="63" fillId="0" borderId="0" applyBorder="0"/>
    <xf numFmtId="230" fontId="63" fillId="56" borderId="0" applyBorder="0" applyAlignment="0" applyProtection="0"/>
    <xf numFmtId="185" fontId="21" fillId="0" borderId="0"/>
    <xf numFmtId="0" fontId="144" fillId="0" borderId="0"/>
    <xf numFmtId="0" fontId="99" fillId="0" borderId="0"/>
    <xf numFmtId="15" fontId="21" fillId="0" borderId="0"/>
    <xf numFmtId="10" fontId="21" fillId="0" borderId="0"/>
    <xf numFmtId="185" fontId="73" fillId="61" borderId="34"/>
    <xf numFmtId="0" fontId="145" fillId="61" borderId="17">
      <protection locked="0"/>
    </xf>
    <xf numFmtId="0" fontId="98" fillId="0" borderId="11" applyNumberFormat="0" applyFont="0" applyFill="0" applyAlignment="0"/>
    <xf numFmtId="0" fontId="146" fillId="0" borderId="0" applyBorder="0" applyProtection="0">
      <alignment vertical="center"/>
    </xf>
    <xf numFmtId="185" fontId="146" fillId="0" borderId="10" applyBorder="0" applyProtection="0">
      <alignment horizontal="right" vertical="center"/>
    </xf>
    <xf numFmtId="0" fontId="147" fillId="79" borderId="0" applyBorder="0" applyProtection="0">
      <alignment horizontal="centerContinuous" vertical="center"/>
    </xf>
    <xf numFmtId="0" fontId="147" fillId="77" borderId="10" applyBorder="0" applyProtection="0">
      <alignment horizontal="centerContinuous" vertical="center"/>
    </xf>
    <xf numFmtId="0" fontId="146" fillId="0" borderId="0" applyBorder="0" applyProtection="0">
      <alignment vertical="center"/>
    </xf>
    <xf numFmtId="0" fontId="148" fillId="0" borderId="0" applyFill="0" applyBorder="0" applyAlignment="0"/>
    <xf numFmtId="0" fontId="70" fillId="0" borderId="0">
      <alignment horizontal="left"/>
    </xf>
    <xf numFmtId="0" fontId="90" fillId="0" borderId="0"/>
    <xf numFmtId="0" fontId="149" fillId="0" borderId="0" applyFill="0" applyBorder="0" applyProtection="0">
      <alignment horizontal="left"/>
    </xf>
    <xf numFmtId="0" fontId="70" fillId="0" borderId="12" applyFill="0" applyBorder="0" applyProtection="0">
      <alignment horizontal="left" vertical="top"/>
    </xf>
    <xf numFmtId="0" fontId="150" fillId="0" borderId="0"/>
    <xf numFmtId="0" fontId="150" fillId="0" borderId="0"/>
    <xf numFmtId="0" fontId="151" fillId="0" borderId="0"/>
    <xf numFmtId="0" fontId="151" fillId="0" borderId="0"/>
    <xf numFmtId="0" fontId="150" fillId="0" borderId="0"/>
    <xf numFmtId="0" fontId="150" fillId="0" borderId="0"/>
    <xf numFmtId="0" fontId="152" fillId="67" borderId="0"/>
    <xf numFmtId="0" fontId="63" fillId="67" borderId="0">
      <alignment horizontal="left"/>
    </xf>
    <xf numFmtId="0" fontId="63" fillId="67" borderId="0">
      <alignment horizontal="left" indent="1"/>
    </xf>
    <xf numFmtId="0" fontId="63" fillId="67" borderId="0">
      <alignment horizontal="left" vertical="center" indent="2"/>
    </xf>
    <xf numFmtId="0" fontId="140" fillId="0" borderId="0">
      <alignment horizontal="center"/>
    </xf>
    <xf numFmtId="15" fontId="39" fillId="0" borderId="0">
      <alignment horizontal="center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Border="0"/>
    <xf numFmtId="0" fontId="151" fillId="0" borderId="0"/>
    <xf numFmtId="0" fontId="150" fillId="0" borderId="0"/>
    <xf numFmtId="185" fontId="43" fillId="0" borderId="35" applyFill="0"/>
    <xf numFmtId="185" fontId="43" fillId="0" borderId="35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0" fontId="155" fillId="0" borderId="9" applyNumberFormat="0" applyFill="0" applyAlignment="0" applyProtection="0"/>
    <xf numFmtId="185" fontId="43" fillId="0" borderId="14" applyFill="0"/>
    <xf numFmtId="185" fontId="43" fillId="0" borderId="14" applyFill="0"/>
    <xf numFmtId="0" fontId="56" fillId="0" borderId="36" applyNumberFormat="0" applyFill="0" applyAlignment="0" applyProtection="0"/>
    <xf numFmtId="0" fontId="156" fillId="0" borderId="37" applyNumberFormat="0" applyFill="0" applyAlignment="0" applyProtection="0"/>
    <xf numFmtId="185" fontId="43" fillId="0" borderId="35" applyFill="0"/>
    <xf numFmtId="185" fontId="43" fillId="0" borderId="35" applyFill="0"/>
    <xf numFmtId="0" fontId="16" fillId="0" borderId="9" applyNumberFormat="0" applyFill="0" applyAlignment="0" applyProtection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234" fontId="29" fillId="0" borderId="0" applyNumberFormat="0" applyAlignment="0">
      <alignment horizontal="right"/>
    </xf>
    <xf numFmtId="37" fontId="33" fillId="0" borderId="0" applyNumberFormat="0" applyFill="0" applyBorder="0" applyAlignment="0">
      <alignment horizontal="right"/>
    </xf>
    <xf numFmtId="235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0" fontId="157" fillId="0" borderId="0" applyNumberFormat="0" applyFill="0" applyBorder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159" fillId="0" borderId="10" applyBorder="0" applyProtection="0">
      <alignment horizontal="right"/>
    </xf>
    <xf numFmtId="0" fontId="171" fillId="0" borderId="0"/>
    <xf numFmtId="9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" fontId="21" fillId="56" borderId="0" applyFont="0" applyBorder="0" applyAlignment="0">
      <alignment horizontal="right"/>
    </xf>
    <xf numFmtId="4" fontId="21" fillId="56" borderId="0" applyFont="0" applyBorder="0" applyAlignment="0">
      <alignment horizontal="right"/>
    </xf>
    <xf numFmtId="4" fontId="21" fillId="56" borderId="0" applyFont="0" applyBorder="0" applyAlignment="0">
      <alignment horizontal="right"/>
    </xf>
    <xf numFmtId="4" fontId="21" fillId="56" borderId="0" applyFont="0" applyBorder="0" applyAlignment="0">
      <alignment horizontal="right"/>
    </xf>
    <xf numFmtId="0" fontId="21" fillId="61" borderId="0"/>
    <xf numFmtId="0" fontId="21" fillId="61" borderId="0"/>
    <xf numFmtId="0" fontId="21" fillId="61" borderId="0"/>
    <xf numFmtId="0" fontId="21" fillId="61" borderId="0"/>
    <xf numFmtId="167" fontId="1" fillId="0" borderId="0" applyFont="0" applyFill="0" applyBorder="0" applyAlignment="0" applyProtection="0"/>
    <xf numFmtId="4" fontId="21" fillId="61" borderId="0"/>
    <xf numFmtId="4" fontId="21" fillId="61" borderId="0"/>
    <xf numFmtId="4" fontId="21" fillId="61" borderId="0"/>
    <xf numFmtId="4" fontId="21" fillId="61" borderId="0"/>
    <xf numFmtId="4" fontId="21" fillId="70" borderId="0">
      <alignment horizontal="right"/>
    </xf>
    <xf numFmtId="4" fontId="21" fillId="70" borderId="0">
      <alignment horizontal="right"/>
    </xf>
    <xf numFmtId="4" fontId="21" fillId="70" borderId="0">
      <alignment horizontal="right"/>
    </xf>
    <xf numFmtId="4" fontId="21" fillId="70" borderId="0">
      <alignment horizontal="right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9" borderId="0" applyNumberFormat="0" applyBorder="0" applyAlignment="0" applyProtection="0"/>
    <xf numFmtId="0" fontId="28" fillId="36" borderId="0" applyNumberFormat="0" applyBorder="0" applyAlignment="0" applyProtection="0"/>
    <xf numFmtId="0" fontId="28" fillId="43" borderId="0" applyNumberFormat="0" applyBorder="0" applyAlignment="0" applyProtection="0"/>
    <xf numFmtId="0" fontId="28" fillId="57" borderId="0" applyNumberFormat="0" applyBorder="0" applyAlignment="0" applyProtection="0"/>
    <xf numFmtId="0" fontId="28" fillId="89" borderId="0" applyNumberFormat="0" applyBorder="0" applyAlignment="0" applyProtection="0"/>
    <xf numFmtId="0" fontId="28" fillId="89" borderId="0" applyNumberFormat="0" applyBorder="0" applyAlignment="0" applyProtection="0"/>
    <xf numFmtId="0" fontId="28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46" borderId="0" applyNumberFormat="0" applyBorder="0" applyAlignment="0" applyProtection="0"/>
    <xf numFmtId="0" fontId="28" fillId="89" borderId="0" applyNumberFormat="0" applyBorder="0" applyAlignment="0" applyProtection="0"/>
    <xf numFmtId="0" fontId="28" fillId="49" borderId="0" applyNumberFormat="0" applyBorder="0" applyAlignment="0" applyProtection="0"/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37" fontId="30" fillId="55" borderId="13" applyNumberFormat="0" applyAlignment="0">
      <alignment horizontal="right"/>
      <protection locked="0"/>
    </xf>
    <xf numFmtId="0" fontId="35" fillId="35" borderId="0" applyNumberFormat="0" applyBorder="0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2" fontId="20" fillId="0" borderId="14" applyAlignment="0" applyProtection="0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5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6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4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8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9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77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3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4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182" fontId="39" fillId="0" borderId="14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184" fillId="58" borderId="15" applyNumberFormat="0" applyAlignment="0" applyProtection="0"/>
    <xf numFmtId="0" fontId="184" fillId="58" borderId="15" applyNumberFormat="0" applyAlignment="0" applyProtection="0"/>
    <xf numFmtId="0" fontId="184" fillId="58" borderId="15" applyNumberFormat="0" applyAlignment="0" applyProtection="0"/>
    <xf numFmtId="0" fontId="184" fillId="58" borderId="15" applyNumberFormat="0" applyAlignment="0" applyProtection="0"/>
    <xf numFmtId="0" fontId="184" fillId="58" borderId="15" applyNumberFormat="0" applyAlignment="0" applyProtection="0"/>
    <xf numFmtId="0" fontId="184" fillId="58" borderId="15" applyNumberFormat="0" applyAlignment="0" applyProtection="0"/>
    <xf numFmtId="0" fontId="184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184" fillId="58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0" fillId="57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184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184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184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184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184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0" fontId="42" fillId="58" borderId="15" applyNumberFormat="0" applyAlignment="0" applyProtection="0"/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186" fontId="44" fillId="0" borderId="47">
      <alignment horizontal="center"/>
    </xf>
    <xf numFmtId="0" fontId="47" fillId="90" borderId="49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8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3" fillId="0" borderId="0" applyFont="0" applyFill="0" applyBorder="0" applyAlignment="0" applyProtection="0">
      <alignment vertical="top"/>
    </xf>
    <xf numFmtId="189" fontId="21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185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3" fillId="0" borderId="0" applyFont="0" applyFill="0" applyBorder="0" applyAlignment="0" applyProtection="0">
      <alignment vertical="top"/>
    </xf>
    <xf numFmtId="189" fontId="21" fillId="0" borderId="0" applyFont="0" applyFill="0" applyBorder="0" applyAlignment="0" applyProtection="0"/>
    <xf numFmtId="189" fontId="23" fillId="0" borderId="0" applyFont="0" applyFill="0" applyBorder="0" applyAlignment="0" applyProtection="0">
      <alignment vertical="top"/>
    </xf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86" fillId="0" borderId="0" applyFont="0" applyFill="0" applyBorder="0" applyAlignment="0" applyProtection="0"/>
    <xf numFmtId="189" fontId="186" fillId="0" borderId="0" applyFont="0" applyFill="0" applyBorder="0" applyAlignment="0" applyProtection="0"/>
    <xf numFmtId="0" fontId="72" fillId="37" borderId="0" applyNumberFormat="0" applyBorder="0" applyAlignment="0" applyProtection="0"/>
    <xf numFmtId="0" fontId="187" fillId="0" borderId="50" applyNumberFormat="0" applyFill="0" applyAlignment="0" applyProtection="0"/>
    <xf numFmtId="0" fontId="188" fillId="0" borderId="22" applyNumberFormat="0" applyFill="0" applyAlignment="0" applyProtection="0"/>
    <xf numFmtId="0" fontId="189" fillId="0" borderId="51" applyNumberFormat="0" applyFill="0" applyAlignment="0" applyProtection="0"/>
    <xf numFmtId="0" fontId="189" fillId="0" borderId="0" applyNumberFormat="0" applyFill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10" fontId="63" fillId="70" borderId="47" applyNumberFormat="0" applyBorder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90" fillId="43" borderId="15" applyNumberFormat="0" applyAlignment="0" applyProtection="0"/>
    <xf numFmtId="0" fontId="190" fillId="43" borderId="15" applyNumberFormat="0" applyAlignment="0" applyProtection="0"/>
    <xf numFmtId="0" fontId="190" fillId="43" borderId="15" applyNumberFormat="0" applyAlignment="0" applyProtection="0"/>
    <xf numFmtId="0" fontId="190" fillId="43" borderId="15" applyNumberFormat="0" applyAlignment="0" applyProtection="0"/>
    <xf numFmtId="0" fontId="190" fillId="43" borderId="15" applyNumberFormat="0" applyAlignment="0" applyProtection="0"/>
    <xf numFmtId="0" fontId="190" fillId="43" borderId="15" applyNumberFormat="0" applyAlignment="0" applyProtection="0"/>
    <xf numFmtId="0" fontId="190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90" fillId="43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5" fillId="40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90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90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90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90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90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0" fontId="107" fillId="43" borderId="15" applyNumberFormat="0" applyAlignment="0" applyProtection="0"/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194" fontId="62" fillId="70" borderId="27" applyNumberFormat="0" applyAlignment="0">
      <protection locked="0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20" fillId="71" borderId="28">
      <alignment horizontal="left" vertical="center" wrapText="1"/>
    </xf>
    <xf numFmtId="0" fontId="63" fillId="61" borderId="0"/>
    <xf numFmtId="0" fontId="191" fillId="0" borderId="52" applyNumberFormat="0" applyFill="0" applyAlignment="0" applyProtection="0"/>
    <xf numFmtId="0" fontId="19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93" fillId="0" borderId="0"/>
    <xf numFmtId="0" fontId="1" fillId="0" borderId="0"/>
    <xf numFmtId="0" fontId="193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245" fontId="194" fillId="0" borderId="0"/>
    <xf numFmtId="0" fontId="1" fillId="0" borderId="0"/>
    <xf numFmtId="0" fontId="12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>
      <alignment vertical="top"/>
    </xf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22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23" fillId="0" borderId="0">
      <alignment vertical="top"/>
    </xf>
    <xf numFmtId="0" fontId="1" fillId="0" borderId="0"/>
    <xf numFmtId="0" fontId="1" fillId="0" borderId="0"/>
    <xf numFmtId="0" fontId="48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2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3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3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3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3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0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3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95" fillId="58" borderId="53" applyNumberFormat="0" applyAlignment="0" applyProtection="0"/>
    <xf numFmtId="0" fontId="95" fillId="58" borderId="53" applyNumberFormat="0" applyAlignment="0" applyProtection="0"/>
    <xf numFmtId="0" fontId="95" fillId="58" borderId="53" applyNumberFormat="0" applyAlignment="0" applyProtection="0"/>
    <xf numFmtId="0" fontId="95" fillId="58" borderId="53" applyNumberFormat="0" applyAlignment="0" applyProtection="0"/>
    <xf numFmtId="0" fontId="95" fillId="58" borderId="53" applyNumberFormat="0" applyAlignment="0" applyProtection="0"/>
    <xf numFmtId="0" fontId="95" fillId="58" borderId="53" applyNumberFormat="0" applyAlignment="0" applyProtection="0"/>
    <xf numFmtId="0" fontId="95" fillId="58" borderId="53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95" fillId="58" borderId="53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0" fillId="57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95" fillId="58" borderId="53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95" fillId="58" borderId="53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95" fillId="58" borderId="53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0" fontId="132" fillId="58" borderId="32" applyNumberFormat="0" applyAlignment="0" applyProtection="0"/>
    <xf numFmtId="9" fontId="18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0" fillId="0" borderId="11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0" fontId="137" fillId="62" borderId="17">
      <alignment horizontal="center" vertical="center" wrapText="1"/>
      <protection hidden="1"/>
    </xf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185" fontId="73" fillId="61" borderId="34"/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45" fillId="61" borderId="17">
      <protection locked="0"/>
    </xf>
    <xf numFmtId="0" fontId="196" fillId="0" borderId="0" applyNumberFormat="0" applyFill="0" applyBorder="0" applyAlignment="0" applyProtection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185" fontId="43" fillId="0" borderId="14" applyFill="0"/>
    <xf numFmtId="0" fontId="156" fillId="0" borderId="54" applyNumberFormat="0" applyFill="0" applyAlignment="0" applyProtection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0" fontId="156" fillId="0" borderId="54" applyNumberFormat="0" applyFill="0" applyAlignment="0" applyProtection="0"/>
    <xf numFmtId="0" fontId="156" fillId="0" borderId="54" applyNumberFormat="0" applyFill="0" applyAlignment="0" applyProtection="0"/>
    <xf numFmtId="0" fontId="156" fillId="0" borderId="54" applyNumberFormat="0" applyFill="0" applyAlignment="0" applyProtection="0"/>
    <xf numFmtId="0" fontId="156" fillId="0" borderId="54" applyNumberFormat="0" applyFill="0" applyAlignment="0" applyProtection="0"/>
    <xf numFmtId="0" fontId="156" fillId="0" borderId="54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0" fontId="156" fillId="0" borderId="54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156" fillId="0" borderId="54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54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54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35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185" fontId="43" fillId="0" borderId="14" applyFill="0"/>
    <xf numFmtId="0" fontId="199" fillId="0" borderId="0" applyNumberFormat="0" applyFill="0" applyBorder="0" applyAlignment="0" applyProtection="0"/>
  </cellStyleXfs>
  <cellXfs count="271">
    <xf numFmtId="0" fontId="0" fillId="0" borderId="0" xfId="0"/>
    <xf numFmtId="0" fontId="18" fillId="0" borderId="0" xfId="0" applyFont="1"/>
    <xf numFmtId="10" fontId="0" fillId="0" borderId="0" xfId="2" applyNumberFormat="1" applyFont="1"/>
    <xf numFmtId="164" fontId="0" fillId="0" borderId="0" xfId="1" applyNumberFormat="1" applyFont="1"/>
    <xf numFmtId="0" fontId="19" fillId="0" borderId="0" xfId="0" applyFont="1" applyAlignment="1">
      <alignment horizontal="center"/>
    </xf>
    <xf numFmtId="165" fontId="0" fillId="0" borderId="0" xfId="1" applyNumberFormat="1" applyFont="1"/>
    <xf numFmtId="164" fontId="0" fillId="0" borderId="0" xfId="1" applyNumberFormat="1" applyFont="1" applyFill="1"/>
    <xf numFmtId="0" fontId="0" fillId="0" borderId="0" xfId="0"/>
    <xf numFmtId="0" fontId="16" fillId="0" borderId="0" xfId="0" applyFont="1"/>
    <xf numFmtId="0" fontId="0" fillId="0" borderId="0" xfId="0" applyBorder="1"/>
    <xf numFmtId="165" fontId="0" fillId="0" borderId="0" xfId="1" applyNumberFormat="1" applyFont="1" applyBorder="1"/>
    <xf numFmtId="165" fontId="0" fillId="0" borderId="38" xfId="1" applyNumberFormat="1" applyFont="1" applyBorder="1"/>
    <xf numFmtId="164" fontId="160" fillId="0" borderId="0" xfId="1" applyNumberFormat="1" applyFont="1"/>
    <xf numFmtId="0" fontId="0" fillId="0" borderId="0" xfId="0" applyAlignment="1">
      <alignment horizontal="center"/>
    </xf>
    <xf numFmtId="43" fontId="0" fillId="0" borderId="0" xfId="1" applyFont="1"/>
    <xf numFmtId="165" fontId="0" fillId="0" borderId="10" xfId="1" applyNumberFormat="1" applyFont="1" applyBorder="1"/>
    <xf numFmtId="165" fontId="0" fillId="0" borderId="0" xfId="0" applyNumberFormat="1"/>
    <xf numFmtId="165" fontId="0" fillId="0" borderId="38" xfId="0" applyNumberFormat="1" applyBorder="1"/>
    <xf numFmtId="165" fontId="0" fillId="0" borderId="39" xfId="1" applyNumberFormat="1" applyFont="1" applyBorder="1"/>
    <xf numFmtId="164" fontId="0" fillId="0" borderId="0" xfId="0" applyNumberFormat="1"/>
    <xf numFmtId="0" fontId="163" fillId="0" borderId="0" xfId="0" applyFont="1"/>
    <xf numFmtId="165" fontId="163" fillId="0" borderId="0" xfId="1" applyNumberFormat="1" applyFont="1"/>
    <xf numFmtId="0" fontId="163" fillId="0" borderId="0" xfId="0" applyFont="1" applyAlignment="1">
      <alignment horizontal="center"/>
    </xf>
    <xf numFmtId="166" fontId="163" fillId="0" borderId="0" xfId="2" applyNumberFormat="1" applyFont="1"/>
    <xf numFmtId="0" fontId="164" fillId="0" borderId="0" xfId="0" applyFont="1"/>
    <xf numFmtId="4" fontId="165" fillId="0" borderId="0" xfId="0" applyNumberFormat="1" applyFont="1"/>
    <xf numFmtId="237" fontId="0" fillId="0" borderId="0" xfId="1" applyNumberFormat="1" applyFont="1"/>
    <xf numFmtId="0" fontId="16" fillId="80" borderId="0" xfId="0" applyFont="1" applyFill="1"/>
    <xf numFmtId="0" fontId="166" fillId="80" borderId="0" xfId="0" applyFont="1" applyFill="1"/>
    <xf numFmtId="0" fontId="0" fillId="0" borderId="40" xfId="0" applyBorder="1"/>
    <xf numFmtId="0" fontId="16" fillId="81" borderId="40" xfId="0" applyFont="1" applyFill="1" applyBorder="1"/>
    <xf numFmtId="0" fontId="0" fillId="0" borderId="35" xfId="0" applyBorder="1"/>
    <xf numFmtId="0" fontId="0" fillId="0" borderId="34" xfId="0" applyBorder="1"/>
    <xf numFmtId="0" fontId="16" fillId="0" borderId="12" xfId="0" applyFont="1" applyBorder="1" applyAlignment="1"/>
    <xf numFmtId="238" fontId="0" fillId="0" borderId="12" xfId="0" applyNumberFormat="1" applyBorder="1"/>
    <xf numFmtId="238" fontId="0" fillId="0" borderId="0" xfId="0" applyNumberFormat="1" applyBorder="1"/>
    <xf numFmtId="238" fontId="0" fillId="0" borderId="41" xfId="0" applyNumberFormat="1" applyBorder="1"/>
    <xf numFmtId="0" fontId="0" fillId="0" borderId="12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238" fontId="0" fillId="0" borderId="42" xfId="0" applyNumberFormat="1" applyBorder="1"/>
    <xf numFmtId="238" fontId="0" fillId="0" borderId="10" xfId="0" applyNumberFormat="1" applyBorder="1"/>
    <xf numFmtId="238" fontId="0" fillId="0" borderId="43" xfId="0" applyNumberFormat="1" applyBorder="1"/>
    <xf numFmtId="0" fontId="0" fillId="0" borderId="0" xfId="0" applyAlignment="1">
      <alignment horizontal="left" vertical="top" wrapText="1"/>
    </xf>
    <xf numFmtId="0" fontId="16" fillId="80" borderId="0" xfId="0" applyFont="1" applyFill="1" applyAlignment="1">
      <alignment horizontal="left" vertical="top" wrapText="1"/>
    </xf>
    <xf numFmtId="0" fontId="0" fillId="80" borderId="0" xfId="0" applyFill="1" applyAlignment="1">
      <alignment horizontal="left" vertical="top" wrapText="1"/>
    </xf>
    <xf numFmtId="0" fontId="16" fillId="81" borderId="0" xfId="0" applyFont="1" applyFill="1" applyAlignment="1">
      <alignment horizontal="left" vertical="top" wrapText="1"/>
    </xf>
    <xf numFmtId="0" fontId="16" fillId="82" borderId="0" xfId="0" applyFont="1" applyFill="1" applyAlignment="1">
      <alignment horizontal="left" vertical="top" wrapText="1"/>
    </xf>
    <xf numFmtId="0" fontId="16" fillId="0" borderId="0" xfId="0" applyFont="1" applyAlignment="1"/>
    <xf numFmtId="238" fontId="0" fillId="0" borderId="0" xfId="0" applyNumberFormat="1"/>
    <xf numFmtId="238" fontId="16" fillId="80" borderId="0" xfId="0" applyNumberFormat="1" applyFont="1" applyFill="1"/>
    <xf numFmtId="238" fontId="0" fillId="80" borderId="0" xfId="0" applyNumberFormat="1" applyFill="1"/>
    <xf numFmtId="0" fontId="0" fillId="0" borderId="0" xfId="0" applyAlignment="1">
      <alignment horizontal="left" indent="1"/>
    </xf>
    <xf numFmtId="0" fontId="161" fillId="0" borderId="0" xfId="0" applyFont="1" applyAlignment="1">
      <alignment vertical="center" wrapText="1"/>
    </xf>
    <xf numFmtId="0" fontId="161" fillId="0" borderId="0" xfId="0" applyFont="1" applyAlignment="1">
      <alignment horizontal="center" vertical="center" wrapText="1"/>
    </xf>
    <xf numFmtId="0" fontId="167" fillId="0" borderId="0" xfId="0" quotePrefix="1" applyFont="1" applyBorder="1" applyAlignment="1">
      <alignment horizontal="center"/>
    </xf>
    <xf numFmtId="0" fontId="167" fillId="0" borderId="0" xfId="0" applyFont="1" applyAlignment="1">
      <alignment horizontal="center" vertical="center" wrapText="1"/>
    </xf>
    <xf numFmtId="0" fontId="168" fillId="0" borderId="0" xfId="0" applyFont="1" applyAlignment="1">
      <alignment horizontal="center"/>
    </xf>
    <xf numFmtId="165" fontId="167" fillId="0" borderId="0" xfId="1" applyNumberFormat="1" applyFont="1"/>
    <xf numFmtId="165" fontId="169" fillId="0" borderId="0" xfId="1" applyNumberFormat="1" applyFont="1"/>
    <xf numFmtId="0" fontId="16" fillId="0" borderId="0" xfId="0" quotePrefix="1" applyFont="1" applyBorder="1" applyAlignment="1">
      <alignment horizontal="center"/>
    </xf>
    <xf numFmtId="0" fontId="162" fillId="0" borderId="0" xfId="0" applyFont="1" applyAlignment="1">
      <alignment horizontal="center" vertical="center" wrapText="1"/>
    </xf>
    <xf numFmtId="0" fontId="170" fillId="0" borderId="0" xfId="0" applyFont="1" applyAlignment="1">
      <alignment horizontal="center"/>
    </xf>
    <xf numFmtId="165" fontId="16" fillId="0" borderId="0" xfId="1" applyNumberFormat="1" applyFont="1"/>
    <xf numFmtId="165" fontId="16" fillId="0" borderId="0" xfId="1" applyNumberFormat="1" applyFont="1" applyBorder="1"/>
    <xf numFmtId="165" fontId="16" fillId="0" borderId="10" xfId="1" applyNumberFormat="1" applyFont="1" applyBorder="1"/>
    <xf numFmtId="165" fontId="16" fillId="0" borderId="38" xfId="1" applyNumberFormat="1" applyFont="1" applyBorder="1"/>
    <xf numFmtId="0" fontId="0" fillId="83" borderId="0" xfId="0" applyFill="1"/>
    <xf numFmtId="0" fontId="172" fillId="0" borderId="0" xfId="5320" applyFont="1"/>
    <xf numFmtId="0" fontId="171" fillId="0" borderId="0" xfId="5320" applyAlignment="1">
      <alignment horizontal="center"/>
    </xf>
    <xf numFmtId="0" fontId="171" fillId="0" borderId="0" xfId="5320"/>
    <xf numFmtId="0" fontId="171" fillId="0" borderId="0" xfId="5320" applyAlignment="1">
      <alignment horizontal="center" wrapText="1"/>
    </xf>
    <xf numFmtId="0" fontId="73" fillId="0" borderId="0" xfId="5320" applyFont="1"/>
    <xf numFmtId="0" fontId="73" fillId="0" borderId="0" xfId="5320" applyFont="1" applyAlignment="1">
      <alignment horizontal="center"/>
    </xf>
    <xf numFmtId="0" fontId="16" fillId="0" borderId="0" xfId="5320" applyFont="1" applyAlignment="1">
      <alignment vertical="center"/>
    </xf>
    <xf numFmtId="10" fontId="16" fillId="0" borderId="0" xfId="5321" applyNumberFormat="1" applyFont="1" applyAlignment="1">
      <alignment horizontal="center" vertical="center"/>
    </xf>
    <xf numFmtId="0" fontId="171" fillId="0" borderId="0" xfId="5320" applyAlignment="1">
      <alignment vertical="center"/>
    </xf>
    <xf numFmtId="10" fontId="0" fillId="0" borderId="0" xfId="5321" applyNumberFormat="1" applyFont="1" applyAlignment="1">
      <alignment horizontal="center" vertical="center"/>
    </xf>
    <xf numFmtId="10" fontId="0" fillId="0" borderId="0" xfId="5321" applyNumberFormat="1" applyFont="1" applyAlignment="1">
      <alignment horizontal="center"/>
    </xf>
    <xf numFmtId="0" fontId="160" fillId="0" borderId="0" xfId="5320" applyFont="1"/>
    <xf numFmtId="10" fontId="160" fillId="0" borderId="0" xfId="5321" applyNumberFormat="1" applyFont="1" applyAlignment="1">
      <alignment horizontal="center"/>
    </xf>
    <xf numFmtId="0" fontId="171" fillId="0" borderId="0" xfId="5320" applyAlignment="1">
      <alignment wrapText="1"/>
    </xf>
    <xf numFmtId="0" fontId="16" fillId="0" borderId="0" xfId="5320" applyFont="1"/>
    <xf numFmtId="10" fontId="16" fillId="0" borderId="0" xfId="5321" applyNumberFormat="1" applyFont="1" applyAlignment="1">
      <alignment horizontal="center"/>
    </xf>
    <xf numFmtId="239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84" borderId="0" xfId="0" applyFill="1" applyAlignment="1">
      <alignment vertical="center"/>
    </xf>
    <xf numFmtId="0" fontId="0" fillId="0" borderId="0" xfId="0" applyAlignment="1">
      <alignment vertical="center"/>
    </xf>
    <xf numFmtId="0" fontId="175" fillId="84" borderId="0" xfId="0" applyFont="1" applyFill="1" applyAlignment="1">
      <alignment vertical="center"/>
    </xf>
    <xf numFmtId="0" fontId="175" fillId="0" borderId="11" xfId="0" applyFont="1" applyFill="1" applyBorder="1" applyAlignment="1">
      <alignment vertical="center"/>
    </xf>
    <xf numFmtId="0" fontId="175" fillId="84" borderId="11" xfId="0" applyFont="1" applyFill="1" applyBorder="1" applyAlignment="1">
      <alignment vertical="center"/>
    </xf>
    <xf numFmtId="0" fontId="175" fillId="0" borderId="0" xfId="0" applyFont="1" applyAlignment="1">
      <alignment vertical="center"/>
    </xf>
    <xf numFmtId="0" fontId="177" fillId="85" borderId="0" xfId="4" quotePrefix="1" applyFont="1" applyFill="1" applyBorder="1" applyAlignment="1">
      <alignment horizontal="right" vertical="center"/>
    </xf>
    <xf numFmtId="0" fontId="0" fillId="84" borderId="0" xfId="0" applyFill="1" applyBorder="1" applyAlignment="1">
      <alignment vertical="center"/>
    </xf>
    <xf numFmtId="0" fontId="178" fillId="84" borderId="0" xfId="4" quotePrefix="1" applyFont="1" applyFill="1" applyBorder="1" applyAlignment="1">
      <alignment vertical="center"/>
    </xf>
    <xf numFmtId="0" fontId="0" fillId="84" borderId="44" xfId="0" applyFill="1" applyBorder="1" applyAlignment="1">
      <alignment vertical="center"/>
    </xf>
    <xf numFmtId="10" fontId="179" fillId="84" borderId="44" xfId="2" quotePrefix="1" applyNumberFormat="1" applyFont="1" applyFill="1" applyBorder="1" applyAlignment="1">
      <alignment vertical="center"/>
    </xf>
    <xf numFmtId="0" fontId="0" fillId="84" borderId="45" xfId="0" applyFill="1" applyBorder="1" applyAlignment="1">
      <alignment vertical="center"/>
    </xf>
    <xf numFmtId="166" fontId="179" fillId="84" borderId="45" xfId="2" quotePrefix="1" applyNumberFormat="1" applyFont="1" applyFill="1" applyBorder="1" applyAlignment="1">
      <alignment vertical="center"/>
    </xf>
    <xf numFmtId="0" fontId="178" fillId="84" borderId="44" xfId="4" quotePrefix="1" applyFont="1" applyFill="1" applyBorder="1" applyAlignment="1">
      <alignment vertical="center"/>
    </xf>
    <xf numFmtId="240" fontId="0" fillId="84" borderId="45" xfId="5" applyNumberFormat="1" applyFont="1" applyFill="1" applyBorder="1" applyAlignment="1">
      <alignment vertical="center"/>
    </xf>
    <xf numFmtId="240" fontId="0" fillId="84" borderId="45" xfId="0" applyNumberFormat="1" applyFill="1" applyBorder="1" applyAlignment="1">
      <alignment vertical="center"/>
    </xf>
    <xf numFmtId="0" fontId="0" fillId="84" borderId="46" xfId="0" applyFill="1" applyBorder="1" applyAlignment="1">
      <alignment vertical="center"/>
    </xf>
    <xf numFmtId="240" fontId="0" fillId="84" borderId="46" xfId="0" applyNumberFormat="1" applyFill="1" applyBorder="1" applyAlignment="1">
      <alignment vertical="center"/>
    </xf>
    <xf numFmtId="240" fontId="0" fillId="84" borderId="44" xfId="0" applyNumberFormat="1" applyFill="1" applyBorder="1" applyAlignment="1">
      <alignment vertical="center"/>
    </xf>
    <xf numFmtId="0" fontId="0" fillId="84" borderId="0" xfId="0" quotePrefix="1" applyFill="1" applyBorder="1" applyAlignment="1">
      <alignment vertical="center"/>
    </xf>
    <xf numFmtId="240" fontId="0" fillId="84" borderId="0" xfId="0" applyNumberFormat="1" applyFill="1" applyBorder="1" applyAlignment="1">
      <alignment vertical="center"/>
    </xf>
    <xf numFmtId="0" fontId="0" fillId="84" borderId="45" xfId="0" quotePrefix="1" applyFill="1" applyBorder="1" applyAlignment="1">
      <alignment vertical="center"/>
    </xf>
    <xf numFmtId="240" fontId="0" fillId="84" borderId="44" xfId="5" applyNumberFormat="1" applyFont="1" applyFill="1" applyBorder="1" applyAlignment="1">
      <alignment vertical="center"/>
    </xf>
    <xf numFmtId="240" fontId="0" fillId="84" borderId="0" xfId="5" applyNumberFormat="1" applyFont="1" applyFill="1" applyBorder="1" applyAlignment="1">
      <alignment vertical="center"/>
    </xf>
    <xf numFmtId="0" fontId="16" fillId="84" borderId="0" xfId="0" applyFont="1" applyFill="1" applyAlignment="1">
      <alignment vertical="center"/>
    </xf>
    <xf numFmtId="0" fontId="16" fillId="86" borderId="46" xfId="0" applyFont="1" applyFill="1" applyBorder="1" applyAlignment="1">
      <alignment vertical="center"/>
    </xf>
    <xf numFmtId="240" fontId="0" fillId="86" borderId="46" xfId="0" applyNumberFormat="1" applyFill="1" applyBorder="1" applyAlignment="1">
      <alignment vertical="center"/>
    </xf>
    <xf numFmtId="0" fontId="180" fillId="83" borderId="4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80" fillId="0" borderId="0" xfId="0" applyFont="1" applyFill="1" applyBorder="1" applyAlignment="1">
      <alignment horizontal="center" vertical="center"/>
    </xf>
    <xf numFmtId="0" fontId="16" fillId="84" borderId="0" xfId="0" applyFont="1" applyFill="1" applyBorder="1" applyAlignment="1">
      <alignment vertical="center"/>
    </xf>
    <xf numFmtId="241" fontId="0" fillId="84" borderId="0" xfId="0" applyNumberFormat="1" applyFill="1" applyBorder="1" applyAlignment="1">
      <alignment vertical="center"/>
    </xf>
    <xf numFmtId="0" fontId="16" fillId="86" borderId="0" xfId="0" applyFont="1" applyFill="1" applyBorder="1" applyAlignment="1">
      <alignment vertical="center"/>
    </xf>
    <xf numFmtId="240" fontId="0" fillId="86" borderId="0" xfId="0" applyNumberFormat="1" applyFill="1" applyBorder="1" applyAlignment="1">
      <alignment vertical="center"/>
    </xf>
    <xf numFmtId="0" fontId="73" fillId="0" borderId="10" xfId="0" applyFont="1" applyBorder="1"/>
    <xf numFmtId="0" fontId="21" fillId="0" borderId="0" xfId="0" applyFont="1"/>
    <xf numFmtId="242" fontId="0" fillId="0" borderId="0" xfId="0" applyNumberFormat="1"/>
    <xf numFmtId="242" fontId="0" fillId="0" borderId="38" xfId="0" applyNumberFormat="1" applyBorder="1"/>
    <xf numFmtId="242" fontId="0" fillId="0" borderId="39" xfId="0" applyNumberFormat="1" applyBorder="1"/>
    <xf numFmtId="242" fontId="0" fillId="0" borderId="48" xfId="0" applyNumberFormat="1" applyBorder="1"/>
    <xf numFmtId="10" fontId="0" fillId="0" borderId="0" xfId="0" applyNumberFormat="1" applyAlignment="1">
      <alignment horizontal="center"/>
    </xf>
    <xf numFmtId="237" fontId="0" fillId="0" borderId="0" xfId="0" applyNumberFormat="1"/>
    <xf numFmtId="9" fontId="0" fillId="0" borderId="0" xfId="2" applyFont="1"/>
    <xf numFmtId="10" fontId="0" fillId="0" borderId="0" xfId="0" applyNumberFormat="1"/>
    <xf numFmtId="237" fontId="0" fillId="0" borderId="0" xfId="0" applyNumberFormat="1" applyFill="1"/>
    <xf numFmtId="0" fontId="181" fillId="0" borderId="0" xfId="0" applyFont="1"/>
    <xf numFmtId="0" fontId="0" fillId="0" borderId="0" xfId="0" applyAlignment="1">
      <alignment horizontal="left" indent="2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2"/>
    </xf>
    <xf numFmtId="0" fontId="0" fillId="0" borderId="0" xfId="0" applyAlignment="1">
      <alignment horizontal="center" wrapText="1"/>
    </xf>
    <xf numFmtId="239" fontId="0" fillId="0" borderId="0" xfId="1" applyNumberFormat="1" applyFont="1" applyAlignment="1">
      <alignment horizontal="center" wrapText="1"/>
    </xf>
    <xf numFmtId="239" fontId="16" fillId="81" borderId="0" xfId="1" applyNumberFormat="1" applyFont="1" applyFill="1" applyAlignment="1">
      <alignment horizontal="center" wrapText="1"/>
    </xf>
    <xf numFmtId="239" fontId="16" fillId="81" borderId="0" xfId="1" applyNumberFormat="1" applyFont="1" applyFill="1" applyAlignment="1">
      <alignment horizontal="center"/>
    </xf>
    <xf numFmtId="239" fontId="0" fillId="87" borderId="0" xfId="1" applyNumberFormat="1" applyFont="1" applyFill="1"/>
    <xf numFmtId="0" fontId="0" fillId="87" borderId="0" xfId="0" applyFill="1" applyAlignment="1">
      <alignment horizontal="left"/>
    </xf>
    <xf numFmtId="0" fontId="0" fillId="0" borderId="0" xfId="0" applyAlignment="1">
      <alignment horizontal="left"/>
    </xf>
    <xf numFmtId="239" fontId="0" fillId="0" borderId="0" xfId="1" applyNumberFormat="1" applyFont="1" applyFill="1"/>
    <xf numFmtId="0" fontId="0" fillId="0" borderId="0" xfId="0" applyFill="1" applyAlignment="1">
      <alignment horizontal="left" indent="2"/>
    </xf>
    <xf numFmtId="0" fontId="0" fillId="87" borderId="0" xfId="0" applyFill="1"/>
    <xf numFmtId="0" fontId="163" fillId="0" borderId="0" xfId="0" applyFont="1" applyAlignment="1">
      <alignment horizontal="left" indent="2"/>
    </xf>
    <xf numFmtId="239" fontId="163" fillId="0" borderId="0" xfId="1" applyNumberFormat="1" applyFont="1"/>
    <xf numFmtId="0" fontId="21" fillId="0" borderId="0" xfId="5320" applyFont="1"/>
    <xf numFmtId="10" fontId="171" fillId="0" borderId="0" xfId="5320" applyNumberFormat="1"/>
    <xf numFmtId="238" fontId="16" fillId="0" borderId="0" xfId="0" applyNumberFormat="1" applyFont="1"/>
    <xf numFmtId="238" fontId="16" fillId="87" borderId="0" xfId="0" applyNumberFormat="1" applyFont="1" applyFill="1"/>
    <xf numFmtId="238" fontId="0" fillId="87" borderId="0" xfId="0" applyNumberFormat="1" applyFill="1"/>
    <xf numFmtId="10" fontId="0" fillId="0" borderId="0" xfId="0" applyNumberFormat="1" applyAlignment="1">
      <alignment horizontal="left"/>
    </xf>
    <xf numFmtId="0" fontId="16" fillId="88" borderId="0" xfId="0" applyFont="1" applyFill="1" applyAlignment="1">
      <alignment horizontal="center" wrapText="1"/>
    </xf>
    <xf numFmtId="0" fontId="16" fillId="81" borderId="0" xfId="0" applyFont="1" applyFill="1" applyAlignment="1">
      <alignment horizontal="center"/>
    </xf>
    <xf numFmtId="0" fontId="16" fillId="88" borderId="0" xfId="0" applyFont="1" applyFill="1" applyAlignment="1">
      <alignment horizontal="center"/>
    </xf>
    <xf numFmtId="0" fontId="0" fillId="87" borderId="0" xfId="0" applyFill="1" applyAlignment="1">
      <alignment horizontal="center"/>
    </xf>
    <xf numFmtId="239" fontId="0" fillId="0" borderId="0" xfId="5348" applyNumberFormat="1" applyFont="1" applyFill="1"/>
    <xf numFmtId="239" fontId="0" fillId="0" borderId="0" xfId="5348" applyNumberFormat="1" applyFont="1"/>
    <xf numFmtId="0" fontId="0" fillId="0" borderId="0" xfId="0" applyAlignment="1"/>
    <xf numFmtId="243" fontId="0" fillId="0" borderId="39" xfId="0" applyNumberFormat="1" applyBorder="1"/>
    <xf numFmtId="243" fontId="0" fillId="0" borderId="0" xfId="0" applyNumberFormat="1" applyFill="1" applyBorder="1"/>
    <xf numFmtId="243" fontId="0" fillId="0" borderId="38" xfId="0" applyNumberFormat="1" applyBorder="1"/>
    <xf numFmtId="243" fontId="0" fillId="0" borderId="0" xfId="0" applyNumberFormat="1"/>
    <xf numFmtId="167" fontId="21" fillId="0" borderId="0" xfId="5" applyFont="1" applyFill="1"/>
    <xf numFmtId="243" fontId="0" fillId="0" borderId="0" xfId="0" applyNumberFormat="1" applyFill="1"/>
    <xf numFmtId="167" fontId="0" fillId="0" borderId="0" xfId="5" applyFont="1"/>
    <xf numFmtId="243" fontId="0" fillId="0" borderId="0" xfId="5" applyNumberFormat="1" applyFont="1"/>
    <xf numFmtId="0" fontId="182" fillId="0" borderId="0" xfId="0" applyFont="1"/>
    <xf numFmtId="243" fontId="0" fillId="0" borderId="0" xfId="5" applyNumberFormat="1" applyFont="1" applyFill="1"/>
    <xf numFmtId="10" fontId="161" fillId="0" borderId="0" xfId="0" applyNumberFormat="1" applyFont="1" applyFill="1" applyAlignment="1">
      <alignment horizontal="center"/>
    </xf>
    <xf numFmtId="10" fontId="161" fillId="0" borderId="0" xfId="0" applyNumberFormat="1" applyFont="1" applyAlignment="1">
      <alignment horizontal="center"/>
    </xf>
    <xf numFmtId="244" fontId="161" fillId="0" borderId="0" xfId="2210" applyNumberFormat="1" applyFont="1"/>
    <xf numFmtId="243" fontId="0" fillId="0" borderId="0" xfId="5" applyNumberFormat="1" applyFont="1" applyBorder="1"/>
    <xf numFmtId="243" fontId="0" fillId="0" borderId="38" xfId="5" applyNumberFormat="1" applyFont="1" applyBorder="1"/>
    <xf numFmtId="0" fontId="1" fillId="0" borderId="0" xfId="0" applyFont="1" applyAlignment="1"/>
    <xf numFmtId="166" fontId="0" fillId="0" borderId="0" xfId="5349" applyNumberFormat="1" applyFont="1" applyFill="1"/>
    <xf numFmtId="166" fontId="0" fillId="0" borderId="0" xfId="5349" applyNumberFormat="1" applyFont="1"/>
    <xf numFmtId="243" fontId="183" fillId="0" borderId="0" xfId="5" applyNumberFormat="1" applyFont="1"/>
    <xf numFmtId="243" fontId="183" fillId="0" borderId="10" xfId="5" applyNumberFormat="1" applyFont="1" applyBorder="1"/>
    <xf numFmtId="0" fontId="160" fillId="0" borderId="0" xfId="0" applyFont="1" applyAlignment="1"/>
    <xf numFmtId="243" fontId="183" fillId="0" borderId="0" xfId="5" applyNumberFormat="1" applyFont="1" applyFill="1"/>
    <xf numFmtId="243" fontId="0" fillId="0" borderId="39" xfId="5" applyNumberFormat="1" applyFont="1" applyBorder="1"/>
    <xf numFmtId="0" fontId="16" fillId="0" borderId="0" xfId="0" applyFont="1" applyFill="1" applyAlignment="1">
      <alignment horizontal="right"/>
    </xf>
    <xf numFmtId="0" fontId="16" fillId="81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246" fontId="0" fillId="0" borderId="0" xfId="0" applyNumberFormat="1"/>
    <xf numFmtId="242" fontId="0" fillId="0" borderId="0" xfId="1" applyNumberFormat="1" applyFont="1"/>
    <xf numFmtId="0" fontId="16" fillId="91" borderId="0" xfId="5320" applyFont="1" applyFill="1"/>
    <xf numFmtId="10" fontId="16" fillId="91" borderId="0" xfId="5321" applyNumberFormat="1" applyFont="1" applyFill="1" applyAlignment="1">
      <alignment horizontal="center"/>
    </xf>
    <xf numFmtId="0" fontId="0" fillId="0" borderId="0" xfId="0" quotePrefix="1"/>
    <xf numFmtId="237" fontId="0" fillId="0" borderId="0" xfId="1" applyNumberFormat="1" applyFont="1" applyFill="1"/>
    <xf numFmtId="165" fontId="167" fillId="0" borderId="0" xfId="1" applyNumberFormat="1" applyFont="1" applyFill="1"/>
    <xf numFmtId="165" fontId="16" fillId="0" borderId="10" xfId="1" applyNumberFormat="1" applyFont="1" applyFill="1" applyBorder="1"/>
    <xf numFmtId="0" fontId="19" fillId="0" borderId="0" xfId="0" applyFont="1" applyFill="1" applyAlignment="1">
      <alignment horizontal="center"/>
    </xf>
    <xf numFmtId="0" fontId="197" fillId="0" borderId="55" xfId="0" applyFont="1" applyBorder="1"/>
    <xf numFmtId="0" fontId="0" fillId="0" borderId="14" xfId="0" applyBorder="1"/>
    <xf numFmtId="239" fontId="0" fillId="0" borderId="14" xfId="1" applyNumberFormat="1" applyFont="1" applyBorder="1"/>
    <xf numFmtId="239" fontId="0" fillId="0" borderId="56" xfId="1" applyNumberFormat="1" applyFont="1" applyBorder="1"/>
    <xf numFmtId="0" fontId="197" fillId="0" borderId="12" xfId="0" applyFont="1" applyBorder="1"/>
    <xf numFmtId="0" fontId="197" fillId="0" borderId="0" xfId="0" applyFont="1" applyBorder="1"/>
    <xf numFmtId="239" fontId="197" fillId="0" borderId="0" xfId="1" applyNumberFormat="1" applyFont="1" applyBorder="1"/>
    <xf numFmtId="239" fontId="197" fillId="0" borderId="41" xfId="1" applyNumberFormat="1" applyFont="1" applyBorder="1"/>
    <xf numFmtId="0" fontId="197" fillId="0" borderId="42" xfId="0" applyFont="1" applyBorder="1"/>
    <xf numFmtId="0" fontId="197" fillId="0" borderId="10" xfId="0" applyFont="1" applyBorder="1"/>
    <xf numFmtId="239" fontId="197" fillId="0" borderId="10" xfId="1" applyNumberFormat="1" applyFont="1" applyBorder="1"/>
    <xf numFmtId="239" fontId="197" fillId="0" borderId="43" xfId="1" applyNumberFormat="1" applyFont="1" applyBorder="1"/>
    <xf numFmtId="0" fontId="16" fillId="0" borderId="0" xfId="0" applyFont="1" applyFill="1" applyAlignment="1">
      <alignment horizontal="left" indent="2"/>
    </xf>
    <xf numFmtId="10" fontId="0" fillId="0" borderId="0" xfId="2" applyNumberFormat="1" applyFont="1" applyAlignment="1">
      <alignment horizontal="center"/>
    </xf>
    <xf numFmtId="242" fontId="0" fillId="0" borderId="38" xfId="1" applyNumberFormat="1" applyFont="1" applyBorder="1"/>
    <xf numFmtId="0" fontId="0" fillId="92" borderId="0" xfId="0" applyFill="1"/>
    <xf numFmtId="0" fontId="16" fillId="92" borderId="0" xfId="0" applyFont="1" applyFill="1"/>
    <xf numFmtId="10" fontId="0" fillId="92" borderId="0" xfId="0" applyNumberFormat="1" applyFill="1"/>
    <xf numFmtId="0" fontId="19" fillId="92" borderId="0" xfId="0" applyFont="1" applyFill="1" applyAlignment="1">
      <alignment horizontal="center"/>
    </xf>
    <xf numFmtId="242" fontId="0" fillId="92" borderId="0" xfId="1" applyNumberFormat="1" applyFont="1" applyFill="1"/>
    <xf numFmtId="242" fontId="0" fillId="92" borderId="38" xfId="1" applyNumberFormat="1" applyFont="1" applyFill="1" applyBorder="1"/>
    <xf numFmtId="242" fontId="0" fillId="0" borderId="0" xfId="1" applyNumberFormat="1" applyFont="1" applyBorder="1"/>
    <xf numFmtId="242" fontId="0" fillId="0" borderId="0" xfId="1" applyNumberFormat="1" applyFont="1" applyFill="1"/>
    <xf numFmtId="242" fontId="0" fillId="0" borderId="0" xfId="1" applyNumberFormat="1" applyFont="1" applyFill="1" applyBorder="1"/>
    <xf numFmtId="0" fontId="0" fillId="0" borderId="12" xfId="0" applyBorder="1"/>
    <xf numFmtId="4" fontId="198" fillId="0" borderId="0" xfId="0" applyNumberFormat="1" applyFont="1"/>
    <xf numFmtId="4" fontId="165" fillId="0" borderId="0" xfId="0" applyNumberFormat="1" applyFont="1" applyBorder="1"/>
    <xf numFmtId="0" fontId="19" fillId="0" borderId="0" xfId="0" applyFont="1" applyBorder="1" applyAlignment="1">
      <alignment horizontal="center"/>
    </xf>
    <xf numFmtId="10" fontId="16" fillId="92" borderId="0" xfId="2" applyNumberFormat="1" applyFont="1" applyFill="1"/>
    <xf numFmtId="0" fontId="167" fillId="92" borderId="0" xfId="0" applyFont="1" applyFill="1"/>
    <xf numFmtId="242" fontId="167" fillId="92" borderId="39" xfId="0" applyNumberFormat="1" applyFont="1" applyFill="1" applyBorder="1"/>
    <xf numFmtId="242" fontId="167" fillId="0" borderId="0" xfId="0" applyNumberFormat="1" applyFont="1" applyFill="1" applyBorder="1"/>
    <xf numFmtId="0" fontId="167" fillId="0" borderId="12" xfId="0" applyFont="1" applyBorder="1"/>
    <xf numFmtId="0" fontId="167" fillId="0" borderId="0" xfId="0" applyFont="1"/>
    <xf numFmtId="0" fontId="199" fillId="0" borderId="0" xfId="34271"/>
    <xf numFmtId="0" fontId="16" fillId="0" borderId="0" xfId="0" applyFont="1" applyFill="1" applyBorder="1"/>
    <xf numFmtId="10" fontId="16" fillId="0" borderId="0" xfId="2" applyNumberFormat="1" applyFont="1" applyFill="1" applyBorder="1"/>
    <xf numFmtId="0" fontId="0" fillId="0" borderId="0" xfId="0" applyFill="1" applyBorder="1"/>
    <xf numFmtId="0" fontId="19" fillId="0" borderId="0" xfId="0" applyFont="1" applyFill="1" applyBorder="1" applyAlignment="1">
      <alignment horizontal="center"/>
    </xf>
    <xf numFmtId="0" fontId="200" fillId="0" borderId="0" xfId="5320" applyFont="1"/>
    <xf numFmtId="10" fontId="201" fillId="0" borderId="0" xfId="5321" applyNumberFormat="1" applyFont="1" applyAlignment="1">
      <alignment horizontal="center"/>
    </xf>
    <xf numFmtId="0" fontId="202" fillId="0" borderId="0" xfId="5320" applyFont="1"/>
    <xf numFmtId="10" fontId="202" fillId="0" borderId="0" xfId="5321" applyNumberFormat="1" applyFont="1" applyAlignment="1">
      <alignment horizontal="center"/>
    </xf>
    <xf numFmtId="248" fontId="0" fillId="0" borderId="0" xfId="0" applyNumberFormat="1"/>
    <xf numFmtId="0" fontId="16" fillId="0" borderId="55" xfId="0" applyFont="1" applyBorder="1"/>
    <xf numFmtId="0" fontId="0" fillId="0" borderId="57" xfId="0" applyBorder="1"/>
    <xf numFmtId="0" fontId="16" fillId="0" borderId="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1" xfId="0" applyBorder="1"/>
    <xf numFmtId="239" fontId="0" fillId="0" borderId="0" xfId="1" applyNumberFormat="1" applyFont="1" applyBorder="1"/>
    <xf numFmtId="0" fontId="0" fillId="0" borderId="0" xfId="0" applyBorder="1" applyAlignment="1">
      <alignment horizontal="right"/>
    </xf>
    <xf numFmtId="247" fontId="0" fillId="0" borderId="0" xfId="0" applyNumberFormat="1" applyBorder="1"/>
    <xf numFmtId="247" fontId="0" fillId="0" borderId="41" xfId="0" applyNumberFormat="1" applyBorder="1"/>
    <xf numFmtId="239" fontId="0" fillId="0" borderId="0" xfId="0" applyNumberFormat="1" applyBorder="1"/>
    <xf numFmtId="239" fontId="0" fillId="0" borderId="41" xfId="0" applyNumberFormat="1" applyBorder="1"/>
    <xf numFmtId="43" fontId="0" fillId="0" borderId="0" xfId="1" applyNumberFormat="1" applyFont="1" applyBorder="1"/>
    <xf numFmtId="43" fontId="0" fillId="0" borderId="0" xfId="0" applyNumberFormat="1" applyBorder="1"/>
    <xf numFmtId="43" fontId="0" fillId="0" borderId="41" xfId="0" applyNumberFormat="1" applyBorder="1"/>
    <xf numFmtId="239" fontId="16" fillId="0" borderId="0" xfId="0" applyNumberFormat="1" applyFont="1" applyBorder="1"/>
    <xf numFmtId="239" fontId="16" fillId="0" borderId="41" xfId="0" applyNumberFormat="1" applyFont="1" applyBorder="1"/>
    <xf numFmtId="0" fontId="0" fillId="0" borderId="42" xfId="0" applyBorder="1"/>
    <xf numFmtId="0" fontId="0" fillId="0" borderId="10" xfId="0" applyBorder="1"/>
    <xf numFmtId="239" fontId="0" fillId="0" borderId="10" xfId="0" applyNumberFormat="1" applyBorder="1"/>
    <xf numFmtId="239" fontId="0" fillId="0" borderId="43" xfId="0" applyNumberFormat="1" applyBorder="1"/>
    <xf numFmtId="0" fontId="0" fillId="9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quotePrefix="1" applyBorder="1" applyAlignment="1">
      <alignment horizontal="center"/>
    </xf>
    <xf numFmtId="0" fontId="176" fillId="85" borderId="0" xfId="0" applyFont="1" applyFill="1" applyBorder="1" applyAlignment="1">
      <alignment horizontal="left" vertical="center"/>
    </xf>
    <xf numFmtId="0" fontId="176" fillId="85" borderId="0" xfId="4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4272">
    <cellStyle name="_x000a_386grabber=M" xfId="6"/>
    <cellStyle name="?Q\?1@" xfId="7"/>
    <cellStyle name="0" xfId="8"/>
    <cellStyle name="0.0" xfId="9"/>
    <cellStyle name="0.00" xfId="10"/>
    <cellStyle name="20% - Accent1 10" xfId="11"/>
    <cellStyle name="20% - Accent1 10 2" xfId="12"/>
    <cellStyle name="20% - Accent1 10 2 2" xfId="13"/>
    <cellStyle name="20% - Accent1 10 2 2 2" xfId="5350"/>
    <cellStyle name="20% - Accent1 10 2 3" xfId="5351"/>
    <cellStyle name="20% - Accent1 10 3" xfId="14"/>
    <cellStyle name="20% - Accent1 10 3 2" xfId="5352"/>
    <cellStyle name="20% - Accent1 10 4" xfId="5353"/>
    <cellStyle name="20% - Accent1 11" xfId="15"/>
    <cellStyle name="20% - Accent1 11 2" xfId="16"/>
    <cellStyle name="20% - Accent1 11 2 2" xfId="17"/>
    <cellStyle name="20% - Accent1 11 2 2 2" xfId="5354"/>
    <cellStyle name="20% - Accent1 11 2 3" xfId="5355"/>
    <cellStyle name="20% - Accent1 11 3" xfId="18"/>
    <cellStyle name="20% - Accent1 11 3 2" xfId="5356"/>
    <cellStyle name="20% - Accent1 11 4" xfId="5357"/>
    <cellStyle name="20% - Accent1 12" xfId="19"/>
    <cellStyle name="20% - Accent1 12 2" xfId="20"/>
    <cellStyle name="20% - Accent1 12 2 2" xfId="21"/>
    <cellStyle name="20% - Accent1 12 2 2 2" xfId="5358"/>
    <cellStyle name="20% - Accent1 12 2 3" xfId="5359"/>
    <cellStyle name="20% - Accent1 12 3" xfId="22"/>
    <cellStyle name="20% - Accent1 12 3 2" xfId="5360"/>
    <cellStyle name="20% - Accent1 12 4" xfId="5361"/>
    <cellStyle name="20% - Accent1 13" xfId="23"/>
    <cellStyle name="20% - Accent1 13 2" xfId="24"/>
    <cellStyle name="20% - Accent1 13 2 2" xfId="5362"/>
    <cellStyle name="20% - Accent1 13 3" xfId="5363"/>
    <cellStyle name="20% - Accent1 2" xfId="25"/>
    <cellStyle name="20% - Accent1 2 2" xfId="26"/>
    <cellStyle name="20% - Accent1 2 2 2" xfId="5364"/>
    <cellStyle name="20% - Accent1 2 3" xfId="27"/>
    <cellStyle name="20% - Accent1 3" xfId="28"/>
    <cellStyle name="20% - Accent1 3 2" xfId="29"/>
    <cellStyle name="20% - Accent1 3 2 2" xfId="30"/>
    <cellStyle name="20% - Accent1 3 2 2 2" xfId="31"/>
    <cellStyle name="20% - Accent1 3 2 2 2 2" xfId="32"/>
    <cellStyle name="20% - Accent1 3 2 2 2 2 2" xfId="5365"/>
    <cellStyle name="20% - Accent1 3 2 2 2 3" xfId="5366"/>
    <cellStyle name="20% - Accent1 3 2 2 3" xfId="33"/>
    <cellStyle name="20% - Accent1 3 2 2 3 2" xfId="5367"/>
    <cellStyle name="20% - Accent1 3 2 2 4" xfId="5368"/>
    <cellStyle name="20% - Accent1 3 2 3" xfId="34"/>
    <cellStyle name="20% - Accent1 3 2 3 2" xfId="35"/>
    <cellStyle name="20% - Accent1 3 2 3 2 2" xfId="36"/>
    <cellStyle name="20% - Accent1 3 2 3 2 2 2" xfId="5369"/>
    <cellStyle name="20% - Accent1 3 2 3 2 3" xfId="5370"/>
    <cellStyle name="20% - Accent1 3 2 3 3" xfId="37"/>
    <cellStyle name="20% - Accent1 3 2 3 3 2" xfId="5371"/>
    <cellStyle name="20% - Accent1 3 2 3 4" xfId="5372"/>
    <cellStyle name="20% - Accent1 3 2 4" xfId="38"/>
    <cellStyle name="20% - Accent1 3 2 4 2" xfId="39"/>
    <cellStyle name="20% - Accent1 3 2 4 2 2" xfId="5373"/>
    <cellStyle name="20% - Accent1 3 2 4 3" xfId="5374"/>
    <cellStyle name="20% - Accent1 3 2 5" xfId="40"/>
    <cellStyle name="20% - Accent1 3 2 5 2" xfId="5375"/>
    <cellStyle name="20% - Accent1 3 2 6" xfId="5376"/>
    <cellStyle name="20% - Accent1 3 3" xfId="41"/>
    <cellStyle name="20% - Accent1 3 3 2" xfId="42"/>
    <cellStyle name="20% - Accent1 3 3 2 2" xfId="43"/>
    <cellStyle name="20% - Accent1 3 3 2 2 2" xfId="5377"/>
    <cellStyle name="20% - Accent1 3 3 2 3" xfId="5378"/>
    <cellStyle name="20% - Accent1 3 3 3" xfId="44"/>
    <cellStyle name="20% - Accent1 3 3 3 2" xfId="5379"/>
    <cellStyle name="20% - Accent1 3 3 4" xfId="5380"/>
    <cellStyle name="20% - Accent1 3 4" xfId="45"/>
    <cellStyle name="20% - Accent1 3 4 2" xfId="46"/>
    <cellStyle name="20% - Accent1 3 4 2 2" xfId="47"/>
    <cellStyle name="20% - Accent1 3 4 2 2 2" xfId="5381"/>
    <cellStyle name="20% - Accent1 3 4 2 3" xfId="5382"/>
    <cellStyle name="20% - Accent1 3 4 3" xfId="48"/>
    <cellStyle name="20% - Accent1 3 4 3 2" xfId="5383"/>
    <cellStyle name="20% - Accent1 3 4 4" xfId="5384"/>
    <cellStyle name="20% - Accent1 3 5" xfId="49"/>
    <cellStyle name="20% - Accent1 3 5 2" xfId="50"/>
    <cellStyle name="20% - Accent1 3 5 2 2" xfId="5385"/>
    <cellStyle name="20% - Accent1 3 5 3" xfId="5386"/>
    <cellStyle name="20% - Accent1 3 6" xfId="51"/>
    <cellStyle name="20% - Accent1 3 6 2" xfId="5387"/>
    <cellStyle name="20% - Accent1 3 7" xfId="5388"/>
    <cellStyle name="20% - Accent1 4" xfId="52"/>
    <cellStyle name="20% - Accent1 4 2" xfId="53"/>
    <cellStyle name="20% - Accent1 4 2 2" xfId="54"/>
    <cellStyle name="20% - Accent1 4 2 2 2" xfId="55"/>
    <cellStyle name="20% - Accent1 4 2 2 2 2" xfId="56"/>
    <cellStyle name="20% - Accent1 4 2 2 2 2 2" xfId="5389"/>
    <cellStyle name="20% - Accent1 4 2 2 2 3" xfId="5390"/>
    <cellStyle name="20% - Accent1 4 2 2 3" xfId="57"/>
    <cellStyle name="20% - Accent1 4 2 2 3 2" xfId="5391"/>
    <cellStyle name="20% - Accent1 4 2 2 4" xfId="5392"/>
    <cellStyle name="20% - Accent1 4 2 3" xfId="58"/>
    <cellStyle name="20% - Accent1 4 2 3 2" xfId="59"/>
    <cellStyle name="20% - Accent1 4 2 3 2 2" xfId="60"/>
    <cellStyle name="20% - Accent1 4 2 3 2 2 2" xfId="5393"/>
    <cellStyle name="20% - Accent1 4 2 3 2 3" xfId="5394"/>
    <cellStyle name="20% - Accent1 4 2 3 3" xfId="61"/>
    <cellStyle name="20% - Accent1 4 2 3 3 2" xfId="5395"/>
    <cellStyle name="20% - Accent1 4 2 3 4" xfId="5396"/>
    <cellStyle name="20% - Accent1 4 2 4" xfId="62"/>
    <cellStyle name="20% - Accent1 4 2 4 2" xfId="63"/>
    <cellStyle name="20% - Accent1 4 2 4 2 2" xfId="5397"/>
    <cellStyle name="20% - Accent1 4 2 4 3" xfId="5398"/>
    <cellStyle name="20% - Accent1 4 2 5" xfId="64"/>
    <cellStyle name="20% - Accent1 4 2 5 2" xfId="5399"/>
    <cellStyle name="20% - Accent1 4 2 6" xfId="5400"/>
    <cellStyle name="20% - Accent1 4 3" xfId="65"/>
    <cellStyle name="20% - Accent1 4 3 2" xfId="66"/>
    <cellStyle name="20% - Accent1 4 3 2 2" xfId="67"/>
    <cellStyle name="20% - Accent1 4 3 2 2 2" xfId="5401"/>
    <cellStyle name="20% - Accent1 4 3 2 3" xfId="5402"/>
    <cellStyle name="20% - Accent1 4 3 3" xfId="68"/>
    <cellStyle name="20% - Accent1 4 3 3 2" xfId="5403"/>
    <cellStyle name="20% - Accent1 4 3 4" xfId="5404"/>
    <cellStyle name="20% - Accent1 4 4" xfId="69"/>
    <cellStyle name="20% - Accent1 4 4 2" xfId="70"/>
    <cellStyle name="20% - Accent1 4 4 2 2" xfId="71"/>
    <cellStyle name="20% - Accent1 4 4 2 2 2" xfId="5405"/>
    <cellStyle name="20% - Accent1 4 4 2 3" xfId="5406"/>
    <cellStyle name="20% - Accent1 4 4 3" xfId="72"/>
    <cellStyle name="20% - Accent1 4 4 3 2" xfId="5407"/>
    <cellStyle name="20% - Accent1 4 4 4" xfId="5408"/>
    <cellStyle name="20% - Accent1 4 5" xfId="73"/>
    <cellStyle name="20% - Accent1 4 5 2" xfId="74"/>
    <cellStyle name="20% - Accent1 4 5 2 2" xfId="5409"/>
    <cellStyle name="20% - Accent1 4 5 3" xfId="5410"/>
    <cellStyle name="20% - Accent1 4 6" xfId="75"/>
    <cellStyle name="20% - Accent1 4 6 2" xfId="5411"/>
    <cellStyle name="20% - Accent1 4 7" xfId="5412"/>
    <cellStyle name="20% - Accent1 5" xfId="76"/>
    <cellStyle name="20% - Accent1 5 2" xfId="77"/>
    <cellStyle name="20% - Accent1 5 2 2" xfId="78"/>
    <cellStyle name="20% - Accent1 5 2 2 2" xfId="79"/>
    <cellStyle name="20% - Accent1 5 2 2 2 2" xfId="80"/>
    <cellStyle name="20% - Accent1 5 2 2 2 2 2" xfId="5413"/>
    <cellStyle name="20% - Accent1 5 2 2 2 3" xfId="5414"/>
    <cellStyle name="20% - Accent1 5 2 2 3" xfId="81"/>
    <cellStyle name="20% - Accent1 5 2 2 3 2" xfId="5415"/>
    <cellStyle name="20% - Accent1 5 2 2 4" xfId="5416"/>
    <cellStyle name="20% - Accent1 5 2 3" xfId="82"/>
    <cellStyle name="20% - Accent1 5 2 3 2" xfId="83"/>
    <cellStyle name="20% - Accent1 5 2 3 2 2" xfId="84"/>
    <cellStyle name="20% - Accent1 5 2 3 2 2 2" xfId="5417"/>
    <cellStyle name="20% - Accent1 5 2 3 2 3" xfId="5418"/>
    <cellStyle name="20% - Accent1 5 2 3 3" xfId="85"/>
    <cellStyle name="20% - Accent1 5 2 3 3 2" xfId="5419"/>
    <cellStyle name="20% - Accent1 5 2 3 4" xfId="5420"/>
    <cellStyle name="20% - Accent1 5 2 4" xfId="86"/>
    <cellStyle name="20% - Accent1 5 2 4 2" xfId="87"/>
    <cellStyle name="20% - Accent1 5 2 4 2 2" xfId="5421"/>
    <cellStyle name="20% - Accent1 5 2 4 3" xfId="5422"/>
    <cellStyle name="20% - Accent1 5 2 5" xfId="88"/>
    <cellStyle name="20% - Accent1 5 2 5 2" xfId="5423"/>
    <cellStyle name="20% - Accent1 5 2 6" xfId="5424"/>
    <cellStyle name="20% - Accent1 5 3" xfId="89"/>
    <cellStyle name="20% - Accent1 5 3 2" xfId="90"/>
    <cellStyle name="20% - Accent1 5 3 2 2" xfId="91"/>
    <cellStyle name="20% - Accent1 5 3 2 2 2" xfId="5425"/>
    <cellStyle name="20% - Accent1 5 3 2 3" xfId="5426"/>
    <cellStyle name="20% - Accent1 5 3 3" xfId="92"/>
    <cellStyle name="20% - Accent1 5 3 3 2" xfId="5427"/>
    <cellStyle name="20% - Accent1 5 3 4" xfId="5428"/>
    <cellStyle name="20% - Accent1 5 4" xfId="93"/>
    <cellStyle name="20% - Accent1 5 4 2" xfId="94"/>
    <cellStyle name="20% - Accent1 5 4 2 2" xfId="95"/>
    <cellStyle name="20% - Accent1 5 4 2 2 2" xfId="5429"/>
    <cellStyle name="20% - Accent1 5 4 2 3" xfId="5430"/>
    <cellStyle name="20% - Accent1 5 4 3" xfId="96"/>
    <cellStyle name="20% - Accent1 5 4 3 2" xfId="5431"/>
    <cellStyle name="20% - Accent1 5 4 4" xfId="5432"/>
    <cellStyle name="20% - Accent1 5 5" xfId="97"/>
    <cellStyle name="20% - Accent1 5 5 2" xfId="98"/>
    <cellStyle name="20% - Accent1 5 5 2 2" xfId="5433"/>
    <cellStyle name="20% - Accent1 5 5 3" xfId="5434"/>
    <cellStyle name="20% - Accent1 5 6" xfId="99"/>
    <cellStyle name="20% - Accent1 5 6 2" xfId="5435"/>
    <cellStyle name="20% - Accent1 5 7" xfId="5436"/>
    <cellStyle name="20% - Accent1 6" xfId="100"/>
    <cellStyle name="20% - Accent1 6 2" xfId="101"/>
    <cellStyle name="20% - Accent1 6 2 2" xfId="102"/>
    <cellStyle name="20% - Accent1 6 2 2 2" xfId="103"/>
    <cellStyle name="20% - Accent1 6 2 2 2 2" xfId="104"/>
    <cellStyle name="20% - Accent1 6 2 2 2 2 2" xfId="5437"/>
    <cellStyle name="20% - Accent1 6 2 2 2 3" xfId="5438"/>
    <cellStyle name="20% - Accent1 6 2 2 3" xfId="105"/>
    <cellStyle name="20% - Accent1 6 2 2 3 2" xfId="5439"/>
    <cellStyle name="20% - Accent1 6 2 2 4" xfId="5440"/>
    <cellStyle name="20% - Accent1 6 2 3" xfId="106"/>
    <cellStyle name="20% - Accent1 6 2 3 2" xfId="107"/>
    <cellStyle name="20% - Accent1 6 2 3 2 2" xfId="108"/>
    <cellStyle name="20% - Accent1 6 2 3 2 2 2" xfId="5441"/>
    <cellStyle name="20% - Accent1 6 2 3 2 3" xfId="5442"/>
    <cellStyle name="20% - Accent1 6 2 3 3" xfId="109"/>
    <cellStyle name="20% - Accent1 6 2 3 3 2" xfId="5443"/>
    <cellStyle name="20% - Accent1 6 2 3 4" xfId="5444"/>
    <cellStyle name="20% - Accent1 6 2 4" xfId="110"/>
    <cellStyle name="20% - Accent1 6 2 4 2" xfId="111"/>
    <cellStyle name="20% - Accent1 6 2 4 2 2" xfId="5445"/>
    <cellStyle name="20% - Accent1 6 2 4 3" xfId="5446"/>
    <cellStyle name="20% - Accent1 6 2 5" xfId="112"/>
    <cellStyle name="20% - Accent1 6 2 5 2" xfId="5447"/>
    <cellStyle name="20% - Accent1 6 2 6" xfId="5448"/>
    <cellStyle name="20% - Accent1 6 3" xfId="113"/>
    <cellStyle name="20% - Accent1 6 3 2" xfId="114"/>
    <cellStyle name="20% - Accent1 6 3 2 2" xfId="115"/>
    <cellStyle name="20% - Accent1 6 3 2 2 2" xfId="5449"/>
    <cellStyle name="20% - Accent1 6 3 2 3" xfId="5450"/>
    <cellStyle name="20% - Accent1 6 3 3" xfId="116"/>
    <cellStyle name="20% - Accent1 6 3 3 2" xfId="5451"/>
    <cellStyle name="20% - Accent1 6 3 4" xfId="5452"/>
    <cellStyle name="20% - Accent1 6 4" xfId="117"/>
    <cellStyle name="20% - Accent1 6 4 2" xfId="118"/>
    <cellStyle name="20% - Accent1 6 4 2 2" xfId="119"/>
    <cellStyle name="20% - Accent1 6 4 2 2 2" xfId="5453"/>
    <cellStyle name="20% - Accent1 6 4 2 3" xfId="5454"/>
    <cellStyle name="20% - Accent1 6 4 3" xfId="120"/>
    <cellStyle name="20% - Accent1 6 4 3 2" xfId="5455"/>
    <cellStyle name="20% - Accent1 6 4 4" xfId="5456"/>
    <cellStyle name="20% - Accent1 6 5" xfId="121"/>
    <cellStyle name="20% - Accent1 6 5 2" xfId="122"/>
    <cellStyle name="20% - Accent1 6 5 2 2" xfId="5457"/>
    <cellStyle name="20% - Accent1 6 5 3" xfId="5458"/>
    <cellStyle name="20% - Accent1 6 6" xfId="123"/>
    <cellStyle name="20% - Accent1 6 6 2" xfId="5459"/>
    <cellStyle name="20% - Accent1 6 7" xfId="5460"/>
    <cellStyle name="20% - Accent1 7" xfId="124"/>
    <cellStyle name="20% - Accent1 7 2" xfId="125"/>
    <cellStyle name="20% - Accent1 7 2 2" xfId="126"/>
    <cellStyle name="20% - Accent1 7 2 2 2" xfId="127"/>
    <cellStyle name="20% - Accent1 7 2 2 2 2" xfId="128"/>
    <cellStyle name="20% - Accent1 7 2 2 2 2 2" xfId="5461"/>
    <cellStyle name="20% - Accent1 7 2 2 2 3" xfId="5462"/>
    <cellStyle name="20% - Accent1 7 2 2 3" xfId="129"/>
    <cellStyle name="20% - Accent1 7 2 2 3 2" xfId="5463"/>
    <cellStyle name="20% - Accent1 7 2 2 4" xfId="5464"/>
    <cellStyle name="20% - Accent1 7 2 3" xfId="130"/>
    <cellStyle name="20% - Accent1 7 2 3 2" xfId="131"/>
    <cellStyle name="20% - Accent1 7 2 3 2 2" xfId="132"/>
    <cellStyle name="20% - Accent1 7 2 3 2 2 2" xfId="5465"/>
    <cellStyle name="20% - Accent1 7 2 3 2 3" xfId="5466"/>
    <cellStyle name="20% - Accent1 7 2 3 3" xfId="133"/>
    <cellStyle name="20% - Accent1 7 2 3 3 2" xfId="5467"/>
    <cellStyle name="20% - Accent1 7 2 3 4" xfId="5468"/>
    <cellStyle name="20% - Accent1 7 2 4" xfId="134"/>
    <cellStyle name="20% - Accent1 7 2 4 2" xfId="135"/>
    <cellStyle name="20% - Accent1 7 2 4 2 2" xfId="5469"/>
    <cellStyle name="20% - Accent1 7 2 4 3" xfId="5470"/>
    <cellStyle name="20% - Accent1 7 2 5" xfId="136"/>
    <cellStyle name="20% - Accent1 7 2 5 2" xfId="5471"/>
    <cellStyle name="20% - Accent1 7 2 6" xfId="5472"/>
    <cellStyle name="20% - Accent1 7 3" xfId="137"/>
    <cellStyle name="20% - Accent1 7 3 2" xfId="138"/>
    <cellStyle name="20% - Accent1 7 3 2 2" xfId="139"/>
    <cellStyle name="20% - Accent1 7 3 2 2 2" xfId="5473"/>
    <cellStyle name="20% - Accent1 7 3 2 3" xfId="5474"/>
    <cellStyle name="20% - Accent1 7 3 3" xfId="140"/>
    <cellStyle name="20% - Accent1 7 3 3 2" xfId="5475"/>
    <cellStyle name="20% - Accent1 7 3 4" xfId="5476"/>
    <cellStyle name="20% - Accent1 7 4" xfId="141"/>
    <cellStyle name="20% - Accent1 7 4 2" xfId="142"/>
    <cellStyle name="20% - Accent1 7 4 2 2" xfId="143"/>
    <cellStyle name="20% - Accent1 7 4 2 2 2" xfId="5477"/>
    <cellStyle name="20% - Accent1 7 4 2 3" xfId="5478"/>
    <cellStyle name="20% - Accent1 7 4 3" xfId="144"/>
    <cellStyle name="20% - Accent1 7 4 3 2" xfId="5479"/>
    <cellStyle name="20% - Accent1 7 4 4" xfId="5480"/>
    <cellStyle name="20% - Accent1 7 5" xfId="145"/>
    <cellStyle name="20% - Accent1 7 5 2" xfId="146"/>
    <cellStyle name="20% - Accent1 7 5 2 2" xfId="5481"/>
    <cellStyle name="20% - Accent1 7 5 3" xfId="5482"/>
    <cellStyle name="20% - Accent1 7 6" xfId="147"/>
    <cellStyle name="20% - Accent1 7 6 2" xfId="5483"/>
    <cellStyle name="20% - Accent1 7 7" xfId="5484"/>
    <cellStyle name="20% - Accent1 8" xfId="148"/>
    <cellStyle name="20% - Accent1 8 2" xfId="149"/>
    <cellStyle name="20% - Accent1 8 2 2" xfId="150"/>
    <cellStyle name="20% - Accent1 8 2 2 2" xfId="151"/>
    <cellStyle name="20% - Accent1 8 2 2 2 2" xfId="152"/>
    <cellStyle name="20% - Accent1 8 2 2 2 2 2" xfId="5485"/>
    <cellStyle name="20% - Accent1 8 2 2 2 3" xfId="5486"/>
    <cellStyle name="20% - Accent1 8 2 2 3" xfId="153"/>
    <cellStyle name="20% - Accent1 8 2 2 3 2" xfId="5487"/>
    <cellStyle name="20% - Accent1 8 2 2 4" xfId="5488"/>
    <cellStyle name="20% - Accent1 8 2 3" xfId="154"/>
    <cellStyle name="20% - Accent1 8 2 3 2" xfId="155"/>
    <cellStyle name="20% - Accent1 8 2 3 2 2" xfId="156"/>
    <cellStyle name="20% - Accent1 8 2 3 2 2 2" xfId="5489"/>
    <cellStyle name="20% - Accent1 8 2 3 2 3" xfId="5490"/>
    <cellStyle name="20% - Accent1 8 2 3 3" xfId="157"/>
    <cellStyle name="20% - Accent1 8 2 3 3 2" xfId="5491"/>
    <cellStyle name="20% - Accent1 8 2 3 4" xfId="5492"/>
    <cellStyle name="20% - Accent1 8 2 4" xfId="158"/>
    <cellStyle name="20% - Accent1 8 2 4 2" xfId="159"/>
    <cellStyle name="20% - Accent1 8 2 4 2 2" xfId="5493"/>
    <cellStyle name="20% - Accent1 8 2 4 3" xfId="5494"/>
    <cellStyle name="20% - Accent1 8 2 5" xfId="160"/>
    <cellStyle name="20% - Accent1 8 2 5 2" xfId="5495"/>
    <cellStyle name="20% - Accent1 8 2 6" xfId="5496"/>
    <cellStyle name="20% - Accent1 8 3" xfId="161"/>
    <cellStyle name="20% - Accent1 8 3 2" xfId="162"/>
    <cellStyle name="20% - Accent1 8 3 2 2" xfId="163"/>
    <cellStyle name="20% - Accent1 8 3 2 2 2" xfId="5497"/>
    <cellStyle name="20% - Accent1 8 3 2 3" xfId="5498"/>
    <cellStyle name="20% - Accent1 8 3 3" xfId="164"/>
    <cellStyle name="20% - Accent1 8 3 3 2" xfId="5499"/>
    <cellStyle name="20% - Accent1 8 3 4" xfId="5500"/>
    <cellStyle name="20% - Accent1 8 4" xfId="165"/>
    <cellStyle name="20% - Accent1 8 4 2" xfId="166"/>
    <cellStyle name="20% - Accent1 8 4 2 2" xfId="167"/>
    <cellStyle name="20% - Accent1 8 4 2 2 2" xfId="5501"/>
    <cellStyle name="20% - Accent1 8 4 2 3" xfId="5502"/>
    <cellStyle name="20% - Accent1 8 4 3" xfId="168"/>
    <cellStyle name="20% - Accent1 8 4 3 2" xfId="5503"/>
    <cellStyle name="20% - Accent1 8 4 4" xfId="5504"/>
    <cellStyle name="20% - Accent1 8 5" xfId="169"/>
    <cellStyle name="20% - Accent1 8 5 2" xfId="170"/>
    <cellStyle name="20% - Accent1 8 5 2 2" xfId="5505"/>
    <cellStyle name="20% - Accent1 8 5 3" xfId="5506"/>
    <cellStyle name="20% - Accent1 8 6" xfId="171"/>
    <cellStyle name="20% - Accent1 8 6 2" xfId="5507"/>
    <cellStyle name="20% - Accent1 8 7" xfId="5508"/>
    <cellStyle name="20% - Accent1 9" xfId="172"/>
    <cellStyle name="20% - Accent1 9 2" xfId="173"/>
    <cellStyle name="20% - Accent1 9 2 2" xfId="174"/>
    <cellStyle name="20% - Accent1 9 2 2 2" xfId="175"/>
    <cellStyle name="20% - Accent1 9 2 2 2 2" xfId="5509"/>
    <cellStyle name="20% - Accent1 9 2 2 3" xfId="5510"/>
    <cellStyle name="20% - Accent1 9 2 3" xfId="176"/>
    <cellStyle name="20% - Accent1 9 2 3 2" xfId="5511"/>
    <cellStyle name="20% - Accent1 9 2 4" xfId="5512"/>
    <cellStyle name="20% - Accent1 9 3" xfId="177"/>
    <cellStyle name="20% - Accent1 9 3 2" xfId="178"/>
    <cellStyle name="20% - Accent1 9 3 2 2" xfId="179"/>
    <cellStyle name="20% - Accent1 9 3 2 2 2" xfId="5513"/>
    <cellStyle name="20% - Accent1 9 3 2 3" xfId="5514"/>
    <cellStyle name="20% - Accent1 9 3 3" xfId="180"/>
    <cellStyle name="20% - Accent1 9 3 3 2" xfId="5515"/>
    <cellStyle name="20% - Accent1 9 3 4" xfId="5516"/>
    <cellStyle name="20% - Accent1 9 4" xfId="181"/>
    <cellStyle name="20% - Accent1 9 4 2" xfId="182"/>
    <cellStyle name="20% - Accent1 9 4 2 2" xfId="5517"/>
    <cellStyle name="20% - Accent1 9 4 3" xfId="5518"/>
    <cellStyle name="20% - Accent1 9 5" xfId="183"/>
    <cellStyle name="20% - Accent1 9 5 2" xfId="5519"/>
    <cellStyle name="20% - Accent1 9 6" xfId="5520"/>
    <cellStyle name="20% - Accent2 10" xfId="184"/>
    <cellStyle name="20% - Accent2 10 2" xfId="185"/>
    <cellStyle name="20% - Accent2 10 2 2" xfId="186"/>
    <cellStyle name="20% - Accent2 10 2 2 2" xfId="5521"/>
    <cellStyle name="20% - Accent2 10 2 3" xfId="5522"/>
    <cellStyle name="20% - Accent2 10 3" xfId="187"/>
    <cellStyle name="20% - Accent2 10 3 2" xfId="5523"/>
    <cellStyle name="20% - Accent2 10 4" xfId="5524"/>
    <cellStyle name="20% - Accent2 11" xfId="188"/>
    <cellStyle name="20% - Accent2 11 2" xfId="189"/>
    <cellStyle name="20% - Accent2 11 2 2" xfId="190"/>
    <cellStyle name="20% - Accent2 11 2 2 2" xfId="5525"/>
    <cellStyle name="20% - Accent2 11 2 3" xfId="5526"/>
    <cellStyle name="20% - Accent2 11 3" xfId="191"/>
    <cellStyle name="20% - Accent2 11 3 2" xfId="5527"/>
    <cellStyle name="20% - Accent2 11 4" xfId="5528"/>
    <cellStyle name="20% - Accent2 12" xfId="192"/>
    <cellStyle name="20% - Accent2 12 2" xfId="193"/>
    <cellStyle name="20% - Accent2 12 2 2" xfId="194"/>
    <cellStyle name="20% - Accent2 12 2 2 2" xfId="5529"/>
    <cellStyle name="20% - Accent2 12 2 3" xfId="5530"/>
    <cellStyle name="20% - Accent2 12 3" xfId="195"/>
    <cellStyle name="20% - Accent2 12 3 2" xfId="5531"/>
    <cellStyle name="20% - Accent2 12 4" xfId="5532"/>
    <cellStyle name="20% - Accent2 13" xfId="196"/>
    <cellStyle name="20% - Accent2 13 2" xfId="197"/>
    <cellStyle name="20% - Accent2 13 2 2" xfId="5533"/>
    <cellStyle name="20% - Accent2 13 3" xfId="5534"/>
    <cellStyle name="20% - Accent2 2" xfId="198"/>
    <cellStyle name="20% - Accent2 2 2" xfId="199"/>
    <cellStyle name="20% - Accent2 2 3" xfId="200"/>
    <cellStyle name="20% - Accent2 3" xfId="201"/>
    <cellStyle name="20% - Accent2 3 2" xfId="202"/>
    <cellStyle name="20% - Accent2 3 2 2" xfId="203"/>
    <cellStyle name="20% - Accent2 3 2 2 2" xfId="204"/>
    <cellStyle name="20% - Accent2 3 2 2 2 2" xfId="205"/>
    <cellStyle name="20% - Accent2 3 2 2 2 2 2" xfId="5535"/>
    <cellStyle name="20% - Accent2 3 2 2 2 3" xfId="5536"/>
    <cellStyle name="20% - Accent2 3 2 2 3" xfId="206"/>
    <cellStyle name="20% - Accent2 3 2 2 3 2" xfId="5537"/>
    <cellStyle name="20% - Accent2 3 2 2 4" xfId="5538"/>
    <cellStyle name="20% - Accent2 3 2 3" xfId="207"/>
    <cellStyle name="20% - Accent2 3 2 3 2" xfId="208"/>
    <cellStyle name="20% - Accent2 3 2 3 2 2" xfId="209"/>
    <cellStyle name="20% - Accent2 3 2 3 2 2 2" xfId="5539"/>
    <cellStyle name="20% - Accent2 3 2 3 2 3" xfId="5540"/>
    <cellStyle name="20% - Accent2 3 2 3 3" xfId="210"/>
    <cellStyle name="20% - Accent2 3 2 3 3 2" xfId="5541"/>
    <cellStyle name="20% - Accent2 3 2 3 4" xfId="5542"/>
    <cellStyle name="20% - Accent2 3 2 4" xfId="211"/>
    <cellStyle name="20% - Accent2 3 2 4 2" xfId="212"/>
    <cellStyle name="20% - Accent2 3 2 4 2 2" xfId="5543"/>
    <cellStyle name="20% - Accent2 3 2 4 3" xfId="5544"/>
    <cellStyle name="20% - Accent2 3 2 5" xfId="213"/>
    <cellStyle name="20% - Accent2 3 2 5 2" xfId="5545"/>
    <cellStyle name="20% - Accent2 3 2 6" xfId="5546"/>
    <cellStyle name="20% - Accent2 3 3" xfId="214"/>
    <cellStyle name="20% - Accent2 3 3 2" xfId="215"/>
    <cellStyle name="20% - Accent2 3 3 2 2" xfId="216"/>
    <cellStyle name="20% - Accent2 3 3 2 2 2" xfId="5547"/>
    <cellStyle name="20% - Accent2 3 3 2 3" xfId="5548"/>
    <cellStyle name="20% - Accent2 3 3 3" xfId="217"/>
    <cellStyle name="20% - Accent2 3 3 3 2" xfId="5549"/>
    <cellStyle name="20% - Accent2 3 3 4" xfId="5550"/>
    <cellStyle name="20% - Accent2 3 4" xfId="218"/>
    <cellStyle name="20% - Accent2 3 4 2" xfId="219"/>
    <cellStyle name="20% - Accent2 3 4 2 2" xfId="220"/>
    <cellStyle name="20% - Accent2 3 4 2 2 2" xfId="5551"/>
    <cellStyle name="20% - Accent2 3 4 2 3" xfId="5552"/>
    <cellStyle name="20% - Accent2 3 4 3" xfId="221"/>
    <cellStyle name="20% - Accent2 3 4 3 2" xfId="5553"/>
    <cellStyle name="20% - Accent2 3 4 4" xfId="5554"/>
    <cellStyle name="20% - Accent2 3 5" xfId="222"/>
    <cellStyle name="20% - Accent2 3 5 2" xfId="223"/>
    <cellStyle name="20% - Accent2 3 5 2 2" xfId="5555"/>
    <cellStyle name="20% - Accent2 3 5 3" xfId="5556"/>
    <cellStyle name="20% - Accent2 3 6" xfId="224"/>
    <cellStyle name="20% - Accent2 3 6 2" xfId="5557"/>
    <cellStyle name="20% - Accent2 3 7" xfId="5558"/>
    <cellStyle name="20% - Accent2 4" xfId="225"/>
    <cellStyle name="20% - Accent2 4 2" xfId="226"/>
    <cellStyle name="20% - Accent2 4 2 2" xfId="227"/>
    <cellStyle name="20% - Accent2 4 2 2 2" xfId="228"/>
    <cellStyle name="20% - Accent2 4 2 2 2 2" xfId="229"/>
    <cellStyle name="20% - Accent2 4 2 2 2 2 2" xfId="5559"/>
    <cellStyle name="20% - Accent2 4 2 2 2 3" xfId="5560"/>
    <cellStyle name="20% - Accent2 4 2 2 3" xfId="230"/>
    <cellStyle name="20% - Accent2 4 2 2 3 2" xfId="5561"/>
    <cellStyle name="20% - Accent2 4 2 2 4" xfId="5562"/>
    <cellStyle name="20% - Accent2 4 2 3" xfId="231"/>
    <cellStyle name="20% - Accent2 4 2 3 2" xfId="232"/>
    <cellStyle name="20% - Accent2 4 2 3 2 2" xfId="233"/>
    <cellStyle name="20% - Accent2 4 2 3 2 2 2" xfId="5563"/>
    <cellStyle name="20% - Accent2 4 2 3 2 3" xfId="5564"/>
    <cellStyle name="20% - Accent2 4 2 3 3" xfId="234"/>
    <cellStyle name="20% - Accent2 4 2 3 3 2" xfId="5565"/>
    <cellStyle name="20% - Accent2 4 2 3 4" xfId="5566"/>
    <cellStyle name="20% - Accent2 4 2 4" xfId="235"/>
    <cellStyle name="20% - Accent2 4 2 4 2" xfId="236"/>
    <cellStyle name="20% - Accent2 4 2 4 2 2" xfId="5567"/>
    <cellStyle name="20% - Accent2 4 2 4 3" xfId="5568"/>
    <cellStyle name="20% - Accent2 4 2 5" xfId="237"/>
    <cellStyle name="20% - Accent2 4 2 5 2" xfId="5569"/>
    <cellStyle name="20% - Accent2 4 2 6" xfId="5570"/>
    <cellStyle name="20% - Accent2 4 3" xfId="238"/>
    <cellStyle name="20% - Accent2 4 3 2" xfId="239"/>
    <cellStyle name="20% - Accent2 4 3 2 2" xfId="240"/>
    <cellStyle name="20% - Accent2 4 3 2 2 2" xfId="5571"/>
    <cellStyle name="20% - Accent2 4 3 2 3" xfId="5572"/>
    <cellStyle name="20% - Accent2 4 3 3" xfId="241"/>
    <cellStyle name="20% - Accent2 4 3 3 2" xfId="5573"/>
    <cellStyle name="20% - Accent2 4 3 4" xfId="5574"/>
    <cellStyle name="20% - Accent2 4 4" xfId="242"/>
    <cellStyle name="20% - Accent2 4 4 2" xfId="243"/>
    <cellStyle name="20% - Accent2 4 4 2 2" xfId="244"/>
    <cellStyle name="20% - Accent2 4 4 2 2 2" xfId="5575"/>
    <cellStyle name="20% - Accent2 4 4 2 3" xfId="5576"/>
    <cellStyle name="20% - Accent2 4 4 3" xfId="245"/>
    <cellStyle name="20% - Accent2 4 4 3 2" xfId="5577"/>
    <cellStyle name="20% - Accent2 4 4 4" xfId="5578"/>
    <cellStyle name="20% - Accent2 4 5" xfId="246"/>
    <cellStyle name="20% - Accent2 4 5 2" xfId="247"/>
    <cellStyle name="20% - Accent2 4 5 2 2" xfId="5579"/>
    <cellStyle name="20% - Accent2 4 5 3" xfId="5580"/>
    <cellStyle name="20% - Accent2 4 6" xfId="248"/>
    <cellStyle name="20% - Accent2 4 6 2" xfId="5581"/>
    <cellStyle name="20% - Accent2 4 7" xfId="5582"/>
    <cellStyle name="20% - Accent2 5" xfId="249"/>
    <cellStyle name="20% - Accent2 5 2" xfId="250"/>
    <cellStyle name="20% - Accent2 5 2 2" xfId="251"/>
    <cellStyle name="20% - Accent2 5 2 2 2" xfId="252"/>
    <cellStyle name="20% - Accent2 5 2 2 2 2" xfId="253"/>
    <cellStyle name="20% - Accent2 5 2 2 2 2 2" xfId="5583"/>
    <cellStyle name="20% - Accent2 5 2 2 2 3" xfId="5584"/>
    <cellStyle name="20% - Accent2 5 2 2 3" xfId="254"/>
    <cellStyle name="20% - Accent2 5 2 2 3 2" xfId="5585"/>
    <cellStyle name="20% - Accent2 5 2 2 4" xfId="5586"/>
    <cellStyle name="20% - Accent2 5 2 3" xfId="255"/>
    <cellStyle name="20% - Accent2 5 2 3 2" xfId="256"/>
    <cellStyle name="20% - Accent2 5 2 3 2 2" xfId="257"/>
    <cellStyle name="20% - Accent2 5 2 3 2 2 2" xfId="5587"/>
    <cellStyle name="20% - Accent2 5 2 3 2 3" xfId="5588"/>
    <cellStyle name="20% - Accent2 5 2 3 3" xfId="258"/>
    <cellStyle name="20% - Accent2 5 2 3 3 2" xfId="5589"/>
    <cellStyle name="20% - Accent2 5 2 3 4" xfId="5590"/>
    <cellStyle name="20% - Accent2 5 2 4" xfId="259"/>
    <cellStyle name="20% - Accent2 5 2 4 2" xfId="260"/>
    <cellStyle name="20% - Accent2 5 2 4 2 2" xfId="5591"/>
    <cellStyle name="20% - Accent2 5 2 4 3" xfId="5592"/>
    <cellStyle name="20% - Accent2 5 2 5" xfId="261"/>
    <cellStyle name="20% - Accent2 5 2 5 2" xfId="5593"/>
    <cellStyle name="20% - Accent2 5 2 6" xfId="5594"/>
    <cellStyle name="20% - Accent2 5 3" xfId="262"/>
    <cellStyle name="20% - Accent2 5 3 2" xfId="263"/>
    <cellStyle name="20% - Accent2 5 3 2 2" xfId="264"/>
    <cellStyle name="20% - Accent2 5 3 2 2 2" xfId="5595"/>
    <cellStyle name="20% - Accent2 5 3 2 3" xfId="5596"/>
    <cellStyle name="20% - Accent2 5 3 3" xfId="265"/>
    <cellStyle name="20% - Accent2 5 3 3 2" xfId="5597"/>
    <cellStyle name="20% - Accent2 5 3 4" xfId="5598"/>
    <cellStyle name="20% - Accent2 5 4" xfId="266"/>
    <cellStyle name="20% - Accent2 5 4 2" xfId="267"/>
    <cellStyle name="20% - Accent2 5 4 2 2" xfId="268"/>
    <cellStyle name="20% - Accent2 5 4 2 2 2" xfId="5599"/>
    <cellStyle name="20% - Accent2 5 4 2 3" xfId="5600"/>
    <cellStyle name="20% - Accent2 5 4 3" xfId="269"/>
    <cellStyle name="20% - Accent2 5 4 3 2" xfId="5601"/>
    <cellStyle name="20% - Accent2 5 4 4" xfId="5602"/>
    <cellStyle name="20% - Accent2 5 5" xfId="270"/>
    <cellStyle name="20% - Accent2 5 5 2" xfId="271"/>
    <cellStyle name="20% - Accent2 5 5 2 2" xfId="5603"/>
    <cellStyle name="20% - Accent2 5 5 3" xfId="5604"/>
    <cellStyle name="20% - Accent2 5 6" xfId="272"/>
    <cellStyle name="20% - Accent2 5 6 2" xfId="5605"/>
    <cellStyle name="20% - Accent2 5 7" xfId="5606"/>
    <cellStyle name="20% - Accent2 6" xfId="273"/>
    <cellStyle name="20% - Accent2 6 2" xfId="274"/>
    <cellStyle name="20% - Accent2 6 2 2" xfId="275"/>
    <cellStyle name="20% - Accent2 6 2 2 2" xfId="276"/>
    <cellStyle name="20% - Accent2 6 2 2 2 2" xfId="277"/>
    <cellStyle name="20% - Accent2 6 2 2 2 2 2" xfId="5607"/>
    <cellStyle name="20% - Accent2 6 2 2 2 3" xfId="5608"/>
    <cellStyle name="20% - Accent2 6 2 2 3" xfId="278"/>
    <cellStyle name="20% - Accent2 6 2 2 3 2" xfId="5609"/>
    <cellStyle name="20% - Accent2 6 2 2 4" xfId="5610"/>
    <cellStyle name="20% - Accent2 6 2 3" xfId="279"/>
    <cellStyle name="20% - Accent2 6 2 3 2" xfId="280"/>
    <cellStyle name="20% - Accent2 6 2 3 2 2" xfId="281"/>
    <cellStyle name="20% - Accent2 6 2 3 2 2 2" xfId="5611"/>
    <cellStyle name="20% - Accent2 6 2 3 2 3" xfId="5612"/>
    <cellStyle name="20% - Accent2 6 2 3 3" xfId="282"/>
    <cellStyle name="20% - Accent2 6 2 3 3 2" xfId="5613"/>
    <cellStyle name="20% - Accent2 6 2 3 4" xfId="5614"/>
    <cellStyle name="20% - Accent2 6 2 4" xfId="283"/>
    <cellStyle name="20% - Accent2 6 2 4 2" xfId="284"/>
    <cellStyle name="20% - Accent2 6 2 4 2 2" xfId="5615"/>
    <cellStyle name="20% - Accent2 6 2 4 3" xfId="5616"/>
    <cellStyle name="20% - Accent2 6 2 5" xfId="285"/>
    <cellStyle name="20% - Accent2 6 2 5 2" xfId="5617"/>
    <cellStyle name="20% - Accent2 6 2 6" xfId="5618"/>
    <cellStyle name="20% - Accent2 6 3" xfId="286"/>
    <cellStyle name="20% - Accent2 6 3 2" xfId="287"/>
    <cellStyle name="20% - Accent2 6 3 2 2" xfId="288"/>
    <cellStyle name="20% - Accent2 6 3 2 2 2" xfId="5619"/>
    <cellStyle name="20% - Accent2 6 3 2 3" xfId="5620"/>
    <cellStyle name="20% - Accent2 6 3 3" xfId="289"/>
    <cellStyle name="20% - Accent2 6 3 3 2" xfId="5621"/>
    <cellStyle name="20% - Accent2 6 3 4" xfId="5622"/>
    <cellStyle name="20% - Accent2 6 4" xfId="290"/>
    <cellStyle name="20% - Accent2 6 4 2" xfId="291"/>
    <cellStyle name="20% - Accent2 6 4 2 2" xfId="292"/>
    <cellStyle name="20% - Accent2 6 4 2 2 2" xfId="5623"/>
    <cellStyle name="20% - Accent2 6 4 2 3" xfId="5624"/>
    <cellStyle name="20% - Accent2 6 4 3" xfId="293"/>
    <cellStyle name="20% - Accent2 6 4 3 2" xfId="5625"/>
    <cellStyle name="20% - Accent2 6 4 4" xfId="5626"/>
    <cellStyle name="20% - Accent2 6 5" xfId="294"/>
    <cellStyle name="20% - Accent2 6 5 2" xfId="295"/>
    <cellStyle name="20% - Accent2 6 5 2 2" xfId="5627"/>
    <cellStyle name="20% - Accent2 6 5 3" xfId="5628"/>
    <cellStyle name="20% - Accent2 6 6" xfId="296"/>
    <cellStyle name="20% - Accent2 6 6 2" xfId="5629"/>
    <cellStyle name="20% - Accent2 6 7" xfId="5630"/>
    <cellStyle name="20% - Accent2 7" xfId="297"/>
    <cellStyle name="20% - Accent2 7 2" xfId="298"/>
    <cellStyle name="20% - Accent2 7 2 2" xfId="299"/>
    <cellStyle name="20% - Accent2 7 2 2 2" xfId="300"/>
    <cellStyle name="20% - Accent2 7 2 2 2 2" xfId="301"/>
    <cellStyle name="20% - Accent2 7 2 2 2 2 2" xfId="5631"/>
    <cellStyle name="20% - Accent2 7 2 2 2 3" xfId="5632"/>
    <cellStyle name="20% - Accent2 7 2 2 3" xfId="302"/>
    <cellStyle name="20% - Accent2 7 2 2 3 2" xfId="5633"/>
    <cellStyle name="20% - Accent2 7 2 2 4" xfId="5634"/>
    <cellStyle name="20% - Accent2 7 2 3" xfId="303"/>
    <cellStyle name="20% - Accent2 7 2 3 2" xfId="304"/>
    <cellStyle name="20% - Accent2 7 2 3 2 2" xfId="305"/>
    <cellStyle name="20% - Accent2 7 2 3 2 2 2" xfId="5635"/>
    <cellStyle name="20% - Accent2 7 2 3 2 3" xfId="5636"/>
    <cellStyle name="20% - Accent2 7 2 3 3" xfId="306"/>
    <cellStyle name="20% - Accent2 7 2 3 3 2" xfId="5637"/>
    <cellStyle name="20% - Accent2 7 2 3 4" xfId="5638"/>
    <cellStyle name="20% - Accent2 7 2 4" xfId="307"/>
    <cellStyle name="20% - Accent2 7 2 4 2" xfId="308"/>
    <cellStyle name="20% - Accent2 7 2 4 2 2" xfId="5639"/>
    <cellStyle name="20% - Accent2 7 2 4 3" xfId="5640"/>
    <cellStyle name="20% - Accent2 7 2 5" xfId="309"/>
    <cellStyle name="20% - Accent2 7 2 5 2" xfId="5641"/>
    <cellStyle name="20% - Accent2 7 2 6" xfId="5642"/>
    <cellStyle name="20% - Accent2 7 3" xfId="310"/>
    <cellStyle name="20% - Accent2 7 3 2" xfId="311"/>
    <cellStyle name="20% - Accent2 7 3 2 2" xfId="312"/>
    <cellStyle name="20% - Accent2 7 3 2 2 2" xfId="5643"/>
    <cellStyle name="20% - Accent2 7 3 2 3" xfId="5644"/>
    <cellStyle name="20% - Accent2 7 3 3" xfId="313"/>
    <cellStyle name="20% - Accent2 7 3 3 2" xfId="5645"/>
    <cellStyle name="20% - Accent2 7 3 4" xfId="5646"/>
    <cellStyle name="20% - Accent2 7 4" xfId="314"/>
    <cellStyle name="20% - Accent2 7 4 2" xfId="315"/>
    <cellStyle name="20% - Accent2 7 4 2 2" xfId="316"/>
    <cellStyle name="20% - Accent2 7 4 2 2 2" xfId="5647"/>
    <cellStyle name="20% - Accent2 7 4 2 3" xfId="5648"/>
    <cellStyle name="20% - Accent2 7 4 3" xfId="317"/>
    <cellStyle name="20% - Accent2 7 4 3 2" xfId="5649"/>
    <cellStyle name="20% - Accent2 7 4 4" xfId="5650"/>
    <cellStyle name="20% - Accent2 7 5" xfId="318"/>
    <cellStyle name="20% - Accent2 7 5 2" xfId="319"/>
    <cellStyle name="20% - Accent2 7 5 2 2" xfId="5651"/>
    <cellStyle name="20% - Accent2 7 5 3" xfId="5652"/>
    <cellStyle name="20% - Accent2 7 6" xfId="320"/>
    <cellStyle name="20% - Accent2 7 6 2" xfId="5653"/>
    <cellStyle name="20% - Accent2 7 7" xfId="5654"/>
    <cellStyle name="20% - Accent2 8" xfId="321"/>
    <cellStyle name="20% - Accent2 8 2" xfId="322"/>
    <cellStyle name="20% - Accent2 8 2 2" xfId="323"/>
    <cellStyle name="20% - Accent2 8 2 2 2" xfId="324"/>
    <cellStyle name="20% - Accent2 8 2 2 2 2" xfId="325"/>
    <cellStyle name="20% - Accent2 8 2 2 2 2 2" xfId="5655"/>
    <cellStyle name="20% - Accent2 8 2 2 2 3" xfId="5656"/>
    <cellStyle name="20% - Accent2 8 2 2 3" xfId="326"/>
    <cellStyle name="20% - Accent2 8 2 2 3 2" xfId="5657"/>
    <cellStyle name="20% - Accent2 8 2 2 4" xfId="5658"/>
    <cellStyle name="20% - Accent2 8 2 3" xfId="327"/>
    <cellStyle name="20% - Accent2 8 2 3 2" xfId="328"/>
    <cellStyle name="20% - Accent2 8 2 3 2 2" xfId="329"/>
    <cellStyle name="20% - Accent2 8 2 3 2 2 2" xfId="5659"/>
    <cellStyle name="20% - Accent2 8 2 3 2 3" xfId="5660"/>
    <cellStyle name="20% - Accent2 8 2 3 3" xfId="330"/>
    <cellStyle name="20% - Accent2 8 2 3 3 2" xfId="5661"/>
    <cellStyle name="20% - Accent2 8 2 3 4" xfId="5662"/>
    <cellStyle name="20% - Accent2 8 2 4" xfId="331"/>
    <cellStyle name="20% - Accent2 8 2 4 2" xfId="332"/>
    <cellStyle name="20% - Accent2 8 2 4 2 2" xfId="5663"/>
    <cellStyle name="20% - Accent2 8 2 4 3" xfId="5664"/>
    <cellStyle name="20% - Accent2 8 2 5" xfId="333"/>
    <cellStyle name="20% - Accent2 8 2 5 2" xfId="5665"/>
    <cellStyle name="20% - Accent2 8 2 6" xfId="5666"/>
    <cellStyle name="20% - Accent2 8 3" xfId="334"/>
    <cellStyle name="20% - Accent2 8 3 2" xfId="335"/>
    <cellStyle name="20% - Accent2 8 3 2 2" xfId="336"/>
    <cellStyle name="20% - Accent2 8 3 2 2 2" xfId="5667"/>
    <cellStyle name="20% - Accent2 8 3 2 3" xfId="5668"/>
    <cellStyle name="20% - Accent2 8 3 3" xfId="337"/>
    <cellStyle name="20% - Accent2 8 3 3 2" xfId="5669"/>
    <cellStyle name="20% - Accent2 8 3 4" xfId="5670"/>
    <cellStyle name="20% - Accent2 8 4" xfId="338"/>
    <cellStyle name="20% - Accent2 8 4 2" xfId="339"/>
    <cellStyle name="20% - Accent2 8 4 2 2" xfId="340"/>
    <cellStyle name="20% - Accent2 8 4 2 2 2" xfId="5671"/>
    <cellStyle name="20% - Accent2 8 4 2 3" xfId="5672"/>
    <cellStyle name="20% - Accent2 8 4 3" xfId="341"/>
    <cellStyle name="20% - Accent2 8 4 3 2" xfId="5673"/>
    <cellStyle name="20% - Accent2 8 4 4" xfId="5674"/>
    <cellStyle name="20% - Accent2 8 5" xfId="342"/>
    <cellStyle name="20% - Accent2 8 5 2" xfId="343"/>
    <cellStyle name="20% - Accent2 8 5 2 2" xfId="5675"/>
    <cellStyle name="20% - Accent2 8 5 3" xfId="5676"/>
    <cellStyle name="20% - Accent2 8 6" xfId="344"/>
    <cellStyle name="20% - Accent2 8 6 2" xfId="5677"/>
    <cellStyle name="20% - Accent2 8 7" xfId="5678"/>
    <cellStyle name="20% - Accent2 9" xfId="345"/>
    <cellStyle name="20% - Accent2 9 2" xfId="346"/>
    <cellStyle name="20% - Accent2 9 2 2" xfId="347"/>
    <cellStyle name="20% - Accent2 9 2 2 2" xfId="348"/>
    <cellStyle name="20% - Accent2 9 2 2 2 2" xfId="5679"/>
    <cellStyle name="20% - Accent2 9 2 2 3" xfId="5680"/>
    <cellStyle name="20% - Accent2 9 2 3" xfId="349"/>
    <cellStyle name="20% - Accent2 9 2 3 2" xfId="5681"/>
    <cellStyle name="20% - Accent2 9 2 4" xfId="5682"/>
    <cellStyle name="20% - Accent2 9 3" xfId="350"/>
    <cellStyle name="20% - Accent2 9 3 2" xfId="351"/>
    <cellStyle name="20% - Accent2 9 3 2 2" xfId="352"/>
    <cellStyle name="20% - Accent2 9 3 2 2 2" xfId="5683"/>
    <cellStyle name="20% - Accent2 9 3 2 3" xfId="5684"/>
    <cellStyle name="20% - Accent2 9 3 3" xfId="353"/>
    <cellStyle name="20% - Accent2 9 3 3 2" xfId="5685"/>
    <cellStyle name="20% - Accent2 9 3 4" xfId="5686"/>
    <cellStyle name="20% - Accent2 9 4" xfId="354"/>
    <cellStyle name="20% - Accent2 9 4 2" xfId="355"/>
    <cellStyle name="20% - Accent2 9 4 2 2" xfId="5687"/>
    <cellStyle name="20% - Accent2 9 4 3" xfId="5688"/>
    <cellStyle name="20% - Accent2 9 5" xfId="356"/>
    <cellStyle name="20% - Accent2 9 5 2" xfId="5689"/>
    <cellStyle name="20% - Accent2 9 6" xfId="5690"/>
    <cellStyle name="20% - Accent3 10" xfId="357"/>
    <cellStyle name="20% - Accent3 10 2" xfId="358"/>
    <cellStyle name="20% - Accent3 10 2 2" xfId="359"/>
    <cellStyle name="20% - Accent3 10 2 2 2" xfId="5691"/>
    <cellStyle name="20% - Accent3 10 2 3" xfId="5692"/>
    <cellStyle name="20% - Accent3 10 3" xfId="360"/>
    <cellStyle name="20% - Accent3 10 3 2" xfId="5693"/>
    <cellStyle name="20% - Accent3 10 4" xfId="5694"/>
    <cellStyle name="20% - Accent3 11" xfId="361"/>
    <cellStyle name="20% - Accent3 11 2" xfId="362"/>
    <cellStyle name="20% - Accent3 11 2 2" xfId="363"/>
    <cellStyle name="20% - Accent3 11 2 2 2" xfId="5695"/>
    <cellStyle name="20% - Accent3 11 2 3" xfId="5696"/>
    <cellStyle name="20% - Accent3 11 3" xfId="364"/>
    <cellStyle name="20% - Accent3 11 3 2" xfId="5697"/>
    <cellStyle name="20% - Accent3 11 4" xfId="5698"/>
    <cellStyle name="20% - Accent3 12" xfId="365"/>
    <cellStyle name="20% - Accent3 12 2" xfId="366"/>
    <cellStyle name="20% - Accent3 12 2 2" xfId="367"/>
    <cellStyle name="20% - Accent3 12 2 2 2" xfId="5699"/>
    <cellStyle name="20% - Accent3 12 2 3" xfId="5700"/>
    <cellStyle name="20% - Accent3 12 3" xfId="368"/>
    <cellStyle name="20% - Accent3 12 3 2" xfId="5701"/>
    <cellStyle name="20% - Accent3 12 4" xfId="5702"/>
    <cellStyle name="20% - Accent3 13" xfId="369"/>
    <cellStyle name="20% - Accent3 13 2" xfId="370"/>
    <cellStyle name="20% - Accent3 13 2 2" xfId="5703"/>
    <cellStyle name="20% - Accent3 13 3" xfId="5704"/>
    <cellStyle name="20% - Accent3 2" xfId="371"/>
    <cellStyle name="20% - Accent3 2 2" xfId="372"/>
    <cellStyle name="20% - Accent3 2 3" xfId="373"/>
    <cellStyle name="20% - Accent3 3" xfId="374"/>
    <cellStyle name="20% - Accent3 3 2" xfId="375"/>
    <cellStyle name="20% - Accent3 3 2 2" xfId="376"/>
    <cellStyle name="20% - Accent3 3 2 2 2" xfId="377"/>
    <cellStyle name="20% - Accent3 3 2 2 2 2" xfId="378"/>
    <cellStyle name="20% - Accent3 3 2 2 2 2 2" xfId="5705"/>
    <cellStyle name="20% - Accent3 3 2 2 2 3" xfId="5706"/>
    <cellStyle name="20% - Accent3 3 2 2 3" xfId="379"/>
    <cellStyle name="20% - Accent3 3 2 2 3 2" xfId="5707"/>
    <cellStyle name="20% - Accent3 3 2 2 4" xfId="5708"/>
    <cellStyle name="20% - Accent3 3 2 3" xfId="380"/>
    <cellStyle name="20% - Accent3 3 2 3 2" xfId="381"/>
    <cellStyle name="20% - Accent3 3 2 3 2 2" xfId="382"/>
    <cellStyle name="20% - Accent3 3 2 3 2 2 2" xfId="5709"/>
    <cellStyle name="20% - Accent3 3 2 3 2 3" xfId="5710"/>
    <cellStyle name="20% - Accent3 3 2 3 3" xfId="383"/>
    <cellStyle name="20% - Accent3 3 2 3 3 2" xfId="5711"/>
    <cellStyle name="20% - Accent3 3 2 3 4" xfId="5712"/>
    <cellStyle name="20% - Accent3 3 2 4" xfId="384"/>
    <cellStyle name="20% - Accent3 3 2 4 2" xfId="385"/>
    <cellStyle name="20% - Accent3 3 2 4 2 2" xfId="5713"/>
    <cellStyle name="20% - Accent3 3 2 4 3" xfId="5714"/>
    <cellStyle name="20% - Accent3 3 2 5" xfId="386"/>
    <cellStyle name="20% - Accent3 3 2 5 2" xfId="5715"/>
    <cellStyle name="20% - Accent3 3 2 6" xfId="5716"/>
    <cellStyle name="20% - Accent3 3 3" xfId="387"/>
    <cellStyle name="20% - Accent3 3 3 2" xfId="388"/>
    <cellStyle name="20% - Accent3 3 3 2 2" xfId="389"/>
    <cellStyle name="20% - Accent3 3 3 2 2 2" xfId="5717"/>
    <cellStyle name="20% - Accent3 3 3 2 3" xfId="5718"/>
    <cellStyle name="20% - Accent3 3 3 3" xfId="390"/>
    <cellStyle name="20% - Accent3 3 3 3 2" xfId="5719"/>
    <cellStyle name="20% - Accent3 3 3 4" xfId="5720"/>
    <cellStyle name="20% - Accent3 3 4" xfId="391"/>
    <cellStyle name="20% - Accent3 3 4 2" xfId="392"/>
    <cellStyle name="20% - Accent3 3 4 2 2" xfId="393"/>
    <cellStyle name="20% - Accent3 3 4 2 2 2" xfId="5721"/>
    <cellStyle name="20% - Accent3 3 4 2 3" xfId="5722"/>
    <cellStyle name="20% - Accent3 3 4 3" xfId="394"/>
    <cellStyle name="20% - Accent3 3 4 3 2" xfId="5723"/>
    <cellStyle name="20% - Accent3 3 4 4" xfId="5724"/>
    <cellStyle name="20% - Accent3 3 5" xfId="395"/>
    <cellStyle name="20% - Accent3 3 5 2" xfId="396"/>
    <cellStyle name="20% - Accent3 3 5 2 2" xfId="5725"/>
    <cellStyle name="20% - Accent3 3 5 3" xfId="5726"/>
    <cellStyle name="20% - Accent3 3 6" xfId="397"/>
    <cellStyle name="20% - Accent3 3 6 2" xfId="5727"/>
    <cellStyle name="20% - Accent3 3 7" xfId="5728"/>
    <cellStyle name="20% - Accent3 4" xfId="398"/>
    <cellStyle name="20% - Accent3 4 2" xfId="399"/>
    <cellStyle name="20% - Accent3 4 2 2" xfId="400"/>
    <cellStyle name="20% - Accent3 4 2 2 2" xfId="401"/>
    <cellStyle name="20% - Accent3 4 2 2 2 2" xfId="402"/>
    <cellStyle name="20% - Accent3 4 2 2 2 2 2" xfId="5729"/>
    <cellStyle name="20% - Accent3 4 2 2 2 3" xfId="5730"/>
    <cellStyle name="20% - Accent3 4 2 2 3" xfId="403"/>
    <cellStyle name="20% - Accent3 4 2 2 3 2" xfId="5731"/>
    <cellStyle name="20% - Accent3 4 2 2 4" xfId="5732"/>
    <cellStyle name="20% - Accent3 4 2 3" xfId="404"/>
    <cellStyle name="20% - Accent3 4 2 3 2" xfId="405"/>
    <cellStyle name="20% - Accent3 4 2 3 2 2" xfId="406"/>
    <cellStyle name="20% - Accent3 4 2 3 2 2 2" xfId="5733"/>
    <cellStyle name="20% - Accent3 4 2 3 2 3" xfId="5734"/>
    <cellStyle name="20% - Accent3 4 2 3 3" xfId="407"/>
    <cellStyle name="20% - Accent3 4 2 3 3 2" xfId="5735"/>
    <cellStyle name="20% - Accent3 4 2 3 4" xfId="5736"/>
    <cellStyle name="20% - Accent3 4 2 4" xfId="408"/>
    <cellStyle name="20% - Accent3 4 2 4 2" xfId="409"/>
    <cellStyle name="20% - Accent3 4 2 4 2 2" xfId="5737"/>
    <cellStyle name="20% - Accent3 4 2 4 3" xfId="5738"/>
    <cellStyle name="20% - Accent3 4 2 5" xfId="410"/>
    <cellStyle name="20% - Accent3 4 2 5 2" xfId="5739"/>
    <cellStyle name="20% - Accent3 4 2 6" xfId="5740"/>
    <cellStyle name="20% - Accent3 4 3" xfId="411"/>
    <cellStyle name="20% - Accent3 4 3 2" xfId="412"/>
    <cellStyle name="20% - Accent3 4 3 2 2" xfId="413"/>
    <cellStyle name="20% - Accent3 4 3 2 2 2" xfId="5741"/>
    <cellStyle name="20% - Accent3 4 3 2 3" xfId="5742"/>
    <cellStyle name="20% - Accent3 4 3 3" xfId="414"/>
    <cellStyle name="20% - Accent3 4 3 3 2" xfId="5743"/>
    <cellStyle name="20% - Accent3 4 3 4" xfId="5744"/>
    <cellStyle name="20% - Accent3 4 4" xfId="415"/>
    <cellStyle name="20% - Accent3 4 4 2" xfId="416"/>
    <cellStyle name="20% - Accent3 4 4 2 2" xfId="417"/>
    <cellStyle name="20% - Accent3 4 4 2 2 2" xfId="5745"/>
    <cellStyle name="20% - Accent3 4 4 2 3" xfId="5746"/>
    <cellStyle name="20% - Accent3 4 4 3" xfId="418"/>
    <cellStyle name="20% - Accent3 4 4 3 2" xfId="5747"/>
    <cellStyle name="20% - Accent3 4 4 4" xfId="5748"/>
    <cellStyle name="20% - Accent3 4 5" xfId="419"/>
    <cellStyle name="20% - Accent3 4 5 2" xfId="420"/>
    <cellStyle name="20% - Accent3 4 5 2 2" xfId="5749"/>
    <cellStyle name="20% - Accent3 4 5 3" xfId="5750"/>
    <cellStyle name="20% - Accent3 4 6" xfId="421"/>
    <cellStyle name="20% - Accent3 4 6 2" xfId="5751"/>
    <cellStyle name="20% - Accent3 4 7" xfId="5752"/>
    <cellStyle name="20% - Accent3 5" xfId="422"/>
    <cellStyle name="20% - Accent3 5 2" xfId="423"/>
    <cellStyle name="20% - Accent3 5 2 2" xfId="424"/>
    <cellStyle name="20% - Accent3 5 2 2 2" xfId="425"/>
    <cellStyle name="20% - Accent3 5 2 2 2 2" xfId="426"/>
    <cellStyle name="20% - Accent3 5 2 2 2 2 2" xfId="5753"/>
    <cellStyle name="20% - Accent3 5 2 2 2 3" xfId="5754"/>
    <cellStyle name="20% - Accent3 5 2 2 3" xfId="427"/>
    <cellStyle name="20% - Accent3 5 2 2 3 2" xfId="5755"/>
    <cellStyle name="20% - Accent3 5 2 2 4" xfId="5756"/>
    <cellStyle name="20% - Accent3 5 2 3" xfId="428"/>
    <cellStyle name="20% - Accent3 5 2 3 2" xfId="429"/>
    <cellStyle name="20% - Accent3 5 2 3 2 2" xfId="430"/>
    <cellStyle name="20% - Accent3 5 2 3 2 2 2" xfId="5757"/>
    <cellStyle name="20% - Accent3 5 2 3 2 3" xfId="5758"/>
    <cellStyle name="20% - Accent3 5 2 3 3" xfId="431"/>
    <cellStyle name="20% - Accent3 5 2 3 3 2" xfId="5759"/>
    <cellStyle name="20% - Accent3 5 2 3 4" xfId="5760"/>
    <cellStyle name="20% - Accent3 5 2 4" xfId="432"/>
    <cellStyle name="20% - Accent3 5 2 4 2" xfId="433"/>
    <cellStyle name="20% - Accent3 5 2 4 2 2" xfId="5761"/>
    <cellStyle name="20% - Accent3 5 2 4 3" xfId="5762"/>
    <cellStyle name="20% - Accent3 5 2 5" xfId="434"/>
    <cellStyle name="20% - Accent3 5 2 5 2" xfId="5763"/>
    <cellStyle name="20% - Accent3 5 2 6" xfId="5764"/>
    <cellStyle name="20% - Accent3 5 3" xfId="435"/>
    <cellStyle name="20% - Accent3 5 3 2" xfId="436"/>
    <cellStyle name="20% - Accent3 5 3 2 2" xfId="437"/>
    <cellStyle name="20% - Accent3 5 3 2 2 2" xfId="5765"/>
    <cellStyle name="20% - Accent3 5 3 2 3" xfId="5766"/>
    <cellStyle name="20% - Accent3 5 3 3" xfId="438"/>
    <cellStyle name="20% - Accent3 5 3 3 2" xfId="5767"/>
    <cellStyle name="20% - Accent3 5 3 4" xfId="5768"/>
    <cellStyle name="20% - Accent3 5 4" xfId="439"/>
    <cellStyle name="20% - Accent3 5 4 2" xfId="440"/>
    <cellStyle name="20% - Accent3 5 4 2 2" xfId="441"/>
    <cellStyle name="20% - Accent3 5 4 2 2 2" xfId="5769"/>
    <cellStyle name="20% - Accent3 5 4 2 3" xfId="5770"/>
    <cellStyle name="20% - Accent3 5 4 3" xfId="442"/>
    <cellStyle name="20% - Accent3 5 4 3 2" xfId="5771"/>
    <cellStyle name="20% - Accent3 5 4 4" xfId="5772"/>
    <cellStyle name="20% - Accent3 5 5" xfId="443"/>
    <cellStyle name="20% - Accent3 5 5 2" xfId="444"/>
    <cellStyle name="20% - Accent3 5 5 2 2" xfId="5773"/>
    <cellStyle name="20% - Accent3 5 5 3" xfId="5774"/>
    <cellStyle name="20% - Accent3 5 6" xfId="445"/>
    <cellStyle name="20% - Accent3 5 6 2" xfId="5775"/>
    <cellStyle name="20% - Accent3 5 7" xfId="5776"/>
    <cellStyle name="20% - Accent3 6" xfId="446"/>
    <cellStyle name="20% - Accent3 6 2" xfId="447"/>
    <cellStyle name="20% - Accent3 6 2 2" xfId="448"/>
    <cellStyle name="20% - Accent3 6 2 2 2" xfId="449"/>
    <cellStyle name="20% - Accent3 6 2 2 2 2" xfId="450"/>
    <cellStyle name="20% - Accent3 6 2 2 2 2 2" xfId="5777"/>
    <cellStyle name="20% - Accent3 6 2 2 2 3" xfId="5778"/>
    <cellStyle name="20% - Accent3 6 2 2 3" xfId="451"/>
    <cellStyle name="20% - Accent3 6 2 2 3 2" xfId="5779"/>
    <cellStyle name="20% - Accent3 6 2 2 4" xfId="5780"/>
    <cellStyle name="20% - Accent3 6 2 3" xfId="452"/>
    <cellStyle name="20% - Accent3 6 2 3 2" xfId="453"/>
    <cellStyle name="20% - Accent3 6 2 3 2 2" xfId="454"/>
    <cellStyle name="20% - Accent3 6 2 3 2 2 2" xfId="5781"/>
    <cellStyle name="20% - Accent3 6 2 3 2 3" xfId="5782"/>
    <cellStyle name="20% - Accent3 6 2 3 3" xfId="455"/>
    <cellStyle name="20% - Accent3 6 2 3 3 2" xfId="5783"/>
    <cellStyle name="20% - Accent3 6 2 3 4" xfId="5784"/>
    <cellStyle name="20% - Accent3 6 2 4" xfId="456"/>
    <cellStyle name="20% - Accent3 6 2 4 2" xfId="457"/>
    <cellStyle name="20% - Accent3 6 2 4 2 2" xfId="5785"/>
    <cellStyle name="20% - Accent3 6 2 4 3" xfId="5786"/>
    <cellStyle name="20% - Accent3 6 2 5" xfId="458"/>
    <cellStyle name="20% - Accent3 6 2 5 2" xfId="5787"/>
    <cellStyle name="20% - Accent3 6 2 6" xfId="5788"/>
    <cellStyle name="20% - Accent3 6 3" xfId="459"/>
    <cellStyle name="20% - Accent3 6 3 2" xfId="460"/>
    <cellStyle name="20% - Accent3 6 3 2 2" xfId="461"/>
    <cellStyle name="20% - Accent3 6 3 2 2 2" xfId="5789"/>
    <cellStyle name="20% - Accent3 6 3 2 3" xfId="5790"/>
    <cellStyle name="20% - Accent3 6 3 3" xfId="462"/>
    <cellStyle name="20% - Accent3 6 3 3 2" xfId="5791"/>
    <cellStyle name="20% - Accent3 6 3 4" xfId="5792"/>
    <cellStyle name="20% - Accent3 6 4" xfId="463"/>
    <cellStyle name="20% - Accent3 6 4 2" xfId="464"/>
    <cellStyle name="20% - Accent3 6 4 2 2" xfId="465"/>
    <cellStyle name="20% - Accent3 6 4 2 2 2" xfId="5793"/>
    <cellStyle name="20% - Accent3 6 4 2 3" xfId="5794"/>
    <cellStyle name="20% - Accent3 6 4 3" xfId="466"/>
    <cellStyle name="20% - Accent3 6 4 3 2" xfId="5795"/>
    <cellStyle name="20% - Accent3 6 4 4" xfId="5796"/>
    <cellStyle name="20% - Accent3 6 5" xfId="467"/>
    <cellStyle name="20% - Accent3 6 5 2" xfId="468"/>
    <cellStyle name="20% - Accent3 6 5 2 2" xfId="5797"/>
    <cellStyle name="20% - Accent3 6 5 3" xfId="5798"/>
    <cellStyle name="20% - Accent3 6 6" xfId="469"/>
    <cellStyle name="20% - Accent3 6 6 2" xfId="5799"/>
    <cellStyle name="20% - Accent3 6 7" xfId="5800"/>
    <cellStyle name="20% - Accent3 7" xfId="470"/>
    <cellStyle name="20% - Accent3 7 2" xfId="471"/>
    <cellStyle name="20% - Accent3 7 2 2" xfId="472"/>
    <cellStyle name="20% - Accent3 7 2 2 2" xfId="473"/>
    <cellStyle name="20% - Accent3 7 2 2 2 2" xfId="474"/>
    <cellStyle name="20% - Accent3 7 2 2 2 2 2" xfId="5801"/>
    <cellStyle name="20% - Accent3 7 2 2 2 3" xfId="5802"/>
    <cellStyle name="20% - Accent3 7 2 2 3" xfId="475"/>
    <cellStyle name="20% - Accent3 7 2 2 3 2" xfId="5803"/>
    <cellStyle name="20% - Accent3 7 2 2 4" xfId="5804"/>
    <cellStyle name="20% - Accent3 7 2 3" xfId="476"/>
    <cellStyle name="20% - Accent3 7 2 3 2" xfId="477"/>
    <cellStyle name="20% - Accent3 7 2 3 2 2" xfId="478"/>
    <cellStyle name="20% - Accent3 7 2 3 2 2 2" xfId="5805"/>
    <cellStyle name="20% - Accent3 7 2 3 2 3" xfId="5806"/>
    <cellStyle name="20% - Accent3 7 2 3 3" xfId="479"/>
    <cellStyle name="20% - Accent3 7 2 3 3 2" xfId="5807"/>
    <cellStyle name="20% - Accent3 7 2 3 4" xfId="5808"/>
    <cellStyle name="20% - Accent3 7 2 4" xfId="480"/>
    <cellStyle name="20% - Accent3 7 2 4 2" xfId="481"/>
    <cellStyle name="20% - Accent3 7 2 4 2 2" xfId="5809"/>
    <cellStyle name="20% - Accent3 7 2 4 3" xfId="5810"/>
    <cellStyle name="20% - Accent3 7 2 5" xfId="482"/>
    <cellStyle name="20% - Accent3 7 2 5 2" xfId="5811"/>
    <cellStyle name="20% - Accent3 7 2 6" xfId="5812"/>
    <cellStyle name="20% - Accent3 7 3" xfId="483"/>
    <cellStyle name="20% - Accent3 7 3 2" xfId="484"/>
    <cellStyle name="20% - Accent3 7 3 2 2" xfId="485"/>
    <cellStyle name="20% - Accent3 7 3 2 2 2" xfId="5813"/>
    <cellStyle name="20% - Accent3 7 3 2 3" xfId="5814"/>
    <cellStyle name="20% - Accent3 7 3 3" xfId="486"/>
    <cellStyle name="20% - Accent3 7 3 3 2" xfId="5815"/>
    <cellStyle name="20% - Accent3 7 3 4" xfId="5816"/>
    <cellStyle name="20% - Accent3 7 4" xfId="487"/>
    <cellStyle name="20% - Accent3 7 4 2" xfId="488"/>
    <cellStyle name="20% - Accent3 7 4 2 2" xfId="489"/>
    <cellStyle name="20% - Accent3 7 4 2 2 2" xfId="5817"/>
    <cellStyle name="20% - Accent3 7 4 2 3" xfId="5818"/>
    <cellStyle name="20% - Accent3 7 4 3" xfId="490"/>
    <cellStyle name="20% - Accent3 7 4 3 2" xfId="5819"/>
    <cellStyle name="20% - Accent3 7 4 4" xfId="5820"/>
    <cellStyle name="20% - Accent3 7 5" xfId="491"/>
    <cellStyle name="20% - Accent3 7 5 2" xfId="492"/>
    <cellStyle name="20% - Accent3 7 5 2 2" xfId="5821"/>
    <cellStyle name="20% - Accent3 7 5 3" xfId="5822"/>
    <cellStyle name="20% - Accent3 7 6" xfId="493"/>
    <cellStyle name="20% - Accent3 7 6 2" xfId="5823"/>
    <cellStyle name="20% - Accent3 7 7" xfId="5824"/>
    <cellStyle name="20% - Accent3 8" xfId="494"/>
    <cellStyle name="20% - Accent3 8 2" xfId="495"/>
    <cellStyle name="20% - Accent3 8 2 2" xfId="496"/>
    <cellStyle name="20% - Accent3 8 2 2 2" xfId="497"/>
    <cellStyle name="20% - Accent3 8 2 2 2 2" xfId="498"/>
    <cellStyle name="20% - Accent3 8 2 2 2 2 2" xfId="5825"/>
    <cellStyle name="20% - Accent3 8 2 2 2 3" xfId="5826"/>
    <cellStyle name="20% - Accent3 8 2 2 3" xfId="499"/>
    <cellStyle name="20% - Accent3 8 2 2 3 2" xfId="5827"/>
    <cellStyle name="20% - Accent3 8 2 2 4" xfId="5828"/>
    <cellStyle name="20% - Accent3 8 2 3" xfId="500"/>
    <cellStyle name="20% - Accent3 8 2 3 2" xfId="501"/>
    <cellStyle name="20% - Accent3 8 2 3 2 2" xfId="502"/>
    <cellStyle name="20% - Accent3 8 2 3 2 2 2" xfId="5829"/>
    <cellStyle name="20% - Accent3 8 2 3 2 3" xfId="5830"/>
    <cellStyle name="20% - Accent3 8 2 3 3" xfId="503"/>
    <cellStyle name="20% - Accent3 8 2 3 3 2" xfId="5831"/>
    <cellStyle name="20% - Accent3 8 2 3 4" xfId="5832"/>
    <cellStyle name="20% - Accent3 8 2 4" xfId="504"/>
    <cellStyle name="20% - Accent3 8 2 4 2" xfId="505"/>
    <cellStyle name="20% - Accent3 8 2 4 2 2" xfId="5833"/>
    <cellStyle name="20% - Accent3 8 2 4 3" xfId="5834"/>
    <cellStyle name="20% - Accent3 8 2 5" xfId="506"/>
    <cellStyle name="20% - Accent3 8 2 5 2" xfId="5835"/>
    <cellStyle name="20% - Accent3 8 2 6" xfId="5836"/>
    <cellStyle name="20% - Accent3 8 3" xfId="507"/>
    <cellStyle name="20% - Accent3 8 3 2" xfId="508"/>
    <cellStyle name="20% - Accent3 8 3 2 2" xfId="509"/>
    <cellStyle name="20% - Accent3 8 3 2 2 2" xfId="5837"/>
    <cellStyle name="20% - Accent3 8 3 2 3" xfId="5838"/>
    <cellStyle name="20% - Accent3 8 3 3" xfId="510"/>
    <cellStyle name="20% - Accent3 8 3 3 2" xfId="5839"/>
    <cellStyle name="20% - Accent3 8 3 4" xfId="5840"/>
    <cellStyle name="20% - Accent3 8 4" xfId="511"/>
    <cellStyle name="20% - Accent3 8 4 2" xfId="512"/>
    <cellStyle name="20% - Accent3 8 4 2 2" xfId="513"/>
    <cellStyle name="20% - Accent3 8 4 2 2 2" xfId="5841"/>
    <cellStyle name="20% - Accent3 8 4 2 3" xfId="5842"/>
    <cellStyle name="20% - Accent3 8 4 3" xfId="514"/>
    <cellStyle name="20% - Accent3 8 4 3 2" xfId="5843"/>
    <cellStyle name="20% - Accent3 8 4 4" xfId="5844"/>
    <cellStyle name="20% - Accent3 8 5" xfId="515"/>
    <cellStyle name="20% - Accent3 8 5 2" xfId="516"/>
    <cellStyle name="20% - Accent3 8 5 2 2" xfId="5845"/>
    <cellStyle name="20% - Accent3 8 5 3" xfId="5846"/>
    <cellStyle name="20% - Accent3 8 6" xfId="517"/>
    <cellStyle name="20% - Accent3 8 6 2" xfId="5847"/>
    <cellStyle name="20% - Accent3 8 7" xfId="5848"/>
    <cellStyle name="20% - Accent3 9" xfId="518"/>
    <cellStyle name="20% - Accent3 9 2" xfId="519"/>
    <cellStyle name="20% - Accent3 9 2 2" xfId="520"/>
    <cellStyle name="20% - Accent3 9 2 2 2" xfId="521"/>
    <cellStyle name="20% - Accent3 9 2 2 2 2" xfId="5849"/>
    <cellStyle name="20% - Accent3 9 2 2 3" xfId="5850"/>
    <cellStyle name="20% - Accent3 9 2 3" xfId="522"/>
    <cellStyle name="20% - Accent3 9 2 3 2" xfId="5851"/>
    <cellStyle name="20% - Accent3 9 2 4" xfId="5852"/>
    <cellStyle name="20% - Accent3 9 3" xfId="523"/>
    <cellStyle name="20% - Accent3 9 3 2" xfId="524"/>
    <cellStyle name="20% - Accent3 9 3 2 2" xfId="525"/>
    <cellStyle name="20% - Accent3 9 3 2 2 2" xfId="5853"/>
    <cellStyle name="20% - Accent3 9 3 2 3" xfId="5854"/>
    <cellStyle name="20% - Accent3 9 3 3" xfId="526"/>
    <cellStyle name="20% - Accent3 9 3 3 2" xfId="5855"/>
    <cellStyle name="20% - Accent3 9 3 4" xfId="5856"/>
    <cellStyle name="20% - Accent3 9 4" xfId="527"/>
    <cellStyle name="20% - Accent3 9 4 2" xfId="528"/>
    <cellStyle name="20% - Accent3 9 4 2 2" xfId="5857"/>
    <cellStyle name="20% - Accent3 9 4 3" xfId="5858"/>
    <cellStyle name="20% - Accent3 9 5" xfId="529"/>
    <cellStyle name="20% - Accent3 9 5 2" xfId="5859"/>
    <cellStyle name="20% - Accent3 9 6" xfId="5860"/>
    <cellStyle name="20% - Accent4 10" xfId="530"/>
    <cellStyle name="20% - Accent4 10 2" xfId="531"/>
    <cellStyle name="20% - Accent4 10 2 2" xfId="532"/>
    <cellStyle name="20% - Accent4 10 2 2 2" xfId="5861"/>
    <cellStyle name="20% - Accent4 10 2 3" xfId="5862"/>
    <cellStyle name="20% - Accent4 10 3" xfId="533"/>
    <cellStyle name="20% - Accent4 10 3 2" xfId="5863"/>
    <cellStyle name="20% - Accent4 10 4" xfId="5864"/>
    <cellStyle name="20% - Accent4 11" xfId="534"/>
    <cellStyle name="20% - Accent4 11 2" xfId="535"/>
    <cellStyle name="20% - Accent4 11 2 2" xfId="536"/>
    <cellStyle name="20% - Accent4 11 2 2 2" xfId="5865"/>
    <cellStyle name="20% - Accent4 11 2 3" xfId="5866"/>
    <cellStyle name="20% - Accent4 11 3" xfId="537"/>
    <cellStyle name="20% - Accent4 11 3 2" xfId="5867"/>
    <cellStyle name="20% - Accent4 11 4" xfId="5868"/>
    <cellStyle name="20% - Accent4 12" xfId="538"/>
    <cellStyle name="20% - Accent4 12 2" xfId="539"/>
    <cellStyle name="20% - Accent4 12 2 2" xfId="540"/>
    <cellStyle name="20% - Accent4 12 2 2 2" xfId="5869"/>
    <cellStyle name="20% - Accent4 12 2 3" xfId="5870"/>
    <cellStyle name="20% - Accent4 12 3" xfId="541"/>
    <cellStyle name="20% - Accent4 12 3 2" xfId="5871"/>
    <cellStyle name="20% - Accent4 12 4" xfId="5872"/>
    <cellStyle name="20% - Accent4 13" xfId="542"/>
    <cellStyle name="20% - Accent4 13 2" xfId="543"/>
    <cellStyle name="20% - Accent4 13 2 2" xfId="5873"/>
    <cellStyle name="20% - Accent4 13 3" xfId="5874"/>
    <cellStyle name="20% - Accent4 2" xfId="544"/>
    <cellStyle name="20% - Accent4 2 2" xfId="545"/>
    <cellStyle name="20% - Accent4 2 3" xfId="546"/>
    <cellStyle name="20% - Accent4 3" xfId="547"/>
    <cellStyle name="20% - Accent4 3 2" xfId="548"/>
    <cellStyle name="20% - Accent4 3 2 2" xfId="549"/>
    <cellStyle name="20% - Accent4 3 2 2 2" xfId="550"/>
    <cellStyle name="20% - Accent4 3 2 2 2 2" xfId="551"/>
    <cellStyle name="20% - Accent4 3 2 2 2 2 2" xfId="5875"/>
    <cellStyle name="20% - Accent4 3 2 2 2 3" xfId="5876"/>
    <cellStyle name="20% - Accent4 3 2 2 3" xfId="552"/>
    <cellStyle name="20% - Accent4 3 2 2 3 2" xfId="5877"/>
    <cellStyle name="20% - Accent4 3 2 2 4" xfId="5878"/>
    <cellStyle name="20% - Accent4 3 2 3" xfId="553"/>
    <cellStyle name="20% - Accent4 3 2 3 2" xfId="554"/>
    <cellStyle name="20% - Accent4 3 2 3 2 2" xfId="555"/>
    <cellStyle name="20% - Accent4 3 2 3 2 2 2" xfId="5879"/>
    <cellStyle name="20% - Accent4 3 2 3 2 3" xfId="5880"/>
    <cellStyle name="20% - Accent4 3 2 3 3" xfId="556"/>
    <cellStyle name="20% - Accent4 3 2 3 3 2" xfId="5881"/>
    <cellStyle name="20% - Accent4 3 2 3 4" xfId="5882"/>
    <cellStyle name="20% - Accent4 3 2 4" xfId="557"/>
    <cellStyle name="20% - Accent4 3 2 4 2" xfId="558"/>
    <cellStyle name="20% - Accent4 3 2 4 2 2" xfId="5883"/>
    <cellStyle name="20% - Accent4 3 2 4 3" xfId="5884"/>
    <cellStyle name="20% - Accent4 3 2 5" xfId="559"/>
    <cellStyle name="20% - Accent4 3 2 5 2" xfId="5885"/>
    <cellStyle name="20% - Accent4 3 2 6" xfId="5886"/>
    <cellStyle name="20% - Accent4 3 3" xfId="560"/>
    <cellStyle name="20% - Accent4 3 3 2" xfId="561"/>
    <cellStyle name="20% - Accent4 3 3 2 2" xfId="562"/>
    <cellStyle name="20% - Accent4 3 3 2 2 2" xfId="5887"/>
    <cellStyle name="20% - Accent4 3 3 2 3" xfId="5888"/>
    <cellStyle name="20% - Accent4 3 3 3" xfId="563"/>
    <cellStyle name="20% - Accent4 3 3 3 2" xfId="5889"/>
    <cellStyle name="20% - Accent4 3 3 4" xfId="5890"/>
    <cellStyle name="20% - Accent4 3 4" xfId="564"/>
    <cellStyle name="20% - Accent4 3 4 2" xfId="565"/>
    <cellStyle name="20% - Accent4 3 4 2 2" xfId="566"/>
    <cellStyle name="20% - Accent4 3 4 2 2 2" xfId="5891"/>
    <cellStyle name="20% - Accent4 3 4 2 3" xfId="5892"/>
    <cellStyle name="20% - Accent4 3 4 3" xfId="567"/>
    <cellStyle name="20% - Accent4 3 4 3 2" xfId="5893"/>
    <cellStyle name="20% - Accent4 3 4 4" xfId="5894"/>
    <cellStyle name="20% - Accent4 3 5" xfId="568"/>
    <cellStyle name="20% - Accent4 3 5 2" xfId="569"/>
    <cellStyle name="20% - Accent4 3 5 2 2" xfId="5895"/>
    <cellStyle name="20% - Accent4 3 5 3" xfId="5896"/>
    <cellStyle name="20% - Accent4 3 6" xfId="570"/>
    <cellStyle name="20% - Accent4 3 6 2" xfId="5897"/>
    <cellStyle name="20% - Accent4 3 7" xfId="5898"/>
    <cellStyle name="20% - Accent4 4" xfId="571"/>
    <cellStyle name="20% - Accent4 4 2" xfId="572"/>
    <cellStyle name="20% - Accent4 4 2 2" xfId="573"/>
    <cellStyle name="20% - Accent4 4 2 2 2" xfId="574"/>
    <cellStyle name="20% - Accent4 4 2 2 2 2" xfId="575"/>
    <cellStyle name="20% - Accent4 4 2 2 2 2 2" xfId="5899"/>
    <cellStyle name="20% - Accent4 4 2 2 2 3" xfId="5900"/>
    <cellStyle name="20% - Accent4 4 2 2 3" xfId="576"/>
    <cellStyle name="20% - Accent4 4 2 2 3 2" xfId="5901"/>
    <cellStyle name="20% - Accent4 4 2 2 4" xfId="5902"/>
    <cellStyle name="20% - Accent4 4 2 3" xfId="577"/>
    <cellStyle name="20% - Accent4 4 2 3 2" xfId="578"/>
    <cellStyle name="20% - Accent4 4 2 3 2 2" xfId="579"/>
    <cellStyle name="20% - Accent4 4 2 3 2 2 2" xfId="5903"/>
    <cellStyle name="20% - Accent4 4 2 3 2 3" xfId="5904"/>
    <cellStyle name="20% - Accent4 4 2 3 3" xfId="580"/>
    <cellStyle name="20% - Accent4 4 2 3 3 2" xfId="5905"/>
    <cellStyle name="20% - Accent4 4 2 3 4" xfId="5906"/>
    <cellStyle name="20% - Accent4 4 2 4" xfId="581"/>
    <cellStyle name="20% - Accent4 4 2 4 2" xfId="582"/>
    <cellStyle name="20% - Accent4 4 2 4 2 2" xfId="5907"/>
    <cellStyle name="20% - Accent4 4 2 4 3" xfId="5908"/>
    <cellStyle name="20% - Accent4 4 2 5" xfId="583"/>
    <cellStyle name="20% - Accent4 4 2 5 2" xfId="5909"/>
    <cellStyle name="20% - Accent4 4 2 6" xfId="5910"/>
    <cellStyle name="20% - Accent4 4 3" xfId="584"/>
    <cellStyle name="20% - Accent4 4 3 2" xfId="585"/>
    <cellStyle name="20% - Accent4 4 3 2 2" xfId="586"/>
    <cellStyle name="20% - Accent4 4 3 2 2 2" xfId="5911"/>
    <cellStyle name="20% - Accent4 4 3 2 3" xfId="5912"/>
    <cellStyle name="20% - Accent4 4 3 3" xfId="587"/>
    <cellStyle name="20% - Accent4 4 3 3 2" xfId="5913"/>
    <cellStyle name="20% - Accent4 4 3 4" xfId="5914"/>
    <cellStyle name="20% - Accent4 4 4" xfId="588"/>
    <cellStyle name="20% - Accent4 4 4 2" xfId="589"/>
    <cellStyle name="20% - Accent4 4 4 2 2" xfId="590"/>
    <cellStyle name="20% - Accent4 4 4 2 2 2" xfId="5915"/>
    <cellStyle name="20% - Accent4 4 4 2 3" xfId="5916"/>
    <cellStyle name="20% - Accent4 4 4 3" xfId="591"/>
    <cellStyle name="20% - Accent4 4 4 3 2" xfId="5917"/>
    <cellStyle name="20% - Accent4 4 4 4" xfId="5918"/>
    <cellStyle name="20% - Accent4 4 5" xfId="592"/>
    <cellStyle name="20% - Accent4 4 5 2" xfId="593"/>
    <cellStyle name="20% - Accent4 4 5 2 2" xfId="5919"/>
    <cellStyle name="20% - Accent4 4 5 3" xfId="5920"/>
    <cellStyle name="20% - Accent4 4 6" xfId="594"/>
    <cellStyle name="20% - Accent4 4 6 2" xfId="5921"/>
    <cellStyle name="20% - Accent4 4 7" xfId="5922"/>
    <cellStyle name="20% - Accent4 5" xfId="595"/>
    <cellStyle name="20% - Accent4 5 2" xfId="596"/>
    <cellStyle name="20% - Accent4 5 2 2" xfId="597"/>
    <cellStyle name="20% - Accent4 5 2 2 2" xfId="598"/>
    <cellStyle name="20% - Accent4 5 2 2 2 2" xfId="599"/>
    <cellStyle name="20% - Accent4 5 2 2 2 2 2" xfId="5923"/>
    <cellStyle name="20% - Accent4 5 2 2 2 3" xfId="5924"/>
    <cellStyle name="20% - Accent4 5 2 2 3" xfId="600"/>
    <cellStyle name="20% - Accent4 5 2 2 3 2" xfId="5925"/>
    <cellStyle name="20% - Accent4 5 2 2 4" xfId="5926"/>
    <cellStyle name="20% - Accent4 5 2 3" xfId="601"/>
    <cellStyle name="20% - Accent4 5 2 3 2" xfId="602"/>
    <cellStyle name="20% - Accent4 5 2 3 2 2" xfId="603"/>
    <cellStyle name="20% - Accent4 5 2 3 2 2 2" xfId="5927"/>
    <cellStyle name="20% - Accent4 5 2 3 2 3" xfId="5928"/>
    <cellStyle name="20% - Accent4 5 2 3 3" xfId="604"/>
    <cellStyle name="20% - Accent4 5 2 3 3 2" xfId="5929"/>
    <cellStyle name="20% - Accent4 5 2 3 4" xfId="5930"/>
    <cellStyle name="20% - Accent4 5 2 4" xfId="605"/>
    <cellStyle name="20% - Accent4 5 2 4 2" xfId="606"/>
    <cellStyle name="20% - Accent4 5 2 4 2 2" xfId="5931"/>
    <cellStyle name="20% - Accent4 5 2 4 3" xfId="5932"/>
    <cellStyle name="20% - Accent4 5 2 5" xfId="607"/>
    <cellStyle name="20% - Accent4 5 2 5 2" xfId="5933"/>
    <cellStyle name="20% - Accent4 5 2 6" xfId="5934"/>
    <cellStyle name="20% - Accent4 5 3" xfId="608"/>
    <cellStyle name="20% - Accent4 5 3 2" xfId="609"/>
    <cellStyle name="20% - Accent4 5 3 2 2" xfId="610"/>
    <cellStyle name="20% - Accent4 5 3 2 2 2" xfId="5935"/>
    <cellStyle name="20% - Accent4 5 3 2 3" xfId="5936"/>
    <cellStyle name="20% - Accent4 5 3 3" xfId="611"/>
    <cellStyle name="20% - Accent4 5 3 3 2" xfId="5937"/>
    <cellStyle name="20% - Accent4 5 3 4" xfId="5938"/>
    <cellStyle name="20% - Accent4 5 4" xfId="612"/>
    <cellStyle name="20% - Accent4 5 4 2" xfId="613"/>
    <cellStyle name="20% - Accent4 5 4 2 2" xfId="614"/>
    <cellStyle name="20% - Accent4 5 4 2 2 2" xfId="5939"/>
    <cellStyle name="20% - Accent4 5 4 2 3" xfId="5940"/>
    <cellStyle name="20% - Accent4 5 4 3" xfId="615"/>
    <cellStyle name="20% - Accent4 5 4 3 2" xfId="5941"/>
    <cellStyle name="20% - Accent4 5 4 4" xfId="5942"/>
    <cellStyle name="20% - Accent4 5 5" xfId="616"/>
    <cellStyle name="20% - Accent4 5 5 2" xfId="617"/>
    <cellStyle name="20% - Accent4 5 5 2 2" xfId="5943"/>
    <cellStyle name="20% - Accent4 5 5 3" xfId="5944"/>
    <cellStyle name="20% - Accent4 5 6" xfId="618"/>
    <cellStyle name="20% - Accent4 5 6 2" xfId="5945"/>
    <cellStyle name="20% - Accent4 5 7" xfId="5946"/>
    <cellStyle name="20% - Accent4 6" xfId="619"/>
    <cellStyle name="20% - Accent4 6 2" xfId="620"/>
    <cellStyle name="20% - Accent4 6 2 2" xfId="621"/>
    <cellStyle name="20% - Accent4 6 2 2 2" xfId="622"/>
    <cellStyle name="20% - Accent4 6 2 2 2 2" xfId="623"/>
    <cellStyle name="20% - Accent4 6 2 2 2 2 2" xfId="5947"/>
    <cellStyle name="20% - Accent4 6 2 2 2 3" xfId="5948"/>
    <cellStyle name="20% - Accent4 6 2 2 3" xfId="624"/>
    <cellStyle name="20% - Accent4 6 2 2 3 2" xfId="5949"/>
    <cellStyle name="20% - Accent4 6 2 2 4" xfId="5950"/>
    <cellStyle name="20% - Accent4 6 2 3" xfId="625"/>
    <cellStyle name="20% - Accent4 6 2 3 2" xfId="626"/>
    <cellStyle name="20% - Accent4 6 2 3 2 2" xfId="627"/>
    <cellStyle name="20% - Accent4 6 2 3 2 2 2" xfId="5951"/>
    <cellStyle name="20% - Accent4 6 2 3 2 3" xfId="5952"/>
    <cellStyle name="20% - Accent4 6 2 3 3" xfId="628"/>
    <cellStyle name="20% - Accent4 6 2 3 3 2" xfId="5953"/>
    <cellStyle name="20% - Accent4 6 2 3 4" xfId="5954"/>
    <cellStyle name="20% - Accent4 6 2 4" xfId="629"/>
    <cellStyle name="20% - Accent4 6 2 4 2" xfId="630"/>
    <cellStyle name="20% - Accent4 6 2 4 2 2" xfId="5955"/>
    <cellStyle name="20% - Accent4 6 2 4 3" xfId="5956"/>
    <cellStyle name="20% - Accent4 6 2 5" xfId="631"/>
    <cellStyle name="20% - Accent4 6 2 5 2" xfId="5957"/>
    <cellStyle name="20% - Accent4 6 2 6" xfId="5958"/>
    <cellStyle name="20% - Accent4 6 3" xfId="632"/>
    <cellStyle name="20% - Accent4 6 3 2" xfId="633"/>
    <cellStyle name="20% - Accent4 6 3 2 2" xfId="634"/>
    <cellStyle name="20% - Accent4 6 3 2 2 2" xfId="5959"/>
    <cellStyle name="20% - Accent4 6 3 2 3" xfId="5960"/>
    <cellStyle name="20% - Accent4 6 3 3" xfId="635"/>
    <cellStyle name="20% - Accent4 6 3 3 2" xfId="5961"/>
    <cellStyle name="20% - Accent4 6 3 4" xfId="5962"/>
    <cellStyle name="20% - Accent4 6 4" xfId="636"/>
    <cellStyle name="20% - Accent4 6 4 2" xfId="637"/>
    <cellStyle name="20% - Accent4 6 4 2 2" xfId="638"/>
    <cellStyle name="20% - Accent4 6 4 2 2 2" xfId="5963"/>
    <cellStyle name="20% - Accent4 6 4 2 3" xfId="5964"/>
    <cellStyle name="20% - Accent4 6 4 3" xfId="639"/>
    <cellStyle name="20% - Accent4 6 4 3 2" xfId="5965"/>
    <cellStyle name="20% - Accent4 6 4 4" xfId="5966"/>
    <cellStyle name="20% - Accent4 6 5" xfId="640"/>
    <cellStyle name="20% - Accent4 6 5 2" xfId="641"/>
    <cellStyle name="20% - Accent4 6 5 2 2" xfId="5967"/>
    <cellStyle name="20% - Accent4 6 5 3" xfId="5968"/>
    <cellStyle name="20% - Accent4 6 6" xfId="642"/>
    <cellStyle name="20% - Accent4 6 6 2" xfId="5969"/>
    <cellStyle name="20% - Accent4 6 7" xfId="5970"/>
    <cellStyle name="20% - Accent4 7" xfId="643"/>
    <cellStyle name="20% - Accent4 7 2" xfId="644"/>
    <cellStyle name="20% - Accent4 7 2 2" xfId="645"/>
    <cellStyle name="20% - Accent4 7 2 2 2" xfId="646"/>
    <cellStyle name="20% - Accent4 7 2 2 2 2" xfId="647"/>
    <cellStyle name="20% - Accent4 7 2 2 2 2 2" xfId="5971"/>
    <cellStyle name="20% - Accent4 7 2 2 2 3" xfId="5972"/>
    <cellStyle name="20% - Accent4 7 2 2 3" xfId="648"/>
    <cellStyle name="20% - Accent4 7 2 2 3 2" xfId="5973"/>
    <cellStyle name="20% - Accent4 7 2 2 4" xfId="5974"/>
    <cellStyle name="20% - Accent4 7 2 3" xfId="649"/>
    <cellStyle name="20% - Accent4 7 2 3 2" xfId="650"/>
    <cellStyle name="20% - Accent4 7 2 3 2 2" xfId="651"/>
    <cellStyle name="20% - Accent4 7 2 3 2 2 2" xfId="5975"/>
    <cellStyle name="20% - Accent4 7 2 3 2 3" xfId="5976"/>
    <cellStyle name="20% - Accent4 7 2 3 3" xfId="652"/>
    <cellStyle name="20% - Accent4 7 2 3 3 2" xfId="5977"/>
    <cellStyle name="20% - Accent4 7 2 3 4" xfId="5978"/>
    <cellStyle name="20% - Accent4 7 2 4" xfId="653"/>
    <cellStyle name="20% - Accent4 7 2 4 2" xfId="654"/>
    <cellStyle name="20% - Accent4 7 2 4 2 2" xfId="5979"/>
    <cellStyle name="20% - Accent4 7 2 4 3" xfId="5980"/>
    <cellStyle name="20% - Accent4 7 2 5" xfId="655"/>
    <cellStyle name="20% - Accent4 7 2 5 2" xfId="5981"/>
    <cellStyle name="20% - Accent4 7 2 6" xfId="5982"/>
    <cellStyle name="20% - Accent4 7 3" xfId="656"/>
    <cellStyle name="20% - Accent4 7 3 2" xfId="657"/>
    <cellStyle name="20% - Accent4 7 3 2 2" xfId="658"/>
    <cellStyle name="20% - Accent4 7 3 2 2 2" xfId="5983"/>
    <cellStyle name="20% - Accent4 7 3 2 3" xfId="5984"/>
    <cellStyle name="20% - Accent4 7 3 3" xfId="659"/>
    <cellStyle name="20% - Accent4 7 3 3 2" xfId="5985"/>
    <cellStyle name="20% - Accent4 7 3 4" xfId="5986"/>
    <cellStyle name="20% - Accent4 7 4" xfId="660"/>
    <cellStyle name="20% - Accent4 7 4 2" xfId="661"/>
    <cellStyle name="20% - Accent4 7 4 2 2" xfId="662"/>
    <cellStyle name="20% - Accent4 7 4 2 2 2" xfId="5987"/>
    <cellStyle name="20% - Accent4 7 4 2 3" xfId="5988"/>
    <cellStyle name="20% - Accent4 7 4 3" xfId="663"/>
    <cellStyle name="20% - Accent4 7 4 3 2" xfId="5989"/>
    <cellStyle name="20% - Accent4 7 4 4" xfId="5990"/>
    <cellStyle name="20% - Accent4 7 5" xfId="664"/>
    <cellStyle name="20% - Accent4 7 5 2" xfId="665"/>
    <cellStyle name="20% - Accent4 7 5 2 2" xfId="5991"/>
    <cellStyle name="20% - Accent4 7 5 3" xfId="5992"/>
    <cellStyle name="20% - Accent4 7 6" xfId="666"/>
    <cellStyle name="20% - Accent4 7 6 2" xfId="5993"/>
    <cellStyle name="20% - Accent4 7 7" xfId="5994"/>
    <cellStyle name="20% - Accent4 8" xfId="667"/>
    <cellStyle name="20% - Accent4 8 2" xfId="668"/>
    <cellStyle name="20% - Accent4 8 2 2" xfId="669"/>
    <cellStyle name="20% - Accent4 8 2 2 2" xfId="670"/>
    <cellStyle name="20% - Accent4 8 2 2 2 2" xfId="671"/>
    <cellStyle name="20% - Accent4 8 2 2 2 2 2" xfId="5995"/>
    <cellStyle name="20% - Accent4 8 2 2 2 3" xfId="5996"/>
    <cellStyle name="20% - Accent4 8 2 2 3" xfId="672"/>
    <cellStyle name="20% - Accent4 8 2 2 3 2" xfId="5997"/>
    <cellStyle name="20% - Accent4 8 2 2 4" xfId="5998"/>
    <cellStyle name="20% - Accent4 8 2 3" xfId="673"/>
    <cellStyle name="20% - Accent4 8 2 3 2" xfId="674"/>
    <cellStyle name="20% - Accent4 8 2 3 2 2" xfId="675"/>
    <cellStyle name="20% - Accent4 8 2 3 2 2 2" xfId="5999"/>
    <cellStyle name="20% - Accent4 8 2 3 2 3" xfId="6000"/>
    <cellStyle name="20% - Accent4 8 2 3 3" xfId="676"/>
    <cellStyle name="20% - Accent4 8 2 3 3 2" xfId="6001"/>
    <cellStyle name="20% - Accent4 8 2 3 4" xfId="6002"/>
    <cellStyle name="20% - Accent4 8 2 4" xfId="677"/>
    <cellStyle name="20% - Accent4 8 2 4 2" xfId="678"/>
    <cellStyle name="20% - Accent4 8 2 4 2 2" xfId="6003"/>
    <cellStyle name="20% - Accent4 8 2 4 3" xfId="6004"/>
    <cellStyle name="20% - Accent4 8 2 5" xfId="679"/>
    <cellStyle name="20% - Accent4 8 2 5 2" xfId="6005"/>
    <cellStyle name="20% - Accent4 8 2 6" xfId="6006"/>
    <cellStyle name="20% - Accent4 8 3" xfId="680"/>
    <cellStyle name="20% - Accent4 8 3 2" xfId="681"/>
    <cellStyle name="20% - Accent4 8 3 2 2" xfId="682"/>
    <cellStyle name="20% - Accent4 8 3 2 2 2" xfId="6007"/>
    <cellStyle name="20% - Accent4 8 3 2 3" xfId="6008"/>
    <cellStyle name="20% - Accent4 8 3 3" xfId="683"/>
    <cellStyle name="20% - Accent4 8 3 3 2" xfId="6009"/>
    <cellStyle name="20% - Accent4 8 3 4" xfId="6010"/>
    <cellStyle name="20% - Accent4 8 4" xfId="684"/>
    <cellStyle name="20% - Accent4 8 4 2" xfId="685"/>
    <cellStyle name="20% - Accent4 8 4 2 2" xfId="686"/>
    <cellStyle name="20% - Accent4 8 4 2 2 2" xfId="6011"/>
    <cellStyle name="20% - Accent4 8 4 2 3" xfId="6012"/>
    <cellStyle name="20% - Accent4 8 4 3" xfId="687"/>
    <cellStyle name="20% - Accent4 8 4 3 2" xfId="6013"/>
    <cellStyle name="20% - Accent4 8 4 4" xfId="6014"/>
    <cellStyle name="20% - Accent4 8 5" xfId="688"/>
    <cellStyle name="20% - Accent4 8 5 2" xfId="689"/>
    <cellStyle name="20% - Accent4 8 5 2 2" xfId="6015"/>
    <cellStyle name="20% - Accent4 8 5 3" xfId="6016"/>
    <cellStyle name="20% - Accent4 8 6" xfId="690"/>
    <cellStyle name="20% - Accent4 8 6 2" xfId="6017"/>
    <cellStyle name="20% - Accent4 8 7" xfId="6018"/>
    <cellStyle name="20% - Accent4 9" xfId="691"/>
    <cellStyle name="20% - Accent4 9 2" xfId="692"/>
    <cellStyle name="20% - Accent4 9 2 2" xfId="693"/>
    <cellStyle name="20% - Accent4 9 2 2 2" xfId="694"/>
    <cellStyle name="20% - Accent4 9 2 2 2 2" xfId="6019"/>
    <cellStyle name="20% - Accent4 9 2 2 3" xfId="6020"/>
    <cellStyle name="20% - Accent4 9 2 3" xfId="695"/>
    <cellStyle name="20% - Accent4 9 2 3 2" xfId="6021"/>
    <cellStyle name="20% - Accent4 9 2 4" xfId="6022"/>
    <cellStyle name="20% - Accent4 9 3" xfId="696"/>
    <cellStyle name="20% - Accent4 9 3 2" xfId="697"/>
    <cellStyle name="20% - Accent4 9 3 2 2" xfId="698"/>
    <cellStyle name="20% - Accent4 9 3 2 2 2" xfId="6023"/>
    <cellStyle name="20% - Accent4 9 3 2 3" xfId="6024"/>
    <cellStyle name="20% - Accent4 9 3 3" xfId="699"/>
    <cellStyle name="20% - Accent4 9 3 3 2" xfId="6025"/>
    <cellStyle name="20% - Accent4 9 3 4" xfId="6026"/>
    <cellStyle name="20% - Accent4 9 4" xfId="700"/>
    <cellStyle name="20% - Accent4 9 4 2" xfId="701"/>
    <cellStyle name="20% - Accent4 9 4 2 2" xfId="6027"/>
    <cellStyle name="20% - Accent4 9 4 3" xfId="6028"/>
    <cellStyle name="20% - Accent4 9 5" xfId="702"/>
    <cellStyle name="20% - Accent4 9 5 2" xfId="6029"/>
    <cellStyle name="20% - Accent4 9 6" xfId="6030"/>
    <cellStyle name="20% - Accent5 10" xfId="703"/>
    <cellStyle name="20% - Accent5 10 2" xfId="704"/>
    <cellStyle name="20% - Accent5 10 2 2" xfId="705"/>
    <cellStyle name="20% - Accent5 10 2 2 2" xfId="6031"/>
    <cellStyle name="20% - Accent5 10 2 3" xfId="6032"/>
    <cellStyle name="20% - Accent5 10 3" xfId="706"/>
    <cellStyle name="20% - Accent5 10 3 2" xfId="6033"/>
    <cellStyle name="20% - Accent5 10 4" xfId="6034"/>
    <cellStyle name="20% - Accent5 11" xfId="707"/>
    <cellStyle name="20% - Accent5 11 2" xfId="708"/>
    <cellStyle name="20% - Accent5 11 2 2" xfId="709"/>
    <cellStyle name="20% - Accent5 11 2 2 2" xfId="6035"/>
    <cellStyle name="20% - Accent5 11 2 3" xfId="6036"/>
    <cellStyle name="20% - Accent5 11 3" xfId="710"/>
    <cellStyle name="20% - Accent5 11 3 2" xfId="6037"/>
    <cellStyle name="20% - Accent5 11 4" xfId="6038"/>
    <cellStyle name="20% - Accent5 12" xfId="711"/>
    <cellStyle name="20% - Accent5 12 2" xfId="712"/>
    <cellStyle name="20% - Accent5 12 2 2" xfId="713"/>
    <cellStyle name="20% - Accent5 12 2 2 2" xfId="6039"/>
    <cellStyle name="20% - Accent5 12 2 3" xfId="6040"/>
    <cellStyle name="20% - Accent5 12 3" xfId="714"/>
    <cellStyle name="20% - Accent5 12 3 2" xfId="6041"/>
    <cellStyle name="20% - Accent5 12 4" xfId="6042"/>
    <cellStyle name="20% - Accent5 13" xfId="715"/>
    <cellStyle name="20% - Accent5 13 2" xfId="716"/>
    <cellStyle name="20% - Accent5 13 2 2" xfId="6043"/>
    <cellStyle name="20% - Accent5 13 3" xfId="6044"/>
    <cellStyle name="20% - Accent5 2" xfId="717"/>
    <cellStyle name="20% - Accent5 2 2" xfId="718"/>
    <cellStyle name="20% - Accent5 2 3" xfId="719"/>
    <cellStyle name="20% - Accent5 3" xfId="720"/>
    <cellStyle name="20% - Accent5 3 2" xfId="721"/>
    <cellStyle name="20% - Accent5 3 2 2" xfId="722"/>
    <cellStyle name="20% - Accent5 3 2 2 2" xfId="723"/>
    <cellStyle name="20% - Accent5 3 2 2 2 2" xfId="724"/>
    <cellStyle name="20% - Accent5 3 2 2 2 2 2" xfId="6045"/>
    <cellStyle name="20% - Accent5 3 2 2 2 3" xfId="6046"/>
    <cellStyle name="20% - Accent5 3 2 2 3" xfId="725"/>
    <cellStyle name="20% - Accent5 3 2 2 3 2" xfId="6047"/>
    <cellStyle name="20% - Accent5 3 2 2 4" xfId="6048"/>
    <cellStyle name="20% - Accent5 3 2 3" xfId="726"/>
    <cellStyle name="20% - Accent5 3 2 3 2" xfId="727"/>
    <cellStyle name="20% - Accent5 3 2 3 2 2" xfId="728"/>
    <cellStyle name="20% - Accent5 3 2 3 2 2 2" xfId="6049"/>
    <cellStyle name="20% - Accent5 3 2 3 2 3" xfId="6050"/>
    <cellStyle name="20% - Accent5 3 2 3 3" xfId="729"/>
    <cellStyle name="20% - Accent5 3 2 3 3 2" xfId="6051"/>
    <cellStyle name="20% - Accent5 3 2 3 4" xfId="6052"/>
    <cellStyle name="20% - Accent5 3 2 4" xfId="730"/>
    <cellStyle name="20% - Accent5 3 2 4 2" xfId="731"/>
    <cellStyle name="20% - Accent5 3 2 4 2 2" xfId="6053"/>
    <cellStyle name="20% - Accent5 3 2 4 3" xfId="6054"/>
    <cellStyle name="20% - Accent5 3 2 5" xfId="732"/>
    <cellStyle name="20% - Accent5 3 2 5 2" xfId="6055"/>
    <cellStyle name="20% - Accent5 3 2 6" xfId="6056"/>
    <cellStyle name="20% - Accent5 3 3" xfId="733"/>
    <cellStyle name="20% - Accent5 3 3 2" xfId="734"/>
    <cellStyle name="20% - Accent5 3 3 2 2" xfId="735"/>
    <cellStyle name="20% - Accent5 3 3 2 2 2" xfId="6057"/>
    <cellStyle name="20% - Accent5 3 3 2 3" xfId="6058"/>
    <cellStyle name="20% - Accent5 3 3 3" xfId="736"/>
    <cellStyle name="20% - Accent5 3 3 3 2" xfId="6059"/>
    <cellStyle name="20% - Accent5 3 3 4" xfId="6060"/>
    <cellStyle name="20% - Accent5 3 4" xfId="737"/>
    <cellStyle name="20% - Accent5 3 4 2" xfId="738"/>
    <cellStyle name="20% - Accent5 3 4 2 2" xfId="739"/>
    <cellStyle name="20% - Accent5 3 4 2 2 2" xfId="6061"/>
    <cellStyle name="20% - Accent5 3 4 2 3" xfId="6062"/>
    <cellStyle name="20% - Accent5 3 4 3" xfId="740"/>
    <cellStyle name="20% - Accent5 3 4 3 2" xfId="6063"/>
    <cellStyle name="20% - Accent5 3 4 4" xfId="6064"/>
    <cellStyle name="20% - Accent5 3 5" xfId="741"/>
    <cellStyle name="20% - Accent5 3 5 2" xfId="742"/>
    <cellStyle name="20% - Accent5 3 5 2 2" xfId="6065"/>
    <cellStyle name="20% - Accent5 3 5 3" xfId="6066"/>
    <cellStyle name="20% - Accent5 3 6" xfId="743"/>
    <cellStyle name="20% - Accent5 3 6 2" xfId="6067"/>
    <cellStyle name="20% - Accent5 3 7" xfId="6068"/>
    <cellStyle name="20% - Accent5 4" xfId="744"/>
    <cellStyle name="20% - Accent5 4 2" xfId="745"/>
    <cellStyle name="20% - Accent5 4 2 2" xfId="746"/>
    <cellStyle name="20% - Accent5 4 2 2 2" xfId="747"/>
    <cellStyle name="20% - Accent5 4 2 2 2 2" xfId="748"/>
    <cellStyle name="20% - Accent5 4 2 2 2 2 2" xfId="6069"/>
    <cellStyle name="20% - Accent5 4 2 2 2 3" xfId="6070"/>
    <cellStyle name="20% - Accent5 4 2 2 3" xfId="749"/>
    <cellStyle name="20% - Accent5 4 2 2 3 2" xfId="6071"/>
    <cellStyle name="20% - Accent5 4 2 2 4" xfId="6072"/>
    <cellStyle name="20% - Accent5 4 2 3" xfId="750"/>
    <cellStyle name="20% - Accent5 4 2 3 2" xfId="751"/>
    <cellStyle name="20% - Accent5 4 2 3 2 2" xfId="752"/>
    <cellStyle name="20% - Accent5 4 2 3 2 2 2" xfId="6073"/>
    <cellStyle name="20% - Accent5 4 2 3 2 3" xfId="6074"/>
    <cellStyle name="20% - Accent5 4 2 3 3" xfId="753"/>
    <cellStyle name="20% - Accent5 4 2 3 3 2" xfId="6075"/>
    <cellStyle name="20% - Accent5 4 2 3 4" xfId="6076"/>
    <cellStyle name="20% - Accent5 4 2 4" xfId="754"/>
    <cellStyle name="20% - Accent5 4 2 4 2" xfId="755"/>
    <cellStyle name="20% - Accent5 4 2 4 2 2" xfId="6077"/>
    <cellStyle name="20% - Accent5 4 2 4 3" xfId="6078"/>
    <cellStyle name="20% - Accent5 4 2 5" xfId="756"/>
    <cellStyle name="20% - Accent5 4 2 5 2" xfId="6079"/>
    <cellStyle name="20% - Accent5 4 2 6" xfId="6080"/>
    <cellStyle name="20% - Accent5 4 3" xfId="757"/>
    <cellStyle name="20% - Accent5 4 3 2" xfId="758"/>
    <cellStyle name="20% - Accent5 4 3 2 2" xfId="759"/>
    <cellStyle name="20% - Accent5 4 3 2 2 2" xfId="6081"/>
    <cellStyle name="20% - Accent5 4 3 2 3" xfId="6082"/>
    <cellStyle name="20% - Accent5 4 3 3" xfId="760"/>
    <cellStyle name="20% - Accent5 4 3 3 2" xfId="6083"/>
    <cellStyle name="20% - Accent5 4 3 4" xfId="6084"/>
    <cellStyle name="20% - Accent5 4 4" xfId="761"/>
    <cellStyle name="20% - Accent5 4 4 2" xfId="762"/>
    <cellStyle name="20% - Accent5 4 4 2 2" xfId="763"/>
    <cellStyle name="20% - Accent5 4 4 2 2 2" xfId="6085"/>
    <cellStyle name="20% - Accent5 4 4 2 3" xfId="6086"/>
    <cellStyle name="20% - Accent5 4 4 3" xfId="764"/>
    <cellStyle name="20% - Accent5 4 4 3 2" xfId="6087"/>
    <cellStyle name="20% - Accent5 4 4 4" xfId="6088"/>
    <cellStyle name="20% - Accent5 4 5" xfId="765"/>
    <cellStyle name="20% - Accent5 4 5 2" xfId="766"/>
    <cellStyle name="20% - Accent5 4 5 2 2" xfId="6089"/>
    <cellStyle name="20% - Accent5 4 5 3" xfId="6090"/>
    <cellStyle name="20% - Accent5 4 6" xfId="767"/>
    <cellStyle name="20% - Accent5 4 6 2" xfId="6091"/>
    <cellStyle name="20% - Accent5 4 7" xfId="6092"/>
    <cellStyle name="20% - Accent5 5" xfId="768"/>
    <cellStyle name="20% - Accent5 5 2" xfId="769"/>
    <cellStyle name="20% - Accent5 5 2 2" xfId="770"/>
    <cellStyle name="20% - Accent5 5 2 2 2" xfId="771"/>
    <cellStyle name="20% - Accent5 5 2 2 2 2" xfId="772"/>
    <cellStyle name="20% - Accent5 5 2 2 2 2 2" xfId="6093"/>
    <cellStyle name="20% - Accent5 5 2 2 2 3" xfId="6094"/>
    <cellStyle name="20% - Accent5 5 2 2 3" xfId="773"/>
    <cellStyle name="20% - Accent5 5 2 2 3 2" xfId="6095"/>
    <cellStyle name="20% - Accent5 5 2 2 4" xfId="6096"/>
    <cellStyle name="20% - Accent5 5 2 3" xfId="774"/>
    <cellStyle name="20% - Accent5 5 2 3 2" xfId="775"/>
    <cellStyle name="20% - Accent5 5 2 3 2 2" xfId="776"/>
    <cellStyle name="20% - Accent5 5 2 3 2 2 2" xfId="6097"/>
    <cellStyle name="20% - Accent5 5 2 3 2 3" xfId="6098"/>
    <cellStyle name="20% - Accent5 5 2 3 3" xfId="777"/>
    <cellStyle name="20% - Accent5 5 2 3 3 2" xfId="6099"/>
    <cellStyle name="20% - Accent5 5 2 3 4" xfId="6100"/>
    <cellStyle name="20% - Accent5 5 2 4" xfId="778"/>
    <cellStyle name="20% - Accent5 5 2 4 2" xfId="779"/>
    <cellStyle name="20% - Accent5 5 2 4 2 2" xfId="6101"/>
    <cellStyle name="20% - Accent5 5 2 4 3" xfId="6102"/>
    <cellStyle name="20% - Accent5 5 2 5" xfId="780"/>
    <cellStyle name="20% - Accent5 5 2 5 2" xfId="6103"/>
    <cellStyle name="20% - Accent5 5 2 6" xfId="6104"/>
    <cellStyle name="20% - Accent5 5 3" xfId="781"/>
    <cellStyle name="20% - Accent5 5 3 2" xfId="782"/>
    <cellStyle name="20% - Accent5 5 3 2 2" xfId="783"/>
    <cellStyle name="20% - Accent5 5 3 2 2 2" xfId="6105"/>
    <cellStyle name="20% - Accent5 5 3 2 3" xfId="6106"/>
    <cellStyle name="20% - Accent5 5 3 3" xfId="784"/>
    <cellStyle name="20% - Accent5 5 3 3 2" xfId="6107"/>
    <cellStyle name="20% - Accent5 5 3 4" xfId="6108"/>
    <cellStyle name="20% - Accent5 5 4" xfId="785"/>
    <cellStyle name="20% - Accent5 5 4 2" xfId="786"/>
    <cellStyle name="20% - Accent5 5 4 2 2" xfId="787"/>
    <cellStyle name="20% - Accent5 5 4 2 2 2" xfId="6109"/>
    <cellStyle name="20% - Accent5 5 4 2 3" xfId="6110"/>
    <cellStyle name="20% - Accent5 5 4 3" xfId="788"/>
    <cellStyle name="20% - Accent5 5 4 3 2" xfId="6111"/>
    <cellStyle name="20% - Accent5 5 4 4" xfId="6112"/>
    <cellStyle name="20% - Accent5 5 5" xfId="789"/>
    <cellStyle name="20% - Accent5 5 5 2" xfId="790"/>
    <cellStyle name="20% - Accent5 5 5 2 2" xfId="6113"/>
    <cellStyle name="20% - Accent5 5 5 3" xfId="6114"/>
    <cellStyle name="20% - Accent5 5 6" xfId="791"/>
    <cellStyle name="20% - Accent5 5 6 2" xfId="6115"/>
    <cellStyle name="20% - Accent5 5 7" xfId="6116"/>
    <cellStyle name="20% - Accent5 6" xfId="792"/>
    <cellStyle name="20% - Accent5 6 2" xfId="793"/>
    <cellStyle name="20% - Accent5 6 2 2" xfId="794"/>
    <cellStyle name="20% - Accent5 6 2 2 2" xfId="795"/>
    <cellStyle name="20% - Accent5 6 2 2 2 2" xfId="796"/>
    <cellStyle name="20% - Accent5 6 2 2 2 2 2" xfId="6117"/>
    <cellStyle name="20% - Accent5 6 2 2 2 3" xfId="6118"/>
    <cellStyle name="20% - Accent5 6 2 2 3" xfId="797"/>
    <cellStyle name="20% - Accent5 6 2 2 3 2" xfId="6119"/>
    <cellStyle name="20% - Accent5 6 2 2 4" xfId="6120"/>
    <cellStyle name="20% - Accent5 6 2 3" xfId="798"/>
    <cellStyle name="20% - Accent5 6 2 3 2" xfId="799"/>
    <cellStyle name="20% - Accent5 6 2 3 2 2" xfId="800"/>
    <cellStyle name="20% - Accent5 6 2 3 2 2 2" xfId="6121"/>
    <cellStyle name="20% - Accent5 6 2 3 2 3" xfId="6122"/>
    <cellStyle name="20% - Accent5 6 2 3 3" xfId="801"/>
    <cellStyle name="20% - Accent5 6 2 3 3 2" xfId="6123"/>
    <cellStyle name="20% - Accent5 6 2 3 4" xfId="6124"/>
    <cellStyle name="20% - Accent5 6 2 4" xfId="802"/>
    <cellStyle name="20% - Accent5 6 2 4 2" xfId="803"/>
    <cellStyle name="20% - Accent5 6 2 4 2 2" xfId="6125"/>
    <cellStyle name="20% - Accent5 6 2 4 3" xfId="6126"/>
    <cellStyle name="20% - Accent5 6 2 5" xfId="804"/>
    <cellStyle name="20% - Accent5 6 2 5 2" xfId="6127"/>
    <cellStyle name="20% - Accent5 6 2 6" xfId="6128"/>
    <cellStyle name="20% - Accent5 6 3" xfId="805"/>
    <cellStyle name="20% - Accent5 6 3 2" xfId="806"/>
    <cellStyle name="20% - Accent5 6 3 2 2" xfId="807"/>
    <cellStyle name="20% - Accent5 6 3 2 2 2" xfId="6129"/>
    <cellStyle name="20% - Accent5 6 3 2 3" xfId="6130"/>
    <cellStyle name="20% - Accent5 6 3 3" xfId="808"/>
    <cellStyle name="20% - Accent5 6 3 3 2" xfId="6131"/>
    <cellStyle name="20% - Accent5 6 3 4" xfId="6132"/>
    <cellStyle name="20% - Accent5 6 4" xfId="809"/>
    <cellStyle name="20% - Accent5 6 4 2" xfId="810"/>
    <cellStyle name="20% - Accent5 6 4 2 2" xfId="811"/>
    <cellStyle name="20% - Accent5 6 4 2 2 2" xfId="6133"/>
    <cellStyle name="20% - Accent5 6 4 2 3" xfId="6134"/>
    <cellStyle name="20% - Accent5 6 4 3" xfId="812"/>
    <cellStyle name="20% - Accent5 6 4 3 2" xfId="6135"/>
    <cellStyle name="20% - Accent5 6 4 4" xfId="6136"/>
    <cellStyle name="20% - Accent5 6 5" xfId="813"/>
    <cellStyle name="20% - Accent5 6 5 2" xfId="814"/>
    <cellStyle name="20% - Accent5 6 5 2 2" xfId="6137"/>
    <cellStyle name="20% - Accent5 6 5 3" xfId="6138"/>
    <cellStyle name="20% - Accent5 6 6" xfId="815"/>
    <cellStyle name="20% - Accent5 6 6 2" xfId="6139"/>
    <cellStyle name="20% - Accent5 6 7" xfId="6140"/>
    <cellStyle name="20% - Accent5 7" xfId="816"/>
    <cellStyle name="20% - Accent5 7 2" xfId="817"/>
    <cellStyle name="20% - Accent5 7 2 2" xfId="818"/>
    <cellStyle name="20% - Accent5 7 2 2 2" xfId="819"/>
    <cellStyle name="20% - Accent5 7 2 2 2 2" xfId="820"/>
    <cellStyle name="20% - Accent5 7 2 2 2 2 2" xfId="6141"/>
    <cellStyle name="20% - Accent5 7 2 2 2 3" xfId="6142"/>
    <cellStyle name="20% - Accent5 7 2 2 3" xfId="821"/>
    <cellStyle name="20% - Accent5 7 2 2 3 2" xfId="6143"/>
    <cellStyle name="20% - Accent5 7 2 2 4" xfId="6144"/>
    <cellStyle name="20% - Accent5 7 2 3" xfId="822"/>
    <cellStyle name="20% - Accent5 7 2 3 2" xfId="823"/>
    <cellStyle name="20% - Accent5 7 2 3 2 2" xfId="824"/>
    <cellStyle name="20% - Accent5 7 2 3 2 2 2" xfId="6145"/>
    <cellStyle name="20% - Accent5 7 2 3 2 3" xfId="6146"/>
    <cellStyle name="20% - Accent5 7 2 3 3" xfId="825"/>
    <cellStyle name="20% - Accent5 7 2 3 3 2" xfId="6147"/>
    <cellStyle name="20% - Accent5 7 2 3 4" xfId="6148"/>
    <cellStyle name="20% - Accent5 7 2 4" xfId="826"/>
    <cellStyle name="20% - Accent5 7 2 4 2" xfId="827"/>
    <cellStyle name="20% - Accent5 7 2 4 2 2" xfId="6149"/>
    <cellStyle name="20% - Accent5 7 2 4 3" xfId="6150"/>
    <cellStyle name="20% - Accent5 7 2 5" xfId="828"/>
    <cellStyle name="20% - Accent5 7 2 5 2" xfId="6151"/>
    <cellStyle name="20% - Accent5 7 2 6" xfId="6152"/>
    <cellStyle name="20% - Accent5 7 3" xfId="829"/>
    <cellStyle name="20% - Accent5 7 3 2" xfId="830"/>
    <cellStyle name="20% - Accent5 7 3 2 2" xfId="831"/>
    <cellStyle name="20% - Accent5 7 3 2 2 2" xfId="6153"/>
    <cellStyle name="20% - Accent5 7 3 2 3" xfId="6154"/>
    <cellStyle name="20% - Accent5 7 3 3" xfId="832"/>
    <cellStyle name="20% - Accent5 7 3 3 2" xfId="6155"/>
    <cellStyle name="20% - Accent5 7 3 4" xfId="6156"/>
    <cellStyle name="20% - Accent5 7 4" xfId="833"/>
    <cellStyle name="20% - Accent5 7 4 2" xfId="834"/>
    <cellStyle name="20% - Accent5 7 4 2 2" xfId="835"/>
    <cellStyle name="20% - Accent5 7 4 2 2 2" xfId="6157"/>
    <cellStyle name="20% - Accent5 7 4 2 3" xfId="6158"/>
    <cellStyle name="20% - Accent5 7 4 3" xfId="836"/>
    <cellStyle name="20% - Accent5 7 4 3 2" xfId="6159"/>
    <cellStyle name="20% - Accent5 7 4 4" xfId="6160"/>
    <cellStyle name="20% - Accent5 7 5" xfId="837"/>
    <cellStyle name="20% - Accent5 7 5 2" xfId="838"/>
    <cellStyle name="20% - Accent5 7 5 2 2" xfId="6161"/>
    <cellStyle name="20% - Accent5 7 5 3" xfId="6162"/>
    <cellStyle name="20% - Accent5 7 6" xfId="839"/>
    <cellStyle name="20% - Accent5 7 6 2" xfId="6163"/>
    <cellStyle name="20% - Accent5 7 7" xfId="6164"/>
    <cellStyle name="20% - Accent5 8" xfId="840"/>
    <cellStyle name="20% - Accent5 8 2" xfId="841"/>
    <cellStyle name="20% - Accent5 8 2 2" xfId="842"/>
    <cellStyle name="20% - Accent5 8 2 2 2" xfId="843"/>
    <cellStyle name="20% - Accent5 8 2 2 2 2" xfId="844"/>
    <cellStyle name="20% - Accent5 8 2 2 2 2 2" xfId="6165"/>
    <cellStyle name="20% - Accent5 8 2 2 2 3" xfId="6166"/>
    <cellStyle name="20% - Accent5 8 2 2 3" xfId="845"/>
    <cellStyle name="20% - Accent5 8 2 2 3 2" xfId="6167"/>
    <cellStyle name="20% - Accent5 8 2 2 4" xfId="6168"/>
    <cellStyle name="20% - Accent5 8 2 3" xfId="846"/>
    <cellStyle name="20% - Accent5 8 2 3 2" xfId="847"/>
    <cellStyle name="20% - Accent5 8 2 3 2 2" xfId="848"/>
    <cellStyle name="20% - Accent5 8 2 3 2 2 2" xfId="6169"/>
    <cellStyle name="20% - Accent5 8 2 3 2 3" xfId="6170"/>
    <cellStyle name="20% - Accent5 8 2 3 3" xfId="849"/>
    <cellStyle name="20% - Accent5 8 2 3 3 2" xfId="6171"/>
    <cellStyle name="20% - Accent5 8 2 3 4" xfId="6172"/>
    <cellStyle name="20% - Accent5 8 2 4" xfId="850"/>
    <cellStyle name="20% - Accent5 8 2 4 2" xfId="851"/>
    <cellStyle name="20% - Accent5 8 2 4 2 2" xfId="6173"/>
    <cellStyle name="20% - Accent5 8 2 4 3" xfId="6174"/>
    <cellStyle name="20% - Accent5 8 2 5" xfId="852"/>
    <cellStyle name="20% - Accent5 8 2 5 2" xfId="6175"/>
    <cellStyle name="20% - Accent5 8 2 6" xfId="6176"/>
    <cellStyle name="20% - Accent5 8 3" xfId="853"/>
    <cellStyle name="20% - Accent5 8 3 2" xfId="854"/>
    <cellStyle name="20% - Accent5 8 3 2 2" xfId="855"/>
    <cellStyle name="20% - Accent5 8 3 2 2 2" xfId="6177"/>
    <cellStyle name="20% - Accent5 8 3 2 3" xfId="6178"/>
    <cellStyle name="20% - Accent5 8 3 3" xfId="856"/>
    <cellStyle name="20% - Accent5 8 3 3 2" xfId="6179"/>
    <cellStyle name="20% - Accent5 8 3 4" xfId="6180"/>
    <cellStyle name="20% - Accent5 8 4" xfId="857"/>
    <cellStyle name="20% - Accent5 8 4 2" xfId="858"/>
    <cellStyle name="20% - Accent5 8 4 2 2" xfId="859"/>
    <cellStyle name="20% - Accent5 8 4 2 2 2" xfId="6181"/>
    <cellStyle name="20% - Accent5 8 4 2 3" xfId="6182"/>
    <cellStyle name="20% - Accent5 8 4 3" xfId="860"/>
    <cellStyle name="20% - Accent5 8 4 3 2" xfId="6183"/>
    <cellStyle name="20% - Accent5 8 4 4" xfId="6184"/>
    <cellStyle name="20% - Accent5 8 5" xfId="861"/>
    <cellStyle name="20% - Accent5 8 5 2" xfId="862"/>
    <cellStyle name="20% - Accent5 8 5 2 2" xfId="6185"/>
    <cellStyle name="20% - Accent5 8 5 3" xfId="6186"/>
    <cellStyle name="20% - Accent5 8 6" xfId="863"/>
    <cellStyle name="20% - Accent5 8 6 2" xfId="6187"/>
    <cellStyle name="20% - Accent5 8 7" xfId="6188"/>
    <cellStyle name="20% - Accent5 9" xfId="864"/>
    <cellStyle name="20% - Accent5 9 2" xfId="865"/>
    <cellStyle name="20% - Accent5 9 2 2" xfId="866"/>
    <cellStyle name="20% - Accent5 9 2 2 2" xfId="867"/>
    <cellStyle name="20% - Accent5 9 2 2 2 2" xfId="6189"/>
    <cellStyle name="20% - Accent5 9 2 2 3" xfId="6190"/>
    <cellStyle name="20% - Accent5 9 2 3" xfId="868"/>
    <cellStyle name="20% - Accent5 9 2 3 2" xfId="6191"/>
    <cellStyle name="20% - Accent5 9 2 4" xfId="6192"/>
    <cellStyle name="20% - Accent5 9 3" xfId="869"/>
    <cellStyle name="20% - Accent5 9 3 2" xfId="870"/>
    <cellStyle name="20% - Accent5 9 3 2 2" xfId="871"/>
    <cellStyle name="20% - Accent5 9 3 2 2 2" xfId="6193"/>
    <cellStyle name="20% - Accent5 9 3 2 3" xfId="6194"/>
    <cellStyle name="20% - Accent5 9 3 3" xfId="872"/>
    <cellStyle name="20% - Accent5 9 3 3 2" xfId="6195"/>
    <cellStyle name="20% - Accent5 9 3 4" xfId="6196"/>
    <cellStyle name="20% - Accent5 9 4" xfId="873"/>
    <cellStyle name="20% - Accent5 9 4 2" xfId="874"/>
    <cellStyle name="20% - Accent5 9 4 2 2" xfId="6197"/>
    <cellStyle name="20% - Accent5 9 4 3" xfId="6198"/>
    <cellStyle name="20% - Accent5 9 5" xfId="875"/>
    <cellStyle name="20% - Accent5 9 5 2" xfId="6199"/>
    <cellStyle name="20% - Accent5 9 6" xfId="6200"/>
    <cellStyle name="20% - Accent6 10" xfId="876"/>
    <cellStyle name="20% - Accent6 10 2" xfId="877"/>
    <cellStyle name="20% - Accent6 10 2 2" xfId="878"/>
    <cellStyle name="20% - Accent6 10 2 2 2" xfId="6201"/>
    <cellStyle name="20% - Accent6 10 2 3" xfId="6202"/>
    <cellStyle name="20% - Accent6 10 3" xfId="879"/>
    <cellStyle name="20% - Accent6 10 3 2" xfId="6203"/>
    <cellStyle name="20% - Accent6 10 4" xfId="6204"/>
    <cellStyle name="20% - Accent6 11" xfId="880"/>
    <cellStyle name="20% - Accent6 11 2" xfId="881"/>
    <cellStyle name="20% - Accent6 11 2 2" xfId="882"/>
    <cellStyle name="20% - Accent6 11 2 2 2" xfId="6205"/>
    <cellStyle name="20% - Accent6 11 2 3" xfId="6206"/>
    <cellStyle name="20% - Accent6 11 3" xfId="883"/>
    <cellStyle name="20% - Accent6 11 3 2" xfId="6207"/>
    <cellStyle name="20% - Accent6 11 4" xfId="6208"/>
    <cellStyle name="20% - Accent6 12" xfId="884"/>
    <cellStyle name="20% - Accent6 12 2" xfId="885"/>
    <cellStyle name="20% - Accent6 12 2 2" xfId="886"/>
    <cellStyle name="20% - Accent6 12 2 2 2" xfId="6209"/>
    <cellStyle name="20% - Accent6 12 2 3" xfId="6210"/>
    <cellStyle name="20% - Accent6 12 3" xfId="887"/>
    <cellStyle name="20% - Accent6 12 3 2" xfId="6211"/>
    <cellStyle name="20% - Accent6 12 4" xfId="6212"/>
    <cellStyle name="20% - Accent6 13" xfId="888"/>
    <cellStyle name="20% - Accent6 13 2" xfId="889"/>
    <cellStyle name="20% - Accent6 13 2 2" xfId="6213"/>
    <cellStyle name="20% - Accent6 13 3" xfId="6214"/>
    <cellStyle name="20% - Accent6 2" xfId="890"/>
    <cellStyle name="20% - Accent6 2 2" xfId="891"/>
    <cellStyle name="20% - Accent6 2 3" xfId="892"/>
    <cellStyle name="20% - Accent6 3" xfId="893"/>
    <cellStyle name="20% - Accent6 3 2" xfId="894"/>
    <cellStyle name="20% - Accent6 3 2 2" xfId="895"/>
    <cellStyle name="20% - Accent6 3 2 2 2" xfId="896"/>
    <cellStyle name="20% - Accent6 3 2 2 2 2" xfId="897"/>
    <cellStyle name="20% - Accent6 3 2 2 2 2 2" xfId="6215"/>
    <cellStyle name="20% - Accent6 3 2 2 2 3" xfId="6216"/>
    <cellStyle name="20% - Accent6 3 2 2 3" xfId="898"/>
    <cellStyle name="20% - Accent6 3 2 2 3 2" xfId="6217"/>
    <cellStyle name="20% - Accent6 3 2 2 4" xfId="6218"/>
    <cellStyle name="20% - Accent6 3 2 3" xfId="899"/>
    <cellStyle name="20% - Accent6 3 2 3 2" xfId="900"/>
    <cellStyle name="20% - Accent6 3 2 3 2 2" xfId="901"/>
    <cellStyle name="20% - Accent6 3 2 3 2 2 2" xfId="6219"/>
    <cellStyle name="20% - Accent6 3 2 3 2 3" xfId="6220"/>
    <cellStyle name="20% - Accent6 3 2 3 3" xfId="902"/>
    <cellStyle name="20% - Accent6 3 2 3 3 2" xfId="6221"/>
    <cellStyle name="20% - Accent6 3 2 3 4" xfId="6222"/>
    <cellStyle name="20% - Accent6 3 2 4" xfId="903"/>
    <cellStyle name="20% - Accent6 3 2 4 2" xfId="904"/>
    <cellStyle name="20% - Accent6 3 2 4 2 2" xfId="6223"/>
    <cellStyle name="20% - Accent6 3 2 4 3" xfId="6224"/>
    <cellStyle name="20% - Accent6 3 2 5" xfId="905"/>
    <cellStyle name="20% - Accent6 3 2 5 2" xfId="6225"/>
    <cellStyle name="20% - Accent6 3 2 6" xfId="6226"/>
    <cellStyle name="20% - Accent6 3 3" xfId="906"/>
    <cellStyle name="20% - Accent6 3 3 2" xfId="907"/>
    <cellStyle name="20% - Accent6 3 3 2 2" xfId="908"/>
    <cellStyle name="20% - Accent6 3 3 2 2 2" xfId="6227"/>
    <cellStyle name="20% - Accent6 3 3 2 3" xfId="6228"/>
    <cellStyle name="20% - Accent6 3 3 3" xfId="909"/>
    <cellStyle name="20% - Accent6 3 3 3 2" xfId="6229"/>
    <cellStyle name="20% - Accent6 3 3 4" xfId="6230"/>
    <cellStyle name="20% - Accent6 3 4" xfId="910"/>
    <cellStyle name="20% - Accent6 3 4 2" xfId="911"/>
    <cellStyle name="20% - Accent6 3 4 2 2" xfId="912"/>
    <cellStyle name="20% - Accent6 3 4 2 2 2" xfId="6231"/>
    <cellStyle name="20% - Accent6 3 4 2 3" xfId="6232"/>
    <cellStyle name="20% - Accent6 3 4 3" xfId="913"/>
    <cellStyle name="20% - Accent6 3 4 3 2" xfId="6233"/>
    <cellStyle name="20% - Accent6 3 4 4" xfId="6234"/>
    <cellStyle name="20% - Accent6 3 5" xfId="914"/>
    <cellStyle name="20% - Accent6 3 5 2" xfId="915"/>
    <cellStyle name="20% - Accent6 3 5 2 2" xfId="6235"/>
    <cellStyle name="20% - Accent6 3 5 3" xfId="6236"/>
    <cellStyle name="20% - Accent6 3 6" xfId="916"/>
    <cellStyle name="20% - Accent6 3 6 2" xfId="6237"/>
    <cellStyle name="20% - Accent6 3 7" xfId="6238"/>
    <cellStyle name="20% - Accent6 4" xfId="917"/>
    <cellStyle name="20% - Accent6 4 2" xfId="918"/>
    <cellStyle name="20% - Accent6 4 2 2" xfId="919"/>
    <cellStyle name="20% - Accent6 4 2 2 2" xfId="920"/>
    <cellStyle name="20% - Accent6 4 2 2 2 2" xfId="921"/>
    <cellStyle name="20% - Accent6 4 2 2 2 2 2" xfId="6239"/>
    <cellStyle name="20% - Accent6 4 2 2 2 3" xfId="6240"/>
    <cellStyle name="20% - Accent6 4 2 2 3" xfId="922"/>
    <cellStyle name="20% - Accent6 4 2 2 3 2" xfId="6241"/>
    <cellStyle name="20% - Accent6 4 2 2 4" xfId="6242"/>
    <cellStyle name="20% - Accent6 4 2 3" xfId="923"/>
    <cellStyle name="20% - Accent6 4 2 3 2" xfId="924"/>
    <cellStyle name="20% - Accent6 4 2 3 2 2" xfId="925"/>
    <cellStyle name="20% - Accent6 4 2 3 2 2 2" xfId="6243"/>
    <cellStyle name="20% - Accent6 4 2 3 2 3" xfId="6244"/>
    <cellStyle name="20% - Accent6 4 2 3 3" xfId="926"/>
    <cellStyle name="20% - Accent6 4 2 3 3 2" xfId="6245"/>
    <cellStyle name="20% - Accent6 4 2 3 4" xfId="6246"/>
    <cellStyle name="20% - Accent6 4 2 4" xfId="927"/>
    <cellStyle name="20% - Accent6 4 2 4 2" xfId="928"/>
    <cellStyle name="20% - Accent6 4 2 4 2 2" xfId="6247"/>
    <cellStyle name="20% - Accent6 4 2 4 3" xfId="6248"/>
    <cellStyle name="20% - Accent6 4 2 5" xfId="929"/>
    <cellStyle name="20% - Accent6 4 2 5 2" xfId="6249"/>
    <cellStyle name="20% - Accent6 4 2 6" xfId="6250"/>
    <cellStyle name="20% - Accent6 4 3" xfId="930"/>
    <cellStyle name="20% - Accent6 4 3 2" xfId="931"/>
    <cellStyle name="20% - Accent6 4 3 2 2" xfId="932"/>
    <cellStyle name="20% - Accent6 4 3 2 2 2" xfId="6251"/>
    <cellStyle name="20% - Accent6 4 3 2 3" xfId="6252"/>
    <cellStyle name="20% - Accent6 4 3 3" xfId="933"/>
    <cellStyle name="20% - Accent6 4 3 3 2" xfId="6253"/>
    <cellStyle name="20% - Accent6 4 3 4" xfId="6254"/>
    <cellStyle name="20% - Accent6 4 4" xfId="934"/>
    <cellStyle name="20% - Accent6 4 4 2" xfId="935"/>
    <cellStyle name="20% - Accent6 4 4 2 2" xfId="936"/>
    <cellStyle name="20% - Accent6 4 4 2 2 2" xfId="6255"/>
    <cellStyle name="20% - Accent6 4 4 2 3" xfId="6256"/>
    <cellStyle name="20% - Accent6 4 4 3" xfId="937"/>
    <cellStyle name="20% - Accent6 4 4 3 2" xfId="6257"/>
    <cellStyle name="20% - Accent6 4 4 4" xfId="6258"/>
    <cellStyle name="20% - Accent6 4 5" xfId="938"/>
    <cellStyle name="20% - Accent6 4 5 2" xfId="939"/>
    <cellStyle name="20% - Accent6 4 5 2 2" xfId="6259"/>
    <cellStyle name="20% - Accent6 4 5 3" xfId="6260"/>
    <cellStyle name="20% - Accent6 4 6" xfId="940"/>
    <cellStyle name="20% - Accent6 4 6 2" xfId="6261"/>
    <cellStyle name="20% - Accent6 4 7" xfId="6262"/>
    <cellStyle name="20% - Accent6 5" xfId="941"/>
    <cellStyle name="20% - Accent6 5 2" xfId="942"/>
    <cellStyle name="20% - Accent6 5 2 2" xfId="943"/>
    <cellStyle name="20% - Accent6 5 2 2 2" xfId="944"/>
    <cellStyle name="20% - Accent6 5 2 2 2 2" xfId="945"/>
    <cellStyle name="20% - Accent6 5 2 2 2 2 2" xfId="6263"/>
    <cellStyle name="20% - Accent6 5 2 2 2 3" xfId="6264"/>
    <cellStyle name="20% - Accent6 5 2 2 3" xfId="946"/>
    <cellStyle name="20% - Accent6 5 2 2 3 2" xfId="6265"/>
    <cellStyle name="20% - Accent6 5 2 2 4" xfId="6266"/>
    <cellStyle name="20% - Accent6 5 2 3" xfId="947"/>
    <cellStyle name="20% - Accent6 5 2 3 2" xfId="948"/>
    <cellStyle name="20% - Accent6 5 2 3 2 2" xfId="949"/>
    <cellStyle name="20% - Accent6 5 2 3 2 2 2" xfId="6267"/>
    <cellStyle name="20% - Accent6 5 2 3 2 3" xfId="6268"/>
    <cellStyle name="20% - Accent6 5 2 3 3" xfId="950"/>
    <cellStyle name="20% - Accent6 5 2 3 3 2" xfId="6269"/>
    <cellStyle name="20% - Accent6 5 2 3 4" xfId="6270"/>
    <cellStyle name="20% - Accent6 5 2 4" xfId="951"/>
    <cellStyle name="20% - Accent6 5 2 4 2" xfId="952"/>
    <cellStyle name="20% - Accent6 5 2 4 2 2" xfId="6271"/>
    <cellStyle name="20% - Accent6 5 2 4 3" xfId="6272"/>
    <cellStyle name="20% - Accent6 5 2 5" xfId="953"/>
    <cellStyle name="20% - Accent6 5 2 5 2" xfId="6273"/>
    <cellStyle name="20% - Accent6 5 2 6" xfId="6274"/>
    <cellStyle name="20% - Accent6 5 3" xfId="954"/>
    <cellStyle name="20% - Accent6 5 3 2" xfId="955"/>
    <cellStyle name="20% - Accent6 5 3 2 2" xfId="956"/>
    <cellStyle name="20% - Accent6 5 3 2 2 2" xfId="6275"/>
    <cellStyle name="20% - Accent6 5 3 2 3" xfId="6276"/>
    <cellStyle name="20% - Accent6 5 3 3" xfId="957"/>
    <cellStyle name="20% - Accent6 5 3 3 2" xfId="6277"/>
    <cellStyle name="20% - Accent6 5 3 4" xfId="6278"/>
    <cellStyle name="20% - Accent6 5 4" xfId="958"/>
    <cellStyle name="20% - Accent6 5 4 2" xfId="959"/>
    <cellStyle name="20% - Accent6 5 4 2 2" xfId="960"/>
    <cellStyle name="20% - Accent6 5 4 2 2 2" xfId="6279"/>
    <cellStyle name="20% - Accent6 5 4 2 3" xfId="6280"/>
    <cellStyle name="20% - Accent6 5 4 3" xfId="961"/>
    <cellStyle name="20% - Accent6 5 4 3 2" xfId="6281"/>
    <cellStyle name="20% - Accent6 5 4 4" xfId="6282"/>
    <cellStyle name="20% - Accent6 5 5" xfId="962"/>
    <cellStyle name="20% - Accent6 5 5 2" xfId="963"/>
    <cellStyle name="20% - Accent6 5 5 2 2" xfId="6283"/>
    <cellStyle name="20% - Accent6 5 5 3" xfId="6284"/>
    <cellStyle name="20% - Accent6 5 6" xfId="964"/>
    <cellStyle name="20% - Accent6 5 6 2" xfId="6285"/>
    <cellStyle name="20% - Accent6 5 7" xfId="6286"/>
    <cellStyle name="20% - Accent6 6" xfId="965"/>
    <cellStyle name="20% - Accent6 6 2" xfId="966"/>
    <cellStyle name="20% - Accent6 6 2 2" xfId="967"/>
    <cellStyle name="20% - Accent6 6 2 2 2" xfId="968"/>
    <cellStyle name="20% - Accent6 6 2 2 2 2" xfId="969"/>
    <cellStyle name="20% - Accent6 6 2 2 2 2 2" xfId="6287"/>
    <cellStyle name="20% - Accent6 6 2 2 2 3" xfId="6288"/>
    <cellStyle name="20% - Accent6 6 2 2 3" xfId="970"/>
    <cellStyle name="20% - Accent6 6 2 2 3 2" xfId="6289"/>
    <cellStyle name="20% - Accent6 6 2 2 4" xfId="6290"/>
    <cellStyle name="20% - Accent6 6 2 3" xfId="971"/>
    <cellStyle name="20% - Accent6 6 2 3 2" xfId="972"/>
    <cellStyle name="20% - Accent6 6 2 3 2 2" xfId="973"/>
    <cellStyle name="20% - Accent6 6 2 3 2 2 2" xfId="6291"/>
    <cellStyle name="20% - Accent6 6 2 3 2 3" xfId="6292"/>
    <cellStyle name="20% - Accent6 6 2 3 3" xfId="974"/>
    <cellStyle name="20% - Accent6 6 2 3 3 2" xfId="6293"/>
    <cellStyle name="20% - Accent6 6 2 3 4" xfId="6294"/>
    <cellStyle name="20% - Accent6 6 2 4" xfId="975"/>
    <cellStyle name="20% - Accent6 6 2 4 2" xfId="976"/>
    <cellStyle name="20% - Accent6 6 2 4 2 2" xfId="6295"/>
    <cellStyle name="20% - Accent6 6 2 4 3" xfId="6296"/>
    <cellStyle name="20% - Accent6 6 2 5" xfId="977"/>
    <cellStyle name="20% - Accent6 6 2 5 2" xfId="6297"/>
    <cellStyle name="20% - Accent6 6 2 6" xfId="6298"/>
    <cellStyle name="20% - Accent6 6 3" xfId="978"/>
    <cellStyle name="20% - Accent6 6 3 2" xfId="979"/>
    <cellStyle name="20% - Accent6 6 3 2 2" xfId="980"/>
    <cellStyle name="20% - Accent6 6 3 2 2 2" xfId="6299"/>
    <cellStyle name="20% - Accent6 6 3 2 3" xfId="6300"/>
    <cellStyle name="20% - Accent6 6 3 3" xfId="981"/>
    <cellStyle name="20% - Accent6 6 3 3 2" xfId="6301"/>
    <cellStyle name="20% - Accent6 6 3 4" xfId="6302"/>
    <cellStyle name="20% - Accent6 6 4" xfId="982"/>
    <cellStyle name="20% - Accent6 6 4 2" xfId="983"/>
    <cellStyle name="20% - Accent6 6 4 2 2" xfId="984"/>
    <cellStyle name="20% - Accent6 6 4 2 2 2" xfId="6303"/>
    <cellStyle name="20% - Accent6 6 4 2 3" xfId="6304"/>
    <cellStyle name="20% - Accent6 6 4 3" xfId="985"/>
    <cellStyle name="20% - Accent6 6 4 3 2" xfId="6305"/>
    <cellStyle name="20% - Accent6 6 4 4" xfId="6306"/>
    <cellStyle name="20% - Accent6 6 5" xfId="986"/>
    <cellStyle name="20% - Accent6 6 5 2" xfId="987"/>
    <cellStyle name="20% - Accent6 6 5 2 2" xfId="6307"/>
    <cellStyle name="20% - Accent6 6 5 3" xfId="6308"/>
    <cellStyle name="20% - Accent6 6 6" xfId="988"/>
    <cellStyle name="20% - Accent6 6 6 2" xfId="6309"/>
    <cellStyle name="20% - Accent6 6 7" xfId="6310"/>
    <cellStyle name="20% - Accent6 7" xfId="989"/>
    <cellStyle name="20% - Accent6 7 2" xfId="990"/>
    <cellStyle name="20% - Accent6 7 2 2" xfId="991"/>
    <cellStyle name="20% - Accent6 7 2 2 2" xfId="992"/>
    <cellStyle name="20% - Accent6 7 2 2 2 2" xfId="993"/>
    <cellStyle name="20% - Accent6 7 2 2 2 2 2" xfId="6311"/>
    <cellStyle name="20% - Accent6 7 2 2 2 3" xfId="6312"/>
    <cellStyle name="20% - Accent6 7 2 2 3" xfId="994"/>
    <cellStyle name="20% - Accent6 7 2 2 3 2" xfId="6313"/>
    <cellStyle name="20% - Accent6 7 2 2 4" xfId="6314"/>
    <cellStyle name="20% - Accent6 7 2 3" xfId="995"/>
    <cellStyle name="20% - Accent6 7 2 3 2" xfId="996"/>
    <cellStyle name="20% - Accent6 7 2 3 2 2" xfId="997"/>
    <cellStyle name="20% - Accent6 7 2 3 2 2 2" xfId="6315"/>
    <cellStyle name="20% - Accent6 7 2 3 2 3" xfId="6316"/>
    <cellStyle name="20% - Accent6 7 2 3 3" xfId="998"/>
    <cellStyle name="20% - Accent6 7 2 3 3 2" xfId="6317"/>
    <cellStyle name="20% - Accent6 7 2 3 4" xfId="6318"/>
    <cellStyle name="20% - Accent6 7 2 4" xfId="999"/>
    <cellStyle name="20% - Accent6 7 2 4 2" xfId="1000"/>
    <cellStyle name="20% - Accent6 7 2 4 2 2" xfId="6319"/>
    <cellStyle name="20% - Accent6 7 2 4 3" xfId="6320"/>
    <cellStyle name="20% - Accent6 7 2 5" xfId="1001"/>
    <cellStyle name="20% - Accent6 7 2 5 2" xfId="6321"/>
    <cellStyle name="20% - Accent6 7 2 6" xfId="6322"/>
    <cellStyle name="20% - Accent6 7 3" xfId="1002"/>
    <cellStyle name="20% - Accent6 7 3 2" xfId="1003"/>
    <cellStyle name="20% - Accent6 7 3 2 2" xfId="1004"/>
    <cellStyle name="20% - Accent6 7 3 2 2 2" xfId="6323"/>
    <cellStyle name="20% - Accent6 7 3 2 3" xfId="6324"/>
    <cellStyle name="20% - Accent6 7 3 3" xfId="1005"/>
    <cellStyle name="20% - Accent6 7 3 3 2" xfId="6325"/>
    <cellStyle name="20% - Accent6 7 3 4" xfId="6326"/>
    <cellStyle name="20% - Accent6 7 4" xfId="1006"/>
    <cellStyle name="20% - Accent6 7 4 2" xfId="1007"/>
    <cellStyle name="20% - Accent6 7 4 2 2" xfId="1008"/>
    <cellStyle name="20% - Accent6 7 4 2 2 2" xfId="6327"/>
    <cellStyle name="20% - Accent6 7 4 2 3" xfId="6328"/>
    <cellStyle name="20% - Accent6 7 4 3" xfId="1009"/>
    <cellStyle name="20% - Accent6 7 4 3 2" xfId="6329"/>
    <cellStyle name="20% - Accent6 7 4 4" xfId="6330"/>
    <cellStyle name="20% - Accent6 7 5" xfId="1010"/>
    <cellStyle name="20% - Accent6 7 5 2" xfId="1011"/>
    <cellStyle name="20% - Accent6 7 5 2 2" xfId="6331"/>
    <cellStyle name="20% - Accent6 7 5 3" xfId="6332"/>
    <cellStyle name="20% - Accent6 7 6" xfId="1012"/>
    <cellStyle name="20% - Accent6 7 6 2" xfId="6333"/>
    <cellStyle name="20% - Accent6 7 7" xfId="6334"/>
    <cellStyle name="20% - Accent6 8" xfId="1013"/>
    <cellStyle name="20% - Accent6 8 2" xfId="1014"/>
    <cellStyle name="20% - Accent6 8 2 2" xfId="1015"/>
    <cellStyle name="20% - Accent6 8 2 2 2" xfId="1016"/>
    <cellStyle name="20% - Accent6 8 2 2 2 2" xfId="1017"/>
    <cellStyle name="20% - Accent6 8 2 2 2 2 2" xfId="6335"/>
    <cellStyle name="20% - Accent6 8 2 2 2 3" xfId="6336"/>
    <cellStyle name="20% - Accent6 8 2 2 3" xfId="1018"/>
    <cellStyle name="20% - Accent6 8 2 2 3 2" xfId="6337"/>
    <cellStyle name="20% - Accent6 8 2 2 4" xfId="6338"/>
    <cellStyle name="20% - Accent6 8 2 3" xfId="1019"/>
    <cellStyle name="20% - Accent6 8 2 3 2" xfId="1020"/>
    <cellStyle name="20% - Accent6 8 2 3 2 2" xfId="1021"/>
    <cellStyle name="20% - Accent6 8 2 3 2 2 2" xfId="6339"/>
    <cellStyle name="20% - Accent6 8 2 3 2 3" xfId="6340"/>
    <cellStyle name="20% - Accent6 8 2 3 3" xfId="1022"/>
    <cellStyle name="20% - Accent6 8 2 3 3 2" xfId="6341"/>
    <cellStyle name="20% - Accent6 8 2 3 4" xfId="6342"/>
    <cellStyle name="20% - Accent6 8 2 4" xfId="1023"/>
    <cellStyle name="20% - Accent6 8 2 4 2" xfId="1024"/>
    <cellStyle name="20% - Accent6 8 2 4 2 2" xfId="6343"/>
    <cellStyle name="20% - Accent6 8 2 4 3" xfId="6344"/>
    <cellStyle name="20% - Accent6 8 2 5" xfId="1025"/>
    <cellStyle name="20% - Accent6 8 2 5 2" xfId="6345"/>
    <cellStyle name="20% - Accent6 8 2 6" xfId="6346"/>
    <cellStyle name="20% - Accent6 8 3" xfId="1026"/>
    <cellStyle name="20% - Accent6 8 3 2" xfId="1027"/>
    <cellStyle name="20% - Accent6 8 3 2 2" xfId="1028"/>
    <cellStyle name="20% - Accent6 8 3 2 2 2" xfId="6347"/>
    <cellStyle name="20% - Accent6 8 3 2 3" xfId="6348"/>
    <cellStyle name="20% - Accent6 8 3 3" xfId="1029"/>
    <cellStyle name="20% - Accent6 8 3 3 2" xfId="6349"/>
    <cellStyle name="20% - Accent6 8 3 4" xfId="6350"/>
    <cellStyle name="20% - Accent6 8 4" xfId="1030"/>
    <cellStyle name="20% - Accent6 8 4 2" xfId="1031"/>
    <cellStyle name="20% - Accent6 8 4 2 2" xfId="1032"/>
    <cellStyle name="20% - Accent6 8 4 2 2 2" xfId="6351"/>
    <cellStyle name="20% - Accent6 8 4 2 3" xfId="6352"/>
    <cellStyle name="20% - Accent6 8 4 3" xfId="1033"/>
    <cellStyle name="20% - Accent6 8 4 3 2" xfId="6353"/>
    <cellStyle name="20% - Accent6 8 4 4" xfId="6354"/>
    <cellStyle name="20% - Accent6 8 5" xfId="1034"/>
    <cellStyle name="20% - Accent6 8 5 2" xfId="1035"/>
    <cellStyle name="20% - Accent6 8 5 2 2" xfId="6355"/>
    <cellStyle name="20% - Accent6 8 5 3" xfId="6356"/>
    <cellStyle name="20% - Accent6 8 6" xfId="1036"/>
    <cellStyle name="20% - Accent6 8 6 2" xfId="6357"/>
    <cellStyle name="20% - Accent6 8 7" xfId="6358"/>
    <cellStyle name="20% - Accent6 9" xfId="1037"/>
    <cellStyle name="20% - Accent6 9 2" xfId="1038"/>
    <cellStyle name="20% - Accent6 9 2 2" xfId="1039"/>
    <cellStyle name="20% - Accent6 9 2 2 2" xfId="1040"/>
    <cellStyle name="20% - Accent6 9 2 2 2 2" xfId="6359"/>
    <cellStyle name="20% - Accent6 9 2 2 3" xfId="6360"/>
    <cellStyle name="20% - Accent6 9 2 3" xfId="1041"/>
    <cellStyle name="20% - Accent6 9 2 3 2" xfId="6361"/>
    <cellStyle name="20% - Accent6 9 2 4" xfId="6362"/>
    <cellStyle name="20% - Accent6 9 3" xfId="1042"/>
    <cellStyle name="20% - Accent6 9 3 2" xfId="1043"/>
    <cellStyle name="20% - Accent6 9 3 2 2" xfId="1044"/>
    <cellStyle name="20% - Accent6 9 3 2 2 2" xfId="6363"/>
    <cellStyle name="20% - Accent6 9 3 2 3" xfId="6364"/>
    <cellStyle name="20% - Accent6 9 3 3" xfId="1045"/>
    <cellStyle name="20% - Accent6 9 3 3 2" xfId="6365"/>
    <cellStyle name="20% - Accent6 9 3 4" xfId="6366"/>
    <cellStyle name="20% - Accent6 9 4" xfId="1046"/>
    <cellStyle name="20% - Accent6 9 4 2" xfId="1047"/>
    <cellStyle name="20% - Accent6 9 4 2 2" xfId="6367"/>
    <cellStyle name="20% - Accent6 9 4 3" xfId="6368"/>
    <cellStyle name="20% - Accent6 9 5" xfId="1048"/>
    <cellStyle name="20% - Accent6 9 5 2" xfId="6369"/>
    <cellStyle name="20% - Accent6 9 6" xfId="6370"/>
    <cellStyle name="40% - Accent1 10" xfId="1049"/>
    <cellStyle name="40% - Accent1 10 2" xfId="1050"/>
    <cellStyle name="40% - Accent1 10 2 2" xfId="1051"/>
    <cellStyle name="40% - Accent1 10 2 2 2" xfId="6371"/>
    <cellStyle name="40% - Accent1 10 2 3" xfId="6372"/>
    <cellStyle name="40% - Accent1 10 3" xfId="1052"/>
    <cellStyle name="40% - Accent1 10 3 2" xfId="6373"/>
    <cellStyle name="40% - Accent1 10 4" xfId="6374"/>
    <cellStyle name="40% - Accent1 11" xfId="1053"/>
    <cellStyle name="40% - Accent1 11 2" xfId="1054"/>
    <cellStyle name="40% - Accent1 11 2 2" xfId="1055"/>
    <cellStyle name="40% - Accent1 11 2 2 2" xfId="6375"/>
    <cellStyle name="40% - Accent1 11 2 3" xfId="6376"/>
    <cellStyle name="40% - Accent1 11 3" xfId="1056"/>
    <cellStyle name="40% - Accent1 11 3 2" xfId="6377"/>
    <cellStyle name="40% - Accent1 11 4" xfId="6378"/>
    <cellStyle name="40% - Accent1 12" xfId="1057"/>
    <cellStyle name="40% - Accent1 12 2" xfId="1058"/>
    <cellStyle name="40% - Accent1 12 2 2" xfId="1059"/>
    <cellStyle name="40% - Accent1 12 2 2 2" xfId="6379"/>
    <cellStyle name="40% - Accent1 12 2 3" xfId="6380"/>
    <cellStyle name="40% - Accent1 12 3" xfId="1060"/>
    <cellStyle name="40% - Accent1 12 3 2" xfId="6381"/>
    <cellStyle name="40% - Accent1 12 4" xfId="6382"/>
    <cellStyle name="40% - Accent1 13" xfId="1061"/>
    <cellStyle name="40% - Accent1 13 2" xfId="1062"/>
    <cellStyle name="40% - Accent1 13 2 2" xfId="6383"/>
    <cellStyle name="40% - Accent1 13 3" xfId="6384"/>
    <cellStyle name="40% - Accent1 2" xfId="1063"/>
    <cellStyle name="40% - Accent1 2 2" xfId="1064"/>
    <cellStyle name="40% - Accent1 2 2 2" xfId="6385"/>
    <cellStyle name="40% - Accent1 2 3" xfId="1065"/>
    <cellStyle name="40% - Accent1 3" xfId="1066"/>
    <cellStyle name="40% - Accent1 3 2" xfId="1067"/>
    <cellStyle name="40% - Accent1 3 2 2" xfId="1068"/>
    <cellStyle name="40% - Accent1 3 2 2 2" xfId="1069"/>
    <cellStyle name="40% - Accent1 3 2 2 2 2" xfId="1070"/>
    <cellStyle name="40% - Accent1 3 2 2 2 2 2" xfId="6386"/>
    <cellStyle name="40% - Accent1 3 2 2 2 3" xfId="6387"/>
    <cellStyle name="40% - Accent1 3 2 2 3" xfId="1071"/>
    <cellStyle name="40% - Accent1 3 2 2 3 2" xfId="6388"/>
    <cellStyle name="40% - Accent1 3 2 2 4" xfId="6389"/>
    <cellStyle name="40% - Accent1 3 2 3" xfId="1072"/>
    <cellStyle name="40% - Accent1 3 2 3 2" xfId="1073"/>
    <cellStyle name="40% - Accent1 3 2 3 2 2" xfId="1074"/>
    <cellStyle name="40% - Accent1 3 2 3 2 2 2" xfId="6390"/>
    <cellStyle name="40% - Accent1 3 2 3 2 3" xfId="6391"/>
    <cellStyle name="40% - Accent1 3 2 3 3" xfId="1075"/>
    <cellStyle name="40% - Accent1 3 2 3 3 2" xfId="6392"/>
    <cellStyle name="40% - Accent1 3 2 3 4" xfId="6393"/>
    <cellStyle name="40% - Accent1 3 2 4" xfId="1076"/>
    <cellStyle name="40% - Accent1 3 2 4 2" xfId="1077"/>
    <cellStyle name="40% - Accent1 3 2 4 2 2" xfId="6394"/>
    <cellStyle name="40% - Accent1 3 2 4 3" xfId="6395"/>
    <cellStyle name="40% - Accent1 3 2 5" xfId="1078"/>
    <cellStyle name="40% - Accent1 3 2 5 2" xfId="6396"/>
    <cellStyle name="40% - Accent1 3 2 6" xfId="6397"/>
    <cellStyle name="40% - Accent1 3 3" xfId="1079"/>
    <cellStyle name="40% - Accent1 3 3 2" xfId="1080"/>
    <cellStyle name="40% - Accent1 3 3 2 2" xfId="1081"/>
    <cellStyle name="40% - Accent1 3 3 2 2 2" xfId="6398"/>
    <cellStyle name="40% - Accent1 3 3 2 3" xfId="6399"/>
    <cellStyle name="40% - Accent1 3 3 3" xfId="1082"/>
    <cellStyle name="40% - Accent1 3 3 3 2" xfId="6400"/>
    <cellStyle name="40% - Accent1 3 3 4" xfId="6401"/>
    <cellStyle name="40% - Accent1 3 4" xfId="1083"/>
    <cellStyle name="40% - Accent1 3 4 2" xfId="1084"/>
    <cellStyle name="40% - Accent1 3 4 2 2" xfId="1085"/>
    <cellStyle name="40% - Accent1 3 4 2 2 2" xfId="6402"/>
    <cellStyle name="40% - Accent1 3 4 2 3" xfId="6403"/>
    <cellStyle name="40% - Accent1 3 4 3" xfId="1086"/>
    <cellStyle name="40% - Accent1 3 4 3 2" xfId="6404"/>
    <cellStyle name="40% - Accent1 3 4 4" xfId="6405"/>
    <cellStyle name="40% - Accent1 3 5" xfId="1087"/>
    <cellStyle name="40% - Accent1 3 5 2" xfId="1088"/>
    <cellStyle name="40% - Accent1 3 5 2 2" xfId="6406"/>
    <cellStyle name="40% - Accent1 3 5 3" xfId="6407"/>
    <cellStyle name="40% - Accent1 3 6" xfId="1089"/>
    <cellStyle name="40% - Accent1 3 6 2" xfId="6408"/>
    <cellStyle name="40% - Accent1 3 7" xfId="6409"/>
    <cellStyle name="40% - Accent1 4" xfId="1090"/>
    <cellStyle name="40% - Accent1 4 2" xfId="1091"/>
    <cellStyle name="40% - Accent1 4 2 2" xfId="1092"/>
    <cellStyle name="40% - Accent1 4 2 2 2" xfId="1093"/>
    <cellStyle name="40% - Accent1 4 2 2 2 2" xfId="1094"/>
    <cellStyle name="40% - Accent1 4 2 2 2 2 2" xfId="6410"/>
    <cellStyle name="40% - Accent1 4 2 2 2 3" xfId="6411"/>
    <cellStyle name="40% - Accent1 4 2 2 3" xfId="1095"/>
    <cellStyle name="40% - Accent1 4 2 2 3 2" xfId="6412"/>
    <cellStyle name="40% - Accent1 4 2 2 4" xfId="6413"/>
    <cellStyle name="40% - Accent1 4 2 3" xfId="1096"/>
    <cellStyle name="40% - Accent1 4 2 3 2" xfId="1097"/>
    <cellStyle name="40% - Accent1 4 2 3 2 2" xfId="1098"/>
    <cellStyle name="40% - Accent1 4 2 3 2 2 2" xfId="6414"/>
    <cellStyle name="40% - Accent1 4 2 3 2 3" xfId="6415"/>
    <cellStyle name="40% - Accent1 4 2 3 3" xfId="1099"/>
    <cellStyle name="40% - Accent1 4 2 3 3 2" xfId="6416"/>
    <cellStyle name="40% - Accent1 4 2 3 4" xfId="6417"/>
    <cellStyle name="40% - Accent1 4 2 4" xfId="1100"/>
    <cellStyle name="40% - Accent1 4 2 4 2" xfId="1101"/>
    <cellStyle name="40% - Accent1 4 2 4 2 2" xfId="6418"/>
    <cellStyle name="40% - Accent1 4 2 4 3" xfId="6419"/>
    <cellStyle name="40% - Accent1 4 2 5" xfId="1102"/>
    <cellStyle name="40% - Accent1 4 2 5 2" xfId="6420"/>
    <cellStyle name="40% - Accent1 4 2 6" xfId="6421"/>
    <cellStyle name="40% - Accent1 4 3" xfId="1103"/>
    <cellStyle name="40% - Accent1 4 3 2" xfId="1104"/>
    <cellStyle name="40% - Accent1 4 3 2 2" xfId="1105"/>
    <cellStyle name="40% - Accent1 4 3 2 2 2" xfId="6422"/>
    <cellStyle name="40% - Accent1 4 3 2 3" xfId="6423"/>
    <cellStyle name="40% - Accent1 4 3 3" xfId="1106"/>
    <cellStyle name="40% - Accent1 4 3 3 2" xfId="6424"/>
    <cellStyle name="40% - Accent1 4 3 4" xfId="6425"/>
    <cellStyle name="40% - Accent1 4 4" xfId="1107"/>
    <cellStyle name="40% - Accent1 4 4 2" xfId="1108"/>
    <cellStyle name="40% - Accent1 4 4 2 2" xfId="1109"/>
    <cellStyle name="40% - Accent1 4 4 2 2 2" xfId="6426"/>
    <cellStyle name="40% - Accent1 4 4 2 3" xfId="6427"/>
    <cellStyle name="40% - Accent1 4 4 3" xfId="1110"/>
    <cellStyle name="40% - Accent1 4 4 3 2" xfId="6428"/>
    <cellStyle name="40% - Accent1 4 4 4" xfId="6429"/>
    <cellStyle name="40% - Accent1 4 5" xfId="1111"/>
    <cellStyle name="40% - Accent1 4 5 2" xfId="1112"/>
    <cellStyle name="40% - Accent1 4 5 2 2" xfId="6430"/>
    <cellStyle name="40% - Accent1 4 5 3" xfId="6431"/>
    <cellStyle name="40% - Accent1 4 6" xfId="1113"/>
    <cellStyle name="40% - Accent1 4 6 2" xfId="6432"/>
    <cellStyle name="40% - Accent1 4 7" xfId="6433"/>
    <cellStyle name="40% - Accent1 5" xfId="1114"/>
    <cellStyle name="40% - Accent1 5 2" xfId="1115"/>
    <cellStyle name="40% - Accent1 5 2 2" xfId="1116"/>
    <cellStyle name="40% - Accent1 5 2 2 2" xfId="1117"/>
    <cellStyle name="40% - Accent1 5 2 2 2 2" xfId="1118"/>
    <cellStyle name="40% - Accent1 5 2 2 2 2 2" xfId="6434"/>
    <cellStyle name="40% - Accent1 5 2 2 2 3" xfId="6435"/>
    <cellStyle name="40% - Accent1 5 2 2 3" xfId="1119"/>
    <cellStyle name="40% - Accent1 5 2 2 3 2" xfId="6436"/>
    <cellStyle name="40% - Accent1 5 2 2 4" xfId="6437"/>
    <cellStyle name="40% - Accent1 5 2 3" xfId="1120"/>
    <cellStyle name="40% - Accent1 5 2 3 2" xfId="1121"/>
    <cellStyle name="40% - Accent1 5 2 3 2 2" xfId="1122"/>
    <cellStyle name="40% - Accent1 5 2 3 2 2 2" xfId="6438"/>
    <cellStyle name="40% - Accent1 5 2 3 2 3" xfId="6439"/>
    <cellStyle name="40% - Accent1 5 2 3 3" xfId="1123"/>
    <cellStyle name="40% - Accent1 5 2 3 3 2" xfId="6440"/>
    <cellStyle name="40% - Accent1 5 2 3 4" xfId="6441"/>
    <cellStyle name="40% - Accent1 5 2 4" xfId="1124"/>
    <cellStyle name="40% - Accent1 5 2 4 2" xfId="1125"/>
    <cellStyle name="40% - Accent1 5 2 4 2 2" xfId="6442"/>
    <cellStyle name="40% - Accent1 5 2 4 3" xfId="6443"/>
    <cellStyle name="40% - Accent1 5 2 5" xfId="1126"/>
    <cellStyle name="40% - Accent1 5 2 5 2" xfId="6444"/>
    <cellStyle name="40% - Accent1 5 2 6" xfId="6445"/>
    <cellStyle name="40% - Accent1 5 3" xfId="1127"/>
    <cellStyle name="40% - Accent1 5 3 2" xfId="1128"/>
    <cellStyle name="40% - Accent1 5 3 2 2" xfId="1129"/>
    <cellStyle name="40% - Accent1 5 3 2 2 2" xfId="6446"/>
    <cellStyle name="40% - Accent1 5 3 2 3" xfId="6447"/>
    <cellStyle name="40% - Accent1 5 3 3" xfId="1130"/>
    <cellStyle name="40% - Accent1 5 3 3 2" xfId="6448"/>
    <cellStyle name="40% - Accent1 5 3 4" xfId="6449"/>
    <cellStyle name="40% - Accent1 5 4" xfId="1131"/>
    <cellStyle name="40% - Accent1 5 4 2" xfId="1132"/>
    <cellStyle name="40% - Accent1 5 4 2 2" xfId="1133"/>
    <cellStyle name="40% - Accent1 5 4 2 2 2" xfId="6450"/>
    <cellStyle name="40% - Accent1 5 4 2 3" xfId="6451"/>
    <cellStyle name="40% - Accent1 5 4 3" xfId="1134"/>
    <cellStyle name="40% - Accent1 5 4 3 2" xfId="6452"/>
    <cellStyle name="40% - Accent1 5 4 4" xfId="6453"/>
    <cellStyle name="40% - Accent1 5 5" xfId="1135"/>
    <cellStyle name="40% - Accent1 5 5 2" xfId="1136"/>
    <cellStyle name="40% - Accent1 5 5 2 2" xfId="6454"/>
    <cellStyle name="40% - Accent1 5 5 3" xfId="6455"/>
    <cellStyle name="40% - Accent1 5 6" xfId="1137"/>
    <cellStyle name="40% - Accent1 5 6 2" xfId="6456"/>
    <cellStyle name="40% - Accent1 5 7" xfId="6457"/>
    <cellStyle name="40% - Accent1 6" xfId="1138"/>
    <cellStyle name="40% - Accent1 6 2" xfId="1139"/>
    <cellStyle name="40% - Accent1 6 2 2" xfId="1140"/>
    <cellStyle name="40% - Accent1 6 2 2 2" xfId="1141"/>
    <cellStyle name="40% - Accent1 6 2 2 2 2" xfId="1142"/>
    <cellStyle name="40% - Accent1 6 2 2 2 2 2" xfId="6458"/>
    <cellStyle name="40% - Accent1 6 2 2 2 3" xfId="6459"/>
    <cellStyle name="40% - Accent1 6 2 2 3" xfId="1143"/>
    <cellStyle name="40% - Accent1 6 2 2 3 2" xfId="6460"/>
    <cellStyle name="40% - Accent1 6 2 2 4" xfId="6461"/>
    <cellStyle name="40% - Accent1 6 2 3" xfId="1144"/>
    <cellStyle name="40% - Accent1 6 2 3 2" xfId="1145"/>
    <cellStyle name="40% - Accent1 6 2 3 2 2" xfId="1146"/>
    <cellStyle name="40% - Accent1 6 2 3 2 2 2" xfId="6462"/>
    <cellStyle name="40% - Accent1 6 2 3 2 3" xfId="6463"/>
    <cellStyle name="40% - Accent1 6 2 3 3" xfId="1147"/>
    <cellStyle name="40% - Accent1 6 2 3 3 2" xfId="6464"/>
    <cellStyle name="40% - Accent1 6 2 3 4" xfId="6465"/>
    <cellStyle name="40% - Accent1 6 2 4" xfId="1148"/>
    <cellStyle name="40% - Accent1 6 2 4 2" xfId="1149"/>
    <cellStyle name="40% - Accent1 6 2 4 2 2" xfId="6466"/>
    <cellStyle name="40% - Accent1 6 2 4 3" xfId="6467"/>
    <cellStyle name="40% - Accent1 6 2 5" xfId="1150"/>
    <cellStyle name="40% - Accent1 6 2 5 2" xfId="6468"/>
    <cellStyle name="40% - Accent1 6 2 6" xfId="6469"/>
    <cellStyle name="40% - Accent1 6 3" xfId="1151"/>
    <cellStyle name="40% - Accent1 6 3 2" xfId="1152"/>
    <cellStyle name="40% - Accent1 6 3 2 2" xfId="1153"/>
    <cellStyle name="40% - Accent1 6 3 2 2 2" xfId="6470"/>
    <cellStyle name="40% - Accent1 6 3 2 3" xfId="6471"/>
    <cellStyle name="40% - Accent1 6 3 3" xfId="1154"/>
    <cellStyle name="40% - Accent1 6 3 3 2" xfId="6472"/>
    <cellStyle name="40% - Accent1 6 3 4" xfId="6473"/>
    <cellStyle name="40% - Accent1 6 4" xfId="1155"/>
    <cellStyle name="40% - Accent1 6 4 2" xfId="1156"/>
    <cellStyle name="40% - Accent1 6 4 2 2" xfId="1157"/>
    <cellStyle name="40% - Accent1 6 4 2 2 2" xfId="6474"/>
    <cellStyle name="40% - Accent1 6 4 2 3" xfId="6475"/>
    <cellStyle name="40% - Accent1 6 4 3" xfId="1158"/>
    <cellStyle name="40% - Accent1 6 4 3 2" xfId="6476"/>
    <cellStyle name="40% - Accent1 6 4 4" xfId="6477"/>
    <cellStyle name="40% - Accent1 6 5" xfId="1159"/>
    <cellStyle name="40% - Accent1 6 5 2" xfId="1160"/>
    <cellStyle name="40% - Accent1 6 5 2 2" xfId="6478"/>
    <cellStyle name="40% - Accent1 6 5 3" xfId="6479"/>
    <cellStyle name="40% - Accent1 6 6" xfId="1161"/>
    <cellStyle name="40% - Accent1 6 6 2" xfId="6480"/>
    <cellStyle name="40% - Accent1 6 7" xfId="6481"/>
    <cellStyle name="40% - Accent1 7" xfId="1162"/>
    <cellStyle name="40% - Accent1 7 2" xfId="1163"/>
    <cellStyle name="40% - Accent1 7 2 2" xfId="1164"/>
    <cellStyle name="40% - Accent1 7 2 2 2" xfId="1165"/>
    <cellStyle name="40% - Accent1 7 2 2 2 2" xfId="1166"/>
    <cellStyle name="40% - Accent1 7 2 2 2 2 2" xfId="6482"/>
    <cellStyle name="40% - Accent1 7 2 2 2 3" xfId="6483"/>
    <cellStyle name="40% - Accent1 7 2 2 3" xfId="1167"/>
    <cellStyle name="40% - Accent1 7 2 2 3 2" xfId="6484"/>
    <cellStyle name="40% - Accent1 7 2 2 4" xfId="6485"/>
    <cellStyle name="40% - Accent1 7 2 3" xfId="1168"/>
    <cellStyle name="40% - Accent1 7 2 3 2" xfId="1169"/>
    <cellStyle name="40% - Accent1 7 2 3 2 2" xfId="1170"/>
    <cellStyle name="40% - Accent1 7 2 3 2 2 2" xfId="6486"/>
    <cellStyle name="40% - Accent1 7 2 3 2 3" xfId="6487"/>
    <cellStyle name="40% - Accent1 7 2 3 3" xfId="1171"/>
    <cellStyle name="40% - Accent1 7 2 3 3 2" xfId="6488"/>
    <cellStyle name="40% - Accent1 7 2 3 4" xfId="6489"/>
    <cellStyle name="40% - Accent1 7 2 4" xfId="1172"/>
    <cellStyle name="40% - Accent1 7 2 4 2" xfId="1173"/>
    <cellStyle name="40% - Accent1 7 2 4 2 2" xfId="6490"/>
    <cellStyle name="40% - Accent1 7 2 4 3" xfId="6491"/>
    <cellStyle name="40% - Accent1 7 2 5" xfId="1174"/>
    <cellStyle name="40% - Accent1 7 2 5 2" xfId="6492"/>
    <cellStyle name="40% - Accent1 7 2 6" xfId="6493"/>
    <cellStyle name="40% - Accent1 7 3" xfId="1175"/>
    <cellStyle name="40% - Accent1 7 3 2" xfId="1176"/>
    <cellStyle name="40% - Accent1 7 3 2 2" xfId="1177"/>
    <cellStyle name="40% - Accent1 7 3 2 2 2" xfId="6494"/>
    <cellStyle name="40% - Accent1 7 3 2 3" xfId="6495"/>
    <cellStyle name="40% - Accent1 7 3 3" xfId="1178"/>
    <cellStyle name="40% - Accent1 7 3 3 2" xfId="6496"/>
    <cellStyle name="40% - Accent1 7 3 4" xfId="6497"/>
    <cellStyle name="40% - Accent1 7 4" xfId="1179"/>
    <cellStyle name="40% - Accent1 7 4 2" xfId="1180"/>
    <cellStyle name="40% - Accent1 7 4 2 2" xfId="1181"/>
    <cellStyle name="40% - Accent1 7 4 2 2 2" xfId="6498"/>
    <cellStyle name="40% - Accent1 7 4 2 3" xfId="6499"/>
    <cellStyle name="40% - Accent1 7 4 3" xfId="1182"/>
    <cellStyle name="40% - Accent1 7 4 3 2" xfId="6500"/>
    <cellStyle name="40% - Accent1 7 4 4" xfId="6501"/>
    <cellStyle name="40% - Accent1 7 5" xfId="1183"/>
    <cellStyle name="40% - Accent1 7 5 2" xfId="1184"/>
    <cellStyle name="40% - Accent1 7 5 2 2" xfId="6502"/>
    <cellStyle name="40% - Accent1 7 5 3" xfId="6503"/>
    <cellStyle name="40% - Accent1 7 6" xfId="1185"/>
    <cellStyle name="40% - Accent1 7 6 2" xfId="6504"/>
    <cellStyle name="40% - Accent1 7 7" xfId="6505"/>
    <cellStyle name="40% - Accent1 8" xfId="1186"/>
    <cellStyle name="40% - Accent1 8 2" xfId="1187"/>
    <cellStyle name="40% - Accent1 8 2 2" xfId="1188"/>
    <cellStyle name="40% - Accent1 8 2 2 2" xfId="1189"/>
    <cellStyle name="40% - Accent1 8 2 2 2 2" xfId="1190"/>
    <cellStyle name="40% - Accent1 8 2 2 2 2 2" xfId="6506"/>
    <cellStyle name="40% - Accent1 8 2 2 2 3" xfId="6507"/>
    <cellStyle name="40% - Accent1 8 2 2 3" xfId="1191"/>
    <cellStyle name="40% - Accent1 8 2 2 3 2" xfId="6508"/>
    <cellStyle name="40% - Accent1 8 2 2 4" xfId="6509"/>
    <cellStyle name="40% - Accent1 8 2 3" xfId="1192"/>
    <cellStyle name="40% - Accent1 8 2 3 2" xfId="1193"/>
    <cellStyle name="40% - Accent1 8 2 3 2 2" xfId="1194"/>
    <cellStyle name="40% - Accent1 8 2 3 2 2 2" xfId="6510"/>
    <cellStyle name="40% - Accent1 8 2 3 2 3" xfId="6511"/>
    <cellStyle name="40% - Accent1 8 2 3 3" xfId="1195"/>
    <cellStyle name="40% - Accent1 8 2 3 3 2" xfId="6512"/>
    <cellStyle name="40% - Accent1 8 2 3 4" xfId="6513"/>
    <cellStyle name="40% - Accent1 8 2 4" xfId="1196"/>
    <cellStyle name="40% - Accent1 8 2 4 2" xfId="1197"/>
    <cellStyle name="40% - Accent1 8 2 4 2 2" xfId="6514"/>
    <cellStyle name="40% - Accent1 8 2 4 3" xfId="6515"/>
    <cellStyle name="40% - Accent1 8 2 5" xfId="1198"/>
    <cellStyle name="40% - Accent1 8 2 5 2" xfId="6516"/>
    <cellStyle name="40% - Accent1 8 2 6" xfId="6517"/>
    <cellStyle name="40% - Accent1 8 3" xfId="1199"/>
    <cellStyle name="40% - Accent1 8 3 2" xfId="1200"/>
    <cellStyle name="40% - Accent1 8 3 2 2" xfId="1201"/>
    <cellStyle name="40% - Accent1 8 3 2 2 2" xfId="6518"/>
    <cellStyle name="40% - Accent1 8 3 2 3" xfId="6519"/>
    <cellStyle name="40% - Accent1 8 3 3" xfId="1202"/>
    <cellStyle name="40% - Accent1 8 3 3 2" xfId="6520"/>
    <cellStyle name="40% - Accent1 8 3 4" xfId="6521"/>
    <cellStyle name="40% - Accent1 8 4" xfId="1203"/>
    <cellStyle name="40% - Accent1 8 4 2" xfId="1204"/>
    <cellStyle name="40% - Accent1 8 4 2 2" xfId="1205"/>
    <cellStyle name="40% - Accent1 8 4 2 2 2" xfId="6522"/>
    <cellStyle name="40% - Accent1 8 4 2 3" xfId="6523"/>
    <cellStyle name="40% - Accent1 8 4 3" xfId="1206"/>
    <cellStyle name="40% - Accent1 8 4 3 2" xfId="6524"/>
    <cellStyle name="40% - Accent1 8 4 4" xfId="6525"/>
    <cellStyle name="40% - Accent1 8 5" xfId="1207"/>
    <cellStyle name="40% - Accent1 8 5 2" xfId="1208"/>
    <cellStyle name="40% - Accent1 8 5 2 2" xfId="6526"/>
    <cellStyle name="40% - Accent1 8 5 3" xfId="6527"/>
    <cellStyle name="40% - Accent1 8 6" xfId="1209"/>
    <cellStyle name="40% - Accent1 8 6 2" xfId="6528"/>
    <cellStyle name="40% - Accent1 8 7" xfId="6529"/>
    <cellStyle name="40% - Accent1 9" xfId="1210"/>
    <cellStyle name="40% - Accent1 9 2" xfId="1211"/>
    <cellStyle name="40% - Accent1 9 2 2" xfId="1212"/>
    <cellStyle name="40% - Accent1 9 2 2 2" xfId="1213"/>
    <cellStyle name="40% - Accent1 9 2 2 2 2" xfId="6530"/>
    <cellStyle name="40% - Accent1 9 2 2 3" xfId="6531"/>
    <cellStyle name="40% - Accent1 9 2 3" xfId="1214"/>
    <cellStyle name="40% - Accent1 9 2 3 2" xfId="6532"/>
    <cellStyle name="40% - Accent1 9 2 4" xfId="6533"/>
    <cellStyle name="40% - Accent1 9 3" xfId="1215"/>
    <cellStyle name="40% - Accent1 9 3 2" xfId="1216"/>
    <cellStyle name="40% - Accent1 9 3 2 2" xfId="1217"/>
    <cellStyle name="40% - Accent1 9 3 2 2 2" xfId="6534"/>
    <cellStyle name="40% - Accent1 9 3 2 3" xfId="6535"/>
    <cellStyle name="40% - Accent1 9 3 3" xfId="1218"/>
    <cellStyle name="40% - Accent1 9 3 3 2" xfId="6536"/>
    <cellStyle name="40% - Accent1 9 3 4" xfId="6537"/>
    <cellStyle name="40% - Accent1 9 4" xfId="1219"/>
    <cellStyle name="40% - Accent1 9 4 2" xfId="1220"/>
    <cellStyle name="40% - Accent1 9 4 2 2" xfId="6538"/>
    <cellStyle name="40% - Accent1 9 4 3" xfId="6539"/>
    <cellStyle name="40% - Accent1 9 5" xfId="1221"/>
    <cellStyle name="40% - Accent1 9 5 2" xfId="6540"/>
    <cellStyle name="40% - Accent1 9 6" xfId="6541"/>
    <cellStyle name="40% - Accent2 10" xfId="1222"/>
    <cellStyle name="40% - Accent2 10 2" xfId="1223"/>
    <cellStyle name="40% - Accent2 10 2 2" xfId="1224"/>
    <cellStyle name="40% - Accent2 10 2 2 2" xfId="6542"/>
    <cellStyle name="40% - Accent2 10 2 3" xfId="6543"/>
    <cellStyle name="40% - Accent2 10 3" xfId="1225"/>
    <cellStyle name="40% - Accent2 10 3 2" xfId="6544"/>
    <cellStyle name="40% - Accent2 10 4" xfId="6545"/>
    <cellStyle name="40% - Accent2 11" xfId="1226"/>
    <cellStyle name="40% - Accent2 11 2" xfId="1227"/>
    <cellStyle name="40% - Accent2 11 2 2" xfId="1228"/>
    <cellStyle name="40% - Accent2 11 2 2 2" xfId="6546"/>
    <cellStyle name="40% - Accent2 11 2 3" xfId="6547"/>
    <cellStyle name="40% - Accent2 11 3" xfId="1229"/>
    <cellStyle name="40% - Accent2 11 3 2" xfId="6548"/>
    <cellStyle name="40% - Accent2 11 4" xfId="6549"/>
    <cellStyle name="40% - Accent2 12" xfId="1230"/>
    <cellStyle name="40% - Accent2 12 2" xfId="1231"/>
    <cellStyle name="40% - Accent2 12 2 2" xfId="1232"/>
    <cellStyle name="40% - Accent2 12 2 2 2" xfId="6550"/>
    <cellStyle name="40% - Accent2 12 2 3" xfId="6551"/>
    <cellStyle name="40% - Accent2 12 3" xfId="1233"/>
    <cellStyle name="40% - Accent2 12 3 2" xfId="6552"/>
    <cellStyle name="40% - Accent2 12 4" xfId="6553"/>
    <cellStyle name="40% - Accent2 13" xfId="1234"/>
    <cellStyle name="40% - Accent2 13 2" xfId="1235"/>
    <cellStyle name="40% - Accent2 13 2 2" xfId="6554"/>
    <cellStyle name="40% - Accent2 13 3" xfId="6555"/>
    <cellStyle name="40% - Accent2 2" xfId="1236"/>
    <cellStyle name="40% - Accent2 2 2" xfId="1237"/>
    <cellStyle name="40% - Accent2 2 3" xfId="1238"/>
    <cellStyle name="40% - Accent2 3" xfId="1239"/>
    <cellStyle name="40% - Accent2 3 2" xfId="1240"/>
    <cellStyle name="40% - Accent2 3 2 2" xfId="1241"/>
    <cellStyle name="40% - Accent2 3 2 2 2" xfId="1242"/>
    <cellStyle name="40% - Accent2 3 2 2 2 2" xfId="1243"/>
    <cellStyle name="40% - Accent2 3 2 2 2 2 2" xfId="6556"/>
    <cellStyle name="40% - Accent2 3 2 2 2 3" xfId="6557"/>
    <cellStyle name="40% - Accent2 3 2 2 3" xfId="1244"/>
    <cellStyle name="40% - Accent2 3 2 2 3 2" xfId="6558"/>
    <cellStyle name="40% - Accent2 3 2 2 4" xfId="6559"/>
    <cellStyle name="40% - Accent2 3 2 3" xfId="1245"/>
    <cellStyle name="40% - Accent2 3 2 3 2" xfId="1246"/>
    <cellStyle name="40% - Accent2 3 2 3 2 2" xfId="1247"/>
    <cellStyle name="40% - Accent2 3 2 3 2 2 2" xfId="6560"/>
    <cellStyle name="40% - Accent2 3 2 3 2 3" xfId="6561"/>
    <cellStyle name="40% - Accent2 3 2 3 3" xfId="1248"/>
    <cellStyle name="40% - Accent2 3 2 3 3 2" xfId="6562"/>
    <cellStyle name="40% - Accent2 3 2 3 4" xfId="6563"/>
    <cellStyle name="40% - Accent2 3 2 4" xfId="1249"/>
    <cellStyle name="40% - Accent2 3 2 4 2" xfId="1250"/>
    <cellStyle name="40% - Accent2 3 2 4 2 2" xfId="6564"/>
    <cellStyle name="40% - Accent2 3 2 4 3" xfId="6565"/>
    <cellStyle name="40% - Accent2 3 2 5" xfId="1251"/>
    <cellStyle name="40% - Accent2 3 2 5 2" xfId="6566"/>
    <cellStyle name="40% - Accent2 3 2 6" xfId="6567"/>
    <cellStyle name="40% - Accent2 3 3" xfId="1252"/>
    <cellStyle name="40% - Accent2 3 3 2" xfId="1253"/>
    <cellStyle name="40% - Accent2 3 3 2 2" xfId="1254"/>
    <cellStyle name="40% - Accent2 3 3 2 2 2" xfId="6568"/>
    <cellStyle name="40% - Accent2 3 3 2 3" xfId="6569"/>
    <cellStyle name="40% - Accent2 3 3 3" xfId="1255"/>
    <cellStyle name="40% - Accent2 3 3 3 2" xfId="6570"/>
    <cellStyle name="40% - Accent2 3 3 4" xfId="6571"/>
    <cellStyle name="40% - Accent2 3 4" xfId="1256"/>
    <cellStyle name="40% - Accent2 3 4 2" xfId="1257"/>
    <cellStyle name="40% - Accent2 3 4 2 2" xfId="1258"/>
    <cellStyle name="40% - Accent2 3 4 2 2 2" xfId="6572"/>
    <cellStyle name="40% - Accent2 3 4 2 3" xfId="6573"/>
    <cellStyle name="40% - Accent2 3 4 3" xfId="1259"/>
    <cellStyle name="40% - Accent2 3 4 3 2" xfId="6574"/>
    <cellStyle name="40% - Accent2 3 4 4" xfId="6575"/>
    <cellStyle name="40% - Accent2 3 5" xfId="1260"/>
    <cellStyle name="40% - Accent2 3 5 2" xfId="1261"/>
    <cellStyle name="40% - Accent2 3 5 2 2" xfId="6576"/>
    <cellStyle name="40% - Accent2 3 5 3" xfId="6577"/>
    <cellStyle name="40% - Accent2 3 6" xfId="1262"/>
    <cellStyle name="40% - Accent2 3 6 2" xfId="6578"/>
    <cellStyle name="40% - Accent2 3 7" xfId="6579"/>
    <cellStyle name="40% - Accent2 4" xfId="1263"/>
    <cellStyle name="40% - Accent2 4 2" xfId="1264"/>
    <cellStyle name="40% - Accent2 4 2 2" xfId="1265"/>
    <cellStyle name="40% - Accent2 4 2 2 2" xfId="1266"/>
    <cellStyle name="40% - Accent2 4 2 2 2 2" xfId="1267"/>
    <cellStyle name="40% - Accent2 4 2 2 2 2 2" xfId="6580"/>
    <cellStyle name="40% - Accent2 4 2 2 2 3" xfId="6581"/>
    <cellStyle name="40% - Accent2 4 2 2 3" xfId="1268"/>
    <cellStyle name="40% - Accent2 4 2 2 3 2" xfId="6582"/>
    <cellStyle name="40% - Accent2 4 2 2 4" xfId="6583"/>
    <cellStyle name="40% - Accent2 4 2 3" xfId="1269"/>
    <cellStyle name="40% - Accent2 4 2 3 2" xfId="1270"/>
    <cellStyle name="40% - Accent2 4 2 3 2 2" xfId="1271"/>
    <cellStyle name="40% - Accent2 4 2 3 2 2 2" xfId="6584"/>
    <cellStyle name="40% - Accent2 4 2 3 2 3" xfId="6585"/>
    <cellStyle name="40% - Accent2 4 2 3 3" xfId="1272"/>
    <cellStyle name="40% - Accent2 4 2 3 3 2" xfId="6586"/>
    <cellStyle name="40% - Accent2 4 2 3 4" xfId="6587"/>
    <cellStyle name="40% - Accent2 4 2 4" xfId="1273"/>
    <cellStyle name="40% - Accent2 4 2 4 2" xfId="1274"/>
    <cellStyle name="40% - Accent2 4 2 4 2 2" xfId="6588"/>
    <cellStyle name="40% - Accent2 4 2 4 3" xfId="6589"/>
    <cellStyle name="40% - Accent2 4 2 5" xfId="1275"/>
    <cellStyle name="40% - Accent2 4 2 5 2" xfId="6590"/>
    <cellStyle name="40% - Accent2 4 2 6" xfId="6591"/>
    <cellStyle name="40% - Accent2 4 3" xfId="1276"/>
    <cellStyle name="40% - Accent2 4 3 2" xfId="1277"/>
    <cellStyle name="40% - Accent2 4 3 2 2" xfId="1278"/>
    <cellStyle name="40% - Accent2 4 3 2 2 2" xfId="6592"/>
    <cellStyle name="40% - Accent2 4 3 2 3" xfId="6593"/>
    <cellStyle name="40% - Accent2 4 3 3" xfId="1279"/>
    <cellStyle name="40% - Accent2 4 3 3 2" xfId="6594"/>
    <cellStyle name="40% - Accent2 4 3 4" xfId="6595"/>
    <cellStyle name="40% - Accent2 4 4" xfId="1280"/>
    <cellStyle name="40% - Accent2 4 4 2" xfId="1281"/>
    <cellStyle name="40% - Accent2 4 4 2 2" xfId="1282"/>
    <cellStyle name="40% - Accent2 4 4 2 2 2" xfId="6596"/>
    <cellStyle name="40% - Accent2 4 4 2 3" xfId="6597"/>
    <cellStyle name="40% - Accent2 4 4 3" xfId="1283"/>
    <cellStyle name="40% - Accent2 4 4 3 2" xfId="6598"/>
    <cellStyle name="40% - Accent2 4 4 4" xfId="6599"/>
    <cellStyle name="40% - Accent2 4 5" xfId="1284"/>
    <cellStyle name="40% - Accent2 4 5 2" xfId="1285"/>
    <cellStyle name="40% - Accent2 4 5 2 2" xfId="6600"/>
    <cellStyle name="40% - Accent2 4 5 3" xfId="6601"/>
    <cellStyle name="40% - Accent2 4 6" xfId="1286"/>
    <cellStyle name="40% - Accent2 4 6 2" xfId="6602"/>
    <cellStyle name="40% - Accent2 4 7" xfId="6603"/>
    <cellStyle name="40% - Accent2 5" xfId="1287"/>
    <cellStyle name="40% - Accent2 5 2" xfId="1288"/>
    <cellStyle name="40% - Accent2 5 2 2" xfId="1289"/>
    <cellStyle name="40% - Accent2 5 2 2 2" xfId="1290"/>
    <cellStyle name="40% - Accent2 5 2 2 2 2" xfId="1291"/>
    <cellStyle name="40% - Accent2 5 2 2 2 2 2" xfId="6604"/>
    <cellStyle name="40% - Accent2 5 2 2 2 3" xfId="6605"/>
    <cellStyle name="40% - Accent2 5 2 2 3" xfId="1292"/>
    <cellStyle name="40% - Accent2 5 2 2 3 2" xfId="6606"/>
    <cellStyle name="40% - Accent2 5 2 2 4" xfId="6607"/>
    <cellStyle name="40% - Accent2 5 2 3" xfId="1293"/>
    <cellStyle name="40% - Accent2 5 2 3 2" xfId="1294"/>
    <cellStyle name="40% - Accent2 5 2 3 2 2" xfId="1295"/>
    <cellStyle name="40% - Accent2 5 2 3 2 2 2" xfId="6608"/>
    <cellStyle name="40% - Accent2 5 2 3 2 3" xfId="6609"/>
    <cellStyle name="40% - Accent2 5 2 3 3" xfId="1296"/>
    <cellStyle name="40% - Accent2 5 2 3 3 2" xfId="6610"/>
    <cellStyle name="40% - Accent2 5 2 3 4" xfId="6611"/>
    <cellStyle name="40% - Accent2 5 2 4" xfId="1297"/>
    <cellStyle name="40% - Accent2 5 2 4 2" xfId="1298"/>
    <cellStyle name="40% - Accent2 5 2 4 2 2" xfId="6612"/>
    <cellStyle name="40% - Accent2 5 2 4 3" xfId="6613"/>
    <cellStyle name="40% - Accent2 5 2 5" xfId="1299"/>
    <cellStyle name="40% - Accent2 5 2 5 2" xfId="6614"/>
    <cellStyle name="40% - Accent2 5 2 6" xfId="6615"/>
    <cellStyle name="40% - Accent2 5 3" xfId="1300"/>
    <cellStyle name="40% - Accent2 5 3 2" xfId="1301"/>
    <cellStyle name="40% - Accent2 5 3 2 2" xfId="1302"/>
    <cellStyle name="40% - Accent2 5 3 2 2 2" xfId="6616"/>
    <cellStyle name="40% - Accent2 5 3 2 3" xfId="6617"/>
    <cellStyle name="40% - Accent2 5 3 3" xfId="1303"/>
    <cellStyle name="40% - Accent2 5 3 3 2" xfId="6618"/>
    <cellStyle name="40% - Accent2 5 3 4" xfId="6619"/>
    <cellStyle name="40% - Accent2 5 4" xfId="1304"/>
    <cellStyle name="40% - Accent2 5 4 2" xfId="1305"/>
    <cellStyle name="40% - Accent2 5 4 2 2" xfId="1306"/>
    <cellStyle name="40% - Accent2 5 4 2 2 2" xfId="6620"/>
    <cellStyle name="40% - Accent2 5 4 2 3" xfId="6621"/>
    <cellStyle name="40% - Accent2 5 4 3" xfId="1307"/>
    <cellStyle name="40% - Accent2 5 4 3 2" xfId="6622"/>
    <cellStyle name="40% - Accent2 5 4 4" xfId="6623"/>
    <cellStyle name="40% - Accent2 5 5" xfId="1308"/>
    <cellStyle name="40% - Accent2 5 5 2" xfId="1309"/>
    <cellStyle name="40% - Accent2 5 5 2 2" xfId="6624"/>
    <cellStyle name="40% - Accent2 5 5 3" xfId="6625"/>
    <cellStyle name="40% - Accent2 5 6" xfId="1310"/>
    <cellStyle name="40% - Accent2 5 6 2" xfId="6626"/>
    <cellStyle name="40% - Accent2 5 7" xfId="6627"/>
    <cellStyle name="40% - Accent2 6" xfId="1311"/>
    <cellStyle name="40% - Accent2 6 2" xfId="1312"/>
    <cellStyle name="40% - Accent2 6 2 2" xfId="1313"/>
    <cellStyle name="40% - Accent2 6 2 2 2" xfId="1314"/>
    <cellStyle name="40% - Accent2 6 2 2 2 2" xfId="1315"/>
    <cellStyle name="40% - Accent2 6 2 2 2 2 2" xfId="6628"/>
    <cellStyle name="40% - Accent2 6 2 2 2 3" xfId="6629"/>
    <cellStyle name="40% - Accent2 6 2 2 3" xfId="1316"/>
    <cellStyle name="40% - Accent2 6 2 2 3 2" xfId="6630"/>
    <cellStyle name="40% - Accent2 6 2 2 4" xfId="6631"/>
    <cellStyle name="40% - Accent2 6 2 3" xfId="1317"/>
    <cellStyle name="40% - Accent2 6 2 3 2" xfId="1318"/>
    <cellStyle name="40% - Accent2 6 2 3 2 2" xfId="1319"/>
    <cellStyle name="40% - Accent2 6 2 3 2 2 2" xfId="6632"/>
    <cellStyle name="40% - Accent2 6 2 3 2 3" xfId="6633"/>
    <cellStyle name="40% - Accent2 6 2 3 3" xfId="1320"/>
    <cellStyle name="40% - Accent2 6 2 3 3 2" xfId="6634"/>
    <cellStyle name="40% - Accent2 6 2 3 4" xfId="6635"/>
    <cellStyle name="40% - Accent2 6 2 4" xfId="1321"/>
    <cellStyle name="40% - Accent2 6 2 4 2" xfId="1322"/>
    <cellStyle name="40% - Accent2 6 2 4 2 2" xfId="6636"/>
    <cellStyle name="40% - Accent2 6 2 4 3" xfId="6637"/>
    <cellStyle name="40% - Accent2 6 2 5" xfId="1323"/>
    <cellStyle name="40% - Accent2 6 2 5 2" xfId="6638"/>
    <cellStyle name="40% - Accent2 6 2 6" xfId="6639"/>
    <cellStyle name="40% - Accent2 6 3" xfId="1324"/>
    <cellStyle name="40% - Accent2 6 3 2" xfId="1325"/>
    <cellStyle name="40% - Accent2 6 3 2 2" xfId="1326"/>
    <cellStyle name="40% - Accent2 6 3 2 2 2" xfId="6640"/>
    <cellStyle name="40% - Accent2 6 3 2 3" xfId="6641"/>
    <cellStyle name="40% - Accent2 6 3 3" xfId="1327"/>
    <cellStyle name="40% - Accent2 6 3 3 2" xfId="6642"/>
    <cellStyle name="40% - Accent2 6 3 4" xfId="6643"/>
    <cellStyle name="40% - Accent2 6 4" xfId="1328"/>
    <cellStyle name="40% - Accent2 6 4 2" xfId="1329"/>
    <cellStyle name="40% - Accent2 6 4 2 2" xfId="1330"/>
    <cellStyle name="40% - Accent2 6 4 2 2 2" xfId="6644"/>
    <cellStyle name="40% - Accent2 6 4 2 3" xfId="6645"/>
    <cellStyle name="40% - Accent2 6 4 3" xfId="1331"/>
    <cellStyle name="40% - Accent2 6 4 3 2" xfId="6646"/>
    <cellStyle name="40% - Accent2 6 4 4" xfId="6647"/>
    <cellStyle name="40% - Accent2 6 5" xfId="1332"/>
    <cellStyle name="40% - Accent2 6 5 2" xfId="1333"/>
    <cellStyle name="40% - Accent2 6 5 2 2" xfId="6648"/>
    <cellStyle name="40% - Accent2 6 5 3" xfId="6649"/>
    <cellStyle name="40% - Accent2 6 6" xfId="1334"/>
    <cellStyle name="40% - Accent2 6 6 2" xfId="6650"/>
    <cellStyle name="40% - Accent2 6 7" xfId="6651"/>
    <cellStyle name="40% - Accent2 7" xfId="1335"/>
    <cellStyle name="40% - Accent2 7 2" xfId="1336"/>
    <cellStyle name="40% - Accent2 7 2 2" xfId="1337"/>
    <cellStyle name="40% - Accent2 7 2 2 2" xfId="1338"/>
    <cellStyle name="40% - Accent2 7 2 2 2 2" xfId="1339"/>
    <cellStyle name="40% - Accent2 7 2 2 2 2 2" xfId="6652"/>
    <cellStyle name="40% - Accent2 7 2 2 2 3" xfId="6653"/>
    <cellStyle name="40% - Accent2 7 2 2 3" xfId="1340"/>
    <cellStyle name="40% - Accent2 7 2 2 3 2" xfId="6654"/>
    <cellStyle name="40% - Accent2 7 2 2 4" xfId="6655"/>
    <cellStyle name="40% - Accent2 7 2 3" xfId="1341"/>
    <cellStyle name="40% - Accent2 7 2 3 2" xfId="1342"/>
    <cellStyle name="40% - Accent2 7 2 3 2 2" xfId="1343"/>
    <cellStyle name="40% - Accent2 7 2 3 2 2 2" xfId="6656"/>
    <cellStyle name="40% - Accent2 7 2 3 2 3" xfId="6657"/>
    <cellStyle name="40% - Accent2 7 2 3 3" xfId="1344"/>
    <cellStyle name="40% - Accent2 7 2 3 3 2" xfId="6658"/>
    <cellStyle name="40% - Accent2 7 2 3 4" xfId="6659"/>
    <cellStyle name="40% - Accent2 7 2 4" xfId="1345"/>
    <cellStyle name="40% - Accent2 7 2 4 2" xfId="1346"/>
    <cellStyle name="40% - Accent2 7 2 4 2 2" xfId="6660"/>
    <cellStyle name="40% - Accent2 7 2 4 3" xfId="6661"/>
    <cellStyle name="40% - Accent2 7 2 5" xfId="1347"/>
    <cellStyle name="40% - Accent2 7 2 5 2" xfId="6662"/>
    <cellStyle name="40% - Accent2 7 2 6" xfId="6663"/>
    <cellStyle name="40% - Accent2 7 3" xfId="1348"/>
    <cellStyle name="40% - Accent2 7 3 2" xfId="1349"/>
    <cellStyle name="40% - Accent2 7 3 2 2" xfId="1350"/>
    <cellStyle name="40% - Accent2 7 3 2 2 2" xfId="6664"/>
    <cellStyle name="40% - Accent2 7 3 2 3" xfId="6665"/>
    <cellStyle name="40% - Accent2 7 3 3" xfId="1351"/>
    <cellStyle name="40% - Accent2 7 3 3 2" xfId="6666"/>
    <cellStyle name="40% - Accent2 7 3 4" xfId="6667"/>
    <cellStyle name="40% - Accent2 7 4" xfId="1352"/>
    <cellStyle name="40% - Accent2 7 4 2" xfId="1353"/>
    <cellStyle name="40% - Accent2 7 4 2 2" xfId="1354"/>
    <cellStyle name="40% - Accent2 7 4 2 2 2" xfId="6668"/>
    <cellStyle name="40% - Accent2 7 4 2 3" xfId="6669"/>
    <cellStyle name="40% - Accent2 7 4 3" xfId="1355"/>
    <cellStyle name="40% - Accent2 7 4 3 2" xfId="6670"/>
    <cellStyle name="40% - Accent2 7 4 4" xfId="6671"/>
    <cellStyle name="40% - Accent2 7 5" xfId="1356"/>
    <cellStyle name="40% - Accent2 7 5 2" xfId="1357"/>
    <cellStyle name="40% - Accent2 7 5 2 2" xfId="6672"/>
    <cellStyle name="40% - Accent2 7 5 3" xfId="6673"/>
    <cellStyle name="40% - Accent2 7 6" xfId="1358"/>
    <cellStyle name="40% - Accent2 7 6 2" xfId="6674"/>
    <cellStyle name="40% - Accent2 7 7" xfId="6675"/>
    <cellStyle name="40% - Accent2 8" xfId="1359"/>
    <cellStyle name="40% - Accent2 8 2" xfId="1360"/>
    <cellStyle name="40% - Accent2 8 2 2" xfId="1361"/>
    <cellStyle name="40% - Accent2 8 2 2 2" xfId="1362"/>
    <cellStyle name="40% - Accent2 8 2 2 2 2" xfId="1363"/>
    <cellStyle name="40% - Accent2 8 2 2 2 2 2" xfId="6676"/>
    <cellStyle name="40% - Accent2 8 2 2 2 3" xfId="6677"/>
    <cellStyle name="40% - Accent2 8 2 2 3" xfId="1364"/>
    <cellStyle name="40% - Accent2 8 2 2 3 2" xfId="6678"/>
    <cellStyle name="40% - Accent2 8 2 2 4" xfId="6679"/>
    <cellStyle name="40% - Accent2 8 2 3" xfId="1365"/>
    <cellStyle name="40% - Accent2 8 2 3 2" xfId="1366"/>
    <cellStyle name="40% - Accent2 8 2 3 2 2" xfId="1367"/>
    <cellStyle name="40% - Accent2 8 2 3 2 2 2" xfId="6680"/>
    <cellStyle name="40% - Accent2 8 2 3 2 3" xfId="6681"/>
    <cellStyle name="40% - Accent2 8 2 3 3" xfId="1368"/>
    <cellStyle name="40% - Accent2 8 2 3 3 2" xfId="6682"/>
    <cellStyle name="40% - Accent2 8 2 3 4" xfId="6683"/>
    <cellStyle name="40% - Accent2 8 2 4" xfId="1369"/>
    <cellStyle name="40% - Accent2 8 2 4 2" xfId="1370"/>
    <cellStyle name="40% - Accent2 8 2 4 2 2" xfId="6684"/>
    <cellStyle name="40% - Accent2 8 2 4 3" xfId="6685"/>
    <cellStyle name="40% - Accent2 8 2 5" xfId="1371"/>
    <cellStyle name="40% - Accent2 8 2 5 2" xfId="6686"/>
    <cellStyle name="40% - Accent2 8 2 6" xfId="6687"/>
    <cellStyle name="40% - Accent2 8 3" xfId="1372"/>
    <cellStyle name="40% - Accent2 8 3 2" xfId="1373"/>
    <cellStyle name="40% - Accent2 8 3 2 2" xfId="1374"/>
    <cellStyle name="40% - Accent2 8 3 2 2 2" xfId="6688"/>
    <cellStyle name="40% - Accent2 8 3 2 3" xfId="6689"/>
    <cellStyle name="40% - Accent2 8 3 3" xfId="1375"/>
    <cellStyle name="40% - Accent2 8 3 3 2" xfId="6690"/>
    <cellStyle name="40% - Accent2 8 3 4" xfId="6691"/>
    <cellStyle name="40% - Accent2 8 4" xfId="1376"/>
    <cellStyle name="40% - Accent2 8 4 2" xfId="1377"/>
    <cellStyle name="40% - Accent2 8 4 2 2" xfId="1378"/>
    <cellStyle name="40% - Accent2 8 4 2 2 2" xfId="6692"/>
    <cellStyle name="40% - Accent2 8 4 2 3" xfId="6693"/>
    <cellStyle name="40% - Accent2 8 4 3" xfId="1379"/>
    <cellStyle name="40% - Accent2 8 4 3 2" xfId="6694"/>
    <cellStyle name="40% - Accent2 8 4 4" xfId="6695"/>
    <cellStyle name="40% - Accent2 8 5" xfId="1380"/>
    <cellStyle name="40% - Accent2 8 5 2" xfId="1381"/>
    <cellStyle name="40% - Accent2 8 5 2 2" xfId="6696"/>
    <cellStyle name="40% - Accent2 8 5 3" xfId="6697"/>
    <cellStyle name="40% - Accent2 8 6" xfId="1382"/>
    <cellStyle name="40% - Accent2 8 6 2" xfId="6698"/>
    <cellStyle name="40% - Accent2 8 7" xfId="6699"/>
    <cellStyle name="40% - Accent2 9" xfId="1383"/>
    <cellStyle name="40% - Accent2 9 2" xfId="1384"/>
    <cellStyle name="40% - Accent2 9 2 2" xfId="1385"/>
    <cellStyle name="40% - Accent2 9 2 2 2" xfId="1386"/>
    <cellStyle name="40% - Accent2 9 2 2 2 2" xfId="6700"/>
    <cellStyle name="40% - Accent2 9 2 2 3" xfId="6701"/>
    <cellStyle name="40% - Accent2 9 2 3" xfId="1387"/>
    <cellStyle name="40% - Accent2 9 2 3 2" xfId="6702"/>
    <cellStyle name="40% - Accent2 9 2 4" xfId="6703"/>
    <cellStyle name="40% - Accent2 9 3" xfId="1388"/>
    <cellStyle name="40% - Accent2 9 3 2" xfId="1389"/>
    <cellStyle name="40% - Accent2 9 3 2 2" xfId="1390"/>
    <cellStyle name="40% - Accent2 9 3 2 2 2" xfId="6704"/>
    <cellStyle name="40% - Accent2 9 3 2 3" xfId="6705"/>
    <cellStyle name="40% - Accent2 9 3 3" xfId="1391"/>
    <cellStyle name="40% - Accent2 9 3 3 2" xfId="6706"/>
    <cellStyle name="40% - Accent2 9 3 4" xfId="6707"/>
    <cellStyle name="40% - Accent2 9 4" xfId="1392"/>
    <cellStyle name="40% - Accent2 9 4 2" xfId="1393"/>
    <cellStyle name="40% - Accent2 9 4 2 2" xfId="6708"/>
    <cellStyle name="40% - Accent2 9 4 3" xfId="6709"/>
    <cellStyle name="40% - Accent2 9 5" xfId="1394"/>
    <cellStyle name="40% - Accent2 9 5 2" xfId="6710"/>
    <cellStyle name="40% - Accent2 9 6" xfId="6711"/>
    <cellStyle name="40% - Accent3 10" xfId="1395"/>
    <cellStyle name="40% - Accent3 10 2" xfId="1396"/>
    <cellStyle name="40% - Accent3 10 2 2" xfId="1397"/>
    <cellStyle name="40% - Accent3 10 2 2 2" xfId="6712"/>
    <cellStyle name="40% - Accent3 10 2 3" xfId="6713"/>
    <cellStyle name="40% - Accent3 10 3" xfId="1398"/>
    <cellStyle name="40% - Accent3 10 3 2" xfId="6714"/>
    <cellStyle name="40% - Accent3 10 4" xfId="6715"/>
    <cellStyle name="40% - Accent3 11" xfId="1399"/>
    <cellStyle name="40% - Accent3 11 2" xfId="1400"/>
    <cellStyle name="40% - Accent3 11 2 2" xfId="1401"/>
    <cellStyle name="40% - Accent3 11 2 2 2" xfId="6716"/>
    <cellStyle name="40% - Accent3 11 2 3" xfId="6717"/>
    <cellStyle name="40% - Accent3 11 3" xfId="1402"/>
    <cellStyle name="40% - Accent3 11 3 2" xfId="6718"/>
    <cellStyle name="40% - Accent3 11 4" xfId="6719"/>
    <cellStyle name="40% - Accent3 12" xfId="1403"/>
    <cellStyle name="40% - Accent3 12 2" xfId="1404"/>
    <cellStyle name="40% - Accent3 12 2 2" xfId="1405"/>
    <cellStyle name="40% - Accent3 12 2 2 2" xfId="6720"/>
    <cellStyle name="40% - Accent3 12 2 3" xfId="6721"/>
    <cellStyle name="40% - Accent3 12 3" xfId="1406"/>
    <cellStyle name="40% - Accent3 12 3 2" xfId="6722"/>
    <cellStyle name="40% - Accent3 12 4" xfId="6723"/>
    <cellStyle name="40% - Accent3 13" xfId="1407"/>
    <cellStyle name="40% - Accent3 13 2" xfId="1408"/>
    <cellStyle name="40% - Accent3 13 2 2" xfId="6724"/>
    <cellStyle name="40% - Accent3 13 3" xfId="6725"/>
    <cellStyle name="40% - Accent3 2" xfId="1409"/>
    <cellStyle name="40% - Accent3 2 2" xfId="1410"/>
    <cellStyle name="40% - Accent3 2 3" xfId="1411"/>
    <cellStyle name="40% - Accent3 3" xfId="1412"/>
    <cellStyle name="40% - Accent3 3 2" xfId="1413"/>
    <cellStyle name="40% - Accent3 3 2 2" xfId="1414"/>
    <cellStyle name="40% - Accent3 3 2 2 2" xfId="1415"/>
    <cellStyle name="40% - Accent3 3 2 2 2 2" xfId="1416"/>
    <cellStyle name="40% - Accent3 3 2 2 2 2 2" xfId="6726"/>
    <cellStyle name="40% - Accent3 3 2 2 2 3" xfId="6727"/>
    <cellStyle name="40% - Accent3 3 2 2 3" xfId="1417"/>
    <cellStyle name="40% - Accent3 3 2 2 3 2" xfId="6728"/>
    <cellStyle name="40% - Accent3 3 2 2 4" xfId="6729"/>
    <cellStyle name="40% - Accent3 3 2 3" xfId="1418"/>
    <cellStyle name="40% - Accent3 3 2 3 2" xfId="1419"/>
    <cellStyle name="40% - Accent3 3 2 3 2 2" xfId="1420"/>
    <cellStyle name="40% - Accent3 3 2 3 2 2 2" xfId="6730"/>
    <cellStyle name="40% - Accent3 3 2 3 2 3" xfId="6731"/>
    <cellStyle name="40% - Accent3 3 2 3 3" xfId="1421"/>
    <cellStyle name="40% - Accent3 3 2 3 3 2" xfId="6732"/>
    <cellStyle name="40% - Accent3 3 2 3 4" xfId="6733"/>
    <cellStyle name="40% - Accent3 3 2 4" xfId="1422"/>
    <cellStyle name="40% - Accent3 3 2 4 2" xfId="1423"/>
    <cellStyle name="40% - Accent3 3 2 4 2 2" xfId="6734"/>
    <cellStyle name="40% - Accent3 3 2 4 3" xfId="6735"/>
    <cellStyle name="40% - Accent3 3 2 5" xfId="1424"/>
    <cellStyle name="40% - Accent3 3 2 5 2" xfId="6736"/>
    <cellStyle name="40% - Accent3 3 2 6" xfId="6737"/>
    <cellStyle name="40% - Accent3 3 3" xfId="1425"/>
    <cellStyle name="40% - Accent3 3 3 2" xfId="1426"/>
    <cellStyle name="40% - Accent3 3 3 2 2" xfId="1427"/>
    <cellStyle name="40% - Accent3 3 3 2 2 2" xfId="6738"/>
    <cellStyle name="40% - Accent3 3 3 2 3" xfId="6739"/>
    <cellStyle name="40% - Accent3 3 3 3" xfId="1428"/>
    <cellStyle name="40% - Accent3 3 3 3 2" xfId="6740"/>
    <cellStyle name="40% - Accent3 3 3 4" xfId="6741"/>
    <cellStyle name="40% - Accent3 3 4" xfId="1429"/>
    <cellStyle name="40% - Accent3 3 4 2" xfId="1430"/>
    <cellStyle name="40% - Accent3 3 4 2 2" xfId="1431"/>
    <cellStyle name="40% - Accent3 3 4 2 2 2" xfId="6742"/>
    <cellStyle name="40% - Accent3 3 4 2 3" xfId="6743"/>
    <cellStyle name="40% - Accent3 3 4 3" xfId="1432"/>
    <cellStyle name="40% - Accent3 3 4 3 2" xfId="6744"/>
    <cellStyle name="40% - Accent3 3 4 4" xfId="6745"/>
    <cellStyle name="40% - Accent3 3 5" xfId="1433"/>
    <cellStyle name="40% - Accent3 3 5 2" xfId="1434"/>
    <cellStyle name="40% - Accent3 3 5 2 2" xfId="6746"/>
    <cellStyle name="40% - Accent3 3 5 3" xfId="6747"/>
    <cellStyle name="40% - Accent3 3 6" xfId="1435"/>
    <cellStyle name="40% - Accent3 3 6 2" xfId="6748"/>
    <cellStyle name="40% - Accent3 3 7" xfId="6749"/>
    <cellStyle name="40% - Accent3 4" xfId="1436"/>
    <cellStyle name="40% - Accent3 4 2" xfId="1437"/>
    <cellStyle name="40% - Accent3 4 2 2" xfId="1438"/>
    <cellStyle name="40% - Accent3 4 2 2 2" xfId="1439"/>
    <cellStyle name="40% - Accent3 4 2 2 2 2" xfId="1440"/>
    <cellStyle name="40% - Accent3 4 2 2 2 2 2" xfId="6750"/>
    <cellStyle name="40% - Accent3 4 2 2 2 3" xfId="6751"/>
    <cellStyle name="40% - Accent3 4 2 2 3" xfId="1441"/>
    <cellStyle name="40% - Accent3 4 2 2 3 2" xfId="6752"/>
    <cellStyle name="40% - Accent3 4 2 2 4" xfId="6753"/>
    <cellStyle name="40% - Accent3 4 2 3" xfId="1442"/>
    <cellStyle name="40% - Accent3 4 2 3 2" xfId="1443"/>
    <cellStyle name="40% - Accent3 4 2 3 2 2" xfId="1444"/>
    <cellStyle name="40% - Accent3 4 2 3 2 2 2" xfId="6754"/>
    <cellStyle name="40% - Accent3 4 2 3 2 3" xfId="6755"/>
    <cellStyle name="40% - Accent3 4 2 3 3" xfId="1445"/>
    <cellStyle name="40% - Accent3 4 2 3 3 2" xfId="6756"/>
    <cellStyle name="40% - Accent3 4 2 3 4" xfId="6757"/>
    <cellStyle name="40% - Accent3 4 2 4" xfId="1446"/>
    <cellStyle name="40% - Accent3 4 2 4 2" xfId="1447"/>
    <cellStyle name="40% - Accent3 4 2 4 2 2" xfId="6758"/>
    <cellStyle name="40% - Accent3 4 2 4 3" xfId="6759"/>
    <cellStyle name="40% - Accent3 4 2 5" xfId="1448"/>
    <cellStyle name="40% - Accent3 4 2 5 2" xfId="6760"/>
    <cellStyle name="40% - Accent3 4 2 6" xfId="6761"/>
    <cellStyle name="40% - Accent3 4 3" xfId="1449"/>
    <cellStyle name="40% - Accent3 4 3 2" xfId="1450"/>
    <cellStyle name="40% - Accent3 4 3 2 2" xfId="1451"/>
    <cellStyle name="40% - Accent3 4 3 2 2 2" xfId="6762"/>
    <cellStyle name="40% - Accent3 4 3 2 3" xfId="6763"/>
    <cellStyle name="40% - Accent3 4 3 3" xfId="1452"/>
    <cellStyle name="40% - Accent3 4 3 3 2" xfId="6764"/>
    <cellStyle name="40% - Accent3 4 3 4" xfId="6765"/>
    <cellStyle name="40% - Accent3 4 4" xfId="1453"/>
    <cellStyle name="40% - Accent3 4 4 2" xfId="1454"/>
    <cellStyle name="40% - Accent3 4 4 2 2" xfId="1455"/>
    <cellStyle name="40% - Accent3 4 4 2 2 2" xfId="6766"/>
    <cellStyle name="40% - Accent3 4 4 2 3" xfId="6767"/>
    <cellStyle name="40% - Accent3 4 4 3" xfId="1456"/>
    <cellStyle name="40% - Accent3 4 4 3 2" xfId="6768"/>
    <cellStyle name="40% - Accent3 4 4 4" xfId="6769"/>
    <cellStyle name="40% - Accent3 4 5" xfId="1457"/>
    <cellStyle name="40% - Accent3 4 5 2" xfId="1458"/>
    <cellStyle name="40% - Accent3 4 5 2 2" xfId="6770"/>
    <cellStyle name="40% - Accent3 4 5 3" xfId="6771"/>
    <cellStyle name="40% - Accent3 4 6" xfId="1459"/>
    <cellStyle name="40% - Accent3 4 6 2" xfId="6772"/>
    <cellStyle name="40% - Accent3 4 7" xfId="6773"/>
    <cellStyle name="40% - Accent3 5" xfId="1460"/>
    <cellStyle name="40% - Accent3 5 2" xfId="1461"/>
    <cellStyle name="40% - Accent3 5 2 2" xfId="1462"/>
    <cellStyle name="40% - Accent3 5 2 2 2" xfId="1463"/>
    <cellStyle name="40% - Accent3 5 2 2 2 2" xfId="1464"/>
    <cellStyle name="40% - Accent3 5 2 2 2 2 2" xfId="6774"/>
    <cellStyle name="40% - Accent3 5 2 2 2 3" xfId="6775"/>
    <cellStyle name="40% - Accent3 5 2 2 3" xfId="1465"/>
    <cellStyle name="40% - Accent3 5 2 2 3 2" xfId="6776"/>
    <cellStyle name="40% - Accent3 5 2 2 4" xfId="6777"/>
    <cellStyle name="40% - Accent3 5 2 3" xfId="1466"/>
    <cellStyle name="40% - Accent3 5 2 3 2" xfId="1467"/>
    <cellStyle name="40% - Accent3 5 2 3 2 2" xfId="1468"/>
    <cellStyle name="40% - Accent3 5 2 3 2 2 2" xfId="6778"/>
    <cellStyle name="40% - Accent3 5 2 3 2 3" xfId="6779"/>
    <cellStyle name="40% - Accent3 5 2 3 3" xfId="1469"/>
    <cellStyle name="40% - Accent3 5 2 3 3 2" xfId="6780"/>
    <cellStyle name="40% - Accent3 5 2 3 4" xfId="6781"/>
    <cellStyle name="40% - Accent3 5 2 4" xfId="1470"/>
    <cellStyle name="40% - Accent3 5 2 4 2" xfId="1471"/>
    <cellStyle name="40% - Accent3 5 2 4 2 2" xfId="6782"/>
    <cellStyle name="40% - Accent3 5 2 4 3" xfId="6783"/>
    <cellStyle name="40% - Accent3 5 2 5" xfId="1472"/>
    <cellStyle name="40% - Accent3 5 2 5 2" xfId="6784"/>
    <cellStyle name="40% - Accent3 5 2 6" xfId="6785"/>
    <cellStyle name="40% - Accent3 5 3" xfId="1473"/>
    <cellStyle name="40% - Accent3 5 3 2" xfId="1474"/>
    <cellStyle name="40% - Accent3 5 3 2 2" xfId="1475"/>
    <cellStyle name="40% - Accent3 5 3 2 2 2" xfId="6786"/>
    <cellStyle name="40% - Accent3 5 3 2 3" xfId="6787"/>
    <cellStyle name="40% - Accent3 5 3 3" xfId="1476"/>
    <cellStyle name="40% - Accent3 5 3 3 2" xfId="6788"/>
    <cellStyle name="40% - Accent3 5 3 4" xfId="6789"/>
    <cellStyle name="40% - Accent3 5 4" xfId="1477"/>
    <cellStyle name="40% - Accent3 5 4 2" xfId="1478"/>
    <cellStyle name="40% - Accent3 5 4 2 2" xfId="1479"/>
    <cellStyle name="40% - Accent3 5 4 2 2 2" xfId="6790"/>
    <cellStyle name="40% - Accent3 5 4 2 3" xfId="6791"/>
    <cellStyle name="40% - Accent3 5 4 3" xfId="1480"/>
    <cellStyle name="40% - Accent3 5 4 3 2" xfId="6792"/>
    <cellStyle name="40% - Accent3 5 4 4" xfId="6793"/>
    <cellStyle name="40% - Accent3 5 5" xfId="1481"/>
    <cellStyle name="40% - Accent3 5 5 2" xfId="1482"/>
    <cellStyle name="40% - Accent3 5 5 2 2" xfId="6794"/>
    <cellStyle name="40% - Accent3 5 5 3" xfId="6795"/>
    <cellStyle name="40% - Accent3 5 6" xfId="1483"/>
    <cellStyle name="40% - Accent3 5 6 2" xfId="6796"/>
    <cellStyle name="40% - Accent3 5 7" xfId="6797"/>
    <cellStyle name="40% - Accent3 6" xfId="1484"/>
    <cellStyle name="40% - Accent3 6 2" xfId="1485"/>
    <cellStyle name="40% - Accent3 6 2 2" xfId="1486"/>
    <cellStyle name="40% - Accent3 6 2 2 2" xfId="1487"/>
    <cellStyle name="40% - Accent3 6 2 2 2 2" xfId="1488"/>
    <cellStyle name="40% - Accent3 6 2 2 2 2 2" xfId="6798"/>
    <cellStyle name="40% - Accent3 6 2 2 2 3" xfId="6799"/>
    <cellStyle name="40% - Accent3 6 2 2 3" xfId="1489"/>
    <cellStyle name="40% - Accent3 6 2 2 3 2" xfId="6800"/>
    <cellStyle name="40% - Accent3 6 2 2 4" xfId="6801"/>
    <cellStyle name="40% - Accent3 6 2 3" xfId="1490"/>
    <cellStyle name="40% - Accent3 6 2 3 2" xfId="1491"/>
    <cellStyle name="40% - Accent3 6 2 3 2 2" xfId="1492"/>
    <cellStyle name="40% - Accent3 6 2 3 2 2 2" xfId="6802"/>
    <cellStyle name="40% - Accent3 6 2 3 2 3" xfId="6803"/>
    <cellStyle name="40% - Accent3 6 2 3 3" xfId="1493"/>
    <cellStyle name="40% - Accent3 6 2 3 3 2" xfId="6804"/>
    <cellStyle name="40% - Accent3 6 2 3 4" xfId="6805"/>
    <cellStyle name="40% - Accent3 6 2 4" xfId="1494"/>
    <cellStyle name="40% - Accent3 6 2 4 2" xfId="1495"/>
    <cellStyle name="40% - Accent3 6 2 4 2 2" xfId="6806"/>
    <cellStyle name="40% - Accent3 6 2 4 3" xfId="6807"/>
    <cellStyle name="40% - Accent3 6 2 5" xfId="1496"/>
    <cellStyle name="40% - Accent3 6 2 5 2" xfId="6808"/>
    <cellStyle name="40% - Accent3 6 2 6" xfId="6809"/>
    <cellStyle name="40% - Accent3 6 3" xfId="1497"/>
    <cellStyle name="40% - Accent3 6 3 2" xfId="1498"/>
    <cellStyle name="40% - Accent3 6 3 2 2" xfId="1499"/>
    <cellStyle name="40% - Accent3 6 3 2 2 2" xfId="6810"/>
    <cellStyle name="40% - Accent3 6 3 2 3" xfId="6811"/>
    <cellStyle name="40% - Accent3 6 3 3" xfId="1500"/>
    <cellStyle name="40% - Accent3 6 3 3 2" xfId="6812"/>
    <cellStyle name="40% - Accent3 6 3 4" xfId="6813"/>
    <cellStyle name="40% - Accent3 6 4" xfId="1501"/>
    <cellStyle name="40% - Accent3 6 4 2" xfId="1502"/>
    <cellStyle name="40% - Accent3 6 4 2 2" xfId="1503"/>
    <cellStyle name="40% - Accent3 6 4 2 2 2" xfId="6814"/>
    <cellStyle name="40% - Accent3 6 4 2 3" xfId="6815"/>
    <cellStyle name="40% - Accent3 6 4 3" xfId="1504"/>
    <cellStyle name="40% - Accent3 6 4 3 2" xfId="6816"/>
    <cellStyle name="40% - Accent3 6 4 4" xfId="6817"/>
    <cellStyle name="40% - Accent3 6 5" xfId="1505"/>
    <cellStyle name="40% - Accent3 6 5 2" xfId="1506"/>
    <cellStyle name="40% - Accent3 6 5 2 2" xfId="6818"/>
    <cellStyle name="40% - Accent3 6 5 3" xfId="6819"/>
    <cellStyle name="40% - Accent3 6 6" xfId="1507"/>
    <cellStyle name="40% - Accent3 6 6 2" xfId="6820"/>
    <cellStyle name="40% - Accent3 6 7" xfId="6821"/>
    <cellStyle name="40% - Accent3 7" xfId="1508"/>
    <cellStyle name="40% - Accent3 7 2" xfId="1509"/>
    <cellStyle name="40% - Accent3 7 2 2" xfId="1510"/>
    <cellStyle name="40% - Accent3 7 2 2 2" xfId="1511"/>
    <cellStyle name="40% - Accent3 7 2 2 2 2" xfId="1512"/>
    <cellStyle name="40% - Accent3 7 2 2 2 2 2" xfId="6822"/>
    <cellStyle name="40% - Accent3 7 2 2 2 3" xfId="6823"/>
    <cellStyle name="40% - Accent3 7 2 2 3" xfId="1513"/>
    <cellStyle name="40% - Accent3 7 2 2 3 2" xfId="6824"/>
    <cellStyle name="40% - Accent3 7 2 2 4" xfId="6825"/>
    <cellStyle name="40% - Accent3 7 2 3" xfId="1514"/>
    <cellStyle name="40% - Accent3 7 2 3 2" xfId="1515"/>
    <cellStyle name="40% - Accent3 7 2 3 2 2" xfId="1516"/>
    <cellStyle name="40% - Accent3 7 2 3 2 2 2" xfId="6826"/>
    <cellStyle name="40% - Accent3 7 2 3 2 3" xfId="6827"/>
    <cellStyle name="40% - Accent3 7 2 3 3" xfId="1517"/>
    <cellStyle name="40% - Accent3 7 2 3 3 2" xfId="6828"/>
    <cellStyle name="40% - Accent3 7 2 3 4" xfId="6829"/>
    <cellStyle name="40% - Accent3 7 2 4" xfId="1518"/>
    <cellStyle name="40% - Accent3 7 2 4 2" xfId="1519"/>
    <cellStyle name="40% - Accent3 7 2 4 2 2" xfId="6830"/>
    <cellStyle name="40% - Accent3 7 2 4 3" xfId="6831"/>
    <cellStyle name="40% - Accent3 7 2 5" xfId="1520"/>
    <cellStyle name="40% - Accent3 7 2 5 2" xfId="6832"/>
    <cellStyle name="40% - Accent3 7 2 6" xfId="6833"/>
    <cellStyle name="40% - Accent3 7 3" xfId="1521"/>
    <cellStyle name="40% - Accent3 7 3 2" xfId="1522"/>
    <cellStyle name="40% - Accent3 7 3 2 2" xfId="1523"/>
    <cellStyle name="40% - Accent3 7 3 2 2 2" xfId="6834"/>
    <cellStyle name="40% - Accent3 7 3 2 3" xfId="6835"/>
    <cellStyle name="40% - Accent3 7 3 3" xfId="1524"/>
    <cellStyle name="40% - Accent3 7 3 3 2" xfId="6836"/>
    <cellStyle name="40% - Accent3 7 3 4" xfId="6837"/>
    <cellStyle name="40% - Accent3 7 4" xfId="1525"/>
    <cellStyle name="40% - Accent3 7 4 2" xfId="1526"/>
    <cellStyle name="40% - Accent3 7 4 2 2" xfId="1527"/>
    <cellStyle name="40% - Accent3 7 4 2 2 2" xfId="6838"/>
    <cellStyle name="40% - Accent3 7 4 2 3" xfId="6839"/>
    <cellStyle name="40% - Accent3 7 4 3" xfId="1528"/>
    <cellStyle name="40% - Accent3 7 4 3 2" xfId="6840"/>
    <cellStyle name="40% - Accent3 7 4 4" xfId="6841"/>
    <cellStyle name="40% - Accent3 7 5" xfId="1529"/>
    <cellStyle name="40% - Accent3 7 5 2" xfId="1530"/>
    <cellStyle name="40% - Accent3 7 5 2 2" xfId="6842"/>
    <cellStyle name="40% - Accent3 7 5 3" xfId="6843"/>
    <cellStyle name="40% - Accent3 7 6" xfId="1531"/>
    <cellStyle name="40% - Accent3 7 6 2" xfId="6844"/>
    <cellStyle name="40% - Accent3 7 7" xfId="6845"/>
    <cellStyle name="40% - Accent3 8" xfId="1532"/>
    <cellStyle name="40% - Accent3 8 2" xfId="1533"/>
    <cellStyle name="40% - Accent3 8 2 2" xfId="1534"/>
    <cellStyle name="40% - Accent3 8 2 2 2" xfId="1535"/>
    <cellStyle name="40% - Accent3 8 2 2 2 2" xfId="1536"/>
    <cellStyle name="40% - Accent3 8 2 2 2 2 2" xfId="6846"/>
    <cellStyle name="40% - Accent3 8 2 2 2 3" xfId="6847"/>
    <cellStyle name="40% - Accent3 8 2 2 3" xfId="1537"/>
    <cellStyle name="40% - Accent3 8 2 2 3 2" xfId="6848"/>
    <cellStyle name="40% - Accent3 8 2 2 4" xfId="6849"/>
    <cellStyle name="40% - Accent3 8 2 3" xfId="1538"/>
    <cellStyle name="40% - Accent3 8 2 3 2" xfId="1539"/>
    <cellStyle name="40% - Accent3 8 2 3 2 2" xfId="1540"/>
    <cellStyle name="40% - Accent3 8 2 3 2 2 2" xfId="6850"/>
    <cellStyle name="40% - Accent3 8 2 3 2 3" xfId="6851"/>
    <cellStyle name="40% - Accent3 8 2 3 3" xfId="1541"/>
    <cellStyle name="40% - Accent3 8 2 3 3 2" xfId="6852"/>
    <cellStyle name="40% - Accent3 8 2 3 4" xfId="6853"/>
    <cellStyle name="40% - Accent3 8 2 4" xfId="1542"/>
    <cellStyle name="40% - Accent3 8 2 4 2" xfId="1543"/>
    <cellStyle name="40% - Accent3 8 2 4 2 2" xfId="6854"/>
    <cellStyle name="40% - Accent3 8 2 4 3" xfId="6855"/>
    <cellStyle name="40% - Accent3 8 2 5" xfId="1544"/>
    <cellStyle name="40% - Accent3 8 2 5 2" xfId="6856"/>
    <cellStyle name="40% - Accent3 8 2 6" xfId="6857"/>
    <cellStyle name="40% - Accent3 8 3" xfId="1545"/>
    <cellStyle name="40% - Accent3 8 3 2" xfId="1546"/>
    <cellStyle name="40% - Accent3 8 3 2 2" xfId="1547"/>
    <cellStyle name="40% - Accent3 8 3 2 2 2" xfId="6858"/>
    <cellStyle name="40% - Accent3 8 3 2 3" xfId="6859"/>
    <cellStyle name="40% - Accent3 8 3 3" xfId="1548"/>
    <cellStyle name="40% - Accent3 8 3 3 2" xfId="6860"/>
    <cellStyle name="40% - Accent3 8 3 4" xfId="6861"/>
    <cellStyle name="40% - Accent3 8 4" xfId="1549"/>
    <cellStyle name="40% - Accent3 8 4 2" xfId="1550"/>
    <cellStyle name="40% - Accent3 8 4 2 2" xfId="1551"/>
    <cellStyle name="40% - Accent3 8 4 2 2 2" xfId="6862"/>
    <cellStyle name="40% - Accent3 8 4 2 3" xfId="6863"/>
    <cellStyle name="40% - Accent3 8 4 3" xfId="1552"/>
    <cellStyle name="40% - Accent3 8 4 3 2" xfId="6864"/>
    <cellStyle name="40% - Accent3 8 4 4" xfId="6865"/>
    <cellStyle name="40% - Accent3 8 5" xfId="1553"/>
    <cellStyle name="40% - Accent3 8 5 2" xfId="1554"/>
    <cellStyle name="40% - Accent3 8 5 2 2" xfId="6866"/>
    <cellStyle name="40% - Accent3 8 5 3" xfId="6867"/>
    <cellStyle name="40% - Accent3 8 6" xfId="1555"/>
    <cellStyle name="40% - Accent3 8 6 2" xfId="6868"/>
    <cellStyle name="40% - Accent3 8 7" xfId="6869"/>
    <cellStyle name="40% - Accent3 9" xfId="1556"/>
    <cellStyle name="40% - Accent3 9 2" xfId="1557"/>
    <cellStyle name="40% - Accent3 9 2 2" xfId="1558"/>
    <cellStyle name="40% - Accent3 9 2 2 2" xfId="1559"/>
    <cellStyle name="40% - Accent3 9 2 2 2 2" xfId="6870"/>
    <cellStyle name="40% - Accent3 9 2 2 3" xfId="6871"/>
    <cellStyle name="40% - Accent3 9 2 3" xfId="1560"/>
    <cellStyle name="40% - Accent3 9 2 3 2" xfId="6872"/>
    <cellStyle name="40% - Accent3 9 2 4" xfId="6873"/>
    <cellStyle name="40% - Accent3 9 3" xfId="1561"/>
    <cellStyle name="40% - Accent3 9 3 2" xfId="1562"/>
    <cellStyle name="40% - Accent3 9 3 2 2" xfId="1563"/>
    <cellStyle name="40% - Accent3 9 3 2 2 2" xfId="6874"/>
    <cellStyle name="40% - Accent3 9 3 2 3" xfId="6875"/>
    <cellStyle name="40% - Accent3 9 3 3" xfId="1564"/>
    <cellStyle name="40% - Accent3 9 3 3 2" xfId="6876"/>
    <cellStyle name="40% - Accent3 9 3 4" xfId="6877"/>
    <cellStyle name="40% - Accent3 9 4" xfId="1565"/>
    <cellStyle name="40% - Accent3 9 4 2" xfId="1566"/>
    <cellStyle name="40% - Accent3 9 4 2 2" xfId="6878"/>
    <cellStyle name="40% - Accent3 9 4 3" xfId="6879"/>
    <cellStyle name="40% - Accent3 9 5" xfId="1567"/>
    <cellStyle name="40% - Accent3 9 5 2" xfId="6880"/>
    <cellStyle name="40% - Accent3 9 6" xfId="6881"/>
    <cellStyle name="40% - Accent4 10" xfId="1568"/>
    <cellStyle name="40% - Accent4 10 2" xfId="1569"/>
    <cellStyle name="40% - Accent4 10 2 2" xfId="1570"/>
    <cellStyle name="40% - Accent4 10 2 2 2" xfId="6882"/>
    <cellStyle name="40% - Accent4 10 2 3" xfId="6883"/>
    <cellStyle name="40% - Accent4 10 3" xfId="1571"/>
    <cellStyle name="40% - Accent4 10 3 2" xfId="6884"/>
    <cellStyle name="40% - Accent4 10 4" xfId="6885"/>
    <cellStyle name="40% - Accent4 11" xfId="1572"/>
    <cellStyle name="40% - Accent4 11 2" xfId="1573"/>
    <cellStyle name="40% - Accent4 11 2 2" xfId="1574"/>
    <cellStyle name="40% - Accent4 11 2 2 2" xfId="6886"/>
    <cellStyle name="40% - Accent4 11 2 3" xfId="6887"/>
    <cellStyle name="40% - Accent4 11 3" xfId="1575"/>
    <cellStyle name="40% - Accent4 11 3 2" xfId="6888"/>
    <cellStyle name="40% - Accent4 11 4" xfId="6889"/>
    <cellStyle name="40% - Accent4 12" xfId="1576"/>
    <cellStyle name="40% - Accent4 12 2" xfId="1577"/>
    <cellStyle name="40% - Accent4 12 2 2" xfId="1578"/>
    <cellStyle name="40% - Accent4 12 2 2 2" xfId="6890"/>
    <cellStyle name="40% - Accent4 12 2 3" xfId="6891"/>
    <cellStyle name="40% - Accent4 12 3" xfId="1579"/>
    <cellStyle name="40% - Accent4 12 3 2" xfId="6892"/>
    <cellStyle name="40% - Accent4 12 4" xfId="6893"/>
    <cellStyle name="40% - Accent4 13" xfId="1580"/>
    <cellStyle name="40% - Accent4 13 2" xfId="1581"/>
    <cellStyle name="40% - Accent4 13 2 2" xfId="6894"/>
    <cellStyle name="40% - Accent4 13 3" xfId="6895"/>
    <cellStyle name="40% - Accent4 2" xfId="1582"/>
    <cellStyle name="40% - Accent4 2 2" xfId="1583"/>
    <cellStyle name="40% - Accent4 2 2 2" xfId="6896"/>
    <cellStyle name="40% - Accent4 2 3" xfId="1584"/>
    <cellStyle name="40% - Accent4 3" xfId="1585"/>
    <cellStyle name="40% - Accent4 3 2" xfId="1586"/>
    <cellStyle name="40% - Accent4 3 2 2" xfId="1587"/>
    <cellStyle name="40% - Accent4 3 2 2 2" xfId="1588"/>
    <cellStyle name="40% - Accent4 3 2 2 2 2" xfId="1589"/>
    <cellStyle name="40% - Accent4 3 2 2 2 2 2" xfId="6897"/>
    <cellStyle name="40% - Accent4 3 2 2 2 3" xfId="6898"/>
    <cellStyle name="40% - Accent4 3 2 2 3" xfId="1590"/>
    <cellStyle name="40% - Accent4 3 2 2 3 2" xfId="6899"/>
    <cellStyle name="40% - Accent4 3 2 2 4" xfId="6900"/>
    <cellStyle name="40% - Accent4 3 2 3" xfId="1591"/>
    <cellStyle name="40% - Accent4 3 2 3 2" xfId="1592"/>
    <cellStyle name="40% - Accent4 3 2 3 2 2" xfId="1593"/>
    <cellStyle name="40% - Accent4 3 2 3 2 2 2" xfId="6901"/>
    <cellStyle name="40% - Accent4 3 2 3 2 3" xfId="6902"/>
    <cellStyle name="40% - Accent4 3 2 3 3" xfId="1594"/>
    <cellStyle name="40% - Accent4 3 2 3 3 2" xfId="6903"/>
    <cellStyle name="40% - Accent4 3 2 3 4" xfId="6904"/>
    <cellStyle name="40% - Accent4 3 2 4" xfId="1595"/>
    <cellStyle name="40% - Accent4 3 2 4 2" xfId="1596"/>
    <cellStyle name="40% - Accent4 3 2 4 2 2" xfId="6905"/>
    <cellStyle name="40% - Accent4 3 2 4 3" xfId="6906"/>
    <cellStyle name="40% - Accent4 3 2 5" xfId="1597"/>
    <cellStyle name="40% - Accent4 3 2 5 2" xfId="6907"/>
    <cellStyle name="40% - Accent4 3 2 6" xfId="6908"/>
    <cellStyle name="40% - Accent4 3 3" xfId="1598"/>
    <cellStyle name="40% - Accent4 3 3 2" xfId="1599"/>
    <cellStyle name="40% - Accent4 3 3 2 2" xfId="1600"/>
    <cellStyle name="40% - Accent4 3 3 2 2 2" xfId="6909"/>
    <cellStyle name="40% - Accent4 3 3 2 3" xfId="6910"/>
    <cellStyle name="40% - Accent4 3 3 3" xfId="1601"/>
    <cellStyle name="40% - Accent4 3 3 3 2" xfId="6911"/>
    <cellStyle name="40% - Accent4 3 3 4" xfId="6912"/>
    <cellStyle name="40% - Accent4 3 4" xfId="1602"/>
    <cellStyle name="40% - Accent4 3 4 2" xfId="1603"/>
    <cellStyle name="40% - Accent4 3 4 2 2" xfId="1604"/>
    <cellStyle name="40% - Accent4 3 4 2 2 2" xfId="6913"/>
    <cellStyle name="40% - Accent4 3 4 2 3" xfId="6914"/>
    <cellStyle name="40% - Accent4 3 4 3" xfId="1605"/>
    <cellStyle name="40% - Accent4 3 4 3 2" xfId="6915"/>
    <cellStyle name="40% - Accent4 3 4 4" xfId="6916"/>
    <cellStyle name="40% - Accent4 3 5" xfId="1606"/>
    <cellStyle name="40% - Accent4 3 5 2" xfId="1607"/>
    <cellStyle name="40% - Accent4 3 5 2 2" xfId="6917"/>
    <cellStyle name="40% - Accent4 3 5 3" xfId="6918"/>
    <cellStyle name="40% - Accent4 3 6" xfId="1608"/>
    <cellStyle name="40% - Accent4 3 6 2" xfId="6919"/>
    <cellStyle name="40% - Accent4 3 7" xfId="6920"/>
    <cellStyle name="40% - Accent4 4" xfId="1609"/>
    <cellStyle name="40% - Accent4 4 2" xfId="1610"/>
    <cellStyle name="40% - Accent4 4 2 2" xfId="1611"/>
    <cellStyle name="40% - Accent4 4 2 2 2" xfId="1612"/>
    <cellStyle name="40% - Accent4 4 2 2 2 2" xfId="1613"/>
    <cellStyle name="40% - Accent4 4 2 2 2 2 2" xfId="6921"/>
    <cellStyle name="40% - Accent4 4 2 2 2 3" xfId="6922"/>
    <cellStyle name="40% - Accent4 4 2 2 3" xfId="1614"/>
    <cellStyle name="40% - Accent4 4 2 2 3 2" xfId="6923"/>
    <cellStyle name="40% - Accent4 4 2 2 4" xfId="6924"/>
    <cellStyle name="40% - Accent4 4 2 3" xfId="1615"/>
    <cellStyle name="40% - Accent4 4 2 3 2" xfId="1616"/>
    <cellStyle name="40% - Accent4 4 2 3 2 2" xfId="1617"/>
    <cellStyle name="40% - Accent4 4 2 3 2 2 2" xfId="6925"/>
    <cellStyle name="40% - Accent4 4 2 3 2 3" xfId="6926"/>
    <cellStyle name="40% - Accent4 4 2 3 3" xfId="1618"/>
    <cellStyle name="40% - Accent4 4 2 3 3 2" xfId="6927"/>
    <cellStyle name="40% - Accent4 4 2 3 4" xfId="6928"/>
    <cellStyle name="40% - Accent4 4 2 4" xfId="1619"/>
    <cellStyle name="40% - Accent4 4 2 4 2" xfId="1620"/>
    <cellStyle name="40% - Accent4 4 2 4 2 2" xfId="6929"/>
    <cellStyle name="40% - Accent4 4 2 4 3" xfId="6930"/>
    <cellStyle name="40% - Accent4 4 2 5" xfId="1621"/>
    <cellStyle name="40% - Accent4 4 2 5 2" xfId="6931"/>
    <cellStyle name="40% - Accent4 4 2 6" xfId="6932"/>
    <cellStyle name="40% - Accent4 4 3" xfId="1622"/>
    <cellStyle name="40% - Accent4 4 3 2" xfId="1623"/>
    <cellStyle name="40% - Accent4 4 3 2 2" xfId="1624"/>
    <cellStyle name="40% - Accent4 4 3 2 2 2" xfId="6933"/>
    <cellStyle name="40% - Accent4 4 3 2 3" xfId="6934"/>
    <cellStyle name="40% - Accent4 4 3 3" xfId="1625"/>
    <cellStyle name="40% - Accent4 4 3 3 2" xfId="6935"/>
    <cellStyle name="40% - Accent4 4 3 4" xfId="6936"/>
    <cellStyle name="40% - Accent4 4 4" xfId="1626"/>
    <cellStyle name="40% - Accent4 4 4 2" xfId="1627"/>
    <cellStyle name="40% - Accent4 4 4 2 2" xfId="1628"/>
    <cellStyle name="40% - Accent4 4 4 2 2 2" xfId="6937"/>
    <cellStyle name="40% - Accent4 4 4 2 3" xfId="6938"/>
    <cellStyle name="40% - Accent4 4 4 3" xfId="1629"/>
    <cellStyle name="40% - Accent4 4 4 3 2" xfId="6939"/>
    <cellStyle name="40% - Accent4 4 4 4" xfId="6940"/>
    <cellStyle name="40% - Accent4 4 5" xfId="1630"/>
    <cellStyle name="40% - Accent4 4 5 2" xfId="1631"/>
    <cellStyle name="40% - Accent4 4 5 2 2" xfId="6941"/>
    <cellStyle name="40% - Accent4 4 5 3" xfId="6942"/>
    <cellStyle name="40% - Accent4 4 6" xfId="1632"/>
    <cellStyle name="40% - Accent4 4 6 2" xfId="6943"/>
    <cellStyle name="40% - Accent4 4 7" xfId="6944"/>
    <cellStyle name="40% - Accent4 5" xfId="1633"/>
    <cellStyle name="40% - Accent4 5 2" xfId="1634"/>
    <cellStyle name="40% - Accent4 5 2 2" xfId="1635"/>
    <cellStyle name="40% - Accent4 5 2 2 2" xfId="1636"/>
    <cellStyle name="40% - Accent4 5 2 2 2 2" xfId="1637"/>
    <cellStyle name="40% - Accent4 5 2 2 2 2 2" xfId="6945"/>
    <cellStyle name="40% - Accent4 5 2 2 2 3" xfId="6946"/>
    <cellStyle name="40% - Accent4 5 2 2 3" xfId="1638"/>
    <cellStyle name="40% - Accent4 5 2 2 3 2" xfId="6947"/>
    <cellStyle name="40% - Accent4 5 2 2 4" xfId="6948"/>
    <cellStyle name="40% - Accent4 5 2 3" xfId="1639"/>
    <cellStyle name="40% - Accent4 5 2 3 2" xfId="1640"/>
    <cellStyle name="40% - Accent4 5 2 3 2 2" xfId="1641"/>
    <cellStyle name="40% - Accent4 5 2 3 2 2 2" xfId="6949"/>
    <cellStyle name="40% - Accent4 5 2 3 2 3" xfId="6950"/>
    <cellStyle name="40% - Accent4 5 2 3 3" xfId="1642"/>
    <cellStyle name="40% - Accent4 5 2 3 3 2" xfId="6951"/>
    <cellStyle name="40% - Accent4 5 2 3 4" xfId="6952"/>
    <cellStyle name="40% - Accent4 5 2 4" xfId="1643"/>
    <cellStyle name="40% - Accent4 5 2 4 2" xfId="1644"/>
    <cellStyle name="40% - Accent4 5 2 4 2 2" xfId="6953"/>
    <cellStyle name="40% - Accent4 5 2 4 3" xfId="6954"/>
    <cellStyle name="40% - Accent4 5 2 5" xfId="1645"/>
    <cellStyle name="40% - Accent4 5 2 5 2" xfId="6955"/>
    <cellStyle name="40% - Accent4 5 2 6" xfId="6956"/>
    <cellStyle name="40% - Accent4 5 3" xfId="1646"/>
    <cellStyle name="40% - Accent4 5 3 2" xfId="1647"/>
    <cellStyle name="40% - Accent4 5 3 2 2" xfId="1648"/>
    <cellStyle name="40% - Accent4 5 3 2 2 2" xfId="6957"/>
    <cellStyle name="40% - Accent4 5 3 2 3" xfId="6958"/>
    <cellStyle name="40% - Accent4 5 3 3" xfId="1649"/>
    <cellStyle name="40% - Accent4 5 3 3 2" xfId="6959"/>
    <cellStyle name="40% - Accent4 5 3 4" xfId="6960"/>
    <cellStyle name="40% - Accent4 5 4" xfId="1650"/>
    <cellStyle name="40% - Accent4 5 4 2" xfId="1651"/>
    <cellStyle name="40% - Accent4 5 4 2 2" xfId="1652"/>
    <cellStyle name="40% - Accent4 5 4 2 2 2" xfId="6961"/>
    <cellStyle name="40% - Accent4 5 4 2 3" xfId="6962"/>
    <cellStyle name="40% - Accent4 5 4 3" xfId="1653"/>
    <cellStyle name="40% - Accent4 5 4 3 2" xfId="6963"/>
    <cellStyle name="40% - Accent4 5 4 4" xfId="6964"/>
    <cellStyle name="40% - Accent4 5 5" xfId="1654"/>
    <cellStyle name="40% - Accent4 5 5 2" xfId="1655"/>
    <cellStyle name="40% - Accent4 5 5 2 2" xfId="6965"/>
    <cellStyle name="40% - Accent4 5 5 3" xfId="6966"/>
    <cellStyle name="40% - Accent4 5 6" xfId="1656"/>
    <cellStyle name="40% - Accent4 5 6 2" xfId="6967"/>
    <cellStyle name="40% - Accent4 5 7" xfId="6968"/>
    <cellStyle name="40% - Accent4 6" xfId="1657"/>
    <cellStyle name="40% - Accent4 6 2" xfId="1658"/>
    <cellStyle name="40% - Accent4 6 2 2" xfId="1659"/>
    <cellStyle name="40% - Accent4 6 2 2 2" xfId="1660"/>
    <cellStyle name="40% - Accent4 6 2 2 2 2" xfId="1661"/>
    <cellStyle name="40% - Accent4 6 2 2 2 2 2" xfId="6969"/>
    <cellStyle name="40% - Accent4 6 2 2 2 3" xfId="6970"/>
    <cellStyle name="40% - Accent4 6 2 2 3" xfId="1662"/>
    <cellStyle name="40% - Accent4 6 2 2 3 2" xfId="6971"/>
    <cellStyle name="40% - Accent4 6 2 2 4" xfId="6972"/>
    <cellStyle name="40% - Accent4 6 2 3" xfId="1663"/>
    <cellStyle name="40% - Accent4 6 2 3 2" xfId="1664"/>
    <cellStyle name="40% - Accent4 6 2 3 2 2" xfId="1665"/>
    <cellStyle name="40% - Accent4 6 2 3 2 2 2" xfId="6973"/>
    <cellStyle name="40% - Accent4 6 2 3 2 3" xfId="6974"/>
    <cellStyle name="40% - Accent4 6 2 3 3" xfId="1666"/>
    <cellStyle name="40% - Accent4 6 2 3 3 2" xfId="6975"/>
    <cellStyle name="40% - Accent4 6 2 3 4" xfId="6976"/>
    <cellStyle name="40% - Accent4 6 2 4" xfId="1667"/>
    <cellStyle name="40% - Accent4 6 2 4 2" xfId="1668"/>
    <cellStyle name="40% - Accent4 6 2 4 2 2" xfId="6977"/>
    <cellStyle name="40% - Accent4 6 2 4 3" xfId="6978"/>
    <cellStyle name="40% - Accent4 6 2 5" xfId="1669"/>
    <cellStyle name="40% - Accent4 6 2 5 2" xfId="6979"/>
    <cellStyle name="40% - Accent4 6 2 6" xfId="6980"/>
    <cellStyle name="40% - Accent4 6 3" xfId="1670"/>
    <cellStyle name="40% - Accent4 6 3 2" xfId="1671"/>
    <cellStyle name="40% - Accent4 6 3 2 2" xfId="1672"/>
    <cellStyle name="40% - Accent4 6 3 2 2 2" xfId="6981"/>
    <cellStyle name="40% - Accent4 6 3 2 3" xfId="6982"/>
    <cellStyle name="40% - Accent4 6 3 3" xfId="1673"/>
    <cellStyle name="40% - Accent4 6 3 3 2" xfId="6983"/>
    <cellStyle name="40% - Accent4 6 3 4" xfId="6984"/>
    <cellStyle name="40% - Accent4 6 4" xfId="1674"/>
    <cellStyle name="40% - Accent4 6 4 2" xfId="1675"/>
    <cellStyle name="40% - Accent4 6 4 2 2" xfId="1676"/>
    <cellStyle name="40% - Accent4 6 4 2 2 2" xfId="6985"/>
    <cellStyle name="40% - Accent4 6 4 2 3" xfId="6986"/>
    <cellStyle name="40% - Accent4 6 4 3" xfId="1677"/>
    <cellStyle name="40% - Accent4 6 4 3 2" xfId="6987"/>
    <cellStyle name="40% - Accent4 6 4 4" xfId="6988"/>
    <cellStyle name="40% - Accent4 6 5" xfId="1678"/>
    <cellStyle name="40% - Accent4 6 5 2" xfId="1679"/>
    <cellStyle name="40% - Accent4 6 5 2 2" xfId="6989"/>
    <cellStyle name="40% - Accent4 6 5 3" xfId="6990"/>
    <cellStyle name="40% - Accent4 6 6" xfId="1680"/>
    <cellStyle name="40% - Accent4 6 6 2" xfId="6991"/>
    <cellStyle name="40% - Accent4 6 7" xfId="6992"/>
    <cellStyle name="40% - Accent4 7" xfId="1681"/>
    <cellStyle name="40% - Accent4 7 2" xfId="1682"/>
    <cellStyle name="40% - Accent4 7 2 2" xfId="1683"/>
    <cellStyle name="40% - Accent4 7 2 2 2" xfId="1684"/>
    <cellStyle name="40% - Accent4 7 2 2 2 2" xfId="1685"/>
    <cellStyle name="40% - Accent4 7 2 2 2 2 2" xfId="6993"/>
    <cellStyle name="40% - Accent4 7 2 2 2 3" xfId="6994"/>
    <cellStyle name="40% - Accent4 7 2 2 3" xfId="1686"/>
    <cellStyle name="40% - Accent4 7 2 2 3 2" xfId="6995"/>
    <cellStyle name="40% - Accent4 7 2 2 4" xfId="6996"/>
    <cellStyle name="40% - Accent4 7 2 3" xfId="1687"/>
    <cellStyle name="40% - Accent4 7 2 3 2" xfId="1688"/>
    <cellStyle name="40% - Accent4 7 2 3 2 2" xfId="1689"/>
    <cellStyle name="40% - Accent4 7 2 3 2 2 2" xfId="6997"/>
    <cellStyle name="40% - Accent4 7 2 3 2 3" xfId="6998"/>
    <cellStyle name="40% - Accent4 7 2 3 3" xfId="1690"/>
    <cellStyle name="40% - Accent4 7 2 3 3 2" xfId="6999"/>
    <cellStyle name="40% - Accent4 7 2 3 4" xfId="7000"/>
    <cellStyle name="40% - Accent4 7 2 4" xfId="1691"/>
    <cellStyle name="40% - Accent4 7 2 4 2" xfId="1692"/>
    <cellStyle name="40% - Accent4 7 2 4 2 2" xfId="7001"/>
    <cellStyle name="40% - Accent4 7 2 4 3" xfId="7002"/>
    <cellStyle name="40% - Accent4 7 2 5" xfId="1693"/>
    <cellStyle name="40% - Accent4 7 2 5 2" xfId="7003"/>
    <cellStyle name="40% - Accent4 7 2 6" xfId="7004"/>
    <cellStyle name="40% - Accent4 7 3" xfId="1694"/>
    <cellStyle name="40% - Accent4 7 3 2" xfId="1695"/>
    <cellStyle name="40% - Accent4 7 3 2 2" xfId="1696"/>
    <cellStyle name="40% - Accent4 7 3 2 2 2" xfId="7005"/>
    <cellStyle name="40% - Accent4 7 3 2 3" xfId="7006"/>
    <cellStyle name="40% - Accent4 7 3 3" xfId="1697"/>
    <cellStyle name="40% - Accent4 7 3 3 2" xfId="7007"/>
    <cellStyle name="40% - Accent4 7 3 4" xfId="7008"/>
    <cellStyle name="40% - Accent4 7 4" xfId="1698"/>
    <cellStyle name="40% - Accent4 7 4 2" xfId="1699"/>
    <cellStyle name="40% - Accent4 7 4 2 2" xfId="1700"/>
    <cellStyle name="40% - Accent4 7 4 2 2 2" xfId="7009"/>
    <cellStyle name="40% - Accent4 7 4 2 3" xfId="7010"/>
    <cellStyle name="40% - Accent4 7 4 3" xfId="1701"/>
    <cellStyle name="40% - Accent4 7 4 3 2" xfId="7011"/>
    <cellStyle name="40% - Accent4 7 4 4" xfId="7012"/>
    <cellStyle name="40% - Accent4 7 5" xfId="1702"/>
    <cellStyle name="40% - Accent4 7 5 2" xfId="1703"/>
    <cellStyle name="40% - Accent4 7 5 2 2" xfId="7013"/>
    <cellStyle name="40% - Accent4 7 5 3" xfId="7014"/>
    <cellStyle name="40% - Accent4 7 6" xfId="1704"/>
    <cellStyle name="40% - Accent4 7 6 2" xfId="7015"/>
    <cellStyle name="40% - Accent4 7 7" xfId="7016"/>
    <cellStyle name="40% - Accent4 8" xfId="1705"/>
    <cellStyle name="40% - Accent4 8 2" xfId="1706"/>
    <cellStyle name="40% - Accent4 8 2 2" xfId="1707"/>
    <cellStyle name="40% - Accent4 8 2 2 2" xfId="1708"/>
    <cellStyle name="40% - Accent4 8 2 2 2 2" xfId="1709"/>
    <cellStyle name="40% - Accent4 8 2 2 2 2 2" xfId="7017"/>
    <cellStyle name="40% - Accent4 8 2 2 2 3" xfId="7018"/>
    <cellStyle name="40% - Accent4 8 2 2 3" xfId="1710"/>
    <cellStyle name="40% - Accent4 8 2 2 3 2" xfId="7019"/>
    <cellStyle name="40% - Accent4 8 2 2 4" xfId="7020"/>
    <cellStyle name="40% - Accent4 8 2 3" xfId="1711"/>
    <cellStyle name="40% - Accent4 8 2 3 2" xfId="1712"/>
    <cellStyle name="40% - Accent4 8 2 3 2 2" xfId="1713"/>
    <cellStyle name="40% - Accent4 8 2 3 2 2 2" xfId="7021"/>
    <cellStyle name="40% - Accent4 8 2 3 2 3" xfId="7022"/>
    <cellStyle name="40% - Accent4 8 2 3 3" xfId="1714"/>
    <cellStyle name="40% - Accent4 8 2 3 3 2" xfId="7023"/>
    <cellStyle name="40% - Accent4 8 2 3 4" xfId="7024"/>
    <cellStyle name="40% - Accent4 8 2 4" xfId="1715"/>
    <cellStyle name="40% - Accent4 8 2 4 2" xfId="1716"/>
    <cellStyle name="40% - Accent4 8 2 4 2 2" xfId="7025"/>
    <cellStyle name="40% - Accent4 8 2 4 3" xfId="7026"/>
    <cellStyle name="40% - Accent4 8 2 5" xfId="1717"/>
    <cellStyle name="40% - Accent4 8 2 5 2" xfId="7027"/>
    <cellStyle name="40% - Accent4 8 2 6" xfId="7028"/>
    <cellStyle name="40% - Accent4 8 3" xfId="1718"/>
    <cellStyle name="40% - Accent4 8 3 2" xfId="1719"/>
    <cellStyle name="40% - Accent4 8 3 2 2" xfId="1720"/>
    <cellStyle name="40% - Accent4 8 3 2 2 2" xfId="7029"/>
    <cellStyle name="40% - Accent4 8 3 2 3" xfId="7030"/>
    <cellStyle name="40% - Accent4 8 3 3" xfId="1721"/>
    <cellStyle name="40% - Accent4 8 3 3 2" xfId="7031"/>
    <cellStyle name="40% - Accent4 8 3 4" xfId="7032"/>
    <cellStyle name="40% - Accent4 8 4" xfId="1722"/>
    <cellStyle name="40% - Accent4 8 4 2" xfId="1723"/>
    <cellStyle name="40% - Accent4 8 4 2 2" xfId="1724"/>
    <cellStyle name="40% - Accent4 8 4 2 2 2" xfId="7033"/>
    <cellStyle name="40% - Accent4 8 4 2 3" xfId="7034"/>
    <cellStyle name="40% - Accent4 8 4 3" xfId="1725"/>
    <cellStyle name="40% - Accent4 8 4 3 2" xfId="7035"/>
    <cellStyle name="40% - Accent4 8 4 4" xfId="7036"/>
    <cellStyle name="40% - Accent4 8 5" xfId="1726"/>
    <cellStyle name="40% - Accent4 8 5 2" xfId="1727"/>
    <cellStyle name="40% - Accent4 8 5 2 2" xfId="7037"/>
    <cellStyle name="40% - Accent4 8 5 3" xfId="7038"/>
    <cellStyle name="40% - Accent4 8 6" xfId="1728"/>
    <cellStyle name="40% - Accent4 8 6 2" xfId="7039"/>
    <cellStyle name="40% - Accent4 8 7" xfId="7040"/>
    <cellStyle name="40% - Accent4 9" xfId="1729"/>
    <cellStyle name="40% - Accent4 9 2" xfId="1730"/>
    <cellStyle name="40% - Accent4 9 2 2" xfId="1731"/>
    <cellStyle name="40% - Accent4 9 2 2 2" xfId="1732"/>
    <cellStyle name="40% - Accent4 9 2 2 2 2" xfId="7041"/>
    <cellStyle name="40% - Accent4 9 2 2 3" xfId="7042"/>
    <cellStyle name="40% - Accent4 9 2 3" xfId="1733"/>
    <cellStyle name="40% - Accent4 9 2 3 2" xfId="7043"/>
    <cellStyle name="40% - Accent4 9 2 4" xfId="7044"/>
    <cellStyle name="40% - Accent4 9 3" xfId="1734"/>
    <cellStyle name="40% - Accent4 9 3 2" xfId="1735"/>
    <cellStyle name="40% - Accent4 9 3 2 2" xfId="1736"/>
    <cellStyle name="40% - Accent4 9 3 2 2 2" xfId="7045"/>
    <cellStyle name="40% - Accent4 9 3 2 3" xfId="7046"/>
    <cellStyle name="40% - Accent4 9 3 3" xfId="1737"/>
    <cellStyle name="40% - Accent4 9 3 3 2" xfId="7047"/>
    <cellStyle name="40% - Accent4 9 3 4" xfId="7048"/>
    <cellStyle name="40% - Accent4 9 4" xfId="1738"/>
    <cellStyle name="40% - Accent4 9 4 2" xfId="1739"/>
    <cellStyle name="40% - Accent4 9 4 2 2" xfId="7049"/>
    <cellStyle name="40% - Accent4 9 4 3" xfId="7050"/>
    <cellStyle name="40% - Accent4 9 5" xfId="1740"/>
    <cellStyle name="40% - Accent4 9 5 2" xfId="7051"/>
    <cellStyle name="40% - Accent4 9 6" xfId="7052"/>
    <cellStyle name="40% - Accent5 10" xfId="1741"/>
    <cellStyle name="40% - Accent5 10 2" xfId="1742"/>
    <cellStyle name="40% - Accent5 10 2 2" xfId="1743"/>
    <cellStyle name="40% - Accent5 10 2 2 2" xfId="7053"/>
    <cellStyle name="40% - Accent5 10 2 3" xfId="7054"/>
    <cellStyle name="40% - Accent5 10 3" xfId="1744"/>
    <cellStyle name="40% - Accent5 10 3 2" xfId="7055"/>
    <cellStyle name="40% - Accent5 10 4" xfId="7056"/>
    <cellStyle name="40% - Accent5 11" xfId="1745"/>
    <cellStyle name="40% - Accent5 11 2" xfId="1746"/>
    <cellStyle name="40% - Accent5 11 2 2" xfId="1747"/>
    <cellStyle name="40% - Accent5 11 2 2 2" xfId="7057"/>
    <cellStyle name="40% - Accent5 11 2 3" xfId="7058"/>
    <cellStyle name="40% - Accent5 11 3" xfId="1748"/>
    <cellStyle name="40% - Accent5 11 3 2" xfId="7059"/>
    <cellStyle name="40% - Accent5 11 4" xfId="7060"/>
    <cellStyle name="40% - Accent5 12" xfId="1749"/>
    <cellStyle name="40% - Accent5 12 2" xfId="1750"/>
    <cellStyle name="40% - Accent5 12 2 2" xfId="1751"/>
    <cellStyle name="40% - Accent5 12 2 2 2" xfId="7061"/>
    <cellStyle name="40% - Accent5 12 2 3" xfId="7062"/>
    <cellStyle name="40% - Accent5 12 3" xfId="1752"/>
    <cellStyle name="40% - Accent5 12 3 2" xfId="7063"/>
    <cellStyle name="40% - Accent5 12 4" xfId="7064"/>
    <cellStyle name="40% - Accent5 13" xfId="1753"/>
    <cellStyle name="40% - Accent5 13 2" xfId="1754"/>
    <cellStyle name="40% - Accent5 13 2 2" xfId="7065"/>
    <cellStyle name="40% - Accent5 13 3" xfId="7066"/>
    <cellStyle name="40% - Accent5 2" xfId="1755"/>
    <cellStyle name="40% - Accent5 2 2" xfId="1756"/>
    <cellStyle name="40% - Accent5 2 2 2" xfId="7067"/>
    <cellStyle name="40% - Accent5 2 3" xfId="1757"/>
    <cellStyle name="40% - Accent5 3" xfId="1758"/>
    <cellStyle name="40% - Accent5 3 2" xfId="1759"/>
    <cellStyle name="40% - Accent5 3 2 2" xfId="1760"/>
    <cellStyle name="40% - Accent5 3 2 2 2" xfId="1761"/>
    <cellStyle name="40% - Accent5 3 2 2 2 2" xfId="1762"/>
    <cellStyle name="40% - Accent5 3 2 2 2 2 2" xfId="7068"/>
    <cellStyle name="40% - Accent5 3 2 2 2 3" xfId="7069"/>
    <cellStyle name="40% - Accent5 3 2 2 3" xfId="1763"/>
    <cellStyle name="40% - Accent5 3 2 2 3 2" xfId="7070"/>
    <cellStyle name="40% - Accent5 3 2 2 4" xfId="7071"/>
    <cellStyle name="40% - Accent5 3 2 3" xfId="1764"/>
    <cellStyle name="40% - Accent5 3 2 3 2" xfId="1765"/>
    <cellStyle name="40% - Accent5 3 2 3 2 2" xfId="1766"/>
    <cellStyle name="40% - Accent5 3 2 3 2 2 2" xfId="7072"/>
    <cellStyle name="40% - Accent5 3 2 3 2 3" xfId="7073"/>
    <cellStyle name="40% - Accent5 3 2 3 3" xfId="1767"/>
    <cellStyle name="40% - Accent5 3 2 3 3 2" xfId="7074"/>
    <cellStyle name="40% - Accent5 3 2 3 4" xfId="7075"/>
    <cellStyle name="40% - Accent5 3 2 4" xfId="1768"/>
    <cellStyle name="40% - Accent5 3 2 4 2" xfId="1769"/>
    <cellStyle name="40% - Accent5 3 2 4 2 2" xfId="7076"/>
    <cellStyle name="40% - Accent5 3 2 4 3" xfId="7077"/>
    <cellStyle name="40% - Accent5 3 2 5" xfId="1770"/>
    <cellStyle name="40% - Accent5 3 2 5 2" xfId="7078"/>
    <cellStyle name="40% - Accent5 3 2 6" xfId="7079"/>
    <cellStyle name="40% - Accent5 3 3" xfId="1771"/>
    <cellStyle name="40% - Accent5 3 3 2" xfId="1772"/>
    <cellStyle name="40% - Accent5 3 3 2 2" xfId="1773"/>
    <cellStyle name="40% - Accent5 3 3 2 2 2" xfId="7080"/>
    <cellStyle name="40% - Accent5 3 3 2 3" xfId="7081"/>
    <cellStyle name="40% - Accent5 3 3 3" xfId="1774"/>
    <cellStyle name="40% - Accent5 3 3 3 2" xfId="7082"/>
    <cellStyle name="40% - Accent5 3 3 4" xfId="7083"/>
    <cellStyle name="40% - Accent5 3 4" xfId="1775"/>
    <cellStyle name="40% - Accent5 3 4 2" xfId="1776"/>
    <cellStyle name="40% - Accent5 3 4 2 2" xfId="1777"/>
    <cellStyle name="40% - Accent5 3 4 2 2 2" xfId="7084"/>
    <cellStyle name="40% - Accent5 3 4 2 3" xfId="7085"/>
    <cellStyle name="40% - Accent5 3 4 3" xfId="1778"/>
    <cellStyle name="40% - Accent5 3 4 3 2" xfId="7086"/>
    <cellStyle name="40% - Accent5 3 4 4" xfId="7087"/>
    <cellStyle name="40% - Accent5 3 5" xfId="1779"/>
    <cellStyle name="40% - Accent5 3 5 2" xfId="1780"/>
    <cellStyle name="40% - Accent5 3 5 2 2" xfId="7088"/>
    <cellStyle name="40% - Accent5 3 5 3" xfId="7089"/>
    <cellStyle name="40% - Accent5 3 6" xfId="1781"/>
    <cellStyle name="40% - Accent5 3 6 2" xfId="7090"/>
    <cellStyle name="40% - Accent5 3 7" xfId="7091"/>
    <cellStyle name="40% - Accent5 4" xfId="1782"/>
    <cellStyle name="40% - Accent5 4 2" xfId="1783"/>
    <cellStyle name="40% - Accent5 4 2 2" xfId="1784"/>
    <cellStyle name="40% - Accent5 4 2 2 2" xfId="1785"/>
    <cellStyle name="40% - Accent5 4 2 2 2 2" xfId="1786"/>
    <cellStyle name="40% - Accent5 4 2 2 2 2 2" xfId="7092"/>
    <cellStyle name="40% - Accent5 4 2 2 2 3" xfId="7093"/>
    <cellStyle name="40% - Accent5 4 2 2 3" xfId="1787"/>
    <cellStyle name="40% - Accent5 4 2 2 3 2" xfId="7094"/>
    <cellStyle name="40% - Accent5 4 2 2 4" xfId="7095"/>
    <cellStyle name="40% - Accent5 4 2 3" xfId="1788"/>
    <cellStyle name="40% - Accent5 4 2 3 2" xfId="1789"/>
    <cellStyle name="40% - Accent5 4 2 3 2 2" xfId="1790"/>
    <cellStyle name="40% - Accent5 4 2 3 2 2 2" xfId="7096"/>
    <cellStyle name="40% - Accent5 4 2 3 2 3" xfId="7097"/>
    <cellStyle name="40% - Accent5 4 2 3 3" xfId="1791"/>
    <cellStyle name="40% - Accent5 4 2 3 3 2" xfId="7098"/>
    <cellStyle name="40% - Accent5 4 2 3 4" xfId="7099"/>
    <cellStyle name="40% - Accent5 4 2 4" xfId="1792"/>
    <cellStyle name="40% - Accent5 4 2 4 2" xfId="1793"/>
    <cellStyle name="40% - Accent5 4 2 4 2 2" xfId="7100"/>
    <cellStyle name="40% - Accent5 4 2 4 3" xfId="7101"/>
    <cellStyle name="40% - Accent5 4 2 5" xfId="1794"/>
    <cellStyle name="40% - Accent5 4 2 5 2" xfId="7102"/>
    <cellStyle name="40% - Accent5 4 2 6" xfId="7103"/>
    <cellStyle name="40% - Accent5 4 3" xfId="1795"/>
    <cellStyle name="40% - Accent5 4 3 2" xfId="1796"/>
    <cellStyle name="40% - Accent5 4 3 2 2" xfId="1797"/>
    <cellStyle name="40% - Accent5 4 3 2 2 2" xfId="7104"/>
    <cellStyle name="40% - Accent5 4 3 2 3" xfId="7105"/>
    <cellStyle name="40% - Accent5 4 3 3" xfId="1798"/>
    <cellStyle name="40% - Accent5 4 3 3 2" xfId="7106"/>
    <cellStyle name="40% - Accent5 4 3 4" xfId="7107"/>
    <cellStyle name="40% - Accent5 4 4" xfId="1799"/>
    <cellStyle name="40% - Accent5 4 4 2" xfId="1800"/>
    <cellStyle name="40% - Accent5 4 4 2 2" xfId="1801"/>
    <cellStyle name="40% - Accent5 4 4 2 2 2" xfId="7108"/>
    <cellStyle name="40% - Accent5 4 4 2 3" xfId="7109"/>
    <cellStyle name="40% - Accent5 4 4 3" xfId="1802"/>
    <cellStyle name="40% - Accent5 4 4 3 2" xfId="7110"/>
    <cellStyle name="40% - Accent5 4 4 4" xfId="7111"/>
    <cellStyle name="40% - Accent5 4 5" xfId="1803"/>
    <cellStyle name="40% - Accent5 4 5 2" xfId="1804"/>
    <cellStyle name="40% - Accent5 4 5 2 2" xfId="7112"/>
    <cellStyle name="40% - Accent5 4 5 3" xfId="7113"/>
    <cellStyle name="40% - Accent5 4 6" xfId="1805"/>
    <cellStyle name="40% - Accent5 4 6 2" xfId="7114"/>
    <cellStyle name="40% - Accent5 4 7" xfId="7115"/>
    <cellStyle name="40% - Accent5 5" xfId="1806"/>
    <cellStyle name="40% - Accent5 5 2" xfId="1807"/>
    <cellStyle name="40% - Accent5 5 2 2" xfId="1808"/>
    <cellStyle name="40% - Accent5 5 2 2 2" xfId="1809"/>
    <cellStyle name="40% - Accent5 5 2 2 2 2" xfId="1810"/>
    <cellStyle name="40% - Accent5 5 2 2 2 2 2" xfId="7116"/>
    <cellStyle name="40% - Accent5 5 2 2 2 3" xfId="7117"/>
    <cellStyle name="40% - Accent5 5 2 2 3" xfId="1811"/>
    <cellStyle name="40% - Accent5 5 2 2 3 2" xfId="7118"/>
    <cellStyle name="40% - Accent5 5 2 2 4" xfId="7119"/>
    <cellStyle name="40% - Accent5 5 2 3" xfId="1812"/>
    <cellStyle name="40% - Accent5 5 2 3 2" xfId="1813"/>
    <cellStyle name="40% - Accent5 5 2 3 2 2" xfId="1814"/>
    <cellStyle name="40% - Accent5 5 2 3 2 2 2" xfId="7120"/>
    <cellStyle name="40% - Accent5 5 2 3 2 3" xfId="7121"/>
    <cellStyle name="40% - Accent5 5 2 3 3" xfId="1815"/>
    <cellStyle name="40% - Accent5 5 2 3 3 2" xfId="7122"/>
    <cellStyle name="40% - Accent5 5 2 3 4" xfId="7123"/>
    <cellStyle name="40% - Accent5 5 2 4" xfId="1816"/>
    <cellStyle name="40% - Accent5 5 2 4 2" xfId="1817"/>
    <cellStyle name="40% - Accent5 5 2 4 2 2" xfId="7124"/>
    <cellStyle name="40% - Accent5 5 2 4 3" xfId="7125"/>
    <cellStyle name="40% - Accent5 5 2 5" xfId="1818"/>
    <cellStyle name="40% - Accent5 5 2 5 2" xfId="7126"/>
    <cellStyle name="40% - Accent5 5 2 6" xfId="7127"/>
    <cellStyle name="40% - Accent5 5 3" xfId="1819"/>
    <cellStyle name="40% - Accent5 5 3 2" xfId="1820"/>
    <cellStyle name="40% - Accent5 5 3 2 2" xfId="1821"/>
    <cellStyle name="40% - Accent5 5 3 2 2 2" xfId="7128"/>
    <cellStyle name="40% - Accent5 5 3 2 3" xfId="7129"/>
    <cellStyle name="40% - Accent5 5 3 3" xfId="1822"/>
    <cellStyle name="40% - Accent5 5 3 3 2" xfId="7130"/>
    <cellStyle name="40% - Accent5 5 3 4" xfId="7131"/>
    <cellStyle name="40% - Accent5 5 4" xfId="1823"/>
    <cellStyle name="40% - Accent5 5 4 2" xfId="1824"/>
    <cellStyle name="40% - Accent5 5 4 2 2" xfId="1825"/>
    <cellStyle name="40% - Accent5 5 4 2 2 2" xfId="7132"/>
    <cellStyle name="40% - Accent5 5 4 2 3" xfId="7133"/>
    <cellStyle name="40% - Accent5 5 4 3" xfId="1826"/>
    <cellStyle name="40% - Accent5 5 4 3 2" xfId="7134"/>
    <cellStyle name="40% - Accent5 5 4 4" xfId="7135"/>
    <cellStyle name="40% - Accent5 5 5" xfId="1827"/>
    <cellStyle name="40% - Accent5 5 5 2" xfId="1828"/>
    <cellStyle name="40% - Accent5 5 5 2 2" xfId="7136"/>
    <cellStyle name="40% - Accent5 5 5 3" xfId="7137"/>
    <cellStyle name="40% - Accent5 5 6" xfId="1829"/>
    <cellStyle name="40% - Accent5 5 6 2" xfId="7138"/>
    <cellStyle name="40% - Accent5 5 7" xfId="7139"/>
    <cellStyle name="40% - Accent5 6" xfId="1830"/>
    <cellStyle name="40% - Accent5 6 2" xfId="1831"/>
    <cellStyle name="40% - Accent5 6 2 2" xfId="1832"/>
    <cellStyle name="40% - Accent5 6 2 2 2" xfId="1833"/>
    <cellStyle name="40% - Accent5 6 2 2 2 2" xfId="1834"/>
    <cellStyle name="40% - Accent5 6 2 2 2 2 2" xfId="7140"/>
    <cellStyle name="40% - Accent5 6 2 2 2 3" xfId="7141"/>
    <cellStyle name="40% - Accent5 6 2 2 3" xfId="1835"/>
    <cellStyle name="40% - Accent5 6 2 2 3 2" xfId="7142"/>
    <cellStyle name="40% - Accent5 6 2 2 4" xfId="7143"/>
    <cellStyle name="40% - Accent5 6 2 3" xfId="1836"/>
    <cellStyle name="40% - Accent5 6 2 3 2" xfId="1837"/>
    <cellStyle name="40% - Accent5 6 2 3 2 2" xfId="1838"/>
    <cellStyle name="40% - Accent5 6 2 3 2 2 2" xfId="7144"/>
    <cellStyle name="40% - Accent5 6 2 3 2 3" xfId="7145"/>
    <cellStyle name="40% - Accent5 6 2 3 3" xfId="1839"/>
    <cellStyle name="40% - Accent5 6 2 3 3 2" xfId="7146"/>
    <cellStyle name="40% - Accent5 6 2 3 4" xfId="7147"/>
    <cellStyle name="40% - Accent5 6 2 4" xfId="1840"/>
    <cellStyle name="40% - Accent5 6 2 4 2" xfId="1841"/>
    <cellStyle name="40% - Accent5 6 2 4 2 2" xfId="7148"/>
    <cellStyle name="40% - Accent5 6 2 4 3" xfId="7149"/>
    <cellStyle name="40% - Accent5 6 2 5" xfId="1842"/>
    <cellStyle name="40% - Accent5 6 2 5 2" xfId="7150"/>
    <cellStyle name="40% - Accent5 6 2 6" xfId="7151"/>
    <cellStyle name="40% - Accent5 6 3" xfId="1843"/>
    <cellStyle name="40% - Accent5 6 3 2" xfId="1844"/>
    <cellStyle name="40% - Accent5 6 3 2 2" xfId="1845"/>
    <cellStyle name="40% - Accent5 6 3 2 2 2" xfId="7152"/>
    <cellStyle name="40% - Accent5 6 3 2 3" xfId="7153"/>
    <cellStyle name="40% - Accent5 6 3 3" xfId="1846"/>
    <cellStyle name="40% - Accent5 6 3 3 2" xfId="7154"/>
    <cellStyle name="40% - Accent5 6 3 4" xfId="7155"/>
    <cellStyle name="40% - Accent5 6 4" xfId="1847"/>
    <cellStyle name="40% - Accent5 6 4 2" xfId="1848"/>
    <cellStyle name="40% - Accent5 6 4 2 2" xfId="1849"/>
    <cellStyle name="40% - Accent5 6 4 2 2 2" xfId="7156"/>
    <cellStyle name="40% - Accent5 6 4 2 3" xfId="7157"/>
    <cellStyle name="40% - Accent5 6 4 3" xfId="1850"/>
    <cellStyle name="40% - Accent5 6 4 3 2" xfId="7158"/>
    <cellStyle name="40% - Accent5 6 4 4" xfId="7159"/>
    <cellStyle name="40% - Accent5 6 5" xfId="1851"/>
    <cellStyle name="40% - Accent5 6 5 2" xfId="1852"/>
    <cellStyle name="40% - Accent5 6 5 2 2" xfId="7160"/>
    <cellStyle name="40% - Accent5 6 5 3" xfId="7161"/>
    <cellStyle name="40% - Accent5 6 6" xfId="1853"/>
    <cellStyle name="40% - Accent5 6 6 2" xfId="7162"/>
    <cellStyle name="40% - Accent5 6 7" xfId="7163"/>
    <cellStyle name="40% - Accent5 7" xfId="1854"/>
    <cellStyle name="40% - Accent5 7 2" xfId="1855"/>
    <cellStyle name="40% - Accent5 7 2 2" xfId="1856"/>
    <cellStyle name="40% - Accent5 7 2 2 2" xfId="1857"/>
    <cellStyle name="40% - Accent5 7 2 2 2 2" xfId="1858"/>
    <cellStyle name="40% - Accent5 7 2 2 2 2 2" xfId="7164"/>
    <cellStyle name="40% - Accent5 7 2 2 2 3" xfId="7165"/>
    <cellStyle name="40% - Accent5 7 2 2 3" xfId="1859"/>
    <cellStyle name="40% - Accent5 7 2 2 3 2" xfId="7166"/>
    <cellStyle name="40% - Accent5 7 2 2 4" xfId="7167"/>
    <cellStyle name="40% - Accent5 7 2 3" xfId="1860"/>
    <cellStyle name="40% - Accent5 7 2 3 2" xfId="1861"/>
    <cellStyle name="40% - Accent5 7 2 3 2 2" xfId="1862"/>
    <cellStyle name="40% - Accent5 7 2 3 2 2 2" xfId="7168"/>
    <cellStyle name="40% - Accent5 7 2 3 2 3" xfId="7169"/>
    <cellStyle name="40% - Accent5 7 2 3 3" xfId="1863"/>
    <cellStyle name="40% - Accent5 7 2 3 3 2" xfId="7170"/>
    <cellStyle name="40% - Accent5 7 2 3 4" xfId="7171"/>
    <cellStyle name="40% - Accent5 7 2 4" xfId="1864"/>
    <cellStyle name="40% - Accent5 7 2 4 2" xfId="1865"/>
    <cellStyle name="40% - Accent5 7 2 4 2 2" xfId="7172"/>
    <cellStyle name="40% - Accent5 7 2 4 3" xfId="7173"/>
    <cellStyle name="40% - Accent5 7 2 5" xfId="1866"/>
    <cellStyle name="40% - Accent5 7 2 5 2" xfId="7174"/>
    <cellStyle name="40% - Accent5 7 2 6" xfId="7175"/>
    <cellStyle name="40% - Accent5 7 3" xfId="1867"/>
    <cellStyle name="40% - Accent5 7 3 2" xfId="1868"/>
    <cellStyle name="40% - Accent5 7 3 2 2" xfId="1869"/>
    <cellStyle name="40% - Accent5 7 3 2 2 2" xfId="7176"/>
    <cellStyle name="40% - Accent5 7 3 2 3" xfId="7177"/>
    <cellStyle name="40% - Accent5 7 3 3" xfId="1870"/>
    <cellStyle name="40% - Accent5 7 3 3 2" xfId="7178"/>
    <cellStyle name="40% - Accent5 7 3 4" xfId="7179"/>
    <cellStyle name="40% - Accent5 7 4" xfId="1871"/>
    <cellStyle name="40% - Accent5 7 4 2" xfId="1872"/>
    <cellStyle name="40% - Accent5 7 4 2 2" xfId="1873"/>
    <cellStyle name="40% - Accent5 7 4 2 2 2" xfId="7180"/>
    <cellStyle name="40% - Accent5 7 4 2 3" xfId="7181"/>
    <cellStyle name="40% - Accent5 7 4 3" xfId="1874"/>
    <cellStyle name="40% - Accent5 7 4 3 2" xfId="7182"/>
    <cellStyle name="40% - Accent5 7 4 4" xfId="7183"/>
    <cellStyle name="40% - Accent5 7 5" xfId="1875"/>
    <cellStyle name="40% - Accent5 7 5 2" xfId="1876"/>
    <cellStyle name="40% - Accent5 7 5 2 2" xfId="7184"/>
    <cellStyle name="40% - Accent5 7 5 3" xfId="7185"/>
    <cellStyle name="40% - Accent5 7 6" xfId="1877"/>
    <cellStyle name="40% - Accent5 7 6 2" xfId="7186"/>
    <cellStyle name="40% - Accent5 7 7" xfId="7187"/>
    <cellStyle name="40% - Accent5 8" xfId="1878"/>
    <cellStyle name="40% - Accent5 8 2" xfId="1879"/>
    <cellStyle name="40% - Accent5 8 2 2" xfId="1880"/>
    <cellStyle name="40% - Accent5 8 2 2 2" xfId="1881"/>
    <cellStyle name="40% - Accent5 8 2 2 2 2" xfId="1882"/>
    <cellStyle name="40% - Accent5 8 2 2 2 2 2" xfId="7188"/>
    <cellStyle name="40% - Accent5 8 2 2 2 3" xfId="7189"/>
    <cellStyle name="40% - Accent5 8 2 2 3" xfId="1883"/>
    <cellStyle name="40% - Accent5 8 2 2 3 2" xfId="7190"/>
    <cellStyle name="40% - Accent5 8 2 2 4" xfId="7191"/>
    <cellStyle name="40% - Accent5 8 2 3" xfId="1884"/>
    <cellStyle name="40% - Accent5 8 2 3 2" xfId="1885"/>
    <cellStyle name="40% - Accent5 8 2 3 2 2" xfId="1886"/>
    <cellStyle name="40% - Accent5 8 2 3 2 2 2" xfId="7192"/>
    <cellStyle name="40% - Accent5 8 2 3 2 3" xfId="7193"/>
    <cellStyle name="40% - Accent5 8 2 3 3" xfId="1887"/>
    <cellStyle name="40% - Accent5 8 2 3 3 2" xfId="7194"/>
    <cellStyle name="40% - Accent5 8 2 3 4" xfId="7195"/>
    <cellStyle name="40% - Accent5 8 2 4" xfId="1888"/>
    <cellStyle name="40% - Accent5 8 2 4 2" xfId="1889"/>
    <cellStyle name="40% - Accent5 8 2 4 2 2" xfId="7196"/>
    <cellStyle name="40% - Accent5 8 2 4 3" xfId="7197"/>
    <cellStyle name="40% - Accent5 8 2 5" xfId="1890"/>
    <cellStyle name="40% - Accent5 8 2 5 2" xfId="7198"/>
    <cellStyle name="40% - Accent5 8 2 6" xfId="7199"/>
    <cellStyle name="40% - Accent5 8 3" xfId="1891"/>
    <cellStyle name="40% - Accent5 8 3 2" xfId="1892"/>
    <cellStyle name="40% - Accent5 8 3 2 2" xfId="1893"/>
    <cellStyle name="40% - Accent5 8 3 2 2 2" xfId="7200"/>
    <cellStyle name="40% - Accent5 8 3 2 3" xfId="7201"/>
    <cellStyle name="40% - Accent5 8 3 3" xfId="1894"/>
    <cellStyle name="40% - Accent5 8 3 3 2" xfId="7202"/>
    <cellStyle name="40% - Accent5 8 3 4" xfId="7203"/>
    <cellStyle name="40% - Accent5 8 4" xfId="1895"/>
    <cellStyle name="40% - Accent5 8 4 2" xfId="1896"/>
    <cellStyle name="40% - Accent5 8 4 2 2" xfId="1897"/>
    <cellStyle name="40% - Accent5 8 4 2 2 2" xfId="7204"/>
    <cellStyle name="40% - Accent5 8 4 2 3" xfId="7205"/>
    <cellStyle name="40% - Accent5 8 4 3" xfId="1898"/>
    <cellStyle name="40% - Accent5 8 4 3 2" xfId="7206"/>
    <cellStyle name="40% - Accent5 8 4 4" xfId="7207"/>
    <cellStyle name="40% - Accent5 8 5" xfId="1899"/>
    <cellStyle name="40% - Accent5 8 5 2" xfId="1900"/>
    <cellStyle name="40% - Accent5 8 5 2 2" xfId="7208"/>
    <cellStyle name="40% - Accent5 8 5 3" xfId="7209"/>
    <cellStyle name="40% - Accent5 8 6" xfId="1901"/>
    <cellStyle name="40% - Accent5 8 6 2" xfId="7210"/>
    <cellStyle name="40% - Accent5 8 7" xfId="7211"/>
    <cellStyle name="40% - Accent5 9" xfId="1902"/>
    <cellStyle name="40% - Accent5 9 2" xfId="1903"/>
    <cellStyle name="40% - Accent5 9 2 2" xfId="1904"/>
    <cellStyle name="40% - Accent5 9 2 2 2" xfId="1905"/>
    <cellStyle name="40% - Accent5 9 2 2 2 2" xfId="7212"/>
    <cellStyle name="40% - Accent5 9 2 2 3" xfId="7213"/>
    <cellStyle name="40% - Accent5 9 2 3" xfId="1906"/>
    <cellStyle name="40% - Accent5 9 2 3 2" xfId="7214"/>
    <cellStyle name="40% - Accent5 9 2 4" xfId="7215"/>
    <cellStyle name="40% - Accent5 9 3" xfId="1907"/>
    <cellStyle name="40% - Accent5 9 3 2" xfId="1908"/>
    <cellStyle name="40% - Accent5 9 3 2 2" xfId="1909"/>
    <cellStyle name="40% - Accent5 9 3 2 2 2" xfId="7216"/>
    <cellStyle name="40% - Accent5 9 3 2 3" xfId="7217"/>
    <cellStyle name="40% - Accent5 9 3 3" xfId="1910"/>
    <cellStyle name="40% - Accent5 9 3 3 2" xfId="7218"/>
    <cellStyle name="40% - Accent5 9 3 4" xfId="7219"/>
    <cellStyle name="40% - Accent5 9 4" xfId="1911"/>
    <cellStyle name="40% - Accent5 9 4 2" xfId="1912"/>
    <cellStyle name="40% - Accent5 9 4 2 2" xfId="7220"/>
    <cellStyle name="40% - Accent5 9 4 3" xfId="7221"/>
    <cellStyle name="40% - Accent5 9 5" xfId="1913"/>
    <cellStyle name="40% - Accent5 9 5 2" xfId="7222"/>
    <cellStyle name="40% - Accent5 9 6" xfId="7223"/>
    <cellStyle name="40% - Accent6 10" xfId="1914"/>
    <cellStyle name="40% - Accent6 10 2" xfId="1915"/>
    <cellStyle name="40% - Accent6 10 2 2" xfId="1916"/>
    <cellStyle name="40% - Accent6 10 2 2 2" xfId="7224"/>
    <cellStyle name="40% - Accent6 10 2 3" xfId="7225"/>
    <cellStyle name="40% - Accent6 10 3" xfId="1917"/>
    <cellStyle name="40% - Accent6 10 3 2" xfId="7226"/>
    <cellStyle name="40% - Accent6 10 4" xfId="7227"/>
    <cellStyle name="40% - Accent6 11" xfId="1918"/>
    <cellStyle name="40% - Accent6 11 2" xfId="1919"/>
    <cellStyle name="40% - Accent6 11 2 2" xfId="1920"/>
    <cellStyle name="40% - Accent6 11 2 2 2" xfId="7228"/>
    <cellStyle name="40% - Accent6 11 2 3" xfId="7229"/>
    <cellStyle name="40% - Accent6 11 3" xfId="1921"/>
    <cellStyle name="40% - Accent6 11 3 2" xfId="7230"/>
    <cellStyle name="40% - Accent6 11 4" xfId="7231"/>
    <cellStyle name="40% - Accent6 12" xfId="1922"/>
    <cellStyle name="40% - Accent6 12 2" xfId="1923"/>
    <cellStyle name="40% - Accent6 12 2 2" xfId="1924"/>
    <cellStyle name="40% - Accent6 12 2 2 2" xfId="7232"/>
    <cellStyle name="40% - Accent6 12 2 3" xfId="7233"/>
    <cellStyle name="40% - Accent6 12 3" xfId="1925"/>
    <cellStyle name="40% - Accent6 12 3 2" xfId="7234"/>
    <cellStyle name="40% - Accent6 12 4" xfId="7235"/>
    <cellStyle name="40% - Accent6 13" xfId="1926"/>
    <cellStyle name="40% - Accent6 13 2" xfId="1927"/>
    <cellStyle name="40% - Accent6 13 2 2" xfId="7236"/>
    <cellStyle name="40% - Accent6 13 3" xfId="7237"/>
    <cellStyle name="40% - Accent6 2" xfId="1928"/>
    <cellStyle name="40% - Accent6 2 2" xfId="1929"/>
    <cellStyle name="40% - Accent6 2 2 2" xfId="7238"/>
    <cellStyle name="40% - Accent6 2 3" xfId="1930"/>
    <cellStyle name="40% - Accent6 3" xfId="1931"/>
    <cellStyle name="40% - Accent6 3 2" xfId="1932"/>
    <cellStyle name="40% - Accent6 3 2 2" xfId="1933"/>
    <cellStyle name="40% - Accent6 3 2 2 2" xfId="1934"/>
    <cellStyle name="40% - Accent6 3 2 2 2 2" xfId="1935"/>
    <cellStyle name="40% - Accent6 3 2 2 2 2 2" xfId="7239"/>
    <cellStyle name="40% - Accent6 3 2 2 2 3" xfId="7240"/>
    <cellStyle name="40% - Accent6 3 2 2 3" xfId="1936"/>
    <cellStyle name="40% - Accent6 3 2 2 3 2" xfId="7241"/>
    <cellStyle name="40% - Accent6 3 2 2 4" xfId="7242"/>
    <cellStyle name="40% - Accent6 3 2 3" xfId="1937"/>
    <cellStyle name="40% - Accent6 3 2 3 2" xfId="1938"/>
    <cellStyle name="40% - Accent6 3 2 3 2 2" xfId="1939"/>
    <cellStyle name="40% - Accent6 3 2 3 2 2 2" xfId="7243"/>
    <cellStyle name="40% - Accent6 3 2 3 2 3" xfId="7244"/>
    <cellStyle name="40% - Accent6 3 2 3 3" xfId="1940"/>
    <cellStyle name="40% - Accent6 3 2 3 3 2" xfId="7245"/>
    <cellStyle name="40% - Accent6 3 2 3 4" xfId="7246"/>
    <cellStyle name="40% - Accent6 3 2 4" xfId="1941"/>
    <cellStyle name="40% - Accent6 3 2 4 2" xfId="1942"/>
    <cellStyle name="40% - Accent6 3 2 4 2 2" xfId="7247"/>
    <cellStyle name="40% - Accent6 3 2 4 3" xfId="7248"/>
    <cellStyle name="40% - Accent6 3 2 5" xfId="1943"/>
    <cellStyle name="40% - Accent6 3 2 5 2" xfId="7249"/>
    <cellStyle name="40% - Accent6 3 2 6" xfId="7250"/>
    <cellStyle name="40% - Accent6 3 3" xfId="1944"/>
    <cellStyle name="40% - Accent6 3 3 2" xfId="1945"/>
    <cellStyle name="40% - Accent6 3 3 2 2" xfId="1946"/>
    <cellStyle name="40% - Accent6 3 3 2 2 2" xfId="7251"/>
    <cellStyle name="40% - Accent6 3 3 2 3" xfId="7252"/>
    <cellStyle name="40% - Accent6 3 3 3" xfId="1947"/>
    <cellStyle name="40% - Accent6 3 3 3 2" xfId="7253"/>
    <cellStyle name="40% - Accent6 3 3 4" xfId="7254"/>
    <cellStyle name="40% - Accent6 3 4" xfId="1948"/>
    <cellStyle name="40% - Accent6 3 4 2" xfId="1949"/>
    <cellStyle name="40% - Accent6 3 4 2 2" xfId="1950"/>
    <cellStyle name="40% - Accent6 3 4 2 2 2" xfId="7255"/>
    <cellStyle name="40% - Accent6 3 4 2 3" xfId="7256"/>
    <cellStyle name="40% - Accent6 3 4 3" xfId="1951"/>
    <cellStyle name="40% - Accent6 3 4 3 2" xfId="7257"/>
    <cellStyle name="40% - Accent6 3 4 4" xfId="7258"/>
    <cellStyle name="40% - Accent6 3 5" xfId="1952"/>
    <cellStyle name="40% - Accent6 3 5 2" xfId="1953"/>
    <cellStyle name="40% - Accent6 3 5 2 2" xfId="7259"/>
    <cellStyle name="40% - Accent6 3 5 3" xfId="7260"/>
    <cellStyle name="40% - Accent6 3 6" xfId="1954"/>
    <cellStyle name="40% - Accent6 3 6 2" xfId="7261"/>
    <cellStyle name="40% - Accent6 3 7" xfId="7262"/>
    <cellStyle name="40% - Accent6 4" xfId="1955"/>
    <cellStyle name="40% - Accent6 4 2" xfId="1956"/>
    <cellStyle name="40% - Accent6 4 2 2" xfId="1957"/>
    <cellStyle name="40% - Accent6 4 2 2 2" xfId="1958"/>
    <cellStyle name="40% - Accent6 4 2 2 2 2" xfId="1959"/>
    <cellStyle name="40% - Accent6 4 2 2 2 2 2" xfId="7263"/>
    <cellStyle name="40% - Accent6 4 2 2 2 3" xfId="7264"/>
    <cellStyle name="40% - Accent6 4 2 2 3" xfId="1960"/>
    <cellStyle name="40% - Accent6 4 2 2 3 2" xfId="7265"/>
    <cellStyle name="40% - Accent6 4 2 2 4" xfId="7266"/>
    <cellStyle name="40% - Accent6 4 2 3" xfId="1961"/>
    <cellStyle name="40% - Accent6 4 2 3 2" xfId="1962"/>
    <cellStyle name="40% - Accent6 4 2 3 2 2" xfId="1963"/>
    <cellStyle name="40% - Accent6 4 2 3 2 2 2" xfId="7267"/>
    <cellStyle name="40% - Accent6 4 2 3 2 3" xfId="7268"/>
    <cellStyle name="40% - Accent6 4 2 3 3" xfId="1964"/>
    <cellStyle name="40% - Accent6 4 2 3 3 2" xfId="7269"/>
    <cellStyle name="40% - Accent6 4 2 3 4" xfId="7270"/>
    <cellStyle name="40% - Accent6 4 2 4" xfId="1965"/>
    <cellStyle name="40% - Accent6 4 2 4 2" xfId="1966"/>
    <cellStyle name="40% - Accent6 4 2 4 2 2" xfId="7271"/>
    <cellStyle name="40% - Accent6 4 2 4 3" xfId="7272"/>
    <cellStyle name="40% - Accent6 4 2 5" xfId="1967"/>
    <cellStyle name="40% - Accent6 4 2 5 2" xfId="7273"/>
    <cellStyle name="40% - Accent6 4 2 6" xfId="7274"/>
    <cellStyle name="40% - Accent6 4 3" xfId="1968"/>
    <cellStyle name="40% - Accent6 4 3 2" xfId="1969"/>
    <cellStyle name="40% - Accent6 4 3 2 2" xfId="1970"/>
    <cellStyle name="40% - Accent6 4 3 2 2 2" xfId="7275"/>
    <cellStyle name="40% - Accent6 4 3 2 3" xfId="7276"/>
    <cellStyle name="40% - Accent6 4 3 3" xfId="1971"/>
    <cellStyle name="40% - Accent6 4 3 3 2" xfId="7277"/>
    <cellStyle name="40% - Accent6 4 3 4" xfId="7278"/>
    <cellStyle name="40% - Accent6 4 4" xfId="1972"/>
    <cellStyle name="40% - Accent6 4 4 2" xfId="1973"/>
    <cellStyle name="40% - Accent6 4 4 2 2" xfId="1974"/>
    <cellStyle name="40% - Accent6 4 4 2 2 2" xfId="7279"/>
    <cellStyle name="40% - Accent6 4 4 2 3" xfId="7280"/>
    <cellStyle name="40% - Accent6 4 4 3" xfId="1975"/>
    <cellStyle name="40% - Accent6 4 4 3 2" xfId="7281"/>
    <cellStyle name="40% - Accent6 4 4 4" xfId="7282"/>
    <cellStyle name="40% - Accent6 4 5" xfId="1976"/>
    <cellStyle name="40% - Accent6 4 5 2" xfId="1977"/>
    <cellStyle name="40% - Accent6 4 5 2 2" xfId="7283"/>
    <cellStyle name="40% - Accent6 4 5 3" xfId="7284"/>
    <cellStyle name="40% - Accent6 4 6" xfId="1978"/>
    <cellStyle name="40% - Accent6 4 6 2" xfId="7285"/>
    <cellStyle name="40% - Accent6 4 7" xfId="7286"/>
    <cellStyle name="40% - Accent6 5" xfId="1979"/>
    <cellStyle name="40% - Accent6 5 2" xfId="1980"/>
    <cellStyle name="40% - Accent6 5 2 2" xfId="1981"/>
    <cellStyle name="40% - Accent6 5 2 2 2" xfId="1982"/>
    <cellStyle name="40% - Accent6 5 2 2 2 2" xfId="1983"/>
    <cellStyle name="40% - Accent6 5 2 2 2 2 2" xfId="7287"/>
    <cellStyle name="40% - Accent6 5 2 2 2 3" xfId="7288"/>
    <cellStyle name="40% - Accent6 5 2 2 3" xfId="1984"/>
    <cellStyle name="40% - Accent6 5 2 2 3 2" xfId="7289"/>
    <cellStyle name="40% - Accent6 5 2 2 4" xfId="7290"/>
    <cellStyle name="40% - Accent6 5 2 3" xfId="1985"/>
    <cellStyle name="40% - Accent6 5 2 3 2" xfId="1986"/>
    <cellStyle name="40% - Accent6 5 2 3 2 2" xfId="1987"/>
    <cellStyle name="40% - Accent6 5 2 3 2 2 2" xfId="7291"/>
    <cellStyle name="40% - Accent6 5 2 3 2 3" xfId="7292"/>
    <cellStyle name="40% - Accent6 5 2 3 3" xfId="1988"/>
    <cellStyle name="40% - Accent6 5 2 3 3 2" xfId="7293"/>
    <cellStyle name="40% - Accent6 5 2 3 4" xfId="7294"/>
    <cellStyle name="40% - Accent6 5 2 4" xfId="1989"/>
    <cellStyle name="40% - Accent6 5 2 4 2" xfId="1990"/>
    <cellStyle name="40% - Accent6 5 2 4 2 2" xfId="7295"/>
    <cellStyle name="40% - Accent6 5 2 4 3" xfId="7296"/>
    <cellStyle name="40% - Accent6 5 2 5" xfId="1991"/>
    <cellStyle name="40% - Accent6 5 2 5 2" xfId="7297"/>
    <cellStyle name="40% - Accent6 5 2 6" xfId="7298"/>
    <cellStyle name="40% - Accent6 5 3" xfId="1992"/>
    <cellStyle name="40% - Accent6 5 3 2" xfId="1993"/>
    <cellStyle name="40% - Accent6 5 3 2 2" xfId="1994"/>
    <cellStyle name="40% - Accent6 5 3 2 2 2" xfId="7299"/>
    <cellStyle name="40% - Accent6 5 3 2 3" xfId="7300"/>
    <cellStyle name="40% - Accent6 5 3 3" xfId="1995"/>
    <cellStyle name="40% - Accent6 5 3 3 2" xfId="7301"/>
    <cellStyle name="40% - Accent6 5 3 4" xfId="7302"/>
    <cellStyle name="40% - Accent6 5 4" xfId="1996"/>
    <cellStyle name="40% - Accent6 5 4 2" xfId="1997"/>
    <cellStyle name="40% - Accent6 5 4 2 2" xfId="1998"/>
    <cellStyle name="40% - Accent6 5 4 2 2 2" xfId="7303"/>
    <cellStyle name="40% - Accent6 5 4 2 3" xfId="7304"/>
    <cellStyle name="40% - Accent6 5 4 3" xfId="1999"/>
    <cellStyle name="40% - Accent6 5 4 3 2" xfId="7305"/>
    <cellStyle name="40% - Accent6 5 4 4" xfId="7306"/>
    <cellStyle name="40% - Accent6 5 5" xfId="2000"/>
    <cellStyle name="40% - Accent6 5 5 2" xfId="2001"/>
    <cellStyle name="40% - Accent6 5 5 2 2" xfId="7307"/>
    <cellStyle name="40% - Accent6 5 5 3" xfId="7308"/>
    <cellStyle name="40% - Accent6 5 6" xfId="2002"/>
    <cellStyle name="40% - Accent6 5 6 2" xfId="7309"/>
    <cellStyle name="40% - Accent6 5 7" xfId="7310"/>
    <cellStyle name="40% - Accent6 6" xfId="2003"/>
    <cellStyle name="40% - Accent6 6 2" xfId="2004"/>
    <cellStyle name="40% - Accent6 6 2 2" xfId="2005"/>
    <cellStyle name="40% - Accent6 6 2 2 2" xfId="2006"/>
    <cellStyle name="40% - Accent6 6 2 2 2 2" xfId="2007"/>
    <cellStyle name="40% - Accent6 6 2 2 2 2 2" xfId="7311"/>
    <cellStyle name="40% - Accent6 6 2 2 2 3" xfId="7312"/>
    <cellStyle name="40% - Accent6 6 2 2 3" xfId="2008"/>
    <cellStyle name="40% - Accent6 6 2 2 3 2" xfId="7313"/>
    <cellStyle name="40% - Accent6 6 2 2 4" xfId="7314"/>
    <cellStyle name="40% - Accent6 6 2 3" xfId="2009"/>
    <cellStyle name="40% - Accent6 6 2 3 2" xfId="2010"/>
    <cellStyle name="40% - Accent6 6 2 3 2 2" xfId="2011"/>
    <cellStyle name="40% - Accent6 6 2 3 2 2 2" xfId="7315"/>
    <cellStyle name="40% - Accent6 6 2 3 2 3" xfId="7316"/>
    <cellStyle name="40% - Accent6 6 2 3 3" xfId="2012"/>
    <cellStyle name="40% - Accent6 6 2 3 3 2" xfId="7317"/>
    <cellStyle name="40% - Accent6 6 2 3 4" xfId="7318"/>
    <cellStyle name="40% - Accent6 6 2 4" xfId="2013"/>
    <cellStyle name="40% - Accent6 6 2 4 2" xfId="2014"/>
    <cellStyle name="40% - Accent6 6 2 4 2 2" xfId="7319"/>
    <cellStyle name="40% - Accent6 6 2 4 3" xfId="7320"/>
    <cellStyle name="40% - Accent6 6 2 5" xfId="2015"/>
    <cellStyle name="40% - Accent6 6 2 5 2" xfId="7321"/>
    <cellStyle name="40% - Accent6 6 2 6" xfId="7322"/>
    <cellStyle name="40% - Accent6 6 3" xfId="2016"/>
    <cellStyle name="40% - Accent6 6 3 2" xfId="2017"/>
    <cellStyle name="40% - Accent6 6 3 2 2" xfId="2018"/>
    <cellStyle name="40% - Accent6 6 3 2 2 2" xfId="7323"/>
    <cellStyle name="40% - Accent6 6 3 2 3" xfId="7324"/>
    <cellStyle name="40% - Accent6 6 3 3" xfId="2019"/>
    <cellStyle name="40% - Accent6 6 3 3 2" xfId="7325"/>
    <cellStyle name="40% - Accent6 6 3 4" xfId="7326"/>
    <cellStyle name="40% - Accent6 6 4" xfId="2020"/>
    <cellStyle name="40% - Accent6 6 4 2" xfId="2021"/>
    <cellStyle name="40% - Accent6 6 4 2 2" xfId="2022"/>
    <cellStyle name="40% - Accent6 6 4 2 2 2" xfId="7327"/>
    <cellStyle name="40% - Accent6 6 4 2 3" xfId="7328"/>
    <cellStyle name="40% - Accent6 6 4 3" xfId="2023"/>
    <cellStyle name="40% - Accent6 6 4 3 2" xfId="7329"/>
    <cellStyle name="40% - Accent6 6 4 4" xfId="7330"/>
    <cellStyle name="40% - Accent6 6 5" xfId="2024"/>
    <cellStyle name="40% - Accent6 6 5 2" xfId="2025"/>
    <cellStyle name="40% - Accent6 6 5 2 2" xfId="7331"/>
    <cellStyle name="40% - Accent6 6 5 3" xfId="7332"/>
    <cellStyle name="40% - Accent6 6 6" xfId="2026"/>
    <cellStyle name="40% - Accent6 6 6 2" xfId="7333"/>
    <cellStyle name="40% - Accent6 6 7" xfId="7334"/>
    <cellStyle name="40% - Accent6 7" xfId="2027"/>
    <cellStyle name="40% - Accent6 7 2" xfId="2028"/>
    <cellStyle name="40% - Accent6 7 2 2" xfId="2029"/>
    <cellStyle name="40% - Accent6 7 2 2 2" xfId="2030"/>
    <cellStyle name="40% - Accent6 7 2 2 2 2" xfId="2031"/>
    <cellStyle name="40% - Accent6 7 2 2 2 2 2" xfId="7335"/>
    <cellStyle name="40% - Accent6 7 2 2 2 3" xfId="7336"/>
    <cellStyle name="40% - Accent6 7 2 2 3" xfId="2032"/>
    <cellStyle name="40% - Accent6 7 2 2 3 2" xfId="7337"/>
    <cellStyle name="40% - Accent6 7 2 2 4" xfId="7338"/>
    <cellStyle name="40% - Accent6 7 2 3" xfId="2033"/>
    <cellStyle name="40% - Accent6 7 2 3 2" xfId="2034"/>
    <cellStyle name="40% - Accent6 7 2 3 2 2" xfId="2035"/>
    <cellStyle name="40% - Accent6 7 2 3 2 2 2" xfId="7339"/>
    <cellStyle name="40% - Accent6 7 2 3 2 3" xfId="7340"/>
    <cellStyle name="40% - Accent6 7 2 3 3" xfId="2036"/>
    <cellStyle name="40% - Accent6 7 2 3 3 2" xfId="7341"/>
    <cellStyle name="40% - Accent6 7 2 3 4" xfId="7342"/>
    <cellStyle name="40% - Accent6 7 2 4" xfId="2037"/>
    <cellStyle name="40% - Accent6 7 2 4 2" xfId="2038"/>
    <cellStyle name="40% - Accent6 7 2 4 2 2" xfId="7343"/>
    <cellStyle name="40% - Accent6 7 2 4 3" xfId="7344"/>
    <cellStyle name="40% - Accent6 7 2 5" xfId="2039"/>
    <cellStyle name="40% - Accent6 7 2 5 2" xfId="7345"/>
    <cellStyle name="40% - Accent6 7 2 6" xfId="7346"/>
    <cellStyle name="40% - Accent6 7 3" xfId="2040"/>
    <cellStyle name="40% - Accent6 7 3 2" xfId="2041"/>
    <cellStyle name="40% - Accent6 7 3 2 2" xfId="2042"/>
    <cellStyle name="40% - Accent6 7 3 2 2 2" xfId="7347"/>
    <cellStyle name="40% - Accent6 7 3 2 3" xfId="7348"/>
    <cellStyle name="40% - Accent6 7 3 3" xfId="2043"/>
    <cellStyle name="40% - Accent6 7 3 3 2" xfId="7349"/>
    <cellStyle name="40% - Accent6 7 3 4" xfId="7350"/>
    <cellStyle name="40% - Accent6 7 4" xfId="2044"/>
    <cellStyle name="40% - Accent6 7 4 2" xfId="2045"/>
    <cellStyle name="40% - Accent6 7 4 2 2" xfId="2046"/>
    <cellStyle name="40% - Accent6 7 4 2 2 2" xfId="7351"/>
    <cellStyle name="40% - Accent6 7 4 2 3" xfId="7352"/>
    <cellStyle name="40% - Accent6 7 4 3" xfId="2047"/>
    <cellStyle name="40% - Accent6 7 4 3 2" xfId="7353"/>
    <cellStyle name="40% - Accent6 7 4 4" xfId="7354"/>
    <cellStyle name="40% - Accent6 7 5" xfId="2048"/>
    <cellStyle name="40% - Accent6 7 5 2" xfId="2049"/>
    <cellStyle name="40% - Accent6 7 5 2 2" xfId="7355"/>
    <cellStyle name="40% - Accent6 7 5 3" xfId="7356"/>
    <cellStyle name="40% - Accent6 7 6" xfId="2050"/>
    <cellStyle name="40% - Accent6 7 6 2" xfId="7357"/>
    <cellStyle name="40% - Accent6 7 7" xfId="7358"/>
    <cellStyle name="40% - Accent6 8" xfId="2051"/>
    <cellStyle name="40% - Accent6 8 2" xfId="2052"/>
    <cellStyle name="40% - Accent6 8 2 2" xfId="2053"/>
    <cellStyle name="40% - Accent6 8 2 2 2" xfId="2054"/>
    <cellStyle name="40% - Accent6 8 2 2 2 2" xfId="2055"/>
    <cellStyle name="40% - Accent6 8 2 2 2 2 2" xfId="7359"/>
    <cellStyle name="40% - Accent6 8 2 2 2 3" xfId="7360"/>
    <cellStyle name="40% - Accent6 8 2 2 3" xfId="2056"/>
    <cellStyle name="40% - Accent6 8 2 2 3 2" xfId="7361"/>
    <cellStyle name="40% - Accent6 8 2 2 4" xfId="7362"/>
    <cellStyle name="40% - Accent6 8 2 3" xfId="2057"/>
    <cellStyle name="40% - Accent6 8 2 3 2" xfId="2058"/>
    <cellStyle name="40% - Accent6 8 2 3 2 2" xfId="2059"/>
    <cellStyle name="40% - Accent6 8 2 3 2 2 2" xfId="7363"/>
    <cellStyle name="40% - Accent6 8 2 3 2 3" xfId="7364"/>
    <cellStyle name="40% - Accent6 8 2 3 3" xfId="2060"/>
    <cellStyle name="40% - Accent6 8 2 3 3 2" xfId="7365"/>
    <cellStyle name="40% - Accent6 8 2 3 4" xfId="7366"/>
    <cellStyle name="40% - Accent6 8 2 4" xfId="2061"/>
    <cellStyle name="40% - Accent6 8 2 4 2" xfId="2062"/>
    <cellStyle name="40% - Accent6 8 2 4 2 2" xfId="7367"/>
    <cellStyle name="40% - Accent6 8 2 4 3" xfId="7368"/>
    <cellStyle name="40% - Accent6 8 2 5" xfId="2063"/>
    <cellStyle name="40% - Accent6 8 2 5 2" xfId="7369"/>
    <cellStyle name="40% - Accent6 8 2 6" xfId="7370"/>
    <cellStyle name="40% - Accent6 8 3" xfId="2064"/>
    <cellStyle name="40% - Accent6 8 3 2" xfId="2065"/>
    <cellStyle name="40% - Accent6 8 3 2 2" xfId="2066"/>
    <cellStyle name="40% - Accent6 8 3 2 2 2" xfId="7371"/>
    <cellStyle name="40% - Accent6 8 3 2 3" xfId="7372"/>
    <cellStyle name="40% - Accent6 8 3 3" xfId="2067"/>
    <cellStyle name="40% - Accent6 8 3 3 2" xfId="7373"/>
    <cellStyle name="40% - Accent6 8 3 4" xfId="7374"/>
    <cellStyle name="40% - Accent6 8 4" xfId="2068"/>
    <cellStyle name="40% - Accent6 8 4 2" xfId="2069"/>
    <cellStyle name="40% - Accent6 8 4 2 2" xfId="2070"/>
    <cellStyle name="40% - Accent6 8 4 2 2 2" xfId="7375"/>
    <cellStyle name="40% - Accent6 8 4 2 3" xfId="7376"/>
    <cellStyle name="40% - Accent6 8 4 3" xfId="2071"/>
    <cellStyle name="40% - Accent6 8 4 3 2" xfId="7377"/>
    <cellStyle name="40% - Accent6 8 4 4" xfId="7378"/>
    <cellStyle name="40% - Accent6 8 5" xfId="2072"/>
    <cellStyle name="40% - Accent6 8 5 2" xfId="2073"/>
    <cellStyle name="40% - Accent6 8 5 2 2" xfId="7379"/>
    <cellStyle name="40% - Accent6 8 5 3" xfId="7380"/>
    <cellStyle name="40% - Accent6 8 6" xfId="2074"/>
    <cellStyle name="40% - Accent6 8 6 2" xfId="7381"/>
    <cellStyle name="40% - Accent6 8 7" xfId="7382"/>
    <cellStyle name="40% - Accent6 9" xfId="2075"/>
    <cellStyle name="40% - Accent6 9 2" xfId="2076"/>
    <cellStyle name="40% - Accent6 9 2 2" xfId="2077"/>
    <cellStyle name="40% - Accent6 9 2 2 2" xfId="2078"/>
    <cellStyle name="40% - Accent6 9 2 2 2 2" xfId="7383"/>
    <cellStyle name="40% - Accent6 9 2 2 3" xfId="7384"/>
    <cellStyle name="40% - Accent6 9 2 3" xfId="2079"/>
    <cellStyle name="40% - Accent6 9 2 3 2" xfId="7385"/>
    <cellStyle name="40% - Accent6 9 2 4" xfId="7386"/>
    <cellStyle name="40% - Accent6 9 3" xfId="2080"/>
    <cellStyle name="40% - Accent6 9 3 2" xfId="2081"/>
    <cellStyle name="40% - Accent6 9 3 2 2" xfId="2082"/>
    <cellStyle name="40% - Accent6 9 3 2 2 2" xfId="7387"/>
    <cellStyle name="40% - Accent6 9 3 2 3" xfId="7388"/>
    <cellStyle name="40% - Accent6 9 3 3" xfId="2083"/>
    <cellStyle name="40% - Accent6 9 3 3 2" xfId="7389"/>
    <cellStyle name="40% - Accent6 9 3 4" xfId="7390"/>
    <cellStyle name="40% - Accent6 9 4" xfId="2084"/>
    <cellStyle name="40% - Accent6 9 4 2" xfId="2085"/>
    <cellStyle name="40% - Accent6 9 4 2 2" xfId="7391"/>
    <cellStyle name="40% - Accent6 9 4 3" xfId="7392"/>
    <cellStyle name="40% - Accent6 9 5" xfId="2086"/>
    <cellStyle name="40% - Accent6 9 5 2" xfId="7393"/>
    <cellStyle name="40% - Accent6 9 6" xfId="7394"/>
    <cellStyle name="60% - Accent1 2" xfId="2087"/>
    <cellStyle name="60% - Accent1 2 2" xfId="2088"/>
    <cellStyle name="60% - Accent1 2 2 2" xfId="7395"/>
    <cellStyle name="60% - Accent1 2 3" xfId="2089"/>
    <cellStyle name="60% - Accent1 3" xfId="2090"/>
    <cellStyle name="60% - Accent2 2" xfId="2091"/>
    <cellStyle name="60% - Accent2 2 2" xfId="2092"/>
    <cellStyle name="60% - Accent2 2 2 2" xfId="7396"/>
    <cellStyle name="60% - Accent2 2 3" xfId="2093"/>
    <cellStyle name="60% - Accent2 3" xfId="2094"/>
    <cellStyle name="60% - Accent3 2" xfId="2095"/>
    <cellStyle name="60% - Accent3 2 2" xfId="2096"/>
    <cellStyle name="60% - Accent3 2 2 2" xfId="7397"/>
    <cellStyle name="60% - Accent3 2 3" xfId="2097"/>
    <cellStyle name="60% - Accent3 3" xfId="2098"/>
    <cellStyle name="60% - Accent4 2" xfId="2099"/>
    <cellStyle name="60% - Accent4 2 2" xfId="2100"/>
    <cellStyle name="60% - Accent4 2 2 2" xfId="7398"/>
    <cellStyle name="60% - Accent4 2 3" xfId="2101"/>
    <cellStyle name="60% - Accent4 3" xfId="2102"/>
    <cellStyle name="60% - Accent5 2" xfId="2103"/>
    <cellStyle name="60% - Accent5 2 2" xfId="2104"/>
    <cellStyle name="60% - Accent5 2 2 2" xfId="7399"/>
    <cellStyle name="60% - Accent5 2 3" xfId="2105"/>
    <cellStyle name="60% - Accent5 3" xfId="2106"/>
    <cellStyle name="60% - Accent6 2" xfId="2107"/>
    <cellStyle name="60% - Accent6 2 2" xfId="2108"/>
    <cellStyle name="60% - Accent6 2 3" xfId="2109"/>
    <cellStyle name="60% - Accent6 3" xfId="2110"/>
    <cellStyle name="Accent1 2" xfId="2111"/>
    <cellStyle name="Accent1 2 2" xfId="2112"/>
    <cellStyle name="Accent1 2 2 2" xfId="7400"/>
    <cellStyle name="Accent1 2 3" xfId="2113"/>
    <cellStyle name="Accent1 3" xfId="2114"/>
    <cellStyle name="Accent2 2" xfId="2115"/>
    <cellStyle name="Accent2 2 2" xfId="2116"/>
    <cellStyle name="Accent2 2 2 2" xfId="7401"/>
    <cellStyle name="Accent2 2 3" xfId="2117"/>
    <cellStyle name="Accent2 3" xfId="2118"/>
    <cellStyle name="Accent3 2" xfId="2119"/>
    <cellStyle name="Accent3 2 2" xfId="2120"/>
    <cellStyle name="Accent3 2 2 2" xfId="7402"/>
    <cellStyle name="Accent3 2 3" xfId="2121"/>
    <cellStyle name="Accent3 3" xfId="2122"/>
    <cellStyle name="Accent4 2" xfId="2123"/>
    <cellStyle name="Accent4 2 2" xfId="2124"/>
    <cellStyle name="Accent4 2 2 2" xfId="7403"/>
    <cellStyle name="Accent4 2 3" xfId="2125"/>
    <cellStyle name="Accent4 3" xfId="2126"/>
    <cellStyle name="Accent5 2" xfId="2127"/>
    <cellStyle name="Accent5 2 2" xfId="2128"/>
    <cellStyle name="Accent5 2 2 2" xfId="7404"/>
    <cellStyle name="Accent5 2 3" xfId="2129"/>
    <cellStyle name="Accent5 3" xfId="2130"/>
    <cellStyle name="Accent6 2" xfId="2131"/>
    <cellStyle name="Accent6 2 2" xfId="2132"/>
    <cellStyle name="Accent6 2 2 2" xfId="7405"/>
    <cellStyle name="Accent6 2 3" xfId="2133"/>
    <cellStyle name="Accent6 3" xfId="2134"/>
    <cellStyle name="Actual" xfId="2135"/>
    <cellStyle name="Actual2" xfId="2136"/>
    <cellStyle name="Actual2 10" xfId="7406"/>
    <cellStyle name="Actual2 10 2" xfId="7407"/>
    <cellStyle name="Actual2 10 2 2" xfId="7408"/>
    <cellStyle name="Actual2 10 2 2 2" xfId="7409"/>
    <cellStyle name="Actual2 10 2 3" xfId="7410"/>
    <cellStyle name="Actual2 10 2 3 2" xfId="7411"/>
    <cellStyle name="Actual2 10 2 4" xfId="7412"/>
    <cellStyle name="Actual2 10 2 5" xfId="7413"/>
    <cellStyle name="Actual2 10 3" xfId="7414"/>
    <cellStyle name="Actual2 10 3 2" xfId="7415"/>
    <cellStyle name="Actual2 10 3 2 2" xfId="7416"/>
    <cellStyle name="Actual2 10 3 3" xfId="7417"/>
    <cellStyle name="Actual2 10 3 3 2" xfId="7418"/>
    <cellStyle name="Actual2 10 3 4" xfId="7419"/>
    <cellStyle name="Actual2 10 3 5" xfId="7420"/>
    <cellStyle name="Actual2 10 4" xfId="7421"/>
    <cellStyle name="Actual2 10 4 2" xfId="7422"/>
    <cellStyle name="Actual2 10 4 2 2" xfId="7423"/>
    <cellStyle name="Actual2 10 4 3" xfId="7424"/>
    <cellStyle name="Actual2 10 4 3 2" xfId="7425"/>
    <cellStyle name="Actual2 10 4 4" xfId="7426"/>
    <cellStyle name="Actual2 10 4 5" xfId="7427"/>
    <cellStyle name="Actual2 10 5" xfId="7428"/>
    <cellStyle name="Actual2 10 5 2" xfId="7429"/>
    <cellStyle name="Actual2 10 6" xfId="7430"/>
    <cellStyle name="Actual2 10 6 2" xfId="7431"/>
    <cellStyle name="Actual2 10 7" xfId="7432"/>
    <cellStyle name="Actual2 10 8" xfId="7433"/>
    <cellStyle name="Actual2 11" xfId="7434"/>
    <cellStyle name="Actual2 11 2" xfId="7435"/>
    <cellStyle name="Actual2 11 2 2" xfId="7436"/>
    <cellStyle name="Actual2 11 2 2 2" xfId="7437"/>
    <cellStyle name="Actual2 11 2 3" xfId="7438"/>
    <cellStyle name="Actual2 11 2 3 2" xfId="7439"/>
    <cellStyle name="Actual2 11 2 4" xfId="7440"/>
    <cellStyle name="Actual2 11 2 5" xfId="7441"/>
    <cellStyle name="Actual2 11 3" xfId="7442"/>
    <cellStyle name="Actual2 11 3 2" xfId="7443"/>
    <cellStyle name="Actual2 11 3 2 2" xfId="7444"/>
    <cellStyle name="Actual2 11 3 3" xfId="7445"/>
    <cellStyle name="Actual2 11 3 3 2" xfId="7446"/>
    <cellStyle name="Actual2 11 3 4" xfId="7447"/>
    <cellStyle name="Actual2 11 3 5" xfId="7448"/>
    <cellStyle name="Actual2 11 4" xfId="7449"/>
    <cellStyle name="Actual2 11 4 2" xfId="7450"/>
    <cellStyle name="Actual2 11 4 2 2" xfId="7451"/>
    <cellStyle name="Actual2 11 4 3" xfId="7452"/>
    <cellStyle name="Actual2 11 4 3 2" xfId="7453"/>
    <cellStyle name="Actual2 11 4 4" xfId="7454"/>
    <cellStyle name="Actual2 11 4 5" xfId="7455"/>
    <cellStyle name="Actual2 11 5" xfId="7456"/>
    <cellStyle name="Actual2 11 5 2" xfId="7457"/>
    <cellStyle name="Actual2 11 6" xfId="7458"/>
    <cellStyle name="Actual2 11 6 2" xfId="7459"/>
    <cellStyle name="Actual2 11 7" xfId="7460"/>
    <cellStyle name="Actual2 11 8" xfId="7461"/>
    <cellStyle name="Actual2 12" xfId="7462"/>
    <cellStyle name="Actual2 12 2" xfId="7463"/>
    <cellStyle name="Actual2 12 2 2" xfId="7464"/>
    <cellStyle name="Actual2 12 2 2 2" xfId="7465"/>
    <cellStyle name="Actual2 12 2 3" xfId="7466"/>
    <cellStyle name="Actual2 12 2 3 2" xfId="7467"/>
    <cellStyle name="Actual2 12 2 4" xfId="7468"/>
    <cellStyle name="Actual2 12 2 5" xfId="7469"/>
    <cellStyle name="Actual2 12 3" xfId="7470"/>
    <cellStyle name="Actual2 12 3 2" xfId="7471"/>
    <cellStyle name="Actual2 12 3 2 2" xfId="7472"/>
    <cellStyle name="Actual2 12 3 3" xfId="7473"/>
    <cellStyle name="Actual2 12 3 3 2" xfId="7474"/>
    <cellStyle name="Actual2 12 3 4" xfId="7475"/>
    <cellStyle name="Actual2 12 3 5" xfId="7476"/>
    <cellStyle name="Actual2 12 4" xfId="7477"/>
    <cellStyle name="Actual2 12 4 2" xfId="7478"/>
    <cellStyle name="Actual2 12 4 2 2" xfId="7479"/>
    <cellStyle name="Actual2 12 4 3" xfId="7480"/>
    <cellStyle name="Actual2 12 4 3 2" xfId="7481"/>
    <cellStyle name="Actual2 12 4 4" xfId="7482"/>
    <cellStyle name="Actual2 12 4 5" xfId="7483"/>
    <cellStyle name="Actual2 12 5" xfId="7484"/>
    <cellStyle name="Actual2 12 5 2" xfId="7485"/>
    <cellStyle name="Actual2 12 6" xfId="7486"/>
    <cellStyle name="Actual2 12 6 2" xfId="7487"/>
    <cellStyle name="Actual2 12 7" xfId="7488"/>
    <cellStyle name="Actual2 12 8" xfId="7489"/>
    <cellStyle name="Actual2 13" xfId="7490"/>
    <cellStyle name="Actual2 13 2" xfId="7491"/>
    <cellStyle name="Actual2 13 2 2" xfId="7492"/>
    <cellStyle name="Actual2 13 2 2 2" xfId="7493"/>
    <cellStyle name="Actual2 13 2 3" xfId="7494"/>
    <cellStyle name="Actual2 13 2 3 2" xfId="7495"/>
    <cellStyle name="Actual2 13 2 4" xfId="7496"/>
    <cellStyle name="Actual2 13 2 5" xfId="7497"/>
    <cellStyle name="Actual2 13 3" xfId="7498"/>
    <cellStyle name="Actual2 13 3 2" xfId="7499"/>
    <cellStyle name="Actual2 13 3 2 2" xfId="7500"/>
    <cellStyle name="Actual2 13 3 3" xfId="7501"/>
    <cellStyle name="Actual2 13 3 3 2" xfId="7502"/>
    <cellStyle name="Actual2 13 3 4" xfId="7503"/>
    <cellStyle name="Actual2 13 3 5" xfId="7504"/>
    <cellStyle name="Actual2 13 4" xfId="7505"/>
    <cellStyle name="Actual2 13 4 2" xfId="7506"/>
    <cellStyle name="Actual2 13 4 2 2" xfId="7507"/>
    <cellStyle name="Actual2 13 4 3" xfId="7508"/>
    <cellStyle name="Actual2 13 4 3 2" xfId="7509"/>
    <cellStyle name="Actual2 13 4 4" xfId="7510"/>
    <cellStyle name="Actual2 13 4 5" xfId="7511"/>
    <cellStyle name="Actual2 13 5" xfId="7512"/>
    <cellStyle name="Actual2 13 5 2" xfId="7513"/>
    <cellStyle name="Actual2 13 6" xfId="7514"/>
    <cellStyle name="Actual2 13 6 2" xfId="7515"/>
    <cellStyle name="Actual2 13 7" xfId="7516"/>
    <cellStyle name="Actual2 13 8" xfId="7517"/>
    <cellStyle name="Actual2 14" xfId="7518"/>
    <cellStyle name="Actual2 14 2" xfId="7519"/>
    <cellStyle name="Actual2 14 2 2" xfId="7520"/>
    <cellStyle name="Actual2 14 2 2 2" xfId="7521"/>
    <cellStyle name="Actual2 14 2 3" xfId="7522"/>
    <cellStyle name="Actual2 14 2 3 2" xfId="7523"/>
    <cellStyle name="Actual2 14 2 4" xfId="7524"/>
    <cellStyle name="Actual2 14 2 5" xfId="7525"/>
    <cellStyle name="Actual2 14 3" xfId="7526"/>
    <cellStyle name="Actual2 14 3 2" xfId="7527"/>
    <cellStyle name="Actual2 14 3 2 2" xfId="7528"/>
    <cellStyle name="Actual2 14 3 3" xfId="7529"/>
    <cellStyle name="Actual2 14 3 3 2" xfId="7530"/>
    <cellStyle name="Actual2 14 3 4" xfId="7531"/>
    <cellStyle name="Actual2 14 3 5" xfId="7532"/>
    <cellStyle name="Actual2 14 4" xfId="7533"/>
    <cellStyle name="Actual2 14 4 2" xfId="7534"/>
    <cellStyle name="Actual2 14 4 2 2" xfId="7535"/>
    <cellStyle name="Actual2 14 4 3" xfId="7536"/>
    <cellStyle name="Actual2 14 4 3 2" xfId="7537"/>
    <cellStyle name="Actual2 14 4 4" xfId="7538"/>
    <cellStyle name="Actual2 14 4 5" xfId="7539"/>
    <cellStyle name="Actual2 14 5" xfId="7540"/>
    <cellStyle name="Actual2 14 5 2" xfId="7541"/>
    <cellStyle name="Actual2 14 6" xfId="7542"/>
    <cellStyle name="Actual2 14 6 2" xfId="7543"/>
    <cellStyle name="Actual2 14 7" xfId="7544"/>
    <cellStyle name="Actual2 14 8" xfId="7545"/>
    <cellStyle name="Actual2 15" xfId="7546"/>
    <cellStyle name="Actual2 15 2" xfId="7547"/>
    <cellStyle name="Actual2 15 2 2" xfId="7548"/>
    <cellStyle name="Actual2 15 2 2 2" xfId="7549"/>
    <cellStyle name="Actual2 15 2 3" xfId="7550"/>
    <cellStyle name="Actual2 15 2 3 2" xfId="7551"/>
    <cellStyle name="Actual2 15 2 4" xfId="7552"/>
    <cellStyle name="Actual2 15 2 5" xfId="7553"/>
    <cellStyle name="Actual2 15 3" xfId="7554"/>
    <cellStyle name="Actual2 15 3 2" xfId="7555"/>
    <cellStyle name="Actual2 15 3 2 2" xfId="7556"/>
    <cellStyle name="Actual2 15 3 3" xfId="7557"/>
    <cellStyle name="Actual2 15 3 3 2" xfId="7558"/>
    <cellStyle name="Actual2 15 3 4" xfId="7559"/>
    <cellStyle name="Actual2 15 3 5" xfId="7560"/>
    <cellStyle name="Actual2 15 4" xfId="7561"/>
    <cellStyle name="Actual2 15 4 2" xfId="7562"/>
    <cellStyle name="Actual2 15 4 2 2" xfId="7563"/>
    <cellStyle name="Actual2 15 4 3" xfId="7564"/>
    <cellStyle name="Actual2 15 4 3 2" xfId="7565"/>
    <cellStyle name="Actual2 15 4 4" xfId="7566"/>
    <cellStyle name="Actual2 15 4 5" xfId="7567"/>
    <cellStyle name="Actual2 15 5" xfId="7568"/>
    <cellStyle name="Actual2 15 5 2" xfId="7569"/>
    <cellStyle name="Actual2 15 6" xfId="7570"/>
    <cellStyle name="Actual2 15 6 2" xfId="7571"/>
    <cellStyle name="Actual2 15 7" xfId="7572"/>
    <cellStyle name="Actual2 15 8" xfId="7573"/>
    <cellStyle name="Actual2 16" xfId="7574"/>
    <cellStyle name="Actual2 16 2" xfId="7575"/>
    <cellStyle name="Actual2 16 2 2" xfId="7576"/>
    <cellStyle name="Actual2 16 2 2 2" xfId="7577"/>
    <cellStyle name="Actual2 16 2 3" xfId="7578"/>
    <cellStyle name="Actual2 16 2 3 2" xfId="7579"/>
    <cellStyle name="Actual2 16 2 4" xfId="7580"/>
    <cellStyle name="Actual2 16 2 5" xfId="7581"/>
    <cellStyle name="Actual2 16 3" xfId="7582"/>
    <cellStyle name="Actual2 16 3 2" xfId="7583"/>
    <cellStyle name="Actual2 16 3 2 2" xfId="7584"/>
    <cellStyle name="Actual2 16 3 3" xfId="7585"/>
    <cellStyle name="Actual2 16 3 3 2" xfId="7586"/>
    <cellStyle name="Actual2 16 3 4" xfId="7587"/>
    <cellStyle name="Actual2 16 3 5" xfId="7588"/>
    <cellStyle name="Actual2 16 4" xfId="7589"/>
    <cellStyle name="Actual2 16 4 2" xfId="7590"/>
    <cellStyle name="Actual2 16 4 2 2" xfId="7591"/>
    <cellStyle name="Actual2 16 4 3" xfId="7592"/>
    <cellStyle name="Actual2 16 4 3 2" xfId="7593"/>
    <cellStyle name="Actual2 16 4 4" xfId="7594"/>
    <cellStyle name="Actual2 16 4 5" xfId="7595"/>
    <cellStyle name="Actual2 16 5" xfId="7596"/>
    <cellStyle name="Actual2 16 5 2" xfId="7597"/>
    <cellStyle name="Actual2 16 6" xfId="7598"/>
    <cellStyle name="Actual2 16 6 2" xfId="7599"/>
    <cellStyle name="Actual2 16 7" xfId="7600"/>
    <cellStyle name="Actual2 16 8" xfId="7601"/>
    <cellStyle name="Actual2 17" xfId="7602"/>
    <cellStyle name="Actual2 17 2" xfId="7603"/>
    <cellStyle name="Actual2 17 2 2" xfId="7604"/>
    <cellStyle name="Actual2 17 2 2 2" xfId="7605"/>
    <cellStyle name="Actual2 17 2 3" xfId="7606"/>
    <cellStyle name="Actual2 17 2 3 2" xfId="7607"/>
    <cellStyle name="Actual2 17 2 4" xfId="7608"/>
    <cellStyle name="Actual2 17 2 5" xfId="7609"/>
    <cellStyle name="Actual2 17 3" xfId="7610"/>
    <cellStyle name="Actual2 17 3 2" xfId="7611"/>
    <cellStyle name="Actual2 17 3 2 2" xfId="7612"/>
    <cellStyle name="Actual2 17 3 3" xfId="7613"/>
    <cellStyle name="Actual2 17 3 3 2" xfId="7614"/>
    <cellStyle name="Actual2 17 3 4" xfId="7615"/>
    <cellStyle name="Actual2 17 3 5" xfId="7616"/>
    <cellStyle name="Actual2 17 4" xfId="7617"/>
    <cellStyle name="Actual2 17 4 2" xfId="7618"/>
    <cellStyle name="Actual2 17 4 2 2" xfId="7619"/>
    <cellStyle name="Actual2 17 4 3" xfId="7620"/>
    <cellStyle name="Actual2 17 4 3 2" xfId="7621"/>
    <cellStyle name="Actual2 17 4 4" xfId="7622"/>
    <cellStyle name="Actual2 17 4 5" xfId="7623"/>
    <cellStyle name="Actual2 17 5" xfId="7624"/>
    <cellStyle name="Actual2 17 5 2" xfId="7625"/>
    <cellStyle name="Actual2 17 6" xfId="7626"/>
    <cellStyle name="Actual2 17 6 2" xfId="7627"/>
    <cellStyle name="Actual2 17 7" xfId="7628"/>
    <cellStyle name="Actual2 17 8" xfId="7629"/>
    <cellStyle name="Actual2 18" xfId="7630"/>
    <cellStyle name="Actual2 18 2" xfId="7631"/>
    <cellStyle name="Actual2 18 2 2" xfId="7632"/>
    <cellStyle name="Actual2 18 2 2 2" xfId="7633"/>
    <cellStyle name="Actual2 18 2 3" xfId="7634"/>
    <cellStyle name="Actual2 18 2 3 2" xfId="7635"/>
    <cellStyle name="Actual2 18 2 4" xfId="7636"/>
    <cellStyle name="Actual2 18 2 5" xfId="7637"/>
    <cellStyle name="Actual2 18 3" xfId="7638"/>
    <cellStyle name="Actual2 18 3 2" xfId="7639"/>
    <cellStyle name="Actual2 18 3 2 2" xfId="7640"/>
    <cellStyle name="Actual2 18 3 3" xfId="7641"/>
    <cellStyle name="Actual2 18 3 3 2" xfId="7642"/>
    <cellStyle name="Actual2 18 3 4" xfId="7643"/>
    <cellStyle name="Actual2 18 3 5" xfId="7644"/>
    <cellStyle name="Actual2 18 4" xfId="7645"/>
    <cellStyle name="Actual2 18 4 2" xfId="7646"/>
    <cellStyle name="Actual2 18 4 2 2" xfId="7647"/>
    <cellStyle name="Actual2 18 4 3" xfId="7648"/>
    <cellStyle name="Actual2 18 4 3 2" xfId="7649"/>
    <cellStyle name="Actual2 18 4 4" xfId="7650"/>
    <cellStyle name="Actual2 18 4 5" xfId="7651"/>
    <cellStyle name="Actual2 18 5" xfId="7652"/>
    <cellStyle name="Actual2 18 5 2" xfId="7653"/>
    <cellStyle name="Actual2 18 6" xfId="7654"/>
    <cellStyle name="Actual2 18 6 2" xfId="7655"/>
    <cellStyle name="Actual2 18 7" xfId="7656"/>
    <cellStyle name="Actual2 18 8" xfId="7657"/>
    <cellStyle name="Actual2 19" xfId="7658"/>
    <cellStyle name="Actual2 19 2" xfId="7659"/>
    <cellStyle name="Actual2 19 2 2" xfId="7660"/>
    <cellStyle name="Actual2 19 2 2 2" xfId="7661"/>
    <cellStyle name="Actual2 19 2 3" xfId="7662"/>
    <cellStyle name="Actual2 19 2 3 2" xfId="7663"/>
    <cellStyle name="Actual2 19 2 4" xfId="7664"/>
    <cellStyle name="Actual2 19 2 5" xfId="7665"/>
    <cellStyle name="Actual2 19 3" xfId="7666"/>
    <cellStyle name="Actual2 19 3 2" xfId="7667"/>
    <cellStyle name="Actual2 19 3 2 2" xfId="7668"/>
    <cellStyle name="Actual2 19 3 3" xfId="7669"/>
    <cellStyle name="Actual2 19 3 3 2" xfId="7670"/>
    <cellStyle name="Actual2 19 3 4" xfId="7671"/>
    <cellStyle name="Actual2 19 3 5" xfId="7672"/>
    <cellStyle name="Actual2 19 4" xfId="7673"/>
    <cellStyle name="Actual2 19 4 2" xfId="7674"/>
    <cellStyle name="Actual2 19 4 2 2" xfId="7675"/>
    <cellStyle name="Actual2 19 4 3" xfId="7676"/>
    <cellStyle name="Actual2 19 4 3 2" xfId="7677"/>
    <cellStyle name="Actual2 19 4 4" xfId="7678"/>
    <cellStyle name="Actual2 19 4 5" xfId="7679"/>
    <cellStyle name="Actual2 19 5" xfId="7680"/>
    <cellStyle name="Actual2 19 5 2" xfId="7681"/>
    <cellStyle name="Actual2 19 6" xfId="7682"/>
    <cellStyle name="Actual2 19 6 2" xfId="7683"/>
    <cellStyle name="Actual2 19 7" xfId="7684"/>
    <cellStyle name="Actual2 19 8" xfId="7685"/>
    <cellStyle name="Actual2 2" xfId="2137"/>
    <cellStyle name="Actual2 2 10" xfId="7686"/>
    <cellStyle name="Actual2 2 10 2" xfId="7687"/>
    <cellStyle name="Actual2 2 10 2 2" xfId="7688"/>
    <cellStyle name="Actual2 2 10 2 2 2" xfId="7689"/>
    <cellStyle name="Actual2 2 10 2 3" xfId="7690"/>
    <cellStyle name="Actual2 2 10 2 3 2" xfId="7691"/>
    <cellStyle name="Actual2 2 10 2 4" xfId="7692"/>
    <cellStyle name="Actual2 2 10 2 5" xfId="7693"/>
    <cellStyle name="Actual2 2 10 3" xfId="7694"/>
    <cellStyle name="Actual2 2 10 3 2" xfId="7695"/>
    <cellStyle name="Actual2 2 10 3 2 2" xfId="7696"/>
    <cellStyle name="Actual2 2 10 3 3" xfId="7697"/>
    <cellStyle name="Actual2 2 10 3 3 2" xfId="7698"/>
    <cellStyle name="Actual2 2 10 3 4" xfId="7699"/>
    <cellStyle name="Actual2 2 10 3 5" xfId="7700"/>
    <cellStyle name="Actual2 2 10 4" xfId="7701"/>
    <cellStyle name="Actual2 2 10 4 2" xfId="7702"/>
    <cellStyle name="Actual2 2 10 4 2 2" xfId="7703"/>
    <cellStyle name="Actual2 2 10 4 3" xfId="7704"/>
    <cellStyle name="Actual2 2 10 4 3 2" xfId="7705"/>
    <cellStyle name="Actual2 2 10 4 4" xfId="7706"/>
    <cellStyle name="Actual2 2 10 4 5" xfId="7707"/>
    <cellStyle name="Actual2 2 10 5" xfId="7708"/>
    <cellStyle name="Actual2 2 10 5 2" xfId="7709"/>
    <cellStyle name="Actual2 2 10 6" xfId="7710"/>
    <cellStyle name="Actual2 2 10 6 2" xfId="7711"/>
    <cellStyle name="Actual2 2 10 7" xfId="7712"/>
    <cellStyle name="Actual2 2 10 8" xfId="7713"/>
    <cellStyle name="Actual2 2 11" xfId="7714"/>
    <cellStyle name="Actual2 2 11 2" xfId="7715"/>
    <cellStyle name="Actual2 2 11 2 2" xfId="7716"/>
    <cellStyle name="Actual2 2 11 2 2 2" xfId="7717"/>
    <cellStyle name="Actual2 2 11 2 3" xfId="7718"/>
    <cellStyle name="Actual2 2 11 2 3 2" xfId="7719"/>
    <cellStyle name="Actual2 2 11 2 4" xfId="7720"/>
    <cellStyle name="Actual2 2 11 2 5" xfId="7721"/>
    <cellStyle name="Actual2 2 11 3" xfId="7722"/>
    <cellStyle name="Actual2 2 11 3 2" xfId="7723"/>
    <cellStyle name="Actual2 2 11 3 2 2" xfId="7724"/>
    <cellStyle name="Actual2 2 11 3 3" xfId="7725"/>
    <cellStyle name="Actual2 2 11 3 3 2" xfId="7726"/>
    <cellStyle name="Actual2 2 11 3 4" xfId="7727"/>
    <cellStyle name="Actual2 2 11 3 5" xfId="7728"/>
    <cellStyle name="Actual2 2 11 4" xfId="7729"/>
    <cellStyle name="Actual2 2 11 4 2" xfId="7730"/>
    <cellStyle name="Actual2 2 11 4 2 2" xfId="7731"/>
    <cellStyle name="Actual2 2 11 4 3" xfId="7732"/>
    <cellStyle name="Actual2 2 11 4 3 2" xfId="7733"/>
    <cellStyle name="Actual2 2 11 4 4" xfId="7734"/>
    <cellStyle name="Actual2 2 11 4 5" xfId="7735"/>
    <cellStyle name="Actual2 2 11 5" xfId="7736"/>
    <cellStyle name="Actual2 2 11 5 2" xfId="7737"/>
    <cellStyle name="Actual2 2 11 6" xfId="7738"/>
    <cellStyle name="Actual2 2 11 6 2" xfId="7739"/>
    <cellStyle name="Actual2 2 11 7" xfId="7740"/>
    <cellStyle name="Actual2 2 11 8" xfId="7741"/>
    <cellStyle name="Actual2 2 12" xfId="7742"/>
    <cellStyle name="Actual2 2 12 2" xfId="7743"/>
    <cellStyle name="Actual2 2 12 2 2" xfId="7744"/>
    <cellStyle name="Actual2 2 12 2 2 2" xfId="7745"/>
    <cellStyle name="Actual2 2 12 2 3" xfId="7746"/>
    <cellStyle name="Actual2 2 12 2 3 2" xfId="7747"/>
    <cellStyle name="Actual2 2 12 2 4" xfId="7748"/>
    <cellStyle name="Actual2 2 12 2 5" xfId="7749"/>
    <cellStyle name="Actual2 2 12 3" xfId="7750"/>
    <cellStyle name="Actual2 2 12 3 2" xfId="7751"/>
    <cellStyle name="Actual2 2 12 3 2 2" xfId="7752"/>
    <cellStyle name="Actual2 2 12 3 3" xfId="7753"/>
    <cellStyle name="Actual2 2 12 3 3 2" xfId="7754"/>
    <cellStyle name="Actual2 2 12 3 4" xfId="7755"/>
    <cellStyle name="Actual2 2 12 3 5" xfId="7756"/>
    <cellStyle name="Actual2 2 12 4" xfId="7757"/>
    <cellStyle name="Actual2 2 12 4 2" xfId="7758"/>
    <cellStyle name="Actual2 2 12 4 2 2" xfId="7759"/>
    <cellStyle name="Actual2 2 12 4 3" xfId="7760"/>
    <cellStyle name="Actual2 2 12 4 3 2" xfId="7761"/>
    <cellStyle name="Actual2 2 12 4 4" xfId="7762"/>
    <cellStyle name="Actual2 2 12 4 5" xfId="7763"/>
    <cellStyle name="Actual2 2 12 5" xfId="7764"/>
    <cellStyle name="Actual2 2 12 5 2" xfId="7765"/>
    <cellStyle name="Actual2 2 12 6" xfId="7766"/>
    <cellStyle name="Actual2 2 12 6 2" xfId="7767"/>
    <cellStyle name="Actual2 2 12 7" xfId="7768"/>
    <cellStyle name="Actual2 2 12 8" xfId="7769"/>
    <cellStyle name="Actual2 2 13" xfId="7770"/>
    <cellStyle name="Actual2 2 13 2" xfId="7771"/>
    <cellStyle name="Actual2 2 13 2 2" xfId="7772"/>
    <cellStyle name="Actual2 2 13 2 2 2" xfId="7773"/>
    <cellStyle name="Actual2 2 13 2 3" xfId="7774"/>
    <cellStyle name="Actual2 2 13 2 3 2" xfId="7775"/>
    <cellStyle name="Actual2 2 13 2 4" xfId="7776"/>
    <cellStyle name="Actual2 2 13 2 5" xfId="7777"/>
    <cellStyle name="Actual2 2 13 3" xfId="7778"/>
    <cellStyle name="Actual2 2 13 3 2" xfId="7779"/>
    <cellStyle name="Actual2 2 13 3 2 2" xfId="7780"/>
    <cellStyle name="Actual2 2 13 3 3" xfId="7781"/>
    <cellStyle name="Actual2 2 13 3 3 2" xfId="7782"/>
    <cellStyle name="Actual2 2 13 3 4" xfId="7783"/>
    <cellStyle name="Actual2 2 13 3 5" xfId="7784"/>
    <cellStyle name="Actual2 2 13 4" xfId="7785"/>
    <cellStyle name="Actual2 2 13 4 2" xfId="7786"/>
    <cellStyle name="Actual2 2 13 4 2 2" xfId="7787"/>
    <cellStyle name="Actual2 2 13 4 3" xfId="7788"/>
    <cellStyle name="Actual2 2 13 4 3 2" xfId="7789"/>
    <cellStyle name="Actual2 2 13 4 4" xfId="7790"/>
    <cellStyle name="Actual2 2 13 4 5" xfId="7791"/>
    <cellStyle name="Actual2 2 13 5" xfId="7792"/>
    <cellStyle name="Actual2 2 13 5 2" xfId="7793"/>
    <cellStyle name="Actual2 2 13 6" xfId="7794"/>
    <cellStyle name="Actual2 2 13 6 2" xfId="7795"/>
    <cellStyle name="Actual2 2 13 7" xfId="7796"/>
    <cellStyle name="Actual2 2 13 8" xfId="7797"/>
    <cellStyle name="Actual2 2 14" xfId="7798"/>
    <cellStyle name="Actual2 2 14 2" xfId="7799"/>
    <cellStyle name="Actual2 2 14 2 2" xfId="7800"/>
    <cellStyle name="Actual2 2 14 2 2 2" xfId="7801"/>
    <cellStyle name="Actual2 2 14 2 3" xfId="7802"/>
    <cellStyle name="Actual2 2 14 2 3 2" xfId="7803"/>
    <cellStyle name="Actual2 2 14 2 4" xfId="7804"/>
    <cellStyle name="Actual2 2 14 2 5" xfId="7805"/>
    <cellStyle name="Actual2 2 14 3" xfId="7806"/>
    <cellStyle name="Actual2 2 14 3 2" xfId="7807"/>
    <cellStyle name="Actual2 2 14 3 2 2" xfId="7808"/>
    <cellStyle name="Actual2 2 14 3 3" xfId="7809"/>
    <cellStyle name="Actual2 2 14 3 3 2" xfId="7810"/>
    <cellStyle name="Actual2 2 14 3 4" xfId="7811"/>
    <cellStyle name="Actual2 2 14 3 5" xfId="7812"/>
    <cellStyle name="Actual2 2 14 4" xfId="7813"/>
    <cellStyle name="Actual2 2 14 4 2" xfId="7814"/>
    <cellStyle name="Actual2 2 14 4 2 2" xfId="7815"/>
    <cellStyle name="Actual2 2 14 4 3" xfId="7816"/>
    <cellStyle name="Actual2 2 14 4 3 2" xfId="7817"/>
    <cellStyle name="Actual2 2 14 4 4" xfId="7818"/>
    <cellStyle name="Actual2 2 14 4 5" xfId="7819"/>
    <cellStyle name="Actual2 2 14 5" xfId="7820"/>
    <cellStyle name="Actual2 2 14 5 2" xfId="7821"/>
    <cellStyle name="Actual2 2 14 6" xfId="7822"/>
    <cellStyle name="Actual2 2 14 6 2" xfId="7823"/>
    <cellStyle name="Actual2 2 14 7" xfId="7824"/>
    <cellStyle name="Actual2 2 14 8" xfId="7825"/>
    <cellStyle name="Actual2 2 15" xfId="7826"/>
    <cellStyle name="Actual2 2 15 2" xfId="7827"/>
    <cellStyle name="Actual2 2 15 2 2" xfId="7828"/>
    <cellStyle name="Actual2 2 15 2 2 2" xfId="7829"/>
    <cellStyle name="Actual2 2 15 2 3" xfId="7830"/>
    <cellStyle name="Actual2 2 15 2 3 2" xfId="7831"/>
    <cellStyle name="Actual2 2 15 2 4" xfId="7832"/>
    <cellStyle name="Actual2 2 15 2 5" xfId="7833"/>
    <cellStyle name="Actual2 2 15 3" xfId="7834"/>
    <cellStyle name="Actual2 2 15 3 2" xfId="7835"/>
    <cellStyle name="Actual2 2 15 3 2 2" xfId="7836"/>
    <cellStyle name="Actual2 2 15 3 3" xfId="7837"/>
    <cellStyle name="Actual2 2 15 3 3 2" xfId="7838"/>
    <cellStyle name="Actual2 2 15 3 4" xfId="7839"/>
    <cellStyle name="Actual2 2 15 3 5" xfId="7840"/>
    <cellStyle name="Actual2 2 15 4" xfId="7841"/>
    <cellStyle name="Actual2 2 15 4 2" xfId="7842"/>
    <cellStyle name="Actual2 2 15 4 2 2" xfId="7843"/>
    <cellStyle name="Actual2 2 15 4 3" xfId="7844"/>
    <cellStyle name="Actual2 2 15 4 3 2" xfId="7845"/>
    <cellStyle name="Actual2 2 15 4 4" xfId="7846"/>
    <cellStyle name="Actual2 2 15 4 5" xfId="7847"/>
    <cellStyle name="Actual2 2 15 5" xfId="7848"/>
    <cellStyle name="Actual2 2 15 5 2" xfId="7849"/>
    <cellStyle name="Actual2 2 15 6" xfId="7850"/>
    <cellStyle name="Actual2 2 15 6 2" xfId="7851"/>
    <cellStyle name="Actual2 2 15 7" xfId="7852"/>
    <cellStyle name="Actual2 2 15 8" xfId="7853"/>
    <cellStyle name="Actual2 2 16" xfId="7854"/>
    <cellStyle name="Actual2 2 16 2" xfId="7855"/>
    <cellStyle name="Actual2 2 16 2 2" xfId="7856"/>
    <cellStyle name="Actual2 2 16 2 2 2" xfId="7857"/>
    <cellStyle name="Actual2 2 16 2 3" xfId="7858"/>
    <cellStyle name="Actual2 2 16 2 3 2" xfId="7859"/>
    <cellStyle name="Actual2 2 16 2 4" xfId="7860"/>
    <cellStyle name="Actual2 2 16 2 5" xfId="7861"/>
    <cellStyle name="Actual2 2 16 3" xfId="7862"/>
    <cellStyle name="Actual2 2 16 3 2" xfId="7863"/>
    <cellStyle name="Actual2 2 16 3 2 2" xfId="7864"/>
    <cellStyle name="Actual2 2 16 3 3" xfId="7865"/>
    <cellStyle name="Actual2 2 16 3 3 2" xfId="7866"/>
    <cellStyle name="Actual2 2 16 3 4" xfId="7867"/>
    <cellStyle name="Actual2 2 16 3 5" xfId="7868"/>
    <cellStyle name="Actual2 2 16 4" xfId="7869"/>
    <cellStyle name="Actual2 2 16 4 2" xfId="7870"/>
    <cellStyle name="Actual2 2 16 4 2 2" xfId="7871"/>
    <cellStyle name="Actual2 2 16 4 3" xfId="7872"/>
    <cellStyle name="Actual2 2 16 4 3 2" xfId="7873"/>
    <cellStyle name="Actual2 2 16 4 4" xfId="7874"/>
    <cellStyle name="Actual2 2 16 4 5" xfId="7875"/>
    <cellStyle name="Actual2 2 16 5" xfId="7876"/>
    <cellStyle name="Actual2 2 16 5 2" xfId="7877"/>
    <cellStyle name="Actual2 2 16 6" xfId="7878"/>
    <cellStyle name="Actual2 2 16 6 2" xfId="7879"/>
    <cellStyle name="Actual2 2 16 7" xfId="7880"/>
    <cellStyle name="Actual2 2 16 8" xfId="7881"/>
    <cellStyle name="Actual2 2 17" xfId="7882"/>
    <cellStyle name="Actual2 2 17 2" xfId="7883"/>
    <cellStyle name="Actual2 2 17 2 2" xfId="7884"/>
    <cellStyle name="Actual2 2 17 2 2 2" xfId="7885"/>
    <cellStyle name="Actual2 2 17 2 3" xfId="7886"/>
    <cellStyle name="Actual2 2 17 2 3 2" xfId="7887"/>
    <cellStyle name="Actual2 2 17 2 4" xfId="7888"/>
    <cellStyle name="Actual2 2 17 2 5" xfId="7889"/>
    <cellStyle name="Actual2 2 17 3" xfId="7890"/>
    <cellStyle name="Actual2 2 17 3 2" xfId="7891"/>
    <cellStyle name="Actual2 2 17 3 2 2" xfId="7892"/>
    <cellStyle name="Actual2 2 17 3 3" xfId="7893"/>
    <cellStyle name="Actual2 2 17 3 3 2" xfId="7894"/>
    <cellStyle name="Actual2 2 17 3 4" xfId="7895"/>
    <cellStyle name="Actual2 2 17 3 5" xfId="7896"/>
    <cellStyle name="Actual2 2 17 4" xfId="7897"/>
    <cellStyle name="Actual2 2 17 4 2" xfId="7898"/>
    <cellStyle name="Actual2 2 17 4 2 2" xfId="7899"/>
    <cellStyle name="Actual2 2 17 4 3" xfId="7900"/>
    <cellStyle name="Actual2 2 17 4 3 2" xfId="7901"/>
    <cellStyle name="Actual2 2 17 4 4" xfId="7902"/>
    <cellStyle name="Actual2 2 17 4 5" xfId="7903"/>
    <cellStyle name="Actual2 2 17 5" xfId="7904"/>
    <cellStyle name="Actual2 2 17 5 2" xfId="7905"/>
    <cellStyle name="Actual2 2 17 6" xfId="7906"/>
    <cellStyle name="Actual2 2 17 6 2" xfId="7907"/>
    <cellStyle name="Actual2 2 17 7" xfId="7908"/>
    <cellStyle name="Actual2 2 17 8" xfId="7909"/>
    <cellStyle name="Actual2 2 18" xfId="7910"/>
    <cellStyle name="Actual2 2 18 2" xfId="7911"/>
    <cellStyle name="Actual2 2 18 2 2" xfId="7912"/>
    <cellStyle name="Actual2 2 18 2 2 2" xfId="7913"/>
    <cellStyle name="Actual2 2 18 2 3" xfId="7914"/>
    <cellStyle name="Actual2 2 18 2 3 2" xfId="7915"/>
    <cellStyle name="Actual2 2 18 2 4" xfId="7916"/>
    <cellStyle name="Actual2 2 18 2 5" xfId="7917"/>
    <cellStyle name="Actual2 2 18 3" xfId="7918"/>
    <cellStyle name="Actual2 2 18 3 2" xfId="7919"/>
    <cellStyle name="Actual2 2 18 3 2 2" xfId="7920"/>
    <cellStyle name="Actual2 2 18 3 3" xfId="7921"/>
    <cellStyle name="Actual2 2 18 3 3 2" xfId="7922"/>
    <cellStyle name="Actual2 2 18 3 4" xfId="7923"/>
    <cellStyle name="Actual2 2 18 3 5" xfId="7924"/>
    <cellStyle name="Actual2 2 18 4" xfId="7925"/>
    <cellStyle name="Actual2 2 18 4 2" xfId="7926"/>
    <cellStyle name="Actual2 2 18 4 2 2" xfId="7927"/>
    <cellStyle name="Actual2 2 18 4 3" xfId="7928"/>
    <cellStyle name="Actual2 2 18 4 3 2" xfId="7929"/>
    <cellStyle name="Actual2 2 18 4 4" xfId="7930"/>
    <cellStyle name="Actual2 2 18 4 5" xfId="7931"/>
    <cellStyle name="Actual2 2 18 5" xfId="7932"/>
    <cellStyle name="Actual2 2 18 5 2" xfId="7933"/>
    <cellStyle name="Actual2 2 18 6" xfId="7934"/>
    <cellStyle name="Actual2 2 18 6 2" xfId="7935"/>
    <cellStyle name="Actual2 2 18 7" xfId="7936"/>
    <cellStyle name="Actual2 2 18 8" xfId="7937"/>
    <cellStyle name="Actual2 2 19" xfId="7938"/>
    <cellStyle name="Actual2 2 19 2" xfId="7939"/>
    <cellStyle name="Actual2 2 19 2 2" xfId="7940"/>
    <cellStyle name="Actual2 2 19 2 2 2" xfId="7941"/>
    <cellStyle name="Actual2 2 19 2 3" xfId="7942"/>
    <cellStyle name="Actual2 2 19 2 3 2" xfId="7943"/>
    <cellStyle name="Actual2 2 19 2 4" xfId="7944"/>
    <cellStyle name="Actual2 2 19 2 5" xfId="7945"/>
    <cellStyle name="Actual2 2 19 3" xfId="7946"/>
    <cellStyle name="Actual2 2 19 3 2" xfId="7947"/>
    <cellStyle name="Actual2 2 19 3 2 2" xfId="7948"/>
    <cellStyle name="Actual2 2 19 3 3" xfId="7949"/>
    <cellStyle name="Actual2 2 19 3 3 2" xfId="7950"/>
    <cellStyle name="Actual2 2 19 3 4" xfId="7951"/>
    <cellStyle name="Actual2 2 19 3 5" xfId="7952"/>
    <cellStyle name="Actual2 2 19 4" xfId="7953"/>
    <cellStyle name="Actual2 2 19 4 2" xfId="7954"/>
    <cellStyle name="Actual2 2 19 4 2 2" xfId="7955"/>
    <cellStyle name="Actual2 2 19 4 3" xfId="7956"/>
    <cellStyle name="Actual2 2 19 4 3 2" xfId="7957"/>
    <cellStyle name="Actual2 2 19 4 4" xfId="7958"/>
    <cellStyle name="Actual2 2 19 4 5" xfId="7959"/>
    <cellStyle name="Actual2 2 19 5" xfId="7960"/>
    <cellStyle name="Actual2 2 19 5 2" xfId="7961"/>
    <cellStyle name="Actual2 2 19 6" xfId="7962"/>
    <cellStyle name="Actual2 2 19 6 2" xfId="7963"/>
    <cellStyle name="Actual2 2 19 7" xfId="7964"/>
    <cellStyle name="Actual2 2 19 8" xfId="7965"/>
    <cellStyle name="Actual2 2 2" xfId="2138"/>
    <cellStyle name="Actual2 2 2 2" xfId="7966"/>
    <cellStyle name="Actual2 2 2 2 2" xfId="7967"/>
    <cellStyle name="Actual2 2 2 2 2 2" xfId="7968"/>
    <cellStyle name="Actual2 2 2 2 3" xfId="7969"/>
    <cellStyle name="Actual2 2 2 2 3 2" xfId="7970"/>
    <cellStyle name="Actual2 2 2 2 4" xfId="7971"/>
    <cellStyle name="Actual2 2 2 2 5" xfId="7972"/>
    <cellStyle name="Actual2 2 2 3" xfId="7973"/>
    <cellStyle name="Actual2 2 2 3 2" xfId="7974"/>
    <cellStyle name="Actual2 2 2 3 2 2" xfId="7975"/>
    <cellStyle name="Actual2 2 2 3 3" xfId="7976"/>
    <cellStyle name="Actual2 2 2 3 3 2" xfId="7977"/>
    <cellStyle name="Actual2 2 2 3 4" xfId="7978"/>
    <cellStyle name="Actual2 2 2 3 5" xfId="7979"/>
    <cellStyle name="Actual2 2 2 4" xfId="7980"/>
    <cellStyle name="Actual2 2 2 4 2" xfId="7981"/>
    <cellStyle name="Actual2 2 2 4 2 2" xfId="7982"/>
    <cellStyle name="Actual2 2 2 4 3" xfId="7983"/>
    <cellStyle name="Actual2 2 2 4 3 2" xfId="7984"/>
    <cellStyle name="Actual2 2 2 4 4" xfId="7985"/>
    <cellStyle name="Actual2 2 2 4 5" xfId="7986"/>
    <cellStyle name="Actual2 2 2 5" xfId="7987"/>
    <cellStyle name="Actual2 2 2 5 2" xfId="7988"/>
    <cellStyle name="Actual2 2 2 6" xfId="7989"/>
    <cellStyle name="Actual2 2 2 6 2" xfId="7990"/>
    <cellStyle name="Actual2 2 2 7" xfId="7991"/>
    <cellStyle name="Actual2 2 2 8" xfId="7992"/>
    <cellStyle name="Actual2 2 20" xfId="7993"/>
    <cellStyle name="Actual2 2 20 2" xfId="7994"/>
    <cellStyle name="Actual2 2 20 2 2" xfId="7995"/>
    <cellStyle name="Actual2 2 20 2 2 2" xfId="7996"/>
    <cellStyle name="Actual2 2 20 2 3" xfId="7997"/>
    <cellStyle name="Actual2 2 20 2 3 2" xfId="7998"/>
    <cellStyle name="Actual2 2 20 2 4" xfId="7999"/>
    <cellStyle name="Actual2 2 20 2 5" xfId="8000"/>
    <cellStyle name="Actual2 2 20 3" xfId="8001"/>
    <cellStyle name="Actual2 2 20 3 2" xfId="8002"/>
    <cellStyle name="Actual2 2 20 3 2 2" xfId="8003"/>
    <cellStyle name="Actual2 2 20 3 3" xfId="8004"/>
    <cellStyle name="Actual2 2 20 3 3 2" xfId="8005"/>
    <cellStyle name="Actual2 2 20 3 4" xfId="8006"/>
    <cellStyle name="Actual2 2 20 3 5" xfId="8007"/>
    <cellStyle name="Actual2 2 20 4" xfId="8008"/>
    <cellStyle name="Actual2 2 20 4 2" xfId="8009"/>
    <cellStyle name="Actual2 2 20 4 2 2" xfId="8010"/>
    <cellStyle name="Actual2 2 20 4 3" xfId="8011"/>
    <cellStyle name="Actual2 2 20 4 3 2" xfId="8012"/>
    <cellStyle name="Actual2 2 20 4 4" xfId="8013"/>
    <cellStyle name="Actual2 2 20 4 5" xfId="8014"/>
    <cellStyle name="Actual2 2 20 5" xfId="8015"/>
    <cellStyle name="Actual2 2 20 5 2" xfId="8016"/>
    <cellStyle name="Actual2 2 20 6" xfId="8017"/>
    <cellStyle name="Actual2 2 20 6 2" xfId="8018"/>
    <cellStyle name="Actual2 2 20 7" xfId="8019"/>
    <cellStyle name="Actual2 2 20 8" xfId="8020"/>
    <cellStyle name="Actual2 2 21" xfId="8021"/>
    <cellStyle name="Actual2 2 21 2" xfId="8022"/>
    <cellStyle name="Actual2 2 21 2 2" xfId="8023"/>
    <cellStyle name="Actual2 2 21 2 2 2" xfId="8024"/>
    <cellStyle name="Actual2 2 21 2 3" xfId="8025"/>
    <cellStyle name="Actual2 2 21 2 3 2" xfId="8026"/>
    <cellStyle name="Actual2 2 21 2 4" xfId="8027"/>
    <cellStyle name="Actual2 2 21 2 5" xfId="8028"/>
    <cellStyle name="Actual2 2 21 3" xfId="8029"/>
    <cellStyle name="Actual2 2 21 3 2" xfId="8030"/>
    <cellStyle name="Actual2 2 21 3 2 2" xfId="8031"/>
    <cellStyle name="Actual2 2 21 3 3" xfId="8032"/>
    <cellStyle name="Actual2 2 21 3 3 2" xfId="8033"/>
    <cellStyle name="Actual2 2 21 3 4" xfId="8034"/>
    <cellStyle name="Actual2 2 21 3 5" xfId="8035"/>
    <cellStyle name="Actual2 2 21 4" xfId="8036"/>
    <cellStyle name="Actual2 2 21 4 2" xfId="8037"/>
    <cellStyle name="Actual2 2 21 4 2 2" xfId="8038"/>
    <cellStyle name="Actual2 2 21 4 3" xfId="8039"/>
    <cellStyle name="Actual2 2 21 4 3 2" xfId="8040"/>
    <cellStyle name="Actual2 2 21 4 4" xfId="8041"/>
    <cellStyle name="Actual2 2 21 4 5" xfId="8042"/>
    <cellStyle name="Actual2 2 21 5" xfId="8043"/>
    <cellStyle name="Actual2 2 21 5 2" xfId="8044"/>
    <cellStyle name="Actual2 2 21 6" xfId="8045"/>
    <cellStyle name="Actual2 2 21 6 2" xfId="8046"/>
    <cellStyle name="Actual2 2 21 7" xfId="8047"/>
    <cellStyle name="Actual2 2 21 8" xfId="8048"/>
    <cellStyle name="Actual2 2 22" xfId="8049"/>
    <cellStyle name="Actual2 2 22 2" xfId="8050"/>
    <cellStyle name="Actual2 2 22 2 2" xfId="8051"/>
    <cellStyle name="Actual2 2 22 2 2 2" xfId="8052"/>
    <cellStyle name="Actual2 2 22 2 3" xfId="8053"/>
    <cellStyle name="Actual2 2 22 2 3 2" xfId="8054"/>
    <cellStyle name="Actual2 2 22 2 4" xfId="8055"/>
    <cellStyle name="Actual2 2 22 2 5" xfId="8056"/>
    <cellStyle name="Actual2 2 22 3" xfId="8057"/>
    <cellStyle name="Actual2 2 22 3 2" xfId="8058"/>
    <cellStyle name="Actual2 2 22 3 2 2" xfId="8059"/>
    <cellStyle name="Actual2 2 22 3 3" xfId="8060"/>
    <cellStyle name="Actual2 2 22 3 3 2" xfId="8061"/>
    <cellStyle name="Actual2 2 22 3 4" xfId="8062"/>
    <cellStyle name="Actual2 2 22 3 5" xfId="8063"/>
    <cellStyle name="Actual2 2 22 4" xfId="8064"/>
    <cellStyle name="Actual2 2 22 4 2" xfId="8065"/>
    <cellStyle name="Actual2 2 22 4 2 2" xfId="8066"/>
    <cellStyle name="Actual2 2 22 4 3" xfId="8067"/>
    <cellStyle name="Actual2 2 22 4 3 2" xfId="8068"/>
    <cellStyle name="Actual2 2 22 4 4" xfId="8069"/>
    <cellStyle name="Actual2 2 22 4 5" xfId="8070"/>
    <cellStyle name="Actual2 2 22 5" xfId="8071"/>
    <cellStyle name="Actual2 2 22 5 2" xfId="8072"/>
    <cellStyle name="Actual2 2 22 6" xfId="8073"/>
    <cellStyle name="Actual2 2 22 6 2" xfId="8074"/>
    <cellStyle name="Actual2 2 22 7" xfId="8075"/>
    <cellStyle name="Actual2 2 22 8" xfId="8076"/>
    <cellStyle name="Actual2 2 23" xfId="8077"/>
    <cellStyle name="Actual2 2 23 2" xfId="8078"/>
    <cellStyle name="Actual2 2 23 2 2" xfId="8079"/>
    <cellStyle name="Actual2 2 23 2 2 2" xfId="8080"/>
    <cellStyle name="Actual2 2 23 2 3" xfId="8081"/>
    <cellStyle name="Actual2 2 23 2 3 2" xfId="8082"/>
    <cellStyle name="Actual2 2 23 2 4" xfId="8083"/>
    <cellStyle name="Actual2 2 23 2 5" xfId="8084"/>
    <cellStyle name="Actual2 2 23 3" xfId="8085"/>
    <cellStyle name="Actual2 2 23 3 2" xfId="8086"/>
    <cellStyle name="Actual2 2 23 3 2 2" xfId="8087"/>
    <cellStyle name="Actual2 2 23 3 3" xfId="8088"/>
    <cellStyle name="Actual2 2 23 3 3 2" xfId="8089"/>
    <cellStyle name="Actual2 2 23 3 4" xfId="8090"/>
    <cellStyle name="Actual2 2 23 3 5" xfId="8091"/>
    <cellStyle name="Actual2 2 23 4" xfId="8092"/>
    <cellStyle name="Actual2 2 23 4 2" xfId="8093"/>
    <cellStyle name="Actual2 2 23 4 2 2" xfId="8094"/>
    <cellStyle name="Actual2 2 23 4 3" xfId="8095"/>
    <cellStyle name="Actual2 2 23 4 3 2" xfId="8096"/>
    <cellStyle name="Actual2 2 23 4 4" xfId="8097"/>
    <cellStyle name="Actual2 2 23 4 5" xfId="8098"/>
    <cellStyle name="Actual2 2 23 5" xfId="8099"/>
    <cellStyle name="Actual2 2 23 5 2" xfId="8100"/>
    <cellStyle name="Actual2 2 23 6" xfId="8101"/>
    <cellStyle name="Actual2 2 23 6 2" xfId="8102"/>
    <cellStyle name="Actual2 2 23 7" xfId="8103"/>
    <cellStyle name="Actual2 2 23 8" xfId="8104"/>
    <cellStyle name="Actual2 2 24" xfId="8105"/>
    <cellStyle name="Actual2 2 24 2" xfId="8106"/>
    <cellStyle name="Actual2 2 24 2 2" xfId="8107"/>
    <cellStyle name="Actual2 2 24 2 2 2" xfId="8108"/>
    <cellStyle name="Actual2 2 24 2 3" xfId="8109"/>
    <cellStyle name="Actual2 2 24 2 3 2" xfId="8110"/>
    <cellStyle name="Actual2 2 24 2 4" xfId="8111"/>
    <cellStyle name="Actual2 2 24 2 5" xfId="8112"/>
    <cellStyle name="Actual2 2 24 3" xfId="8113"/>
    <cellStyle name="Actual2 2 24 3 2" xfId="8114"/>
    <cellStyle name="Actual2 2 24 3 2 2" xfId="8115"/>
    <cellStyle name="Actual2 2 24 3 3" xfId="8116"/>
    <cellStyle name="Actual2 2 24 3 3 2" xfId="8117"/>
    <cellStyle name="Actual2 2 24 3 4" xfId="8118"/>
    <cellStyle name="Actual2 2 24 3 5" xfId="8119"/>
    <cellStyle name="Actual2 2 24 4" xfId="8120"/>
    <cellStyle name="Actual2 2 24 4 2" xfId="8121"/>
    <cellStyle name="Actual2 2 24 4 2 2" xfId="8122"/>
    <cellStyle name="Actual2 2 24 4 3" xfId="8123"/>
    <cellStyle name="Actual2 2 24 4 3 2" xfId="8124"/>
    <cellStyle name="Actual2 2 24 4 4" xfId="8125"/>
    <cellStyle name="Actual2 2 24 4 5" xfId="8126"/>
    <cellStyle name="Actual2 2 24 5" xfId="8127"/>
    <cellStyle name="Actual2 2 24 5 2" xfId="8128"/>
    <cellStyle name="Actual2 2 24 6" xfId="8129"/>
    <cellStyle name="Actual2 2 24 6 2" xfId="8130"/>
    <cellStyle name="Actual2 2 24 7" xfId="8131"/>
    <cellStyle name="Actual2 2 24 8" xfId="8132"/>
    <cellStyle name="Actual2 2 25" xfId="8133"/>
    <cellStyle name="Actual2 2 25 2" xfId="8134"/>
    <cellStyle name="Actual2 2 25 2 2" xfId="8135"/>
    <cellStyle name="Actual2 2 25 2 2 2" xfId="8136"/>
    <cellStyle name="Actual2 2 25 2 3" xfId="8137"/>
    <cellStyle name="Actual2 2 25 2 3 2" xfId="8138"/>
    <cellStyle name="Actual2 2 25 2 4" xfId="8139"/>
    <cellStyle name="Actual2 2 25 2 5" xfId="8140"/>
    <cellStyle name="Actual2 2 25 3" xfId="8141"/>
    <cellStyle name="Actual2 2 25 3 2" xfId="8142"/>
    <cellStyle name="Actual2 2 25 3 2 2" xfId="8143"/>
    <cellStyle name="Actual2 2 25 3 3" xfId="8144"/>
    <cellStyle name="Actual2 2 25 3 3 2" xfId="8145"/>
    <cellStyle name="Actual2 2 25 3 4" xfId="8146"/>
    <cellStyle name="Actual2 2 25 3 5" xfId="8147"/>
    <cellStyle name="Actual2 2 25 4" xfId="8148"/>
    <cellStyle name="Actual2 2 25 4 2" xfId="8149"/>
    <cellStyle name="Actual2 2 25 4 2 2" xfId="8150"/>
    <cellStyle name="Actual2 2 25 4 3" xfId="8151"/>
    <cellStyle name="Actual2 2 25 4 3 2" xfId="8152"/>
    <cellStyle name="Actual2 2 25 4 4" xfId="8153"/>
    <cellStyle name="Actual2 2 25 4 5" xfId="8154"/>
    <cellStyle name="Actual2 2 25 5" xfId="8155"/>
    <cellStyle name="Actual2 2 25 5 2" xfId="8156"/>
    <cellStyle name="Actual2 2 25 6" xfId="8157"/>
    <cellStyle name="Actual2 2 25 6 2" xfId="8158"/>
    <cellStyle name="Actual2 2 25 7" xfId="8159"/>
    <cellStyle name="Actual2 2 25 8" xfId="8160"/>
    <cellStyle name="Actual2 2 26" xfId="8161"/>
    <cellStyle name="Actual2 2 26 2" xfId="8162"/>
    <cellStyle name="Actual2 2 26 2 2" xfId="8163"/>
    <cellStyle name="Actual2 2 26 2 2 2" xfId="8164"/>
    <cellStyle name="Actual2 2 26 2 3" xfId="8165"/>
    <cellStyle name="Actual2 2 26 2 3 2" xfId="8166"/>
    <cellStyle name="Actual2 2 26 2 4" xfId="8167"/>
    <cellStyle name="Actual2 2 26 2 5" xfId="8168"/>
    <cellStyle name="Actual2 2 26 3" xfId="8169"/>
    <cellStyle name="Actual2 2 26 3 2" xfId="8170"/>
    <cellStyle name="Actual2 2 26 3 2 2" xfId="8171"/>
    <cellStyle name="Actual2 2 26 3 3" xfId="8172"/>
    <cellStyle name="Actual2 2 26 3 3 2" xfId="8173"/>
    <cellStyle name="Actual2 2 26 3 4" xfId="8174"/>
    <cellStyle name="Actual2 2 26 3 5" xfId="8175"/>
    <cellStyle name="Actual2 2 26 4" xfId="8176"/>
    <cellStyle name="Actual2 2 26 4 2" xfId="8177"/>
    <cellStyle name="Actual2 2 26 4 2 2" xfId="8178"/>
    <cellStyle name="Actual2 2 26 4 3" xfId="8179"/>
    <cellStyle name="Actual2 2 26 4 3 2" xfId="8180"/>
    <cellStyle name="Actual2 2 26 4 4" xfId="8181"/>
    <cellStyle name="Actual2 2 26 4 5" xfId="8182"/>
    <cellStyle name="Actual2 2 26 5" xfId="8183"/>
    <cellStyle name="Actual2 2 26 5 2" xfId="8184"/>
    <cellStyle name="Actual2 2 26 6" xfId="8185"/>
    <cellStyle name="Actual2 2 26 6 2" xfId="8186"/>
    <cellStyle name="Actual2 2 26 7" xfId="8187"/>
    <cellStyle name="Actual2 2 26 8" xfId="8188"/>
    <cellStyle name="Actual2 2 27" xfId="8189"/>
    <cellStyle name="Actual2 2 27 2" xfId="8190"/>
    <cellStyle name="Actual2 2 27 2 2" xfId="8191"/>
    <cellStyle name="Actual2 2 27 2 2 2" xfId="8192"/>
    <cellStyle name="Actual2 2 27 2 3" xfId="8193"/>
    <cellStyle name="Actual2 2 27 2 3 2" xfId="8194"/>
    <cellStyle name="Actual2 2 27 2 4" xfId="8195"/>
    <cellStyle name="Actual2 2 27 2 5" xfId="8196"/>
    <cellStyle name="Actual2 2 27 3" xfId="8197"/>
    <cellStyle name="Actual2 2 27 3 2" xfId="8198"/>
    <cellStyle name="Actual2 2 27 3 2 2" xfId="8199"/>
    <cellStyle name="Actual2 2 27 3 3" xfId="8200"/>
    <cellStyle name="Actual2 2 27 3 3 2" xfId="8201"/>
    <cellStyle name="Actual2 2 27 3 4" xfId="8202"/>
    <cellStyle name="Actual2 2 27 3 5" xfId="8203"/>
    <cellStyle name="Actual2 2 27 4" xfId="8204"/>
    <cellStyle name="Actual2 2 27 4 2" xfId="8205"/>
    <cellStyle name="Actual2 2 27 4 2 2" xfId="8206"/>
    <cellStyle name="Actual2 2 27 4 3" xfId="8207"/>
    <cellStyle name="Actual2 2 27 4 3 2" xfId="8208"/>
    <cellStyle name="Actual2 2 27 4 4" xfId="8209"/>
    <cellStyle name="Actual2 2 27 4 5" xfId="8210"/>
    <cellStyle name="Actual2 2 27 5" xfId="8211"/>
    <cellStyle name="Actual2 2 27 5 2" xfId="8212"/>
    <cellStyle name="Actual2 2 27 6" xfId="8213"/>
    <cellStyle name="Actual2 2 27 6 2" xfId="8214"/>
    <cellStyle name="Actual2 2 27 7" xfId="8215"/>
    <cellStyle name="Actual2 2 27 8" xfId="8216"/>
    <cellStyle name="Actual2 2 28" xfId="8217"/>
    <cellStyle name="Actual2 2 28 2" xfId="8218"/>
    <cellStyle name="Actual2 2 28 2 2" xfId="8219"/>
    <cellStyle name="Actual2 2 28 2 2 2" xfId="8220"/>
    <cellStyle name="Actual2 2 28 2 3" xfId="8221"/>
    <cellStyle name="Actual2 2 28 2 3 2" xfId="8222"/>
    <cellStyle name="Actual2 2 28 2 4" xfId="8223"/>
    <cellStyle name="Actual2 2 28 2 5" xfId="8224"/>
    <cellStyle name="Actual2 2 28 3" xfId="8225"/>
    <cellStyle name="Actual2 2 28 3 2" xfId="8226"/>
    <cellStyle name="Actual2 2 28 3 2 2" xfId="8227"/>
    <cellStyle name="Actual2 2 28 3 3" xfId="8228"/>
    <cellStyle name="Actual2 2 28 3 3 2" xfId="8229"/>
    <cellStyle name="Actual2 2 28 3 4" xfId="8230"/>
    <cellStyle name="Actual2 2 28 3 5" xfId="8231"/>
    <cellStyle name="Actual2 2 28 4" xfId="8232"/>
    <cellStyle name="Actual2 2 28 4 2" xfId="8233"/>
    <cellStyle name="Actual2 2 28 4 2 2" xfId="8234"/>
    <cellStyle name="Actual2 2 28 4 3" xfId="8235"/>
    <cellStyle name="Actual2 2 28 4 3 2" xfId="8236"/>
    <cellStyle name="Actual2 2 28 4 4" xfId="8237"/>
    <cellStyle name="Actual2 2 28 4 5" xfId="8238"/>
    <cellStyle name="Actual2 2 28 5" xfId="8239"/>
    <cellStyle name="Actual2 2 28 5 2" xfId="8240"/>
    <cellStyle name="Actual2 2 28 6" xfId="8241"/>
    <cellStyle name="Actual2 2 28 6 2" xfId="8242"/>
    <cellStyle name="Actual2 2 28 7" xfId="8243"/>
    <cellStyle name="Actual2 2 28 8" xfId="8244"/>
    <cellStyle name="Actual2 2 29" xfId="8245"/>
    <cellStyle name="Actual2 2 29 2" xfId="8246"/>
    <cellStyle name="Actual2 2 29 2 2" xfId="8247"/>
    <cellStyle name="Actual2 2 29 2 2 2" xfId="8248"/>
    <cellStyle name="Actual2 2 29 2 3" xfId="8249"/>
    <cellStyle name="Actual2 2 29 2 3 2" xfId="8250"/>
    <cellStyle name="Actual2 2 29 2 4" xfId="8251"/>
    <cellStyle name="Actual2 2 29 2 5" xfId="8252"/>
    <cellStyle name="Actual2 2 29 3" xfId="8253"/>
    <cellStyle name="Actual2 2 29 3 2" xfId="8254"/>
    <cellStyle name="Actual2 2 29 3 2 2" xfId="8255"/>
    <cellStyle name="Actual2 2 29 3 3" xfId="8256"/>
    <cellStyle name="Actual2 2 29 3 3 2" xfId="8257"/>
    <cellStyle name="Actual2 2 29 3 4" xfId="8258"/>
    <cellStyle name="Actual2 2 29 3 5" xfId="8259"/>
    <cellStyle name="Actual2 2 29 4" xfId="8260"/>
    <cellStyle name="Actual2 2 29 4 2" xfId="8261"/>
    <cellStyle name="Actual2 2 29 4 2 2" xfId="8262"/>
    <cellStyle name="Actual2 2 29 4 3" xfId="8263"/>
    <cellStyle name="Actual2 2 29 4 3 2" xfId="8264"/>
    <cellStyle name="Actual2 2 29 4 4" xfId="8265"/>
    <cellStyle name="Actual2 2 29 4 5" xfId="8266"/>
    <cellStyle name="Actual2 2 29 5" xfId="8267"/>
    <cellStyle name="Actual2 2 29 5 2" xfId="8268"/>
    <cellStyle name="Actual2 2 29 6" xfId="8269"/>
    <cellStyle name="Actual2 2 29 6 2" xfId="8270"/>
    <cellStyle name="Actual2 2 29 7" xfId="8271"/>
    <cellStyle name="Actual2 2 29 8" xfId="8272"/>
    <cellStyle name="Actual2 2 3" xfId="8273"/>
    <cellStyle name="Actual2 2 3 2" xfId="8274"/>
    <cellStyle name="Actual2 2 3 2 2" xfId="8275"/>
    <cellStyle name="Actual2 2 3 2 2 2" xfId="8276"/>
    <cellStyle name="Actual2 2 3 2 3" xfId="8277"/>
    <cellStyle name="Actual2 2 3 2 3 2" xfId="8278"/>
    <cellStyle name="Actual2 2 3 2 4" xfId="8279"/>
    <cellStyle name="Actual2 2 3 2 5" xfId="8280"/>
    <cellStyle name="Actual2 2 3 3" xfId="8281"/>
    <cellStyle name="Actual2 2 3 3 2" xfId="8282"/>
    <cellStyle name="Actual2 2 3 3 2 2" xfId="8283"/>
    <cellStyle name="Actual2 2 3 3 3" xfId="8284"/>
    <cellStyle name="Actual2 2 3 3 3 2" xfId="8285"/>
    <cellStyle name="Actual2 2 3 3 4" xfId="8286"/>
    <cellStyle name="Actual2 2 3 3 5" xfId="8287"/>
    <cellStyle name="Actual2 2 3 4" xfId="8288"/>
    <cellStyle name="Actual2 2 3 4 2" xfId="8289"/>
    <cellStyle name="Actual2 2 3 4 2 2" xfId="8290"/>
    <cellStyle name="Actual2 2 3 4 3" xfId="8291"/>
    <cellStyle name="Actual2 2 3 4 3 2" xfId="8292"/>
    <cellStyle name="Actual2 2 3 4 4" xfId="8293"/>
    <cellStyle name="Actual2 2 3 4 5" xfId="8294"/>
    <cellStyle name="Actual2 2 3 5" xfId="8295"/>
    <cellStyle name="Actual2 2 3 5 2" xfId="8296"/>
    <cellStyle name="Actual2 2 3 6" xfId="8297"/>
    <cellStyle name="Actual2 2 3 6 2" xfId="8298"/>
    <cellStyle name="Actual2 2 3 7" xfId="8299"/>
    <cellStyle name="Actual2 2 3 8" xfId="8300"/>
    <cellStyle name="Actual2 2 30" xfId="8301"/>
    <cellStyle name="Actual2 2 30 2" xfId="8302"/>
    <cellStyle name="Actual2 2 30 2 2" xfId="8303"/>
    <cellStyle name="Actual2 2 30 2 2 2" xfId="8304"/>
    <cellStyle name="Actual2 2 30 2 3" xfId="8305"/>
    <cellStyle name="Actual2 2 30 2 3 2" xfId="8306"/>
    <cellStyle name="Actual2 2 30 2 4" xfId="8307"/>
    <cellStyle name="Actual2 2 30 2 5" xfId="8308"/>
    <cellStyle name="Actual2 2 30 3" xfId="8309"/>
    <cellStyle name="Actual2 2 30 3 2" xfId="8310"/>
    <cellStyle name="Actual2 2 30 3 2 2" xfId="8311"/>
    <cellStyle name="Actual2 2 30 3 3" xfId="8312"/>
    <cellStyle name="Actual2 2 30 3 3 2" xfId="8313"/>
    <cellStyle name="Actual2 2 30 3 4" xfId="8314"/>
    <cellStyle name="Actual2 2 30 3 5" xfId="8315"/>
    <cellStyle name="Actual2 2 30 4" xfId="8316"/>
    <cellStyle name="Actual2 2 30 4 2" xfId="8317"/>
    <cellStyle name="Actual2 2 30 4 2 2" xfId="8318"/>
    <cellStyle name="Actual2 2 30 4 3" xfId="8319"/>
    <cellStyle name="Actual2 2 30 4 3 2" xfId="8320"/>
    <cellStyle name="Actual2 2 30 4 4" xfId="8321"/>
    <cellStyle name="Actual2 2 30 4 5" xfId="8322"/>
    <cellStyle name="Actual2 2 30 5" xfId="8323"/>
    <cellStyle name="Actual2 2 30 5 2" xfId="8324"/>
    <cellStyle name="Actual2 2 30 6" xfId="8325"/>
    <cellStyle name="Actual2 2 30 6 2" xfId="8326"/>
    <cellStyle name="Actual2 2 30 7" xfId="8327"/>
    <cellStyle name="Actual2 2 30 8" xfId="8328"/>
    <cellStyle name="Actual2 2 31" xfId="8329"/>
    <cellStyle name="Actual2 2 31 2" xfId="8330"/>
    <cellStyle name="Actual2 2 31 2 2" xfId="8331"/>
    <cellStyle name="Actual2 2 31 2 2 2" xfId="8332"/>
    <cellStyle name="Actual2 2 31 2 3" xfId="8333"/>
    <cellStyle name="Actual2 2 31 2 3 2" xfId="8334"/>
    <cellStyle name="Actual2 2 31 2 4" xfId="8335"/>
    <cellStyle name="Actual2 2 31 2 5" xfId="8336"/>
    <cellStyle name="Actual2 2 31 3" xfId="8337"/>
    <cellStyle name="Actual2 2 31 3 2" xfId="8338"/>
    <cellStyle name="Actual2 2 31 3 2 2" xfId="8339"/>
    <cellStyle name="Actual2 2 31 3 3" xfId="8340"/>
    <cellStyle name="Actual2 2 31 3 3 2" xfId="8341"/>
    <cellStyle name="Actual2 2 31 3 4" xfId="8342"/>
    <cellStyle name="Actual2 2 31 3 5" xfId="8343"/>
    <cellStyle name="Actual2 2 31 4" xfId="8344"/>
    <cellStyle name="Actual2 2 31 4 2" xfId="8345"/>
    <cellStyle name="Actual2 2 31 4 2 2" xfId="8346"/>
    <cellStyle name="Actual2 2 31 4 3" xfId="8347"/>
    <cellStyle name="Actual2 2 31 4 3 2" xfId="8348"/>
    <cellStyle name="Actual2 2 31 4 4" xfId="8349"/>
    <cellStyle name="Actual2 2 31 4 5" xfId="8350"/>
    <cellStyle name="Actual2 2 31 5" xfId="8351"/>
    <cellStyle name="Actual2 2 31 5 2" xfId="8352"/>
    <cellStyle name="Actual2 2 31 6" xfId="8353"/>
    <cellStyle name="Actual2 2 31 6 2" xfId="8354"/>
    <cellStyle name="Actual2 2 31 7" xfId="8355"/>
    <cellStyle name="Actual2 2 31 8" xfId="8356"/>
    <cellStyle name="Actual2 2 32" xfId="8357"/>
    <cellStyle name="Actual2 2 32 2" xfId="8358"/>
    <cellStyle name="Actual2 2 32 2 2" xfId="8359"/>
    <cellStyle name="Actual2 2 32 2 2 2" xfId="8360"/>
    <cellStyle name="Actual2 2 32 2 3" xfId="8361"/>
    <cellStyle name="Actual2 2 32 2 3 2" xfId="8362"/>
    <cellStyle name="Actual2 2 32 2 4" xfId="8363"/>
    <cellStyle name="Actual2 2 32 2 5" xfId="8364"/>
    <cellStyle name="Actual2 2 32 3" xfId="8365"/>
    <cellStyle name="Actual2 2 32 3 2" xfId="8366"/>
    <cellStyle name="Actual2 2 32 3 2 2" xfId="8367"/>
    <cellStyle name="Actual2 2 32 3 3" xfId="8368"/>
    <cellStyle name="Actual2 2 32 3 3 2" xfId="8369"/>
    <cellStyle name="Actual2 2 32 3 4" xfId="8370"/>
    <cellStyle name="Actual2 2 32 3 5" xfId="8371"/>
    <cellStyle name="Actual2 2 32 4" xfId="8372"/>
    <cellStyle name="Actual2 2 32 4 2" xfId="8373"/>
    <cellStyle name="Actual2 2 32 4 2 2" xfId="8374"/>
    <cellStyle name="Actual2 2 32 4 3" xfId="8375"/>
    <cellStyle name="Actual2 2 32 4 3 2" xfId="8376"/>
    <cellStyle name="Actual2 2 32 4 4" xfId="8377"/>
    <cellStyle name="Actual2 2 32 4 5" xfId="8378"/>
    <cellStyle name="Actual2 2 32 5" xfId="8379"/>
    <cellStyle name="Actual2 2 32 5 2" xfId="8380"/>
    <cellStyle name="Actual2 2 32 6" xfId="8381"/>
    <cellStyle name="Actual2 2 32 6 2" xfId="8382"/>
    <cellStyle name="Actual2 2 32 7" xfId="8383"/>
    <cellStyle name="Actual2 2 32 8" xfId="8384"/>
    <cellStyle name="Actual2 2 33" xfId="8385"/>
    <cellStyle name="Actual2 2 33 2" xfId="8386"/>
    <cellStyle name="Actual2 2 33 2 2" xfId="8387"/>
    <cellStyle name="Actual2 2 33 2 2 2" xfId="8388"/>
    <cellStyle name="Actual2 2 33 2 3" xfId="8389"/>
    <cellStyle name="Actual2 2 33 2 3 2" xfId="8390"/>
    <cellStyle name="Actual2 2 33 2 4" xfId="8391"/>
    <cellStyle name="Actual2 2 33 2 5" xfId="8392"/>
    <cellStyle name="Actual2 2 33 3" xfId="8393"/>
    <cellStyle name="Actual2 2 33 3 2" xfId="8394"/>
    <cellStyle name="Actual2 2 33 3 2 2" xfId="8395"/>
    <cellStyle name="Actual2 2 33 3 3" xfId="8396"/>
    <cellStyle name="Actual2 2 33 3 3 2" xfId="8397"/>
    <cellStyle name="Actual2 2 33 3 4" xfId="8398"/>
    <cellStyle name="Actual2 2 33 3 5" xfId="8399"/>
    <cellStyle name="Actual2 2 33 4" xfId="8400"/>
    <cellStyle name="Actual2 2 33 4 2" xfId="8401"/>
    <cellStyle name="Actual2 2 33 4 2 2" xfId="8402"/>
    <cellStyle name="Actual2 2 33 4 3" xfId="8403"/>
    <cellStyle name="Actual2 2 33 4 3 2" xfId="8404"/>
    <cellStyle name="Actual2 2 33 4 4" xfId="8405"/>
    <cellStyle name="Actual2 2 33 4 5" xfId="8406"/>
    <cellStyle name="Actual2 2 33 5" xfId="8407"/>
    <cellStyle name="Actual2 2 33 5 2" xfId="8408"/>
    <cellStyle name="Actual2 2 33 6" xfId="8409"/>
    <cellStyle name="Actual2 2 33 6 2" xfId="8410"/>
    <cellStyle name="Actual2 2 33 7" xfId="8411"/>
    <cellStyle name="Actual2 2 33 8" xfId="8412"/>
    <cellStyle name="Actual2 2 4" xfId="8413"/>
    <cellStyle name="Actual2 2 4 2" xfId="8414"/>
    <cellStyle name="Actual2 2 4 2 2" xfId="8415"/>
    <cellStyle name="Actual2 2 4 2 2 2" xfId="8416"/>
    <cellStyle name="Actual2 2 4 2 3" xfId="8417"/>
    <cellStyle name="Actual2 2 4 2 3 2" xfId="8418"/>
    <cellStyle name="Actual2 2 4 2 4" xfId="8419"/>
    <cellStyle name="Actual2 2 4 2 5" xfId="8420"/>
    <cellStyle name="Actual2 2 4 3" xfId="8421"/>
    <cellStyle name="Actual2 2 4 3 2" xfId="8422"/>
    <cellStyle name="Actual2 2 4 3 2 2" xfId="8423"/>
    <cellStyle name="Actual2 2 4 3 3" xfId="8424"/>
    <cellStyle name="Actual2 2 4 3 3 2" xfId="8425"/>
    <cellStyle name="Actual2 2 4 3 4" xfId="8426"/>
    <cellStyle name="Actual2 2 4 3 5" xfId="8427"/>
    <cellStyle name="Actual2 2 4 4" xfId="8428"/>
    <cellStyle name="Actual2 2 4 4 2" xfId="8429"/>
    <cellStyle name="Actual2 2 4 4 2 2" xfId="8430"/>
    <cellStyle name="Actual2 2 4 4 3" xfId="8431"/>
    <cellStyle name="Actual2 2 4 4 3 2" xfId="8432"/>
    <cellStyle name="Actual2 2 4 4 4" xfId="8433"/>
    <cellStyle name="Actual2 2 4 4 5" xfId="8434"/>
    <cellStyle name="Actual2 2 4 5" xfId="8435"/>
    <cellStyle name="Actual2 2 4 5 2" xfId="8436"/>
    <cellStyle name="Actual2 2 4 6" xfId="8437"/>
    <cellStyle name="Actual2 2 4 6 2" xfId="8438"/>
    <cellStyle name="Actual2 2 4 7" xfId="8439"/>
    <cellStyle name="Actual2 2 4 8" xfId="8440"/>
    <cellStyle name="Actual2 2 5" xfId="8441"/>
    <cellStyle name="Actual2 2 5 2" xfId="8442"/>
    <cellStyle name="Actual2 2 5 2 2" xfId="8443"/>
    <cellStyle name="Actual2 2 5 2 2 2" xfId="8444"/>
    <cellStyle name="Actual2 2 5 2 3" xfId="8445"/>
    <cellStyle name="Actual2 2 5 2 3 2" xfId="8446"/>
    <cellStyle name="Actual2 2 5 2 4" xfId="8447"/>
    <cellStyle name="Actual2 2 5 2 5" xfId="8448"/>
    <cellStyle name="Actual2 2 5 3" xfId="8449"/>
    <cellStyle name="Actual2 2 5 3 2" xfId="8450"/>
    <cellStyle name="Actual2 2 5 3 2 2" xfId="8451"/>
    <cellStyle name="Actual2 2 5 3 3" xfId="8452"/>
    <cellStyle name="Actual2 2 5 3 3 2" xfId="8453"/>
    <cellStyle name="Actual2 2 5 3 4" xfId="8454"/>
    <cellStyle name="Actual2 2 5 3 5" xfId="8455"/>
    <cellStyle name="Actual2 2 5 4" xfId="8456"/>
    <cellStyle name="Actual2 2 5 4 2" xfId="8457"/>
    <cellStyle name="Actual2 2 5 4 2 2" xfId="8458"/>
    <cellStyle name="Actual2 2 5 4 3" xfId="8459"/>
    <cellStyle name="Actual2 2 5 4 3 2" xfId="8460"/>
    <cellStyle name="Actual2 2 5 4 4" xfId="8461"/>
    <cellStyle name="Actual2 2 5 4 5" xfId="8462"/>
    <cellStyle name="Actual2 2 5 5" xfId="8463"/>
    <cellStyle name="Actual2 2 5 5 2" xfId="8464"/>
    <cellStyle name="Actual2 2 5 6" xfId="8465"/>
    <cellStyle name="Actual2 2 5 6 2" xfId="8466"/>
    <cellStyle name="Actual2 2 5 7" xfId="8467"/>
    <cellStyle name="Actual2 2 5 8" xfId="8468"/>
    <cellStyle name="Actual2 2 6" xfId="8469"/>
    <cellStyle name="Actual2 2 6 2" xfId="8470"/>
    <cellStyle name="Actual2 2 6 2 2" xfId="8471"/>
    <cellStyle name="Actual2 2 6 2 2 2" xfId="8472"/>
    <cellStyle name="Actual2 2 6 2 3" xfId="8473"/>
    <cellStyle name="Actual2 2 6 2 3 2" xfId="8474"/>
    <cellStyle name="Actual2 2 6 2 4" xfId="8475"/>
    <cellStyle name="Actual2 2 6 2 5" xfId="8476"/>
    <cellStyle name="Actual2 2 6 3" xfId="8477"/>
    <cellStyle name="Actual2 2 6 3 2" xfId="8478"/>
    <cellStyle name="Actual2 2 6 3 2 2" xfId="8479"/>
    <cellStyle name="Actual2 2 6 3 3" xfId="8480"/>
    <cellStyle name="Actual2 2 6 3 3 2" xfId="8481"/>
    <cellStyle name="Actual2 2 6 3 4" xfId="8482"/>
    <cellStyle name="Actual2 2 6 3 5" xfId="8483"/>
    <cellStyle name="Actual2 2 6 4" xfId="8484"/>
    <cellStyle name="Actual2 2 6 4 2" xfId="8485"/>
    <cellStyle name="Actual2 2 6 4 2 2" xfId="8486"/>
    <cellStyle name="Actual2 2 6 4 3" xfId="8487"/>
    <cellStyle name="Actual2 2 6 4 3 2" xfId="8488"/>
    <cellStyle name="Actual2 2 6 4 4" xfId="8489"/>
    <cellStyle name="Actual2 2 6 4 5" xfId="8490"/>
    <cellStyle name="Actual2 2 6 5" xfId="8491"/>
    <cellStyle name="Actual2 2 6 5 2" xfId="8492"/>
    <cellStyle name="Actual2 2 6 6" xfId="8493"/>
    <cellStyle name="Actual2 2 6 6 2" xfId="8494"/>
    <cellStyle name="Actual2 2 6 7" xfId="8495"/>
    <cellStyle name="Actual2 2 6 8" xfId="8496"/>
    <cellStyle name="Actual2 2 7" xfId="8497"/>
    <cellStyle name="Actual2 2 7 2" xfId="8498"/>
    <cellStyle name="Actual2 2 7 2 2" xfId="8499"/>
    <cellStyle name="Actual2 2 7 2 2 2" xfId="8500"/>
    <cellStyle name="Actual2 2 7 2 3" xfId="8501"/>
    <cellStyle name="Actual2 2 7 2 3 2" xfId="8502"/>
    <cellStyle name="Actual2 2 7 2 4" xfId="8503"/>
    <cellStyle name="Actual2 2 7 2 5" xfId="8504"/>
    <cellStyle name="Actual2 2 7 3" xfId="8505"/>
    <cellStyle name="Actual2 2 7 3 2" xfId="8506"/>
    <cellStyle name="Actual2 2 7 3 2 2" xfId="8507"/>
    <cellStyle name="Actual2 2 7 3 3" xfId="8508"/>
    <cellStyle name="Actual2 2 7 3 3 2" xfId="8509"/>
    <cellStyle name="Actual2 2 7 3 4" xfId="8510"/>
    <cellStyle name="Actual2 2 7 3 5" xfId="8511"/>
    <cellStyle name="Actual2 2 7 4" xfId="8512"/>
    <cellStyle name="Actual2 2 7 4 2" xfId="8513"/>
    <cellStyle name="Actual2 2 7 4 2 2" xfId="8514"/>
    <cellStyle name="Actual2 2 7 4 3" xfId="8515"/>
    <cellStyle name="Actual2 2 7 4 3 2" xfId="8516"/>
    <cellStyle name="Actual2 2 7 4 4" xfId="8517"/>
    <cellStyle name="Actual2 2 7 4 5" xfId="8518"/>
    <cellStyle name="Actual2 2 7 5" xfId="8519"/>
    <cellStyle name="Actual2 2 7 5 2" xfId="8520"/>
    <cellStyle name="Actual2 2 7 6" xfId="8521"/>
    <cellStyle name="Actual2 2 7 6 2" xfId="8522"/>
    <cellStyle name="Actual2 2 7 7" xfId="8523"/>
    <cellStyle name="Actual2 2 7 8" xfId="8524"/>
    <cellStyle name="Actual2 2 8" xfId="8525"/>
    <cellStyle name="Actual2 2 8 2" xfId="8526"/>
    <cellStyle name="Actual2 2 8 2 2" xfId="8527"/>
    <cellStyle name="Actual2 2 8 2 2 2" xfId="8528"/>
    <cellStyle name="Actual2 2 8 2 3" xfId="8529"/>
    <cellStyle name="Actual2 2 8 2 3 2" xfId="8530"/>
    <cellStyle name="Actual2 2 8 2 4" xfId="8531"/>
    <cellStyle name="Actual2 2 8 2 5" xfId="8532"/>
    <cellStyle name="Actual2 2 8 3" xfId="8533"/>
    <cellStyle name="Actual2 2 8 3 2" xfId="8534"/>
    <cellStyle name="Actual2 2 8 3 2 2" xfId="8535"/>
    <cellStyle name="Actual2 2 8 3 3" xfId="8536"/>
    <cellStyle name="Actual2 2 8 3 3 2" xfId="8537"/>
    <cellStyle name="Actual2 2 8 3 4" xfId="8538"/>
    <cellStyle name="Actual2 2 8 3 5" xfId="8539"/>
    <cellStyle name="Actual2 2 8 4" xfId="8540"/>
    <cellStyle name="Actual2 2 8 4 2" xfId="8541"/>
    <cellStyle name="Actual2 2 8 4 2 2" xfId="8542"/>
    <cellStyle name="Actual2 2 8 4 3" xfId="8543"/>
    <cellStyle name="Actual2 2 8 4 3 2" xfId="8544"/>
    <cellStyle name="Actual2 2 8 4 4" xfId="8545"/>
    <cellStyle name="Actual2 2 8 4 5" xfId="8546"/>
    <cellStyle name="Actual2 2 8 5" xfId="8547"/>
    <cellStyle name="Actual2 2 8 5 2" xfId="8548"/>
    <cellStyle name="Actual2 2 8 6" xfId="8549"/>
    <cellStyle name="Actual2 2 8 6 2" xfId="8550"/>
    <cellStyle name="Actual2 2 8 7" xfId="8551"/>
    <cellStyle name="Actual2 2 8 8" xfId="8552"/>
    <cellStyle name="Actual2 2 9" xfId="8553"/>
    <cellStyle name="Actual2 2 9 2" xfId="8554"/>
    <cellStyle name="Actual2 2 9 2 2" xfId="8555"/>
    <cellStyle name="Actual2 2 9 2 2 2" xfId="8556"/>
    <cellStyle name="Actual2 2 9 2 3" xfId="8557"/>
    <cellStyle name="Actual2 2 9 2 3 2" xfId="8558"/>
    <cellStyle name="Actual2 2 9 2 4" xfId="8559"/>
    <cellStyle name="Actual2 2 9 2 5" xfId="8560"/>
    <cellStyle name="Actual2 2 9 3" xfId="8561"/>
    <cellStyle name="Actual2 2 9 3 2" xfId="8562"/>
    <cellStyle name="Actual2 2 9 3 2 2" xfId="8563"/>
    <cellStyle name="Actual2 2 9 3 3" xfId="8564"/>
    <cellStyle name="Actual2 2 9 3 3 2" xfId="8565"/>
    <cellStyle name="Actual2 2 9 3 4" xfId="8566"/>
    <cellStyle name="Actual2 2 9 3 5" xfId="8567"/>
    <cellStyle name="Actual2 2 9 4" xfId="8568"/>
    <cellStyle name="Actual2 2 9 4 2" xfId="8569"/>
    <cellStyle name="Actual2 2 9 4 2 2" xfId="8570"/>
    <cellStyle name="Actual2 2 9 4 3" xfId="8571"/>
    <cellStyle name="Actual2 2 9 4 3 2" xfId="8572"/>
    <cellStyle name="Actual2 2 9 4 4" xfId="8573"/>
    <cellStyle name="Actual2 2 9 4 5" xfId="8574"/>
    <cellStyle name="Actual2 2 9 5" xfId="8575"/>
    <cellStyle name="Actual2 2 9 5 2" xfId="8576"/>
    <cellStyle name="Actual2 2 9 6" xfId="8577"/>
    <cellStyle name="Actual2 2 9 6 2" xfId="8578"/>
    <cellStyle name="Actual2 2 9 7" xfId="8579"/>
    <cellStyle name="Actual2 2 9 8" xfId="8580"/>
    <cellStyle name="Actual2 20" xfId="8581"/>
    <cellStyle name="Actual2 20 2" xfId="8582"/>
    <cellStyle name="Actual2 20 2 2" xfId="8583"/>
    <cellStyle name="Actual2 20 2 2 2" xfId="8584"/>
    <cellStyle name="Actual2 20 2 3" xfId="8585"/>
    <cellStyle name="Actual2 20 2 3 2" xfId="8586"/>
    <cellStyle name="Actual2 20 2 4" xfId="8587"/>
    <cellStyle name="Actual2 20 2 5" xfId="8588"/>
    <cellStyle name="Actual2 20 3" xfId="8589"/>
    <cellStyle name="Actual2 20 3 2" xfId="8590"/>
    <cellStyle name="Actual2 20 3 2 2" xfId="8591"/>
    <cellStyle name="Actual2 20 3 3" xfId="8592"/>
    <cellStyle name="Actual2 20 3 3 2" xfId="8593"/>
    <cellStyle name="Actual2 20 3 4" xfId="8594"/>
    <cellStyle name="Actual2 20 3 5" xfId="8595"/>
    <cellStyle name="Actual2 20 4" xfId="8596"/>
    <cellStyle name="Actual2 20 4 2" xfId="8597"/>
    <cellStyle name="Actual2 20 4 2 2" xfId="8598"/>
    <cellStyle name="Actual2 20 4 3" xfId="8599"/>
    <cellStyle name="Actual2 20 4 3 2" xfId="8600"/>
    <cellStyle name="Actual2 20 4 4" xfId="8601"/>
    <cellStyle name="Actual2 20 4 5" xfId="8602"/>
    <cellStyle name="Actual2 20 5" xfId="8603"/>
    <cellStyle name="Actual2 20 5 2" xfId="8604"/>
    <cellStyle name="Actual2 20 6" xfId="8605"/>
    <cellStyle name="Actual2 20 6 2" xfId="8606"/>
    <cellStyle name="Actual2 20 7" xfId="8607"/>
    <cellStyle name="Actual2 20 8" xfId="8608"/>
    <cellStyle name="Actual2 21" xfId="8609"/>
    <cellStyle name="Actual2 21 2" xfId="8610"/>
    <cellStyle name="Actual2 21 2 2" xfId="8611"/>
    <cellStyle name="Actual2 21 2 2 2" xfId="8612"/>
    <cellStyle name="Actual2 21 2 3" xfId="8613"/>
    <cellStyle name="Actual2 21 2 3 2" xfId="8614"/>
    <cellStyle name="Actual2 21 2 4" xfId="8615"/>
    <cellStyle name="Actual2 21 2 5" xfId="8616"/>
    <cellStyle name="Actual2 21 3" xfId="8617"/>
    <cellStyle name="Actual2 21 3 2" xfId="8618"/>
    <cellStyle name="Actual2 21 3 2 2" xfId="8619"/>
    <cellStyle name="Actual2 21 3 3" xfId="8620"/>
    <cellStyle name="Actual2 21 3 3 2" xfId="8621"/>
    <cellStyle name="Actual2 21 3 4" xfId="8622"/>
    <cellStyle name="Actual2 21 3 5" xfId="8623"/>
    <cellStyle name="Actual2 21 4" xfId="8624"/>
    <cellStyle name="Actual2 21 4 2" xfId="8625"/>
    <cellStyle name="Actual2 21 4 2 2" xfId="8626"/>
    <cellStyle name="Actual2 21 4 3" xfId="8627"/>
    <cellStyle name="Actual2 21 4 3 2" xfId="8628"/>
    <cellStyle name="Actual2 21 4 4" xfId="8629"/>
    <cellStyle name="Actual2 21 4 5" xfId="8630"/>
    <cellStyle name="Actual2 21 5" xfId="8631"/>
    <cellStyle name="Actual2 21 5 2" xfId="8632"/>
    <cellStyle name="Actual2 21 6" xfId="8633"/>
    <cellStyle name="Actual2 21 6 2" xfId="8634"/>
    <cellStyle name="Actual2 21 7" xfId="8635"/>
    <cellStyle name="Actual2 21 8" xfId="8636"/>
    <cellStyle name="Actual2 22" xfId="8637"/>
    <cellStyle name="Actual2 22 2" xfId="8638"/>
    <cellStyle name="Actual2 22 2 2" xfId="8639"/>
    <cellStyle name="Actual2 22 2 2 2" xfId="8640"/>
    <cellStyle name="Actual2 22 2 3" xfId="8641"/>
    <cellStyle name="Actual2 22 2 3 2" xfId="8642"/>
    <cellStyle name="Actual2 22 2 4" xfId="8643"/>
    <cellStyle name="Actual2 22 2 5" xfId="8644"/>
    <cellStyle name="Actual2 22 3" xfId="8645"/>
    <cellStyle name="Actual2 22 3 2" xfId="8646"/>
    <cellStyle name="Actual2 22 3 2 2" xfId="8647"/>
    <cellStyle name="Actual2 22 3 3" xfId="8648"/>
    <cellStyle name="Actual2 22 3 3 2" xfId="8649"/>
    <cellStyle name="Actual2 22 3 4" xfId="8650"/>
    <cellStyle name="Actual2 22 3 5" xfId="8651"/>
    <cellStyle name="Actual2 22 4" xfId="8652"/>
    <cellStyle name="Actual2 22 4 2" xfId="8653"/>
    <cellStyle name="Actual2 22 4 2 2" xfId="8654"/>
    <cellStyle name="Actual2 22 4 3" xfId="8655"/>
    <cellStyle name="Actual2 22 4 3 2" xfId="8656"/>
    <cellStyle name="Actual2 22 4 4" xfId="8657"/>
    <cellStyle name="Actual2 22 4 5" xfId="8658"/>
    <cellStyle name="Actual2 22 5" xfId="8659"/>
    <cellStyle name="Actual2 22 5 2" xfId="8660"/>
    <cellStyle name="Actual2 22 6" xfId="8661"/>
    <cellStyle name="Actual2 22 6 2" xfId="8662"/>
    <cellStyle name="Actual2 22 7" xfId="8663"/>
    <cellStyle name="Actual2 22 8" xfId="8664"/>
    <cellStyle name="Actual2 23" xfId="8665"/>
    <cellStyle name="Actual2 23 2" xfId="8666"/>
    <cellStyle name="Actual2 23 2 2" xfId="8667"/>
    <cellStyle name="Actual2 23 2 2 2" xfId="8668"/>
    <cellStyle name="Actual2 23 2 3" xfId="8669"/>
    <cellStyle name="Actual2 23 2 3 2" xfId="8670"/>
    <cellStyle name="Actual2 23 2 4" xfId="8671"/>
    <cellStyle name="Actual2 23 2 5" xfId="8672"/>
    <cellStyle name="Actual2 23 3" xfId="8673"/>
    <cellStyle name="Actual2 23 3 2" xfId="8674"/>
    <cellStyle name="Actual2 23 3 2 2" xfId="8675"/>
    <cellStyle name="Actual2 23 3 3" xfId="8676"/>
    <cellStyle name="Actual2 23 3 3 2" xfId="8677"/>
    <cellStyle name="Actual2 23 3 4" xfId="8678"/>
    <cellStyle name="Actual2 23 3 5" xfId="8679"/>
    <cellStyle name="Actual2 23 4" xfId="8680"/>
    <cellStyle name="Actual2 23 4 2" xfId="8681"/>
    <cellStyle name="Actual2 23 4 2 2" xfId="8682"/>
    <cellStyle name="Actual2 23 4 3" xfId="8683"/>
    <cellStyle name="Actual2 23 4 3 2" xfId="8684"/>
    <cellStyle name="Actual2 23 4 4" xfId="8685"/>
    <cellStyle name="Actual2 23 4 5" xfId="8686"/>
    <cellStyle name="Actual2 23 5" xfId="8687"/>
    <cellStyle name="Actual2 23 5 2" xfId="8688"/>
    <cellStyle name="Actual2 23 6" xfId="8689"/>
    <cellStyle name="Actual2 23 6 2" xfId="8690"/>
    <cellStyle name="Actual2 23 7" xfId="8691"/>
    <cellStyle name="Actual2 23 8" xfId="8692"/>
    <cellStyle name="Actual2 24" xfId="8693"/>
    <cellStyle name="Actual2 24 2" xfId="8694"/>
    <cellStyle name="Actual2 24 2 2" xfId="8695"/>
    <cellStyle name="Actual2 24 2 2 2" xfId="8696"/>
    <cellStyle name="Actual2 24 2 3" xfId="8697"/>
    <cellStyle name="Actual2 24 2 3 2" xfId="8698"/>
    <cellStyle name="Actual2 24 2 4" xfId="8699"/>
    <cellStyle name="Actual2 24 2 5" xfId="8700"/>
    <cellStyle name="Actual2 24 3" xfId="8701"/>
    <cellStyle name="Actual2 24 3 2" xfId="8702"/>
    <cellStyle name="Actual2 24 3 2 2" xfId="8703"/>
    <cellStyle name="Actual2 24 3 3" xfId="8704"/>
    <cellStyle name="Actual2 24 3 3 2" xfId="8705"/>
    <cellStyle name="Actual2 24 3 4" xfId="8706"/>
    <cellStyle name="Actual2 24 3 5" xfId="8707"/>
    <cellStyle name="Actual2 24 4" xfId="8708"/>
    <cellStyle name="Actual2 24 4 2" xfId="8709"/>
    <cellStyle name="Actual2 24 4 2 2" xfId="8710"/>
    <cellStyle name="Actual2 24 4 3" xfId="8711"/>
    <cellStyle name="Actual2 24 4 3 2" xfId="8712"/>
    <cellStyle name="Actual2 24 4 4" xfId="8713"/>
    <cellStyle name="Actual2 24 4 5" xfId="8714"/>
    <cellStyle name="Actual2 24 5" xfId="8715"/>
    <cellStyle name="Actual2 24 5 2" xfId="8716"/>
    <cellStyle name="Actual2 24 6" xfId="8717"/>
    <cellStyle name="Actual2 24 6 2" xfId="8718"/>
    <cellStyle name="Actual2 24 7" xfId="8719"/>
    <cellStyle name="Actual2 24 8" xfId="8720"/>
    <cellStyle name="Actual2 25" xfId="8721"/>
    <cellStyle name="Actual2 25 2" xfId="8722"/>
    <cellStyle name="Actual2 25 2 2" xfId="8723"/>
    <cellStyle name="Actual2 25 2 2 2" xfId="8724"/>
    <cellStyle name="Actual2 25 2 3" xfId="8725"/>
    <cellStyle name="Actual2 25 2 3 2" xfId="8726"/>
    <cellStyle name="Actual2 25 2 4" xfId="8727"/>
    <cellStyle name="Actual2 25 2 5" xfId="8728"/>
    <cellStyle name="Actual2 25 3" xfId="8729"/>
    <cellStyle name="Actual2 25 3 2" xfId="8730"/>
    <cellStyle name="Actual2 25 3 2 2" xfId="8731"/>
    <cellStyle name="Actual2 25 3 3" xfId="8732"/>
    <cellStyle name="Actual2 25 3 3 2" xfId="8733"/>
    <cellStyle name="Actual2 25 3 4" xfId="8734"/>
    <cellStyle name="Actual2 25 3 5" xfId="8735"/>
    <cellStyle name="Actual2 25 4" xfId="8736"/>
    <cellStyle name="Actual2 25 4 2" xfId="8737"/>
    <cellStyle name="Actual2 25 4 2 2" xfId="8738"/>
    <cellStyle name="Actual2 25 4 3" xfId="8739"/>
    <cellStyle name="Actual2 25 4 3 2" xfId="8740"/>
    <cellStyle name="Actual2 25 4 4" xfId="8741"/>
    <cellStyle name="Actual2 25 4 5" xfId="8742"/>
    <cellStyle name="Actual2 25 5" xfId="8743"/>
    <cellStyle name="Actual2 25 5 2" xfId="8744"/>
    <cellStyle name="Actual2 25 6" xfId="8745"/>
    <cellStyle name="Actual2 25 6 2" xfId="8746"/>
    <cellStyle name="Actual2 25 7" xfId="8747"/>
    <cellStyle name="Actual2 25 8" xfId="8748"/>
    <cellStyle name="Actual2 26" xfId="8749"/>
    <cellStyle name="Actual2 26 2" xfId="8750"/>
    <cellStyle name="Actual2 26 2 2" xfId="8751"/>
    <cellStyle name="Actual2 26 2 2 2" xfId="8752"/>
    <cellStyle name="Actual2 26 2 3" xfId="8753"/>
    <cellStyle name="Actual2 26 2 3 2" xfId="8754"/>
    <cellStyle name="Actual2 26 2 4" xfId="8755"/>
    <cellStyle name="Actual2 26 2 5" xfId="8756"/>
    <cellStyle name="Actual2 26 3" xfId="8757"/>
    <cellStyle name="Actual2 26 3 2" xfId="8758"/>
    <cellStyle name="Actual2 26 3 2 2" xfId="8759"/>
    <cellStyle name="Actual2 26 3 3" xfId="8760"/>
    <cellStyle name="Actual2 26 3 3 2" xfId="8761"/>
    <cellStyle name="Actual2 26 3 4" xfId="8762"/>
    <cellStyle name="Actual2 26 3 5" xfId="8763"/>
    <cellStyle name="Actual2 26 4" xfId="8764"/>
    <cellStyle name="Actual2 26 4 2" xfId="8765"/>
    <cellStyle name="Actual2 26 4 2 2" xfId="8766"/>
    <cellStyle name="Actual2 26 4 3" xfId="8767"/>
    <cellStyle name="Actual2 26 4 3 2" xfId="8768"/>
    <cellStyle name="Actual2 26 4 4" xfId="8769"/>
    <cellStyle name="Actual2 26 4 5" xfId="8770"/>
    <cellStyle name="Actual2 26 5" xfId="8771"/>
    <cellStyle name="Actual2 26 5 2" xfId="8772"/>
    <cellStyle name="Actual2 26 6" xfId="8773"/>
    <cellStyle name="Actual2 26 6 2" xfId="8774"/>
    <cellStyle name="Actual2 26 7" xfId="8775"/>
    <cellStyle name="Actual2 26 8" xfId="8776"/>
    <cellStyle name="Actual2 27" xfId="8777"/>
    <cellStyle name="Actual2 27 2" xfId="8778"/>
    <cellStyle name="Actual2 27 2 2" xfId="8779"/>
    <cellStyle name="Actual2 27 2 2 2" xfId="8780"/>
    <cellStyle name="Actual2 27 2 3" xfId="8781"/>
    <cellStyle name="Actual2 27 2 3 2" xfId="8782"/>
    <cellStyle name="Actual2 27 2 4" xfId="8783"/>
    <cellStyle name="Actual2 27 2 5" xfId="8784"/>
    <cellStyle name="Actual2 27 3" xfId="8785"/>
    <cellStyle name="Actual2 27 3 2" xfId="8786"/>
    <cellStyle name="Actual2 27 3 2 2" xfId="8787"/>
    <cellStyle name="Actual2 27 3 3" xfId="8788"/>
    <cellStyle name="Actual2 27 3 3 2" xfId="8789"/>
    <cellStyle name="Actual2 27 3 4" xfId="8790"/>
    <cellStyle name="Actual2 27 3 5" xfId="8791"/>
    <cellStyle name="Actual2 27 4" xfId="8792"/>
    <cellStyle name="Actual2 27 4 2" xfId="8793"/>
    <cellStyle name="Actual2 27 4 2 2" xfId="8794"/>
    <cellStyle name="Actual2 27 4 3" xfId="8795"/>
    <cellStyle name="Actual2 27 4 3 2" xfId="8796"/>
    <cellStyle name="Actual2 27 4 4" xfId="8797"/>
    <cellStyle name="Actual2 27 4 5" xfId="8798"/>
    <cellStyle name="Actual2 27 5" xfId="8799"/>
    <cellStyle name="Actual2 27 5 2" xfId="8800"/>
    <cellStyle name="Actual2 27 6" xfId="8801"/>
    <cellStyle name="Actual2 27 6 2" xfId="8802"/>
    <cellStyle name="Actual2 27 7" xfId="8803"/>
    <cellStyle name="Actual2 27 8" xfId="8804"/>
    <cellStyle name="Actual2 28" xfId="8805"/>
    <cellStyle name="Actual2 28 2" xfId="8806"/>
    <cellStyle name="Actual2 28 2 2" xfId="8807"/>
    <cellStyle name="Actual2 28 2 2 2" xfId="8808"/>
    <cellStyle name="Actual2 28 2 3" xfId="8809"/>
    <cellStyle name="Actual2 28 2 3 2" xfId="8810"/>
    <cellStyle name="Actual2 28 2 4" xfId="8811"/>
    <cellStyle name="Actual2 28 2 5" xfId="8812"/>
    <cellStyle name="Actual2 28 3" xfId="8813"/>
    <cellStyle name="Actual2 28 3 2" xfId="8814"/>
    <cellStyle name="Actual2 28 3 2 2" xfId="8815"/>
    <cellStyle name="Actual2 28 3 3" xfId="8816"/>
    <cellStyle name="Actual2 28 3 3 2" xfId="8817"/>
    <cellStyle name="Actual2 28 3 4" xfId="8818"/>
    <cellStyle name="Actual2 28 3 5" xfId="8819"/>
    <cellStyle name="Actual2 28 4" xfId="8820"/>
    <cellStyle name="Actual2 28 4 2" xfId="8821"/>
    <cellStyle name="Actual2 28 4 2 2" xfId="8822"/>
    <cellStyle name="Actual2 28 4 3" xfId="8823"/>
    <cellStyle name="Actual2 28 4 3 2" xfId="8824"/>
    <cellStyle name="Actual2 28 4 4" xfId="8825"/>
    <cellStyle name="Actual2 28 4 5" xfId="8826"/>
    <cellStyle name="Actual2 28 5" xfId="8827"/>
    <cellStyle name="Actual2 28 5 2" xfId="8828"/>
    <cellStyle name="Actual2 28 6" xfId="8829"/>
    <cellStyle name="Actual2 28 6 2" xfId="8830"/>
    <cellStyle name="Actual2 28 7" xfId="8831"/>
    <cellStyle name="Actual2 28 8" xfId="8832"/>
    <cellStyle name="Actual2 29" xfId="8833"/>
    <cellStyle name="Actual2 29 2" xfId="8834"/>
    <cellStyle name="Actual2 29 2 2" xfId="8835"/>
    <cellStyle name="Actual2 29 2 2 2" xfId="8836"/>
    <cellStyle name="Actual2 29 2 3" xfId="8837"/>
    <cellStyle name="Actual2 29 2 3 2" xfId="8838"/>
    <cellStyle name="Actual2 29 2 4" xfId="8839"/>
    <cellStyle name="Actual2 29 2 5" xfId="8840"/>
    <cellStyle name="Actual2 29 3" xfId="8841"/>
    <cellStyle name="Actual2 29 3 2" xfId="8842"/>
    <cellStyle name="Actual2 29 3 2 2" xfId="8843"/>
    <cellStyle name="Actual2 29 3 3" xfId="8844"/>
    <cellStyle name="Actual2 29 3 3 2" xfId="8845"/>
    <cellStyle name="Actual2 29 3 4" xfId="8846"/>
    <cellStyle name="Actual2 29 3 5" xfId="8847"/>
    <cellStyle name="Actual2 29 4" xfId="8848"/>
    <cellStyle name="Actual2 29 4 2" xfId="8849"/>
    <cellStyle name="Actual2 29 4 2 2" xfId="8850"/>
    <cellStyle name="Actual2 29 4 3" xfId="8851"/>
    <cellStyle name="Actual2 29 4 3 2" xfId="8852"/>
    <cellStyle name="Actual2 29 4 4" xfId="8853"/>
    <cellStyle name="Actual2 29 4 5" xfId="8854"/>
    <cellStyle name="Actual2 29 5" xfId="8855"/>
    <cellStyle name="Actual2 29 5 2" xfId="8856"/>
    <cellStyle name="Actual2 29 6" xfId="8857"/>
    <cellStyle name="Actual2 29 6 2" xfId="8858"/>
    <cellStyle name="Actual2 29 7" xfId="8859"/>
    <cellStyle name="Actual2 29 8" xfId="8860"/>
    <cellStyle name="Actual2 3" xfId="2139"/>
    <cellStyle name="Actual2 3 2" xfId="8861"/>
    <cellStyle name="Actual2 3 2 2" xfId="8862"/>
    <cellStyle name="Actual2 3 2 2 2" xfId="8863"/>
    <cellStyle name="Actual2 3 2 3" xfId="8864"/>
    <cellStyle name="Actual2 3 2 3 2" xfId="8865"/>
    <cellStyle name="Actual2 3 2 4" xfId="8866"/>
    <cellStyle name="Actual2 3 2 5" xfId="8867"/>
    <cellStyle name="Actual2 3 3" xfId="8868"/>
    <cellStyle name="Actual2 3 3 2" xfId="8869"/>
    <cellStyle name="Actual2 3 3 2 2" xfId="8870"/>
    <cellStyle name="Actual2 3 3 3" xfId="8871"/>
    <cellStyle name="Actual2 3 3 3 2" xfId="8872"/>
    <cellStyle name="Actual2 3 3 4" xfId="8873"/>
    <cellStyle name="Actual2 3 3 5" xfId="8874"/>
    <cellStyle name="Actual2 3 4" xfId="8875"/>
    <cellStyle name="Actual2 3 4 2" xfId="8876"/>
    <cellStyle name="Actual2 3 4 2 2" xfId="8877"/>
    <cellStyle name="Actual2 3 4 3" xfId="8878"/>
    <cellStyle name="Actual2 3 4 3 2" xfId="8879"/>
    <cellStyle name="Actual2 3 4 4" xfId="8880"/>
    <cellStyle name="Actual2 3 4 5" xfId="8881"/>
    <cellStyle name="Actual2 3 5" xfId="8882"/>
    <cellStyle name="Actual2 3 5 2" xfId="8883"/>
    <cellStyle name="Actual2 3 6" xfId="8884"/>
    <cellStyle name="Actual2 3 6 2" xfId="8885"/>
    <cellStyle name="Actual2 3 7" xfId="8886"/>
    <cellStyle name="Actual2 3 8" xfId="8887"/>
    <cellStyle name="Actual2 30" xfId="8888"/>
    <cellStyle name="Actual2 30 2" xfId="8889"/>
    <cellStyle name="Actual2 30 2 2" xfId="8890"/>
    <cellStyle name="Actual2 30 2 2 2" xfId="8891"/>
    <cellStyle name="Actual2 30 2 3" xfId="8892"/>
    <cellStyle name="Actual2 30 2 3 2" xfId="8893"/>
    <cellStyle name="Actual2 30 2 4" xfId="8894"/>
    <cellStyle name="Actual2 30 2 5" xfId="8895"/>
    <cellStyle name="Actual2 30 3" xfId="8896"/>
    <cellStyle name="Actual2 30 3 2" xfId="8897"/>
    <cellStyle name="Actual2 30 3 2 2" xfId="8898"/>
    <cellStyle name="Actual2 30 3 3" xfId="8899"/>
    <cellStyle name="Actual2 30 3 3 2" xfId="8900"/>
    <cellStyle name="Actual2 30 3 4" xfId="8901"/>
    <cellStyle name="Actual2 30 3 5" xfId="8902"/>
    <cellStyle name="Actual2 30 4" xfId="8903"/>
    <cellStyle name="Actual2 30 4 2" xfId="8904"/>
    <cellStyle name="Actual2 30 4 2 2" xfId="8905"/>
    <cellStyle name="Actual2 30 4 3" xfId="8906"/>
    <cellStyle name="Actual2 30 4 3 2" xfId="8907"/>
    <cellStyle name="Actual2 30 4 4" xfId="8908"/>
    <cellStyle name="Actual2 30 4 5" xfId="8909"/>
    <cellStyle name="Actual2 30 5" xfId="8910"/>
    <cellStyle name="Actual2 30 5 2" xfId="8911"/>
    <cellStyle name="Actual2 30 6" xfId="8912"/>
    <cellStyle name="Actual2 30 6 2" xfId="8913"/>
    <cellStyle name="Actual2 30 7" xfId="8914"/>
    <cellStyle name="Actual2 30 8" xfId="8915"/>
    <cellStyle name="Actual2 31" xfId="8916"/>
    <cellStyle name="Actual2 31 2" xfId="8917"/>
    <cellStyle name="Actual2 31 2 2" xfId="8918"/>
    <cellStyle name="Actual2 31 2 2 2" xfId="8919"/>
    <cellStyle name="Actual2 31 2 3" xfId="8920"/>
    <cellStyle name="Actual2 31 2 3 2" xfId="8921"/>
    <cellStyle name="Actual2 31 2 4" xfId="8922"/>
    <cellStyle name="Actual2 31 2 5" xfId="8923"/>
    <cellStyle name="Actual2 31 3" xfId="8924"/>
    <cellStyle name="Actual2 31 3 2" xfId="8925"/>
    <cellStyle name="Actual2 31 3 2 2" xfId="8926"/>
    <cellStyle name="Actual2 31 3 3" xfId="8927"/>
    <cellStyle name="Actual2 31 3 3 2" xfId="8928"/>
    <cellStyle name="Actual2 31 3 4" xfId="8929"/>
    <cellStyle name="Actual2 31 3 5" xfId="8930"/>
    <cellStyle name="Actual2 31 4" xfId="8931"/>
    <cellStyle name="Actual2 31 4 2" xfId="8932"/>
    <cellStyle name="Actual2 31 4 2 2" xfId="8933"/>
    <cellStyle name="Actual2 31 4 3" xfId="8934"/>
    <cellStyle name="Actual2 31 4 3 2" xfId="8935"/>
    <cellStyle name="Actual2 31 4 4" xfId="8936"/>
    <cellStyle name="Actual2 31 4 5" xfId="8937"/>
    <cellStyle name="Actual2 31 5" xfId="8938"/>
    <cellStyle name="Actual2 31 5 2" xfId="8939"/>
    <cellStyle name="Actual2 31 6" xfId="8940"/>
    <cellStyle name="Actual2 31 6 2" xfId="8941"/>
    <cellStyle name="Actual2 31 7" xfId="8942"/>
    <cellStyle name="Actual2 31 8" xfId="8943"/>
    <cellStyle name="Actual2 32" xfId="8944"/>
    <cellStyle name="Actual2 32 2" xfId="8945"/>
    <cellStyle name="Actual2 32 2 2" xfId="8946"/>
    <cellStyle name="Actual2 32 2 2 2" xfId="8947"/>
    <cellStyle name="Actual2 32 2 3" xfId="8948"/>
    <cellStyle name="Actual2 32 2 3 2" xfId="8949"/>
    <cellStyle name="Actual2 32 2 4" xfId="8950"/>
    <cellStyle name="Actual2 32 2 5" xfId="8951"/>
    <cellStyle name="Actual2 32 3" xfId="8952"/>
    <cellStyle name="Actual2 32 3 2" xfId="8953"/>
    <cellStyle name="Actual2 32 3 2 2" xfId="8954"/>
    <cellStyle name="Actual2 32 3 3" xfId="8955"/>
    <cellStyle name="Actual2 32 3 3 2" xfId="8956"/>
    <cellStyle name="Actual2 32 3 4" xfId="8957"/>
    <cellStyle name="Actual2 32 3 5" xfId="8958"/>
    <cellStyle name="Actual2 32 4" xfId="8959"/>
    <cellStyle name="Actual2 32 4 2" xfId="8960"/>
    <cellStyle name="Actual2 32 4 2 2" xfId="8961"/>
    <cellStyle name="Actual2 32 4 3" xfId="8962"/>
    <cellStyle name="Actual2 32 4 3 2" xfId="8963"/>
    <cellStyle name="Actual2 32 4 4" xfId="8964"/>
    <cellStyle name="Actual2 32 4 5" xfId="8965"/>
    <cellStyle name="Actual2 32 5" xfId="8966"/>
    <cellStyle name="Actual2 32 5 2" xfId="8967"/>
    <cellStyle name="Actual2 32 6" xfId="8968"/>
    <cellStyle name="Actual2 32 6 2" xfId="8969"/>
    <cellStyle name="Actual2 32 7" xfId="8970"/>
    <cellStyle name="Actual2 32 8" xfId="8971"/>
    <cellStyle name="Actual2 33" xfId="8972"/>
    <cellStyle name="Actual2 33 2" xfId="8973"/>
    <cellStyle name="Actual2 33 2 2" xfId="8974"/>
    <cellStyle name="Actual2 33 2 2 2" xfId="8975"/>
    <cellStyle name="Actual2 33 2 3" xfId="8976"/>
    <cellStyle name="Actual2 33 2 3 2" xfId="8977"/>
    <cellStyle name="Actual2 33 2 4" xfId="8978"/>
    <cellStyle name="Actual2 33 2 5" xfId="8979"/>
    <cellStyle name="Actual2 33 3" xfId="8980"/>
    <cellStyle name="Actual2 33 3 2" xfId="8981"/>
    <cellStyle name="Actual2 33 3 2 2" xfId="8982"/>
    <cellStyle name="Actual2 33 3 3" xfId="8983"/>
    <cellStyle name="Actual2 33 3 3 2" xfId="8984"/>
    <cellStyle name="Actual2 33 3 4" xfId="8985"/>
    <cellStyle name="Actual2 33 3 5" xfId="8986"/>
    <cellStyle name="Actual2 33 4" xfId="8987"/>
    <cellStyle name="Actual2 33 4 2" xfId="8988"/>
    <cellStyle name="Actual2 33 4 2 2" xfId="8989"/>
    <cellStyle name="Actual2 33 4 3" xfId="8990"/>
    <cellStyle name="Actual2 33 4 3 2" xfId="8991"/>
    <cellStyle name="Actual2 33 4 4" xfId="8992"/>
    <cellStyle name="Actual2 33 4 5" xfId="8993"/>
    <cellStyle name="Actual2 33 5" xfId="8994"/>
    <cellStyle name="Actual2 33 5 2" xfId="8995"/>
    <cellStyle name="Actual2 33 6" xfId="8996"/>
    <cellStyle name="Actual2 33 6 2" xfId="8997"/>
    <cellStyle name="Actual2 33 7" xfId="8998"/>
    <cellStyle name="Actual2 33 8" xfId="8999"/>
    <cellStyle name="Actual2 34" xfId="9000"/>
    <cellStyle name="Actual2 34 2" xfId="9001"/>
    <cellStyle name="Actual2 34 2 2" xfId="9002"/>
    <cellStyle name="Actual2 34 2 2 2" xfId="9003"/>
    <cellStyle name="Actual2 34 2 3" xfId="9004"/>
    <cellStyle name="Actual2 34 2 3 2" xfId="9005"/>
    <cellStyle name="Actual2 34 2 4" xfId="9006"/>
    <cellStyle name="Actual2 34 2 5" xfId="9007"/>
    <cellStyle name="Actual2 34 3" xfId="9008"/>
    <cellStyle name="Actual2 34 3 2" xfId="9009"/>
    <cellStyle name="Actual2 34 3 2 2" xfId="9010"/>
    <cellStyle name="Actual2 34 3 3" xfId="9011"/>
    <cellStyle name="Actual2 34 3 3 2" xfId="9012"/>
    <cellStyle name="Actual2 34 3 4" xfId="9013"/>
    <cellStyle name="Actual2 34 3 5" xfId="9014"/>
    <cellStyle name="Actual2 34 4" xfId="9015"/>
    <cellStyle name="Actual2 34 4 2" xfId="9016"/>
    <cellStyle name="Actual2 34 4 2 2" xfId="9017"/>
    <cellStyle name="Actual2 34 4 3" xfId="9018"/>
    <cellStyle name="Actual2 34 4 3 2" xfId="9019"/>
    <cellStyle name="Actual2 34 4 4" xfId="9020"/>
    <cellStyle name="Actual2 34 4 5" xfId="9021"/>
    <cellStyle name="Actual2 34 5" xfId="9022"/>
    <cellStyle name="Actual2 34 5 2" xfId="9023"/>
    <cellStyle name="Actual2 34 6" xfId="9024"/>
    <cellStyle name="Actual2 34 6 2" xfId="9025"/>
    <cellStyle name="Actual2 34 7" xfId="9026"/>
    <cellStyle name="Actual2 34 8" xfId="9027"/>
    <cellStyle name="Actual2 4" xfId="9028"/>
    <cellStyle name="Actual2 4 2" xfId="9029"/>
    <cellStyle name="Actual2 4 2 2" xfId="9030"/>
    <cellStyle name="Actual2 4 2 2 2" xfId="9031"/>
    <cellStyle name="Actual2 4 2 3" xfId="9032"/>
    <cellStyle name="Actual2 4 2 3 2" xfId="9033"/>
    <cellStyle name="Actual2 4 2 4" xfId="9034"/>
    <cellStyle name="Actual2 4 2 5" xfId="9035"/>
    <cellStyle name="Actual2 4 3" xfId="9036"/>
    <cellStyle name="Actual2 4 3 2" xfId="9037"/>
    <cellStyle name="Actual2 4 3 2 2" xfId="9038"/>
    <cellStyle name="Actual2 4 3 3" xfId="9039"/>
    <cellStyle name="Actual2 4 3 3 2" xfId="9040"/>
    <cellStyle name="Actual2 4 3 4" xfId="9041"/>
    <cellStyle name="Actual2 4 3 5" xfId="9042"/>
    <cellStyle name="Actual2 4 4" xfId="9043"/>
    <cellStyle name="Actual2 4 4 2" xfId="9044"/>
    <cellStyle name="Actual2 4 4 2 2" xfId="9045"/>
    <cellStyle name="Actual2 4 4 3" xfId="9046"/>
    <cellStyle name="Actual2 4 4 3 2" xfId="9047"/>
    <cellStyle name="Actual2 4 4 4" xfId="9048"/>
    <cellStyle name="Actual2 4 4 5" xfId="9049"/>
    <cellStyle name="Actual2 4 5" xfId="9050"/>
    <cellStyle name="Actual2 4 5 2" xfId="9051"/>
    <cellStyle name="Actual2 4 6" xfId="9052"/>
    <cellStyle name="Actual2 4 6 2" xfId="9053"/>
    <cellStyle name="Actual2 4 7" xfId="9054"/>
    <cellStyle name="Actual2 4 8" xfId="9055"/>
    <cellStyle name="Actual2 5" xfId="9056"/>
    <cellStyle name="Actual2 5 2" xfId="9057"/>
    <cellStyle name="Actual2 5 2 2" xfId="9058"/>
    <cellStyle name="Actual2 5 2 2 2" xfId="9059"/>
    <cellStyle name="Actual2 5 2 3" xfId="9060"/>
    <cellStyle name="Actual2 5 2 3 2" xfId="9061"/>
    <cellStyle name="Actual2 5 2 4" xfId="9062"/>
    <cellStyle name="Actual2 5 2 5" xfId="9063"/>
    <cellStyle name="Actual2 5 3" xfId="9064"/>
    <cellStyle name="Actual2 5 3 2" xfId="9065"/>
    <cellStyle name="Actual2 5 3 2 2" xfId="9066"/>
    <cellStyle name="Actual2 5 3 3" xfId="9067"/>
    <cellStyle name="Actual2 5 3 3 2" xfId="9068"/>
    <cellStyle name="Actual2 5 3 4" xfId="9069"/>
    <cellStyle name="Actual2 5 3 5" xfId="9070"/>
    <cellStyle name="Actual2 5 4" xfId="9071"/>
    <cellStyle name="Actual2 5 4 2" xfId="9072"/>
    <cellStyle name="Actual2 5 4 2 2" xfId="9073"/>
    <cellStyle name="Actual2 5 4 3" xfId="9074"/>
    <cellStyle name="Actual2 5 4 3 2" xfId="9075"/>
    <cellStyle name="Actual2 5 4 4" xfId="9076"/>
    <cellStyle name="Actual2 5 4 5" xfId="9077"/>
    <cellStyle name="Actual2 5 5" xfId="9078"/>
    <cellStyle name="Actual2 5 5 2" xfId="9079"/>
    <cellStyle name="Actual2 5 6" xfId="9080"/>
    <cellStyle name="Actual2 5 6 2" xfId="9081"/>
    <cellStyle name="Actual2 5 7" xfId="9082"/>
    <cellStyle name="Actual2 5 8" xfId="9083"/>
    <cellStyle name="Actual2 6" xfId="9084"/>
    <cellStyle name="Actual2 6 2" xfId="9085"/>
    <cellStyle name="Actual2 6 2 2" xfId="9086"/>
    <cellStyle name="Actual2 6 2 2 2" xfId="9087"/>
    <cellStyle name="Actual2 6 2 3" xfId="9088"/>
    <cellStyle name="Actual2 6 2 3 2" xfId="9089"/>
    <cellStyle name="Actual2 6 2 4" xfId="9090"/>
    <cellStyle name="Actual2 6 2 5" xfId="9091"/>
    <cellStyle name="Actual2 6 3" xfId="9092"/>
    <cellStyle name="Actual2 6 3 2" xfId="9093"/>
    <cellStyle name="Actual2 6 3 2 2" xfId="9094"/>
    <cellStyle name="Actual2 6 3 3" xfId="9095"/>
    <cellStyle name="Actual2 6 3 3 2" xfId="9096"/>
    <cellStyle name="Actual2 6 3 4" xfId="9097"/>
    <cellStyle name="Actual2 6 3 5" xfId="9098"/>
    <cellStyle name="Actual2 6 4" xfId="9099"/>
    <cellStyle name="Actual2 6 4 2" xfId="9100"/>
    <cellStyle name="Actual2 6 4 2 2" xfId="9101"/>
    <cellStyle name="Actual2 6 4 3" xfId="9102"/>
    <cellStyle name="Actual2 6 4 3 2" xfId="9103"/>
    <cellStyle name="Actual2 6 4 4" xfId="9104"/>
    <cellStyle name="Actual2 6 4 5" xfId="9105"/>
    <cellStyle name="Actual2 6 5" xfId="9106"/>
    <cellStyle name="Actual2 6 5 2" xfId="9107"/>
    <cellStyle name="Actual2 6 6" xfId="9108"/>
    <cellStyle name="Actual2 6 6 2" xfId="9109"/>
    <cellStyle name="Actual2 6 7" xfId="9110"/>
    <cellStyle name="Actual2 6 8" xfId="9111"/>
    <cellStyle name="Actual2 7" xfId="9112"/>
    <cellStyle name="Actual2 7 2" xfId="9113"/>
    <cellStyle name="Actual2 7 2 2" xfId="9114"/>
    <cellStyle name="Actual2 7 2 2 2" xfId="9115"/>
    <cellStyle name="Actual2 7 2 3" xfId="9116"/>
    <cellStyle name="Actual2 7 2 3 2" xfId="9117"/>
    <cellStyle name="Actual2 7 2 4" xfId="9118"/>
    <cellStyle name="Actual2 7 2 5" xfId="9119"/>
    <cellStyle name="Actual2 7 3" xfId="9120"/>
    <cellStyle name="Actual2 7 3 2" xfId="9121"/>
    <cellStyle name="Actual2 7 3 2 2" xfId="9122"/>
    <cellStyle name="Actual2 7 3 3" xfId="9123"/>
    <cellStyle name="Actual2 7 3 3 2" xfId="9124"/>
    <cellStyle name="Actual2 7 3 4" xfId="9125"/>
    <cellStyle name="Actual2 7 3 5" xfId="9126"/>
    <cellStyle name="Actual2 7 4" xfId="9127"/>
    <cellStyle name="Actual2 7 4 2" xfId="9128"/>
    <cellStyle name="Actual2 7 4 2 2" xfId="9129"/>
    <cellStyle name="Actual2 7 4 3" xfId="9130"/>
    <cellStyle name="Actual2 7 4 3 2" xfId="9131"/>
    <cellStyle name="Actual2 7 4 4" xfId="9132"/>
    <cellStyle name="Actual2 7 4 5" xfId="9133"/>
    <cellStyle name="Actual2 7 5" xfId="9134"/>
    <cellStyle name="Actual2 7 5 2" xfId="9135"/>
    <cellStyle name="Actual2 7 6" xfId="9136"/>
    <cellStyle name="Actual2 7 6 2" xfId="9137"/>
    <cellStyle name="Actual2 7 7" xfId="9138"/>
    <cellStyle name="Actual2 7 8" xfId="9139"/>
    <cellStyle name="Actual2 8" xfId="9140"/>
    <cellStyle name="Actual2 8 2" xfId="9141"/>
    <cellStyle name="Actual2 8 2 2" xfId="9142"/>
    <cellStyle name="Actual2 8 2 2 2" xfId="9143"/>
    <cellStyle name="Actual2 8 2 3" xfId="9144"/>
    <cellStyle name="Actual2 8 2 3 2" xfId="9145"/>
    <cellStyle name="Actual2 8 2 4" xfId="9146"/>
    <cellStyle name="Actual2 8 2 5" xfId="9147"/>
    <cellStyle name="Actual2 8 3" xfId="9148"/>
    <cellStyle name="Actual2 8 3 2" xfId="9149"/>
    <cellStyle name="Actual2 8 3 2 2" xfId="9150"/>
    <cellStyle name="Actual2 8 3 3" xfId="9151"/>
    <cellStyle name="Actual2 8 3 3 2" xfId="9152"/>
    <cellStyle name="Actual2 8 3 4" xfId="9153"/>
    <cellStyle name="Actual2 8 3 5" xfId="9154"/>
    <cellStyle name="Actual2 8 4" xfId="9155"/>
    <cellStyle name="Actual2 8 4 2" xfId="9156"/>
    <cellStyle name="Actual2 8 4 2 2" xfId="9157"/>
    <cellStyle name="Actual2 8 4 3" xfId="9158"/>
    <cellStyle name="Actual2 8 4 3 2" xfId="9159"/>
    <cellStyle name="Actual2 8 4 4" xfId="9160"/>
    <cellStyle name="Actual2 8 4 5" xfId="9161"/>
    <cellStyle name="Actual2 8 5" xfId="9162"/>
    <cellStyle name="Actual2 8 5 2" xfId="9163"/>
    <cellStyle name="Actual2 8 6" xfId="9164"/>
    <cellStyle name="Actual2 8 6 2" xfId="9165"/>
    <cellStyle name="Actual2 8 7" xfId="9166"/>
    <cellStyle name="Actual2 8 8" xfId="9167"/>
    <cellStyle name="Actual2 9" xfId="9168"/>
    <cellStyle name="Actual2 9 2" xfId="9169"/>
    <cellStyle name="Actual2 9 2 2" xfId="9170"/>
    <cellStyle name="Actual2 9 2 2 2" xfId="9171"/>
    <cellStyle name="Actual2 9 2 3" xfId="9172"/>
    <cellStyle name="Actual2 9 2 3 2" xfId="9173"/>
    <cellStyle name="Actual2 9 2 4" xfId="9174"/>
    <cellStyle name="Actual2 9 2 5" xfId="9175"/>
    <cellStyle name="Actual2 9 3" xfId="9176"/>
    <cellStyle name="Actual2 9 3 2" xfId="9177"/>
    <cellStyle name="Actual2 9 3 2 2" xfId="9178"/>
    <cellStyle name="Actual2 9 3 3" xfId="9179"/>
    <cellStyle name="Actual2 9 3 3 2" xfId="9180"/>
    <cellStyle name="Actual2 9 3 4" xfId="9181"/>
    <cellStyle name="Actual2 9 3 5" xfId="9182"/>
    <cellStyle name="Actual2 9 4" xfId="9183"/>
    <cellStyle name="Actual2 9 4 2" xfId="9184"/>
    <cellStyle name="Actual2 9 4 2 2" xfId="9185"/>
    <cellStyle name="Actual2 9 4 3" xfId="9186"/>
    <cellStyle name="Actual2 9 4 3 2" xfId="9187"/>
    <cellStyle name="Actual2 9 4 4" xfId="9188"/>
    <cellStyle name="Actual2 9 4 5" xfId="9189"/>
    <cellStyle name="Actual2 9 5" xfId="9190"/>
    <cellStyle name="Actual2 9 5 2" xfId="9191"/>
    <cellStyle name="Actual2 9 6" xfId="9192"/>
    <cellStyle name="Actual2 9 6 2" xfId="9193"/>
    <cellStyle name="Actual2 9 7" xfId="9194"/>
    <cellStyle name="Actual2 9 8" xfId="9195"/>
    <cellStyle name="AFE" xfId="2140"/>
    <cellStyle name="B;u" xfId="2141"/>
    <cellStyle name="Bad 2" xfId="2142"/>
    <cellStyle name="Bad 2 2" xfId="2143"/>
    <cellStyle name="Bad 2 2 2" xfId="9196"/>
    <cellStyle name="Bad 2 3" xfId="2144"/>
    <cellStyle name="Bad 3" xfId="2145"/>
    <cellStyle name="Blank [$]" xfId="2146"/>
    <cellStyle name="Blank [,]" xfId="2147"/>
    <cellStyle name="Blue" xfId="2148"/>
    <cellStyle name="Blue 2" xfId="2149"/>
    <cellStyle name="Blue 2 2" xfId="2150"/>
    <cellStyle name="Blue 3" xfId="2151"/>
    <cellStyle name="Blue 3 2" xfId="2152"/>
    <cellStyle name="Blue 4" xfId="5323"/>
    <cellStyle name="Blue 4 2" xfId="5324"/>
    <cellStyle name="Blue 5" xfId="5325"/>
    <cellStyle name="Blue 5 2" xfId="5326"/>
    <cellStyle name="Border" xfId="2153"/>
    <cellStyle name="Border 10" xfId="9197"/>
    <cellStyle name="Border 10 2" xfId="9198"/>
    <cellStyle name="Border 10 2 2" xfId="9199"/>
    <cellStyle name="Border 10 2 2 2" xfId="9200"/>
    <cellStyle name="Border 10 2 3" xfId="9201"/>
    <cellStyle name="Border 10 2 3 2" xfId="9202"/>
    <cellStyle name="Border 10 2 4" xfId="9203"/>
    <cellStyle name="Border 10 2 5" xfId="9204"/>
    <cellStyle name="Border 10 3" xfId="9205"/>
    <cellStyle name="Border 10 3 2" xfId="9206"/>
    <cellStyle name="Border 10 3 2 2" xfId="9207"/>
    <cellStyle name="Border 10 3 3" xfId="9208"/>
    <cellStyle name="Border 10 3 3 2" xfId="9209"/>
    <cellStyle name="Border 10 3 4" xfId="9210"/>
    <cellStyle name="Border 10 3 5" xfId="9211"/>
    <cellStyle name="Border 10 4" xfId="9212"/>
    <cellStyle name="Border 10 4 2" xfId="9213"/>
    <cellStyle name="Border 10 4 2 2" xfId="9214"/>
    <cellStyle name="Border 10 4 3" xfId="9215"/>
    <cellStyle name="Border 10 4 3 2" xfId="9216"/>
    <cellStyle name="Border 10 4 4" xfId="9217"/>
    <cellStyle name="Border 10 4 5" xfId="9218"/>
    <cellStyle name="Border 10 5" xfId="9219"/>
    <cellStyle name="Border 10 5 2" xfId="9220"/>
    <cellStyle name="Border 10 6" xfId="9221"/>
    <cellStyle name="Border 10 6 2" xfId="9222"/>
    <cellStyle name="Border 10 7" xfId="9223"/>
    <cellStyle name="Border 10 8" xfId="9224"/>
    <cellStyle name="Border 2" xfId="2154"/>
    <cellStyle name="Border 2 2" xfId="2155"/>
    <cellStyle name="Border 2 2 2" xfId="2156"/>
    <cellStyle name="Border 2 2 2 2" xfId="9225"/>
    <cellStyle name="Border 2 2 3" xfId="9226"/>
    <cellStyle name="Border 2 2 3 2" xfId="9227"/>
    <cellStyle name="Border 2 2 3 2 2" xfId="9228"/>
    <cellStyle name="Border 2 2 3 2 2 2" xfId="9229"/>
    <cellStyle name="Border 2 2 3 2 3" xfId="9230"/>
    <cellStyle name="Border 2 2 3 2 3 2" xfId="9231"/>
    <cellStyle name="Border 2 2 3 2 4" xfId="9232"/>
    <cellStyle name="Border 2 2 3 2 5" xfId="9233"/>
    <cellStyle name="Border 2 2 3 3" xfId="9234"/>
    <cellStyle name="Border 2 2 3 3 2" xfId="9235"/>
    <cellStyle name="Border 2 2 3 3 2 2" xfId="9236"/>
    <cellStyle name="Border 2 2 3 3 3" xfId="9237"/>
    <cellStyle name="Border 2 2 3 3 3 2" xfId="9238"/>
    <cellStyle name="Border 2 2 3 3 4" xfId="9239"/>
    <cellStyle name="Border 2 2 3 3 5" xfId="9240"/>
    <cellStyle name="Border 2 2 3 4" xfId="9241"/>
    <cellStyle name="Border 2 2 3 4 2" xfId="9242"/>
    <cellStyle name="Border 2 2 3 4 2 2" xfId="9243"/>
    <cellStyle name="Border 2 2 3 4 3" xfId="9244"/>
    <cellStyle name="Border 2 2 3 4 3 2" xfId="9245"/>
    <cellStyle name="Border 2 2 3 4 4" xfId="9246"/>
    <cellStyle name="Border 2 2 3 4 5" xfId="9247"/>
    <cellStyle name="Border 2 2 3 5" xfId="9248"/>
    <cellStyle name="Border 2 2 3 5 2" xfId="9249"/>
    <cellStyle name="Border 2 2 3 6" xfId="9250"/>
    <cellStyle name="Border 2 2 3 6 2" xfId="9251"/>
    <cellStyle name="Border 2 2 3 7" xfId="9252"/>
    <cellStyle name="Border 2 2 3 8" xfId="9253"/>
    <cellStyle name="Border 2 2 4" xfId="9254"/>
    <cellStyle name="Border 2 2 4 2" xfId="9255"/>
    <cellStyle name="Border 2 2 4 2 2" xfId="9256"/>
    <cellStyle name="Border 2 2 4 2 2 2" xfId="9257"/>
    <cellStyle name="Border 2 2 4 2 3" xfId="9258"/>
    <cellStyle name="Border 2 2 4 2 3 2" xfId="9259"/>
    <cellStyle name="Border 2 2 4 2 4" xfId="9260"/>
    <cellStyle name="Border 2 2 4 2 5" xfId="9261"/>
    <cellStyle name="Border 2 2 4 3" xfId="9262"/>
    <cellStyle name="Border 2 2 4 3 2" xfId="9263"/>
    <cellStyle name="Border 2 2 4 3 2 2" xfId="9264"/>
    <cellStyle name="Border 2 2 4 3 3" xfId="9265"/>
    <cellStyle name="Border 2 2 4 3 3 2" xfId="9266"/>
    <cellStyle name="Border 2 2 4 3 4" xfId="9267"/>
    <cellStyle name="Border 2 2 4 3 5" xfId="9268"/>
    <cellStyle name="Border 2 2 4 4" xfId="9269"/>
    <cellStyle name="Border 2 2 4 4 2" xfId="9270"/>
    <cellStyle name="Border 2 2 4 4 2 2" xfId="9271"/>
    <cellStyle name="Border 2 2 4 4 3" xfId="9272"/>
    <cellStyle name="Border 2 2 4 4 3 2" xfId="9273"/>
    <cellStyle name="Border 2 2 4 4 4" xfId="9274"/>
    <cellStyle name="Border 2 2 4 4 5" xfId="9275"/>
    <cellStyle name="Border 2 2 4 5" xfId="9276"/>
    <cellStyle name="Border 2 2 4 5 2" xfId="9277"/>
    <cellStyle name="Border 2 2 4 6" xfId="9278"/>
    <cellStyle name="Border 2 2 4 6 2" xfId="9279"/>
    <cellStyle name="Border 2 2 4 7" xfId="9280"/>
    <cellStyle name="Border 2 2 4 8" xfId="9281"/>
    <cellStyle name="Border 2 2 5" xfId="9282"/>
    <cellStyle name="Border 2 2 5 2" xfId="9283"/>
    <cellStyle name="Border 2 2 5 2 2" xfId="9284"/>
    <cellStyle name="Border 2 2 5 2 2 2" xfId="9285"/>
    <cellStyle name="Border 2 2 5 2 3" xfId="9286"/>
    <cellStyle name="Border 2 2 5 2 3 2" xfId="9287"/>
    <cellStyle name="Border 2 2 5 2 4" xfId="9288"/>
    <cellStyle name="Border 2 2 5 2 5" xfId="9289"/>
    <cellStyle name="Border 2 2 5 3" xfId="9290"/>
    <cellStyle name="Border 2 2 5 3 2" xfId="9291"/>
    <cellStyle name="Border 2 2 5 3 2 2" xfId="9292"/>
    <cellStyle name="Border 2 2 5 3 3" xfId="9293"/>
    <cellStyle name="Border 2 2 5 3 3 2" xfId="9294"/>
    <cellStyle name="Border 2 2 5 3 4" xfId="9295"/>
    <cellStyle name="Border 2 2 5 3 5" xfId="9296"/>
    <cellStyle name="Border 2 2 5 4" xfId="9297"/>
    <cellStyle name="Border 2 2 5 4 2" xfId="9298"/>
    <cellStyle name="Border 2 2 5 4 2 2" xfId="9299"/>
    <cellStyle name="Border 2 2 5 4 3" xfId="9300"/>
    <cellStyle name="Border 2 2 5 4 3 2" xfId="9301"/>
    <cellStyle name="Border 2 2 5 4 4" xfId="9302"/>
    <cellStyle name="Border 2 2 5 4 5" xfId="9303"/>
    <cellStyle name="Border 2 2 5 5" xfId="9304"/>
    <cellStyle name="Border 2 2 5 5 2" xfId="9305"/>
    <cellStyle name="Border 2 2 5 6" xfId="9306"/>
    <cellStyle name="Border 2 2 5 6 2" xfId="9307"/>
    <cellStyle name="Border 2 2 5 7" xfId="9308"/>
    <cellStyle name="Border 2 2 5 8" xfId="9309"/>
    <cellStyle name="Border 2 2 6" xfId="9310"/>
    <cellStyle name="Border 2 2 6 2" xfId="9311"/>
    <cellStyle name="Border 2 2 6 3" xfId="9312"/>
    <cellStyle name="Border 2 2 6 3 2" xfId="9313"/>
    <cellStyle name="Border 2 2 6 4" xfId="9314"/>
    <cellStyle name="Border 2 2 6 4 2" xfId="9315"/>
    <cellStyle name="Border 2 2 6 5" xfId="9316"/>
    <cellStyle name="Border 2 2 6 6" xfId="9317"/>
    <cellStyle name="Border 2 2 7" xfId="9318"/>
    <cellStyle name="Border 2 2 7 2" xfId="9319"/>
    <cellStyle name="Border 2 2 7 2 2" xfId="9320"/>
    <cellStyle name="Border 2 2 7 2 2 2" xfId="9321"/>
    <cellStyle name="Border 2 2 7 2 3" xfId="9322"/>
    <cellStyle name="Border 2 2 7 2 3 2" xfId="9323"/>
    <cellStyle name="Border 2 2 7 2 4" xfId="9324"/>
    <cellStyle name="Border 2 2 7 2 5" xfId="9325"/>
    <cellStyle name="Border 2 2 7 3" xfId="9326"/>
    <cellStyle name="Border 2 2 7 3 2" xfId="9327"/>
    <cellStyle name="Border 2 2 7 3 2 2" xfId="9328"/>
    <cellStyle name="Border 2 2 7 3 3" xfId="9329"/>
    <cellStyle name="Border 2 2 7 3 3 2" xfId="9330"/>
    <cellStyle name="Border 2 2 7 3 4" xfId="9331"/>
    <cellStyle name="Border 2 2 7 3 5" xfId="9332"/>
    <cellStyle name="Border 2 2 7 4" xfId="9333"/>
    <cellStyle name="Border 2 2 7 4 2" xfId="9334"/>
    <cellStyle name="Border 2 2 7 4 2 2" xfId="9335"/>
    <cellStyle name="Border 2 2 7 4 3" xfId="9336"/>
    <cellStyle name="Border 2 2 7 4 3 2" xfId="9337"/>
    <cellStyle name="Border 2 2 7 4 4" xfId="9338"/>
    <cellStyle name="Border 2 2 7 4 5" xfId="9339"/>
    <cellStyle name="Border 2 2 7 5" xfId="9340"/>
    <cellStyle name="Border 2 2 7 5 2" xfId="9341"/>
    <cellStyle name="Border 2 2 7 6" xfId="9342"/>
    <cellStyle name="Border 2 2 7 6 2" xfId="9343"/>
    <cellStyle name="Border 2 2 7 7" xfId="9344"/>
    <cellStyle name="Border 2 2 7 8" xfId="9345"/>
    <cellStyle name="Border 2 2 8" xfId="9346"/>
    <cellStyle name="Border 2 2 8 2" xfId="9347"/>
    <cellStyle name="Border 2 2 8 2 2" xfId="9348"/>
    <cellStyle name="Border 2 2 8 2 2 2" xfId="9349"/>
    <cellStyle name="Border 2 2 8 2 3" xfId="9350"/>
    <cellStyle name="Border 2 2 8 2 3 2" xfId="9351"/>
    <cellStyle name="Border 2 2 8 2 4" xfId="9352"/>
    <cellStyle name="Border 2 2 8 2 5" xfId="9353"/>
    <cellStyle name="Border 2 2 8 3" xfId="9354"/>
    <cellStyle name="Border 2 2 8 3 2" xfId="9355"/>
    <cellStyle name="Border 2 2 8 3 2 2" xfId="9356"/>
    <cellStyle name="Border 2 2 8 3 3" xfId="9357"/>
    <cellStyle name="Border 2 2 8 3 3 2" xfId="9358"/>
    <cellStyle name="Border 2 2 8 3 4" xfId="9359"/>
    <cellStyle name="Border 2 2 8 3 5" xfId="9360"/>
    <cellStyle name="Border 2 2 8 4" xfId="9361"/>
    <cellStyle name="Border 2 2 8 4 2" xfId="9362"/>
    <cellStyle name="Border 2 2 8 4 2 2" xfId="9363"/>
    <cellStyle name="Border 2 2 8 4 3" xfId="9364"/>
    <cellStyle name="Border 2 2 8 4 3 2" xfId="9365"/>
    <cellStyle name="Border 2 2 8 4 4" xfId="9366"/>
    <cellStyle name="Border 2 2 8 4 5" xfId="9367"/>
    <cellStyle name="Border 2 2 8 5" xfId="9368"/>
    <cellStyle name="Border 2 2 8 5 2" xfId="9369"/>
    <cellStyle name="Border 2 2 8 6" xfId="9370"/>
    <cellStyle name="Border 2 2 8 6 2" xfId="9371"/>
    <cellStyle name="Border 2 2 8 7" xfId="9372"/>
    <cellStyle name="Border 2 2 8 8" xfId="9373"/>
    <cellStyle name="Border 2 3" xfId="2157"/>
    <cellStyle name="Border 2 3 2" xfId="9374"/>
    <cellStyle name="Border 2 4" xfId="9375"/>
    <cellStyle name="Border 2 4 2" xfId="9376"/>
    <cellStyle name="Border 2 4 2 2" xfId="9377"/>
    <cellStyle name="Border 2 4 2 2 2" xfId="9378"/>
    <cellStyle name="Border 2 4 2 3" xfId="9379"/>
    <cellStyle name="Border 2 4 2 3 2" xfId="9380"/>
    <cellStyle name="Border 2 4 2 4" xfId="9381"/>
    <cellStyle name="Border 2 4 2 5" xfId="9382"/>
    <cellStyle name="Border 2 4 3" xfId="9383"/>
    <cellStyle name="Border 2 4 3 2" xfId="9384"/>
    <cellStyle name="Border 2 4 3 2 2" xfId="9385"/>
    <cellStyle name="Border 2 4 3 3" xfId="9386"/>
    <cellStyle name="Border 2 4 3 3 2" xfId="9387"/>
    <cellStyle name="Border 2 4 3 4" xfId="9388"/>
    <cellStyle name="Border 2 4 3 5" xfId="9389"/>
    <cellStyle name="Border 2 4 4" xfId="9390"/>
    <cellStyle name="Border 2 4 4 2" xfId="9391"/>
    <cellStyle name="Border 2 4 4 2 2" xfId="9392"/>
    <cellStyle name="Border 2 4 4 3" xfId="9393"/>
    <cellStyle name="Border 2 4 4 3 2" xfId="9394"/>
    <cellStyle name="Border 2 4 4 4" xfId="9395"/>
    <cellStyle name="Border 2 4 4 5" xfId="9396"/>
    <cellStyle name="Border 2 4 5" xfId="9397"/>
    <cellStyle name="Border 2 4 5 2" xfId="9398"/>
    <cellStyle name="Border 2 4 6" xfId="9399"/>
    <cellStyle name="Border 2 4 6 2" xfId="9400"/>
    <cellStyle name="Border 2 4 7" xfId="9401"/>
    <cellStyle name="Border 2 4 8" xfId="9402"/>
    <cellStyle name="Border 2 5" xfId="9403"/>
    <cellStyle name="Border 2 5 2" xfId="9404"/>
    <cellStyle name="Border 2 5 2 2" xfId="9405"/>
    <cellStyle name="Border 2 5 2 2 2" xfId="9406"/>
    <cellStyle name="Border 2 5 2 3" xfId="9407"/>
    <cellStyle name="Border 2 5 2 3 2" xfId="9408"/>
    <cellStyle name="Border 2 5 2 4" xfId="9409"/>
    <cellStyle name="Border 2 5 2 5" xfId="9410"/>
    <cellStyle name="Border 2 5 3" xfId="9411"/>
    <cellStyle name="Border 2 5 3 2" xfId="9412"/>
    <cellStyle name="Border 2 5 3 2 2" xfId="9413"/>
    <cellStyle name="Border 2 5 3 3" xfId="9414"/>
    <cellStyle name="Border 2 5 3 3 2" xfId="9415"/>
    <cellStyle name="Border 2 5 3 4" xfId="9416"/>
    <cellStyle name="Border 2 5 3 5" xfId="9417"/>
    <cellStyle name="Border 2 5 4" xfId="9418"/>
    <cellStyle name="Border 2 5 4 2" xfId="9419"/>
    <cellStyle name="Border 2 5 4 2 2" xfId="9420"/>
    <cellStyle name="Border 2 5 4 3" xfId="9421"/>
    <cellStyle name="Border 2 5 4 3 2" xfId="9422"/>
    <cellStyle name="Border 2 5 4 4" xfId="9423"/>
    <cellStyle name="Border 2 5 4 5" xfId="9424"/>
    <cellStyle name="Border 2 5 5" xfId="9425"/>
    <cellStyle name="Border 2 5 5 2" xfId="9426"/>
    <cellStyle name="Border 2 5 6" xfId="9427"/>
    <cellStyle name="Border 2 5 6 2" xfId="9428"/>
    <cellStyle name="Border 2 5 7" xfId="9429"/>
    <cellStyle name="Border 2 5 8" xfId="9430"/>
    <cellStyle name="Border 2 6" xfId="9431"/>
    <cellStyle name="Border 2 6 2" xfId="9432"/>
    <cellStyle name="Border 2 6 2 2" xfId="9433"/>
    <cellStyle name="Border 2 6 2 2 2" xfId="9434"/>
    <cellStyle name="Border 2 6 2 3" xfId="9435"/>
    <cellStyle name="Border 2 6 2 3 2" xfId="9436"/>
    <cellStyle name="Border 2 6 2 4" xfId="9437"/>
    <cellStyle name="Border 2 6 2 5" xfId="9438"/>
    <cellStyle name="Border 2 6 3" xfId="9439"/>
    <cellStyle name="Border 2 6 3 2" xfId="9440"/>
    <cellStyle name="Border 2 6 3 2 2" xfId="9441"/>
    <cellStyle name="Border 2 6 3 3" xfId="9442"/>
    <cellStyle name="Border 2 6 3 3 2" xfId="9443"/>
    <cellStyle name="Border 2 6 3 4" xfId="9444"/>
    <cellStyle name="Border 2 6 3 5" xfId="9445"/>
    <cellStyle name="Border 2 6 4" xfId="9446"/>
    <cellStyle name="Border 2 6 4 2" xfId="9447"/>
    <cellStyle name="Border 2 6 4 2 2" xfId="9448"/>
    <cellStyle name="Border 2 6 4 3" xfId="9449"/>
    <cellStyle name="Border 2 6 4 3 2" xfId="9450"/>
    <cellStyle name="Border 2 6 4 4" xfId="9451"/>
    <cellStyle name="Border 2 6 4 5" xfId="9452"/>
    <cellStyle name="Border 2 6 5" xfId="9453"/>
    <cellStyle name="Border 2 6 5 2" xfId="9454"/>
    <cellStyle name="Border 2 6 6" xfId="9455"/>
    <cellStyle name="Border 2 6 6 2" xfId="9456"/>
    <cellStyle name="Border 2 6 7" xfId="9457"/>
    <cellStyle name="Border 2 6 8" xfId="9458"/>
    <cellStyle name="Border 2 7" xfId="9459"/>
    <cellStyle name="Border 2 7 2" xfId="9460"/>
    <cellStyle name="Border 2 7 3" xfId="9461"/>
    <cellStyle name="Border 2 7 3 2" xfId="9462"/>
    <cellStyle name="Border 2 7 4" xfId="9463"/>
    <cellStyle name="Border 2 7 4 2" xfId="9464"/>
    <cellStyle name="Border 2 7 5" xfId="9465"/>
    <cellStyle name="Border 2 7 6" xfId="9466"/>
    <cellStyle name="Border 2 8" xfId="9467"/>
    <cellStyle name="Border 2 8 2" xfId="9468"/>
    <cellStyle name="Border 2 8 2 2" xfId="9469"/>
    <cellStyle name="Border 2 8 2 2 2" xfId="9470"/>
    <cellStyle name="Border 2 8 2 3" xfId="9471"/>
    <cellStyle name="Border 2 8 2 3 2" xfId="9472"/>
    <cellStyle name="Border 2 8 2 4" xfId="9473"/>
    <cellStyle name="Border 2 8 2 5" xfId="9474"/>
    <cellStyle name="Border 2 8 3" xfId="9475"/>
    <cellStyle name="Border 2 8 3 2" xfId="9476"/>
    <cellStyle name="Border 2 8 3 2 2" xfId="9477"/>
    <cellStyle name="Border 2 8 3 3" xfId="9478"/>
    <cellStyle name="Border 2 8 3 3 2" xfId="9479"/>
    <cellStyle name="Border 2 8 3 4" xfId="9480"/>
    <cellStyle name="Border 2 8 3 5" xfId="9481"/>
    <cellStyle name="Border 2 8 4" xfId="9482"/>
    <cellStyle name="Border 2 8 4 2" xfId="9483"/>
    <cellStyle name="Border 2 8 4 2 2" xfId="9484"/>
    <cellStyle name="Border 2 8 4 3" xfId="9485"/>
    <cellStyle name="Border 2 8 4 3 2" xfId="9486"/>
    <cellStyle name="Border 2 8 4 4" xfId="9487"/>
    <cellStyle name="Border 2 8 4 5" xfId="9488"/>
    <cellStyle name="Border 2 8 5" xfId="9489"/>
    <cellStyle name="Border 2 8 5 2" xfId="9490"/>
    <cellStyle name="Border 2 8 6" xfId="9491"/>
    <cellStyle name="Border 2 8 6 2" xfId="9492"/>
    <cellStyle name="Border 2 8 7" xfId="9493"/>
    <cellStyle name="Border 2 8 8" xfId="9494"/>
    <cellStyle name="Border 2 9" xfId="9495"/>
    <cellStyle name="Border 2 9 2" xfId="9496"/>
    <cellStyle name="Border 2 9 2 2" xfId="9497"/>
    <cellStyle name="Border 2 9 2 2 2" xfId="9498"/>
    <cellStyle name="Border 2 9 2 3" xfId="9499"/>
    <cellStyle name="Border 2 9 2 3 2" xfId="9500"/>
    <cellStyle name="Border 2 9 2 4" xfId="9501"/>
    <cellStyle name="Border 2 9 2 5" xfId="9502"/>
    <cellStyle name="Border 2 9 3" xfId="9503"/>
    <cellStyle name="Border 2 9 3 2" xfId="9504"/>
    <cellStyle name="Border 2 9 3 2 2" xfId="9505"/>
    <cellStyle name="Border 2 9 3 3" xfId="9506"/>
    <cellStyle name="Border 2 9 3 3 2" xfId="9507"/>
    <cellStyle name="Border 2 9 3 4" xfId="9508"/>
    <cellStyle name="Border 2 9 3 5" xfId="9509"/>
    <cellStyle name="Border 2 9 4" xfId="9510"/>
    <cellStyle name="Border 2 9 4 2" xfId="9511"/>
    <cellStyle name="Border 2 9 4 2 2" xfId="9512"/>
    <cellStyle name="Border 2 9 4 3" xfId="9513"/>
    <cellStyle name="Border 2 9 4 3 2" xfId="9514"/>
    <cellStyle name="Border 2 9 4 4" xfId="9515"/>
    <cellStyle name="Border 2 9 4 5" xfId="9516"/>
    <cellStyle name="Border 2 9 5" xfId="9517"/>
    <cellStyle name="Border 2 9 5 2" xfId="9518"/>
    <cellStyle name="Border 2 9 6" xfId="9519"/>
    <cellStyle name="Border 2 9 6 2" xfId="9520"/>
    <cellStyle name="Border 2 9 7" xfId="9521"/>
    <cellStyle name="Border 2 9 8" xfId="9522"/>
    <cellStyle name="Border 3" xfId="2158"/>
    <cellStyle name="Border 3 2" xfId="2159"/>
    <cellStyle name="Border 3 2 2" xfId="9523"/>
    <cellStyle name="Border 3 3" xfId="9524"/>
    <cellStyle name="Border 3 3 2" xfId="9525"/>
    <cellStyle name="Border 3 3 2 2" xfId="9526"/>
    <cellStyle name="Border 3 3 2 2 2" xfId="9527"/>
    <cellStyle name="Border 3 3 2 3" xfId="9528"/>
    <cellStyle name="Border 3 3 2 3 2" xfId="9529"/>
    <cellStyle name="Border 3 3 2 4" xfId="9530"/>
    <cellStyle name="Border 3 3 2 5" xfId="9531"/>
    <cellStyle name="Border 3 3 3" xfId="9532"/>
    <cellStyle name="Border 3 3 3 2" xfId="9533"/>
    <cellStyle name="Border 3 3 3 2 2" xfId="9534"/>
    <cellStyle name="Border 3 3 3 3" xfId="9535"/>
    <cellStyle name="Border 3 3 3 3 2" xfId="9536"/>
    <cellStyle name="Border 3 3 3 4" xfId="9537"/>
    <cellStyle name="Border 3 3 3 5" xfId="9538"/>
    <cellStyle name="Border 3 3 4" xfId="9539"/>
    <cellStyle name="Border 3 3 4 2" xfId="9540"/>
    <cellStyle name="Border 3 3 4 2 2" xfId="9541"/>
    <cellStyle name="Border 3 3 4 3" xfId="9542"/>
    <cellStyle name="Border 3 3 4 3 2" xfId="9543"/>
    <cellStyle name="Border 3 3 4 4" xfId="9544"/>
    <cellStyle name="Border 3 3 4 5" xfId="9545"/>
    <cellStyle name="Border 3 3 5" xfId="9546"/>
    <cellStyle name="Border 3 3 5 2" xfId="9547"/>
    <cellStyle name="Border 3 3 6" xfId="9548"/>
    <cellStyle name="Border 3 3 6 2" xfId="9549"/>
    <cellStyle name="Border 3 3 7" xfId="9550"/>
    <cellStyle name="Border 3 3 8" xfId="9551"/>
    <cellStyle name="Border 3 4" xfId="9552"/>
    <cellStyle name="Border 3 4 2" xfId="9553"/>
    <cellStyle name="Border 3 4 2 2" xfId="9554"/>
    <cellStyle name="Border 3 4 2 2 2" xfId="9555"/>
    <cellStyle name="Border 3 4 2 3" xfId="9556"/>
    <cellStyle name="Border 3 4 2 3 2" xfId="9557"/>
    <cellStyle name="Border 3 4 2 4" xfId="9558"/>
    <cellStyle name="Border 3 4 2 5" xfId="9559"/>
    <cellStyle name="Border 3 4 3" xfId="9560"/>
    <cellStyle name="Border 3 4 3 2" xfId="9561"/>
    <cellStyle name="Border 3 4 3 2 2" xfId="9562"/>
    <cellStyle name="Border 3 4 3 3" xfId="9563"/>
    <cellStyle name="Border 3 4 3 3 2" xfId="9564"/>
    <cellStyle name="Border 3 4 3 4" xfId="9565"/>
    <cellStyle name="Border 3 4 3 5" xfId="9566"/>
    <cellStyle name="Border 3 4 4" xfId="9567"/>
    <cellStyle name="Border 3 4 4 2" xfId="9568"/>
    <cellStyle name="Border 3 4 4 2 2" xfId="9569"/>
    <cellStyle name="Border 3 4 4 3" xfId="9570"/>
    <cellStyle name="Border 3 4 4 3 2" xfId="9571"/>
    <cellStyle name="Border 3 4 4 4" xfId="9572"/>
    <cellStyle name="Border 3 4 4 5" xfId="9573"/>
    <cellStyle name="Border 3 4 5" xfId="9574"/>
    <cellStyle name="Border 3 4 5 2" xfId="9575"/>
    <cellStyle name="Border 3 4 6" xfId="9576"/>
    <cellStyle name="Border 3 4 6 2" xfId="9577"/>
    <cellStyle name="Border 3 4 7" xfId="9578"/>
    <cellStyle name="Border 3 4 8" xfId="9579"/>
    <cellStyle name="Border 3 5" xfId="9580"/>
    <cellStyle name="Border 3 5 2" xfId="9581"/>
    <cellStyle name="Border 3 5 2 2" xfId="9582"/>
    <cellStyle name="Border 3 5 2 2 2" xfId="9583"/>
    <cellStyle name="Border 3 5 2 3" xfId="9584"/>
    <cellStyle name="Border 3 5 2 3 2" xfId="9585"/>
    <cellStyle name="Border 3 5 2 4" xfId="9586"/>
    <cellStyle name="Border 3 5 2 5" xfId="9587"/>
    <cellStyle name="Border 3 5 3" xfId="9588"/>
    <cellStyle name="Border 3 5 3 2" xfId="9589"/>
    <cellStyle name="Border 3 5 3 2 2" xfId="9590"/>
    <cellStyle name="Border 3 5 3 3" xfId="9591"/>
    <cellStyle name="Border 3 5 3 3 2" xfId="9592"/>
    <cellStyle name="Border 3 5 3 4" xfId="9593"/>
    <cellStyle name="Border 3 5 3 5" xfId="9594"/>
    <cellStyle name="Border 3 5 4" xfId="9595"/>
    <cellStyle name="Border 3 5 4 2" xfId="9596"/>
    <cellStyle name="Border 3 5 4 2 2" xfId="9597"/>
    <cellStyle name="Border 3 5 4 3" xfId="9598"/>
    <cellStyle name="Border 3 5 4 3 2" xfId="9599"/>
    <cellStyle name="Border 3 5 4 4" xfId="9600"/>
    <cellStyle name="Border 3 5 4 5" xfId="9601"/>
    <cellStyle name="Border 3 5 5" xfId="9602"/>
    <cellStyle name="Border 3 5 5 2" xfId="9603"/>
    <cellStyle name="Border 3 5 6" xfId="9604"/>
    <cellStyle name="Border 3 5 6 2" xfId="9605"/>
    <cellStyle name="Border 3 5 7" xfId="9606"/>
    <cellStyle name="Border 3 5 8" xfId="9607"/>
    <cellStyle name="Border 3 6" xfId="9608"/>
    <cellStyle name="Border 3 6 2" xfId="9609"/>
    <cellStyle name="Border 3 6 3" xfId="9610"/>
    <cellStyle name="Border 3 6 3 2" xfId="9611"/>
    <cellStyle name="Border 3 6 4" xfId="9612"/>
    <cellStyle name="Border 3 6 4 2" xfId="9613"/>
    <cellStyle name="Border 3 6 5" xfId="9614"/>
    <cellStyle name="Border 3 6 6" xfId="9615"/>
    <cellStyle name="Border 3 7" xfId="9616"/>
    <cellStyle name="Border 3 7 2" xfId="9617"/>
    <cellStyle name="Border 3 7 2 2" xfId="9618"/>
    <cellStyle name="Border 3 7 2 2 2" xfId="9619"/>
    <cellStyle name="Border 3 7 2 3" xfId="9620"/>
    <cellStyle name="Border 3 7 2 3 2" xfId="9621"/>
    <cellStyle name="Border 3 7 2 4" xfId="9622"/>
    <cellStyle name="Border 3 7 2 5" xfId="9623"/>
    <cellStyle name="Border 3 7 3" xfId="9624"/>
    <cellStyle name="Border 3 7 3 2" xfId="9625"/>
    <cellStyle name="Border 3 7 3 2 2" xfId="9626"/>
    <cellStyle name="Border 3 7 3 3" xfId="9627"/>
    <cellStyle name="Border 3 7 3 3 2" xfId="9628"/>
    <cellStyle name="Border 3 7 3 4" xfId="9629"/>
    <cellStyle name="Border 3 7 3 5" xfId="9630"/>
    <cellStyle name="Border 3 7 4" xfId="9631"/>
    <cellStyle name="Border 3 7 4 2" xfId="9632"/>
    <cellStyle name="Border 3 7 4 2 2" xfId="9633"/>
    <cellStyle name="Border 3 7 4 3" xfId="9634"/>
    <cellStyle name="Border 3 7 4 3 2" xfId="9635"/>
    <cellStyle name="Border 3 7 4 4" xfId="9636"/>
    <cellStyle name="Border 3 7 4 5" xfId="9637"/>
    <cellStyle name="Border 3 7 5" xfId="9638"/>
    <cellStyle name="Border 3 7 5 2" xfId="9639"/>
    <cellStyle name="Border 3 7 6" xfId="9640"/>
    <cellStyle name="Border 3 7 6 2" xfId="9641"/>
    <cellStyle name="Border 3 7 7" xfId="9642"/>
    <cellStyle name="Border 3 7 8" xfId="9643"/>
    <cellStyle name="Border 3 8" xfId="9644"/>
    <cellStyle name="Border 3 8 2" xfId="9645"/>
    <cellStyle name="Border 3 8 2 2" xfId="9646"/>
    <cellStyle name="Border 3 8 2 2 2" xfId="9647"/>
    <cellStyle name="Border 3 8 2 3" xfId="9648"/>
    <cellStyle name="Border 3 8 2 3 2" xfId="9649"/>
    <cellStyle name="Border 3 8 2 4" xfId="9650"/>
    <cellStyle name="Border 3 8 2 5" xfId="9651"/>
    <cellStyle name="Border 3 8 3" xfId="9652"/>
    <cellStyle name="Border 3 8 3 2" xfId="9653"/>
    <cellStyle name="Border 3 8 3 2 2" xfId="9654"/>
    <cellStyle name="Border 3 8 3 3" xfId="9655"/>
    <cellStyle name="Border 3 8 3 3 2" xfId="9656"/>
    <cellStyle name="Border 3 8 3 4" xfId="9657"/>
    <cellStyle name="Border 3 8 3 5" xfId="9658"/>
    <cellStyle name="Border 3 8 4" xfId="9659"/>
    <cellStyle name="Border 3 8 4 2" xfId="9660"/>
    <cellStyle name="Border 3 8 4 2 2" xfId="9661"/>
    <cellStyle name="Border 3 8 4 3" xfId="9662"/>
    <cellStyle name="Border 3 8 4 3 2" xfId="9663"/>
    <cellStyle name="Border 3 8 4 4" xfId="9664"/>
    <cellStyle name="Border 3 8 4 5" xfId="9665"/>
    <cellStyle name="Border 3 8 5" xfId="9666"/>
    <cellStyle name="Border 3 8 5 2" xfId="9667"/>
    <cellStyle name="Border 3 8 6" xfId="9668"/>
    <cellStyle name="Border 3 8 6 2" xfId="9669"/>
    <cellStyle name="Border 3 8 7" xfId="9670"/>
    <cellStyle name="Border 3 8 8" xfId="9671"/>
    <cellStyle name="Border 4" xfId="2160"/>
    <cellStyle name="Border 4 2" xfId="9672"/>
    <cellStyle name="Border 5" xfId="9673"/>
    <cellStyle name="Border 5 2" xfId="9674"/>
    <cellStyle name="Border 5 2 2" xfId="9675"/>
    <cellStyle name="Border 5 2 2 2" xfId="9676"/>
    <cellStyle name="Border 5 2 3" xfId="9677"/>
    <cellStyle name="Border 5 2 3 2" xfId="9678"/>
    <cellStyle name="Border 5 2 4" xfId="9679"/>
    <cellStyle name="Border 5 2 5" xfId="9680"/>
    <cellStyle name="Border 5 3" xfId="9681"/>
    <cellStyle name="Border 5 3 2" xfId="9682"/>
    <cellStyle name="Border 5 3 2 2" xfId="9683"/>
    <cellStyle name="Border 5 3 3" xfId="9684"/>
    <cellStyle name="Border 5 3 3 2" xfId="9685"/>
    <cellStyle name="Border 5 3 4" xfId="9686"/>
    <cellStyle name="Border 5 3 5" xfId="9687"/>
    <cellStyle name="Border 5 4" xfId="9688"/>
    <cellStyle name="Border 5 4 2" xfId="9689"/>
    <cellStyle name="Border 5 4 2 2" xfId="9690"/>
    <cellStyle name="Border 5 4 3" xfId="9691"/>
    <cellStyle name="Border 5 4 3 2" xfId="9692"/>
    <cellStyle name="Border 5 4 4" xfId="9693"/>
    <cellStyle name="Border 5 4 5" xfId="9694"/>
    <cellStyle name="Border 5 5" xfId="9695"/>
    <cellStyle name="Border 5 5 2" xfId="9696"/>
    <cellStyle name="Border 5 6" xfId="9697"/>
    <cellStyle name="Border 5 6 2" xfId="9698"/>
    <cellStyle name="Border 5 7" xfId="9699"/>
    <cellStyle name="Border 5 8" xfId="9700"/>
    <cellStyle name="Border 6" xfId="9701"/>
    <cellStyle name="Border 6 2" xfId="9702"/>
    <cellStyle name="Border 6 2 2" xfId="9703"/>
    <cellStyle name="Border 6 2 2 2" xfId="9704"/>
    <cellStyle name="Border 6 2 3" xfId="9705"/>
    <cellStyle name="Border 6 2 3 2" xfId="9706"/>
    <cellStyle name="Border 6 2 4" xfId="9707"/>
    <cellStyle name="Border 6 2 5" xfId="9708"/>
    <cellStyle name="Border 6 3" xfId="9709"/>
    <cellStyle name="Border 6 3 2" xfId="9710"/>
    <cellStyle name="Border 6 3 2 2" xfId="9711"/>
    <cellStyle name="Border 6 3 3" xfId="9712"/>
    <cellStyle name="Border 6 3 3 2" xfId="9713"/>
    <cellStyle name="Border 6 3 4" xfId="9714"/>
    <cellStyle name="Border 6 3 5" xfId="9715"/>
    <cellStyle name="Border 6 4" xfId="9716"/>
    <cellStyle name="Border 6 4 2" xfId="9717"/>
    <cellStyle name="Border 6 4 2 2" xfId="9718"/>
    <cellStyle name="Border 6 4 3" xfId="9719"/>
    <cellStyle name="Border 6 4 3 2" xfId="9720"/>
    <cellStyle name="Border 6 4 4" xfId="9721"/>
    <cellStyle name="Border 6 4 5" xfId="9722"/>
    <cellStyle name="Border 6 5" xfId="9723"/>
    <cellStyle name="Border 6 5 2" xfId="9724"/>
    <cellStyle name="Border 6 6" xfId="9725"/>
    <cellStyle name="Border 6 6 2" xfId="9726"/>
    <cellStyle name="Border 6 7" xfId="9727"/>
    <cellStyle name="Border 6 8" xfId="9728"/>
    <cellStyle name="Border 7" xfId="9729"/>
    <cellStyle name="Border 7 2" xfId="9730"/>
    <cellStyle name="Border 7 2 2" xfId="9731"/>
    <cellStyle name="Border 7 2 2 2" xfId="9732"/>
    <cellStyle name="Border 7 2 3" xfId="9733"/>
    <cellStyle name="Border 7 2 3 2" xfId="9734"/>
    <cellStyle name="Border 7 2 4" xfId="9735"/>
    <cellStyle name="Border 7 2 5" xfId="9736"/>
    <cellStyle name="Border 7 3" xfId="9737"/>
    <cellStyle name="Border 7 3 2" xfId="9738"/>
    <cellStyle name="Border 7 3 2 2" xfId="9739"/>
    <cellStyle name="Border 7 3 3" xfId="9740"/>
    <cellStyle name="Border 7 3 3 2" xfId="9741"/>
    <cellStyle name="Border 7 3 4" xfId="9742"/>
    <cellStyle name="Border 7 3 5" xfId="9743"/>
    <cellStyle name="Border 7 4" xfId="9744"/>
    <cellStyle name="Border 7 4 2" xfId="9745"/>
    <cellStyle name="Border 7 4 2 2" xfId="9746"/>
    <cellStyle name="Border 7 4 3" xfId="9747"/>
    <cellStyle name="Border 7 4 3 2" xfId="9748"/>
    <cellStyle name="Border 7 4 4" xfId="9749"/>
    <cellStyle name="Border 7 4 5" xfId="9750"/>
    <cellStyle name="Border 7 5" xfId="9751"/>
    <cellStyle name="Border 7 5 2" xfId="9752"/>
    <cellStyle name="Border 7 6" xfId="9753"/>
    <cellStyle name="Border 7 6 2" xfId="9754"/>
    <cellStyle name="Border 7 7" xfId="9755"/>
    <cellStyle name="Border 7 8" xfId="9756"/>
    <cellStyle name="Border 8" xfId="9757"/>
    <cellStyle name="Border 8 2" xfId="9758"/>
    <cellStyle name="Border 8 3" xfId="9759"/>
    <cellStyle name="Border 8 3 2" xfId="9760"/>
    <cellStyle name="Border 8 4" xfId="9761"/>
    <cellStyle name="Border 8 4 2" xfId="9762"/>
    <cellStyle name="Border 8 5" xfId="9763"/>
    <cellStyle name="Border 8 6" xfId="9764"/>
    <cellStyle name="Border 9" xfId="9765"/>
    <cellStyle name="Border 9 2" xfId="9766"/>
    <cellStyle name="Border 9 2 2" xfId="9767"/>
    <cellStyle name="Border 9 2 2 2" xfId="9768"/>
    <cellStyle name="Border 9 2 3" xfId="9769"/>
    <cellStyle name="Border 9 2 3 2" xfId="9770"/>
    <cellStyle name="Border 9 2 4" xfId="9771"/>
    <cellStyle name="Border 9 2 5" xfId="9772"/>
    <cellStyle name="Border 9 3" xfId="9773"/>
    <cellStyle name="Border 9 3 2" xfId="9774"/>
    <cellStyle name="Border 9 3 2 2" xfId="9775"/>
    <cellStyle name="Border 9 3 3" xfId="9776"/>
    <cellStyle name="Border 9 3 3 2" xfId="9777"/>
    <cellStyle name="Border 9 3 4" xfId="9778"/>
    <cellStyle name="Border 9 3 5" xfId="9779"/>
    <cellStyle name="Border 9 4" xfId="9780"/>
    <cellStyle name="Border 9 4 2" xfId="9781"/>
    <cellStyle name="Border 9 4 2 2" xfId="9782"/>
    <cellStyle name="Border 9 4 3" xfId="9783"/>
    <cellStyle name="Border 9 4 3 2" xfId="9784"/>
    <cellStyle name="Border 9 4 4" xfId="9785"/>
    <cellStyle name="Border 9 4 5" xfId="9786"/>
    <cellStyle name="Border 9 5" xfId="9787"/>
    <cellStyle name="Border 9 5 2" xfId="9788"/>
    <cellStyle name="Border 9 6" xfId="9789"/>
    <cellStyle name="Border 9 6 2" xfId="9790"/>
    <cellStyle name="Border 9 7" xfId="9791"/>
    <cellStyle name="Border 9 8" xfId="9792"/>
    <cellStyle name="Bottom bold border_Schedule 1" xfId="2161"/>
    <cellStyle name="CALC Amount" xfId="2162"/>
    <cellStyle name="CALC Amount [1]" xfId="2163"/>
    <cellStyle name="CALC Amount [2]" xfId="2164"/>
    <cellStyle name="CALC Amount Total" xfId="2165"/>
    <cellStyle name="CALC Amount Total [1]" xfId="2166"/>
    <cellStyle name="CALC Amount Total [1] 2" xfId="9793"/>
    <cellStyle name="CALC Amount Total [1] 2 2" xfId="9794"/>
    <cellStyle name="CALC Amount Total [1] 3" xfId="9795"/>
    <cellStyle name="CALC Amount Total [1] 3 2" xfId="9796"/>
    <cellStyle name="CALC Amount Total [1] 3 2 2" xfId="9797"/>
    <cellStyle name="CALC Amount Total [1] 3 2 2 2" xfId="9798"/>
    <cellStyle name="CALC Amount Total [1] 3 2 3" xfId="9799"/>
    <cellStyle name="CALC Amount Total [1] 3 2 3 2" xfId="9800"/>
    <cellStyle name="CALC Amount Total [1] 3 2 4" xfId="9801"/>
    <cellStyle name="CALC Amount Total [1] 3 2 5" xfId="9802"/>
    <cellStyle name="CALC Amount Total [1] 3 3" xfId="9803"/>
    <cellStyle name="CALC Amount Total [1] 3 3 2" xfId="9804"/>
    <cellStyle name="CALC Amount Total [1] 3 3 2 2" xfId="9805"/>
    <cellStyle name="CALC Amount Total [1] 3 3 3" xfId="9806"/>
    <cellStyle name="CALC Amount Total [1] 3 3 3 2" xfId="9807"/>
    <cellStyle name="CALC Amount Total [1] 3 3 4" xfId="9808"/>
    <cellStyle name="CALC Amount Total [1] 3 3 5" xfId="9809"/>
    <cellStyle name="CALC Amount Total [1] 3 4" xfId="9810"/>
    <cellStyle name="CALC Amount Total [1] 3 4 2" xfId="9811"/>
    <cellStyle name="CALC Amount Total [1] 3 4 2 2" xfId="9812"/>
    <cellStyle name="CALC Amount Total [1] 3 4 3" xfId="9813"/>
    <cellStyle name="CALC Amount Total [1] 3 4 3 2" xfId="9814"/>
    <cellStyle name="CALC Amount Total [1] 3 4 4" xfId="9815"/>
    <cellStyle name="CALC Amount Total [1] 3 4 5" xfId="9816"/>
    <cellStyle name="CALC Amount Total [1] 3 5" xfId="9817"/>
    <cellStyle name="CALC Amount Total [1] 3 5 2" xfId="9818"/>
    <cellStyle name="CALC Amount Total [1] 3 6" xfId="9819"/>
    <cellStyle name="CALC Amount Total [1] 3 6 2" xfId="9820"/>
    <cellStyle name="CALC Amount Total [1] 3 7" xfId="9821"/>
    <cellStyle name="CALC Amount Total [1] 3 8" xfId="9822"/>
    <cellStyle name="CALC Amount Total [1] 4" xfId="9823"/>
    <cellStyle name="CALC Amount Total [1] 4 2" xfId="9824"/>
    <cellStyle name="CALC Amount Total [1] 4 2 2" xfId="9825"/>
    <cellStyle name="CALC Amount Total [1] 4 2 2 2" xfId="9826"/>
    <cellStyle name="CALC Amount Total [1] 4 2 3" xfId="9827"/>
    <cellStyle name="CALC Amount Total [1] 4 2 3 2" xfId="9828"/>
    <cellStyle name="CALC Amount Total [1] 4 2 4" xfId="9829"/>
    <cellStyle name="CALC Amount Total [1] 4 2 5" xfId="9830"/>
    <cellStyle name="CALC Amount Total [1] 4 3" xfId="9831"/>
    <cellStyle name="CALC Amount Total [1] 4 3 2" xfId="9832"/>
    <cellStyle name="CALC Amount Total [1] 4 3 2 2" xfId="9833"/>
    <cellStyle name="CALC Amount Total [1] 4 3 3" xfId="9834"/>
    <cellStyle name="CALC Amount Total [1] 4 3 3 2" xfId="9835"/>
    <cellStyle name="CALC Amount Total [1] 4 3 4" xfId="9836"/>
    <cellStyle name="CALC Amount Total [1] 4 3 5" xfId="9837"/>
    <cellStyle name="CALC Amount Total [1] 4 4" xfId="9838"/>
    <cellStyle name="CALC Amount Total [1] 4 4 2" xfId="9839"/>
    <cellStyle name="CALC Amount Total [1] 4 4 2 2" xfId="9840"/>
    <cellStyle name="CALC Amount Total [1] 4 4 3" xfId="9841"/>
    <cellStyle name="CALC Amount Total [1] 4 4 3 2" xfId="9842"/>
    <cellStyle name="CALC Amount Total [1] 4 4 4" xfId="9843"/>
    <cellStyle name="CALC Amount Total [1] 4 4 5" xfId="9844"/>
    <cellStyle name="CALC Amount Total [1] 4 5" xfId="9845"/>
    <cellStyle name="CALC Amount Total [1] 4 5 2" xfId="9846"/>
    <cellStyle name="CALC Amount Total [1] 4 6" xfId="9847"/>
    <cellStyle name="CALC Amount Total [1] 4 6 2" xfId="9848"/>
    <cellStyle name="CALC Amount Total [1] 4 7" xfId="9849"/>
    <cellStyle name="CALC Amount Total [1] 4 8" xfId="9850"/>
    <cellStyle name="CALC Amount Total [1] 5" xfId="9851"/>
    <cellStyle name="CALC Amount Total [1] 5 2" xfId="9852"/>
    <cellStyle name="CALC Amount Total [1] 5 2 2" xfId="9853"/>
    <cellStyle name="CALC Amount Total [1] 5 2 2 2" xfId="9854"/>
    <cellStyle name="CALC Amount Total [1] 5 2 3" xfId="9855"/>
    <cellStyle name="CALC Amount Total [1] 5 2 3 2" xfId="9856"/>
    <cellStyle name="CALC Amount Total [1] 5 2 4" xfId="9857"/>
    <cellStyle name="CALC Amount Total [1] 5 2 5" xfId="9858"/>
    <cellStyle name="CALC Amount Total [1] 5 3" xfId="9859"/>
    <cellStyle name="CALC Amount Total [1] 5 3 2" xfId="9860"/>
    <cellStyle name="CALC Amount Total [1] 5 3 2 2" xfId="9861"/>
    <cellStyle name="CALC Amount Total [1] 5 3 3" xfId="9862"/>
    <cellStyle name="CALC Amount Total [1] 5 3 3 2" xfId="9863"/>
    <cellStyle name="CALC Amount Total [1] 5 3 4" xfId="9864"/>
    <cellStyle name="CALC Amount Total [1] 5 3 5" xfId="9865"/>
    <cellStyle name="CALC Amount Total [1] 5 4" xfId="9866"/>
    <cellStyle name="CALC Amount Total [1] 5 4 2" xfId="9867"/>
    <cellStyle name="CALC Amount Total [1] 5 4 2 2" xfId="9868"/>
    <cellStyle name="CALC Amount Total [1] 5 4 3" xfId="9869"/>
    <cellStyle name="CALC Amount Total [1] 5 4 3 2" xfId="9870"/>
    <cellStyle name="CALC Amount Total [1] 5 4 4" xfId="9871"/>
    <cellStyle name="CALC Amount Total [1] 5 4 5" xfId="9872"/>
    <cellStyle name="CALC Amount Total [1] 5 5" xfId="9873"/>
    <cellStyle name="CALC Amount Total [1] 5 5 2" xfId="9874"/>
    <cellStyle name="CALC Amount Total [1] 5 6" xfId="9875"/>
    <cellStyle name="CALC Amount Total [1] 5 6 2" xfId="9876"/>
    <cellStyle name="CALC Amount Total [1] 5 7" xfId="9877"/>
    <cellStyle name="CALC Amount Total [1] 5 8" xfId="9878"/>
    <cellStyle name="CALC Amount Total [1] 6" xfId="9879"/>
    <cellStyle name="CALC Amount Total [1] 6 2" xfId="9880"/>
    <cellStyle name="CALC Amount Total [1] 6 3" xfId="9881"/>
    <cellStyle name="CALC Amount Total [1] 6 3 2" xfId="9882"/>
    <cellStyle name="CALC Amount Total [1] 6 4" xfId="9883"/>
    <cellStyle name="CALC Amount Total [1] 6 4 2" xfId="9884"/>
    <cellStyle name="CALC Amount Total [1] 6 5" xfId="9885"/>
    <cellStyle name="CALC Amount Total [1] 6 6" xfId="9886"/>
    <cellStyle name="CALC Amount Total [1] 7" xfId="9887"/>
    <cellStyle name="CALC Amount Total [1] 7 2" xfId="9888"/>
    <cellStyle name="CALC Amount Total [1] 7 2 2" xfId="9889"/>
    <cellStyle name="CALC Amount Total [1] 7 2 2 2" xfId="9890"/>
    <cellStyle name="CALC Amount Total [1] 7 2 3" xfId="9891"/>
    <cellStyle name="CALC Amount Total [1] 7 2 3 2" xfId="9892"/>
    <cellStyle name="CALC Amount Total [1] 7 2 4" xfId="9893"/>
    <cellStyle name="CALC Amount Total [1] 7 2 5" xfId="9894"/>
    <cellStyle name="CALC Amount Total [1] 7 3" xfId="9895"/>
    <cellStyle name="CALC Amount Total [1] 7 3 2" xfId="9896"/>
    <cellStyle name="CALC Amount Total [1] 7 3 2 2" xfId="9897"/>
    <cellStyle name="CALC Amount Total [1] 7 3 3" xfId="9898"/>
    <cellStyle name="CALC Amount Total [1] 7 3 3 2" xfId="9899"/>
    <cellStyle name="CALC Amount Total [1] 7 3 4" xfId="9900"/>
    <cellStyle name="CALC Amount Total [1] 7 3 5" xfId="9901"/>
    <cellStyle name="CALC Amount Total [1] 7 4" xfId="9902"/>
    <cellStyle name="CALC Amount Total [1] 7 4 2" xfId="9903"/>
    <cellStyle name="CALC Amount Total [1] 7 4 2 2" xfId="9904"/>
    <cellStyle name="CALC Amount Total [1] 7 4 3" xfId="9905"/>
    <cellStyle name="CALC Amount Total [1] 7 4 3 2" xfId="9906"/>
    <cellStyle name="CALC Amount Total [1] 7 4 4" xfId="9907"/>
    <cellStyle name="CALC Amount Total [1] 7 4 5" xfId="9908"/>
    <cellStyle name="CALC Amount Total [1] 7 5" xfId="9909"/>
    <cellStyle name="CALC Amount Total [1] 7 5 2" xfId="9910"/>
    <cellStyle name="CALC Amount Total [1] 7 6" xfId="9911"/>
    <cellStyle name="CALC Amount Total [1] 7 6 2" xfId="9912"/>
    <cellStyle name="CALC Amount Total [1] 7 7" xfId="9913"/>
    <cellStyle name="CALC Amount Total [1] 7 8" xfId="9914"/>
    <cellStyle name="CALC Amount Total [1] 8" xfId="9915"/>
    <cellStyle name="CALC Amount Total [1] 8 2" xfId="9916"/>
    <cellStyle name="CALC Amount Total [1] 8 2 2" xfId="9917"/>
    <cellStyle name="CALC Amount Total [1] 8 2 2 2" xfId="9918"/>
    <cellStyle name="CALC Amount Total [1] 8 2 3" xfId="9919"/>
    <cellStyle name="CALC Amount Total [1] 8 2 3 2" xfId="9920"/>
    <cellStyle name="CALC Amount Total [1] 8 2 4" xfId="9921"/>
    <cellStyle name="CALC Amount Total [1] 8 2 5" xfId="9922"/>
    <cellStyle name="CALC Amount Total [1] 8 3" xfId="9923"/>
    <cellStyle name="CALC Amount Total [1] 8 3 2" xfId="9924"/>
    <cellStyle name="CALC Amount Total [1] 8 3 2 2" xfId="9925"/>
    <cellStyle name="CALC Amount Total [1] 8 3 3" xfId="9926"/>
    <cellStyle name="CALC Amount Total [1] 8 3 3 2" xfId="9927"/>
    <cellStyle name="CALC Amount Total [1] 8 3 4" xfId="9928"/>
    <cellStyle name="CALC Amount Total [1] 8 3 5" xfId="9929"/>
    <cellStyle name="CALC Amount Total [1] 8 4" xfId="9930"/>
    <cellStyle name="CALC Amount Total [1] 8 4 2" xfId="9931"/>
    <cellStyle name="CALC Amount Total [1] 8 4 2 2" xfId="9932"/>
    <cellStyle name="CALC Amount Total [1] 8 4 3" xfId="9933"/>
    <cellStyle name="CALC Amount Total [1] 8 4 3 2" xfId="9934"/>
    <cellStyle name="CALC Amount Total [1] 8 4 4" xfId="9935"/>
    <cellStyle name="CALC Amount Total [1] 8 4 5" xfId="9936"/>
    <cellStyle name="CALC Amount Total [1] 8 5" xfId="9937"/>
    <cellStyle name="CALC Amount Total [1] 8 5 2" xfId="9938"/>
    <cellStyle name="CALC Amount Total [1] 8 6" xfId="9939"/>
    <cellStyle name="CALC Amount Total [1] 8 6 2" xfId="9940"/>
    <cellStyle name="CALC Amount Total [1] 8 7" xfId="9941"/>
    <cellStyle name="CALC Amount Total [1] 8 8" xfId="9942"/>
    <cellStyle name="CALC Amount Total [2]" xfId="2167"/>
    <cellStyle name="CALC Amount Total [2] 2" xfId="9943"/>
    <cellStyle name="CALC Amount Total [2] 2 2" xfId="9944"/>
    <cellStyle name="CALC Amount Total [2] 3" xfId="9945"/>
    <cellStyle name="CALC Amount Total [2] 3 2" xfId="9946"/>
    <cellStyle name="CALC Amount Total [2] 3 2 2" xfId="9947"/>
    <cellStyle name="CALC Amount Total [2] 3 2 2 2" xfId="9948"/>
    <cellStyle name="CALC Amount Total [2] 3 2 3" xfId="9949"/>
    <cellStyle name="CALC Amount Total [2] 3 2 3 2" xfId="9950"/>
    <cellStyle name="CALC Amount Total [2] 3 2 4" xfId="9951"/>
    <cellStyle name="CALC Amount Total [2] 3 2 5" xfId="9952"/>
    <cellStyle name="CALC Amount Total [2] 3 3" xfId="9953"/>
    <cellStyle name="CALC Amount Total [2] 3 3 2" xfId="9954"/>
    <cellStyle name="CALC Amount Total [2] 3 3 2 2" xfId="9955"/>
    <cellStyle name="CALC Amount Total [2] 3 3 3" xfId="9956"/>
    <cellStyle name="CALC Amount Total [2] 3 3 3 2" xfId="9957"/>
    <cellStyle name="CALC Amount Total [2] 3 3 4" xfId="9958"/>
    <cellStyle name="CALC Amount Total [2] 3 3 5" xfId="9959"/>
    <cellStyle name="CALC Amount Total [2] 3 4" xfId="9960"/>
    <cellStyle name="CALC Amount Total [2] 3 4 2" xfId="9961"/>
    <cellStyle name="CALC Amount Total [2] 3 4 2 2" xfId="9962"/>
    <cellStyle name="CALC Amount Total [2] 3 4 3" xfId="9963"/>
    <cellStyle name="CALC Amount Total [2] 3 4 3 2" xfId="9964"/>
    <cellStyle name="CALC Amount Total [2] 3 4 4" xfId="9965"/>
    <cellStyle name="CALC Amount Total [2] 3 4 5" xfId="9966"/>
    <cellStyle name="CALC Amount Total [2] 3 5" xfId="9967"/>
    <cellStyle name="CALC Amount Total [2] 3 5 2" xfId="9968"/>
    <cellStyle name="CALC Amount Total [2] 3 6" xfId="9969"/>
    <cellStyle name="CALC Amount Total [2] 3 6 2" xfId="9970"/>
    <cellStyle name="CALC Amount Total [2] 3 7" xfId="9971"/>
    <cellStyle name="CALC Amount Total [2] 3 8" xfId="9972"/>
    <cellStyle name="CALC Amount Total [2] 4" xfId="9973"/>
    <cellStyle name="CALC Amount Total [2] 4 2" xfId="9974"/>
    <cellStyle name="CALC Amount Total [2] 4 2 2" xfId="9975"/>
    <cellStyle name="CALC Amount Total [2] 4 2 2 2" xfId="9976"/>
    <cellStyle name="CALC Amount Total [2] 4 2 3" xfId="9977"/>
    <cellStyle name="CALC Amount Total [2] 4 2 3 2" xfId="9978"/>
    <cellStyle name="CALC Amount Total [2] 4 2 4" xfId="9979"/>
    <cellStyle name="CALC Amount Total [2] 4 2 5" xfId="9980"/>
    <cellStyle name="CALC Amount Total [2] 4 3" xfId="9981"/>
    <cellStyle name="CALC Amount Total [2] 4 3 2" xfId="9982"/>
    <cellStyle name="CALC Amount Total [2] 4 3 2 2" xfId="9983"/>
    <cellStyle name="CALC Amount Total [2] 4 3 3" xfId="9984"/>
    <cellStyle name="CALC Amount Total [2] 4 3 3 2" xfId="9985"/>
    <cellStyle name="CALC Amount Total [2] 4 3 4" xfId="9986"/>
    <cellStyle name="CALC Amount Total [2] 4 3 5" xfId="9987"/>
    <cellStyle name="CALC Amount Total [2] 4 4" xfId="9988"/>
    <cellStyle name="CALC Amount Total [2] 4 4 2" xfId="9989"/>
    <cellStyle name="CALC Amount Total [2] 4 4 2 2" xfId="9990"/>
    <cellStyle name="CALC Amount Total [2] 4 4 3" xfId="9991"/>
    <cellStyle name="CALC Amount Total [2] 4 4 3 2" xfId="9992"/>
    <cellStyle name="CALC Amount Total [2] 4 4 4" xfId="9993"/>
    <cellStyle name="CALC Amount Total [2] 4 4 5" xfId="9994"/>
    <cellStyle name="CALC Amount Total [2] 4 5" xfId="9995"/>
    <cellStyle name="CALC Amount Total [2] 4 5 2" xfId="9996"/>
    <cellStyle name="CALC Amount Total [2] 4 6" xfId="9997"/>
    <cellStyle name="CALC Amount Total [2] 4 6 2" xfId="9998"/>
    <cellStyle name="CALC Amount Total [2] 4 7" xfId="9999"/>
    <cellStyle name="CALC Amount Total [2] 4 8" xfId="10000"/>
    <cellStyle name="CALC Amount Total [2] 5" xfId="10001"/>
    <cellStyle name="CALC Amount Total [2] 5 2" xfId="10002"/>
    <cellStyle name="CALC Amount Total [2] 5 2 2" xfId="10003"/>
    <cellStyle name="CALC Amount Total [2] 5 2 2 2" xfId="10004"/>
    <cellStyle name="CALC Amount Total [2] 5 2 3" xfId="10005"/>
    <cellStyle name="CALC Amount Total [2] 5 2 3 2" xfId="10006"/>
    <cellStyle name="CALC Amount Total [2] 5 2 4" xfId="10007"/>
    <cellStyle name="CALC Amount Total [2] 5 2 5" xfId="10008"/>
    <cellStyle name="CALC Amount Total [2] 5 3" xfId="10009"/>
    <cellStyle name="CALC Amount Total [2] 5 3 2" xfId="10010"/>
    <cellStyle name="CALC Amount Total [2] 5 3 2 2" xfId="10011"/>
    <cellStyle name="CALC Amount Total [2] 5 3 3" xfId="10012"/>
    <cellStyle name="CALC Amount Total [2] 5 3 3 2" xfId="10013"/>
    <cellStyle name="CALC Amount Total [2] 5 3 4" xfId="10014"/>
    <cellStyle name="CALC Amount Total [2] 5 3 5" xfId="10015"/>
    <cellStyle name="CALC Amount Total [2] 5 4" xfId="10016"/>
    <cellStyle name="CALC Amount Total [2] 5 4 2" xfId="10017"/>
    <cellStyle name="CALC Amount Total [2] 5 4 2 2" xfId="10018"/>
    <cellStyle name="CALC Amount Total [2] 5 4 3" xfId="10019"/>
    <cellStyle name="CALC Amount Total [2] 5 4 3 2" xfId="10020"/>
    <cellStyle name="CALC Amount Total [2] 5 4 4" xfId="10021"/>
    <cellStyle name="CALC Amount Total [2] 5 4 5" xfId="10022"/>
    <cellStyle name="CALC Amount Total [2] 5 5" xfId="10023"/>
    <cellStyle name="CALC Amount Total [2] 5 5 2" xfId="10024"/>
    <cellStyle name="CALC Amount Total [2] 5 6" xfId="10025"/>
    <cellStyle name="CALC Amount Total [2] 5 6 2" xfId="10026"/>
    <cellStyle name="CALC Amount Total [2] 5 7" xfId="10027"/>
    <cellStyle name="CALC Amount Total [2] 5 8" xfId="10028"/>
    <cellStyle name="CALC Amount Total [2] 6" xfId="10029"/>
    <cellStyle name="CALC Amount Total [2] 6 2" xfId="10030"/>
    <cellStyle name="CALC Amount Total [2] 6 3" xfId="10031"/>
    <cellStyle name="CALC Amount Total [2] 6 3 2" xfId="10032"/>
    <cellStyle name="CALC Amount Total [2] 6 4" xfId="10033"/>
    <cellStyle name="CALC Amount Total [2] 6 4 2" xfId="10034"/>
    <cellStyle name="CALC Amount Total [2] 6 5" xfId="10035"/>
    <cellStyle name="CALC Amount Total [2] 6 6" xfId="10036"/>
    <cellStyle name="CALC Amount Total [2] 7" xfId="10037"/>
    <cellStyle name="CALC Amount Total [2] 7 2" xfId="10038"/>
    <cellStyle name="CALC Amount Total [2] 7 2 2" xfId="10039"/>
    <cellStyle name="CALC Amount Total [2] 7 2 2 2" xfId="10040"/>
    <cellStyle name="CALC Amount Total [2] 7 2 3" xfId="10041"/>
    <cellStyle name="CALC Amount Total [2] 7 2 3 2" xfId="10042"/>
    <cellStyle name="CALC Amount Total [2] 7 2 4" xfId="10043"/>
    <cellStyle name="CALC Amount Total [2] 7 2 5" xfId="10044"/>
    <cellStyle name="CALC Amount Total [2] 7 3" xfId="10045"/>
    <cellStyle name="CALC Amount Total [2] 7 3 2" xfId="10046"/>
    <cellStyle name="CALC Amount Total [2] 7 3 2 2" xfId="10047"/>
    <cellStyle name="CALC Amount Total [2] 7 3 3" xfId="10048"/>
    <cellStyle name="CALC Amount Total [2] 7 3 3 2" xfId="10049"/>
    <cellStyle name="CALC Amount Total [2] 7 3 4" xfId="10050"/>
    <cellStyle name="CALC Amount Total [2] 7 3 5" xfId="10051"/>
    <cellStyle name="CALC Amount Total [2] 7 4" xfId="10052"/>
    <cellStyle name="CALC Amount Total [2] 7 4 2" xfId="10053"/>
    <cellStyle name="CALC Amount Total [2] 7 4 2 2" xfId="10054"/>
    <cellStyle name="CALC Amount Total [2] 7 4 3" xfId="10055"/>
    <cellStyle name="CALC Amount Total [2] 7 4 3 2" xfId="10056"/>
    <cellStyle name="CALC Amount Total [2] 7 4 4" xfId="10057"/>
    <cellStyle name="CALC Amount Total [2] 7 4 5" xfId="10058"/>
    <cellStyle name="CALC Amount Total [2] 7 5" xfId="10059"/>
    <cellStyle name="CALC Amount Total [2] 7 5 2" xfId="10060"/>
    <cellStyle name="CALC Amount Total [2] 7 6" xfId="10061"/>
    <cellStyle name="CALC Amount Total [2] 7 6 2" xfId="10062"/>
    <cellStyle name="CALC Amount Total [2] 7 7" xfId="10063"/>
    <cellStyle name="CALC Amount Total [2] 7 8" xfId="10064"/>
    <cellStyle name="CALC Amount Total [2] 8" xfId="10065"/>
    <cellStyle name="CALC Amount Total [2] 8 2" xfId="10066"/>
    <cellStyle name="CALC Amount Total [2] 8 2 2" xfId="10067"/>
    <cellStyle name="CALC Amount Total [2] 8 2 2 2" xfId="10068"/>
    <cellStyle name="CALC Amount Total [2] 8 2 3" xfId="10069"/>
    <cellStyle name="CALC Amount Total [2] 8 2 3 2" xfId="10070"/>
    <cellStyle name="CALC Amount Total [2] 8 2 4" xfId="10071"/>
    <cellStyle name="CALC Amount Total [2] 8 2 5" xfId="10072"/>
    <cellStyle name="CALC Amount Total [2] 8 3" xfId="10073"/>
    <cellStyle name="CALC Amount Total [2] 8 3 2" xfId="10074"/>
    <cellStyle name="CALC Amount Total [2] 8 3 2 2" xfId="10075"/>
    <cellStyle name="CALC Amount Total [2] 8 3 3" xfId="10076"/>
    <cellStyle name="CALC Amount Total [2] 8 3 3 2" xfId="10077"/>
    <cellStyle name="CALC Amount Total [2] 8 3 4" xfId="10078"/>
    <cellStyle name="CALC Amount Total [2] 8 3 5" xfId="10079"/>
    <cellStyle name="CALC Amount Total [2] 8 4" xfId="10080"/>
    <cellStyle name="CALC Amount Total [2] 8 4 2" xfId="10081"/>
    <cellStyle name="CALC Amount Total [2] 8 4 2 2" xfId="10082"/>
    <cellStyle name="CALC Amount Total [2] 8 4 3" xfId="10083"/>
    <cellStyle name="CALC Amount Total [2] 8 4 3 2" xfId="10084"/>
    <cellStyle name="CALC Amount Total [2] 8 4 4" xfId="10085"/>
    <cellStyle name="CALC Amount Total [2] 8 4 5" xfId="10086"/>
    <cellStyle name="CALC Amount Total [2] 8 5" xfId="10087"/>
    <cellStyle name="CALC Amount Total [2] 8 5 2" xfId="10088"/>
    <cellStyle name="CALC Amount Total [2] 8 6" xfId="10089"/>
    <cellStyle name="CALC Amount Total [2] 8 6 2" xfId="10090"/>
    <cellStyle name="CALC Amount Total [2] 8 7" xfId="10091"/>
    <cellStyle name="CALC Amount Total [2] 8 8" xfId="10092"/>
    <cellStyle name="CALC Amount Total 10" xfId="10093"/>
    <cellStyle name="CALC Amount Total 10 2" xfId="10094"/>
    <cellStyle name="CALC Amount Total 11" xfId="10095"/>
    <cellStyle name="CALC Amount Total 11 2" xfId="10096"/>
    <cellStyle name="CALC Amount Total 12" xfId="10097"/>
    <cellStyle name="CALC Amount Total 12 2" xfId="10098"/>
    <cellStyle name="CALC Amount Total 12 2 2" xfId="10099"/>
    <cellStyle name="CALC Amount Total 12 2 2 2" xfId="10100"/>
    <cellStyle name="CALC Amount Total 12 2 3" xfId="10101"/>
    <cellStyle name="CALC Amount Total 12 2 3 2" xfId="10102"/>
    <cellStyle name="CALC Amount Total 12 2 4" xfId="10103"/>
    <cellStyle name="CALC Amount Total 12 2 5" xfId="10104"/>
    <cellStyle name="CALC Amount Total 12 3" xfId="10105"/>
    <cellStyle name="CALC Amount Total 12 3 2" xfId="10106"/>
    <cellStyle name="CALC Amount Total 12 3 2 2" xfId="10107"/>
    <cellStyle name="CALC Amount Total 12 3 3" xfId="10108"/>
    <cellStyle name="CALC Amount Total 12 3 3 2" xfId="10109"/>
    <cellStyle name="CALC Amount Total 12 3 4" xfId="10110"/>
    <cellStyle name="CALC Amount Total 12 3 5" xfId="10111"/>
    <cellStyle name="CALC Amount Total 12 4" xfId="10112"/>
    <cellStyle name="CALC Amount Total 12 4 2" xfId="10113"/>
    <cellStyle name="CALC Amount Total 12 4 2 2" xfId="10114"/>
    <cellStyle name="CALC Amount Total 12 4 3" xfId="10115"/>
    <cellStyle name="CALC Amount Total 12 4 3 2" xfId="10116"/>
    <cellStyle name="CALC Amount Total 12 4 4" xfId="10117"/>
    <cellStyle name="CALC Amount Total 12 4 5" xfId="10118"/>
    <cellStyle name="CALC Amount Total 12 5" xfId="10119"/>
    <cellStyle name="CALC Amount Total 12 5 2" xfId="10120"/>
    <cellStyle name="CALC Amount Total 12 6" xfId="10121"/>
    <cellStyle name="CALC Amount Total 12 6 2" xfId="10122"/>
    <cellStyle name="CALC Amount Total 12 7" xfId="10123"/>
    <cellStyle name="CALC Amount Total 12 8" xfId="10124"/>
    <cellStyle name="CALC Amount Total 13" xfId="10125"/>
    <cellStyle name="CALC Amount Total 13 2" xfId="10126"/>
    <cellStyle name="CALC Amount Total 14" xfId="10127"/>
    <cellStyle name="CALC Amount Total 14 2" xfId="10128"/>
    <cellStyle name="CALC Amount Total 15" xfId="10129"/>
    <cellStyle name="CALC Amount Total 15 2" xfId="10130"/>
    <cellStyle name="CALC Amount Total 16" xfId="10131"/>
    <cellStyle name="CALC Amount Total 16 2" xfId="10132"/>
    <cellStyle name="CALC Amount Total 17" xfId="10133"/>
    <cellStyle name="CALC Amount Total 17 2" xfId="10134"/>
    <cellStyle name="CALC Amount Total 18" xfId="10135"/>
    <cellStyle name="CALC Amount Total 18 2" xfId="10136"/>
    <cellStyle name="CALC Amount Total 19" xfId="10137"/>
    <cellStyle name="CALC Amount Total 19 2" xfId="10138"/>
    <cellStyle name="CALC Amount Total 2" xfId="10139"/>
    <cellStyle name="CALC Amount Total 2 2" xfId="10140"/>
    <cellStyle name="CALC Amount Total 20" xfId="10141"/>
    <cellStyle name="CALC Amount Total 20 2" xfId="10142"/>
    <cellStyle name="CALC Amount Total 21" xfId="10143"/>
    <cellStyle name="CALC Amount Total 21 2" xfId="10144"/>
    <cellStyle name="CALC Amount Total 22" xfId="10145"/>
    <cellStyle name="CALC Amount Total 22 2" xfId="10146"/>
    <cellStyle name="CALC Amount Total 23" xfId="10147"/>
    <cellStyle name="CALC Amount Total 23 2" xfId="10148"/>
    <cellStyle name="CALC Amount Total 24" xfId="10149"/>
    <cellStyle name="CALC Amount Total 24 2" xfId="10150"/>
    <cellStyle name="CALC Amount Total 24 2 2" xfId="10151"/>
    <cellStyle name="CALC Amount Total 24 2 2 2" xfId="10152"/>
    <cellStyle name="CALC Amount Total 24 2 3" xfId="10153"/>
    <cellStyle name="CALC Amount Total 24 2 3 2" xfId="10154"/>
    <cellStyle name="CALC Amount Total 24 2 4" xfId="10155"/>
    <cellStyle name="CALC Amount Total 24 2 5" xfId="10156"/>
    <cellStyle name="CALC Amount Total 24 3" xfId="10157"/>
    <cellStyle name="CALC Amount Total 24 3 2" xfId="10158"/>
    <cellStyle name="CALC Amount Total 24 3 2 2" xfId="10159"/>
    <cellStyle name="CALC Amount Total 24 3 3" xfId="10160"/>
    <cellStyle name="CALC Amount Total 24 3 3 2" xfId="10161"/>
    <cellStyle name="CALC Amount Total 24 3 4" xfId="10162"/>
    <cellStyle name="CALC Amount Total 24 3 5" xfId="10163"/>
    <cellStyle name="CALC Amount Total 24 4" xfId="10164"/>
    <cellStyle name="CALC Amount Total 24 4 2" xfId="10165"/>
    <cellStyle name="CALC Amount Total 24 4 2 2" xfId="10166"/>
    <cellStyle name="CALC Amount Total 24 4 3" xfId="10167"/>
    <cellStyle name="CALC Amount Total 24 4 3 2" xfId="10168"/>
    <cellStyle name="CALC Amount Total 24 4 4" xfId="10169"/>
    <cellStyle name="CALC Amount Total 24 4 5" xfId="10170"/>
    <cellStyle name="CALC Amount Total 24 5" xfId="10171"/>
    <cellStyle name="CALC Amount Total 24 5 2" xfId="10172"/>
    <cellStyle name="CALC Amount Total 24 6" xfId="10173"/>
    <cellStyle name="CALC Amount Total 24 6 2" xfId="10174"/>
    <cellStyle name="CALC Amount Total 24 7" xfId="10175"/>
    <cellStyle name="CALC Amount Total 24 8" xfId="10176"/>
    <cellStyle name="CALC Amount Total 25" xfId="10177"/>
    <cellStyle name="CALC Amount Total 25 2" xfId="10178"/>
    <cellStyle name="CALC Amount Total 26" xfId="10179"/>
    <cellStyle name="CALC Amount Total 26 2" xfId="10180"/>
    <cellStyle name="CALC Amount Total 27" xfId="10181"/>
    <cellStyle name="CALC Amount Total 27 2" xfId="10182"/>
    <cellStyle name="CALC Amount Total 28" xfId="10183"/>
    <cellStyle name="CALC Amount Total 28 2" xfId="10184"/>
    <cellStyle name="CALC Amount Total 29" xfId="10185"/>
    <cellStyle name="CALC Amount Total 29 2" xfId="10186"/>
    <cellStyle name="CALC Amount Total 3" xfId="10187"/>
    <cellStyle name="CALC Amount Total 3 2" xfId="10188"/>
    <cellStyle name="CALC Amount Total 3 2 2" xfId="10189"/>
    <cellStyle name="CALC Amount Total 3 2 2 2" xfId="10190"/>
    <cellStyle name="CALC Amount Total 3 2 3" xfId="10191"/>
    <cellStyle name="CALC Amount Total 3 2 3 2" xfId="10192"/>
    <cellStyle name="CALC Amount Total 3 2 4" xfId="10193"/>
    <cellStyle name="CALC Amount Total 3 2 5" xfId="10194"/>
    <cellStyle name="CALC Amount Total 3 3" xfId="10195"/>
    <cellStyle name="CALC Amount Total 3 3 2" xfId="10196"/>
    <cellStyle name="CALC Amount Total 3 3 2 2" xfId="10197"/>
    <cellStyle name="CALC Amount Total 3 3 3" xfId="10198"/>
    <cellStyle name="CALC Amount Total 3 3 3 2" xfId="10199"/>
    <cellStyle name="CALC Amount Total 3 3 4" xfId="10200"/>
    <cellStyle name="CALC Amount Total 3 3 5" xfId="10201"/>
    <cellStyle name="CALC Amount Total 3 4" xfId="10202"/>
    <cellStyle name="CALC Amount Total 3 4 2" xfId="10203"/>
    <cellStyle name="CALC Amount Total 3 4 2 2" xfId="10204"/>
    <cellStyle name="CALC Amount Total 3 4 3" xfId="10205"/>
    <cellStyle name="CALC Amount Total 3 4 3 2" xfId="10206"/>
    <cellStyle name="CALC Amount Total 3 4 4" xfId="10207"/>
    <cellStyle name="CALC Amount Total 3 4 5" xfId="10208"/>
    <cellStyle name="CALC Amount Total 3 5" xfId="10209"/>
    <cellStyle name="CALC Amount Total 3 5 2" xfId="10210"/>
    <cellStyle name="CALC Amount Total 3 6" xfId="10211"/>
    <cellStyle name="CALC Amount Total 3 6 2" xfId="10212"/>
    <cellStyle name="CALC Amount Total 3 7" xfId="10213"/>
    <cellStyle name="CALC Amount Total 3 8" xfId="10214"/>
    <cellStyle name="CALC Amount Total 30" xfId="10215"/>
    <cellStyle name="CALC Amount Total 30 2" xfId="10216"/>
    <cellStyle name="CALC Amount Total 31" xfId="10217"/>
    <cellStyle name="CALC Amount Total 31 2" xfId="10218"/>
    <cellStyle name="CALC Amount Total 32" xfId="10219"/>
    <cellStyle name="CALC Amount Total 32 2" xfId="10220"/>
    <cellStyle name="CALC Amount Total 33" xfId="10221"/>
    <cellStyle name="CALC Amount Total 33 2" xfId="10222"/>
    <cellStyle name="CALC Amount Total 34" xfId="10223"/>
    <cellStyle name="CALC Amount Total 34 2" xfId="10224"/>
    <cellStyle name="CALC Amount Total 35" xfId="10225"/>
    <cellStyle name="CALC Amount Total 35 2" xfId="10226"/>
    <cellStyle name="CALC Amount Total 35 3" xfId="10227"/>
    <cellStyle name="CALC Amount Total 35 3 2" xfId="10228"/>
    <cellStyle name="CALC Amount Total 35 4" xfId="10229"/>
    <cellStyle name="CALC Amount Total 35 4 2" xfId="10230"/>
    <cellStyle name="CALC Amount Total 35 5" xfId="10231"/>
    <cellStyle name="CALC Amount Total 35 6" xfId="10232"/>
    <cellStyle name="CALC Amount Total 36" xfId="10233"/>
    <cellStyle name="CALC Amount Total 36 2" xfId="10234"/>
    <cellStyle name="CALC Amount Total 37" xfId="10235"/>
    <cellStyle name="CALC Amount Total 37 2" xfId="10236"/>
    <cellStyle name="CALC Amount Total 38" xfId="10237"/>
    <cellStyle name="CALC Amount Total 38 2" xfId="10238"/>
    <cellStyle name="CALC Amount Total 38 2 2" xfId="10239"/>
    <cellStyle name="CALC Amount Total 38 2 2 2" xfId="10240"/>
    <cellStyle name="CALC Amount Total 38 2 3" xfId="10241"/>
    <cellStyle name="CALC Amount Total 38 2 3 2" xfId="10242"/>
    <cellStyle name="CALC Amount Total 38 2 4" xfId="10243"/>
    <cellStyle name="CALC Amount Total 38 2 5" xfId="10244"/>
    <cellStyle name="CALC Amount Total 38 3" xfId="10245"/>
    <cellStyle name="CALC Amount Total 38 3 2" xfId="10246"/>
    <cellStyle name="CALC Amount Total 38 3 2 2" xfId="10247"/>
    <cellStyle name="CALC Amount Total 38 3 3" xfId="10248"/>
    <cellStyle name="CALC Amount Total 38 3 3 2" xfId="10249"/>
    <cellStyle name="CALC Amount Total 38 3 4" xfId="10250"/>
    <cellStyle name="CALC Amount Total 38 3 5" xfId="10251"/>
    <cellStyle name="CALC Amount Total 38 4" xfId="10252"/>
    <cellStyle name="CALC Amount Total 38 4 2" xfId="10253"/>
    <cellStyle name="CALC Amount Total 38 4 2 2" xfId="10254"/>
    <cellStyle name="CALC Amount Total 38 4 3" xfId="10255"/>
    <cellStyle name="CALC Amount Total 38 4 3 2" xfId="10256"/>
    <cellStyle name="CALC Amount Total 38 4 4" xfId="10257"/>
    <cellStyle name="CALC Amount Total 38 4 5" xfId="10258"/>
    <cellStyle name="CALC Amount Total 38 5" xfId="10259"/>
    <cellStyle name="CALC Amount Total 38 5 2" xfId="10260"/>
    <cellStyle name="CALC Amount Total 38 6" xfId="10261"/>
    <cellStyle name="CALC Amount Total 38 6 2" xfId="10262"/>
    <cellStyle name="CALC Amount Total 38 7" xfId="10263"/>
    <cellStyle name="CALC Amount Total 38 8" xfId="10264"/>
    <cellStyle name="CALC Amount Total 39" xfId="10265"/>
    <cellStyle name="CALC Amount Total 39 2" xfId="10266"/>
    <cellStyle name="CALC Amount Total 4" xfId="10267"/>
    <cellStyle name="CALC Amount Total 4 2" xfId="10268"/>
    <cellStyle name="CALC Amount Total 4 2 2" xfId="10269"/>
    <cellStyle name="CALC Amount Total 4 2 2 2" xfId="10270"/>
    <cellStyle name="CALC Amount Total 4 2 3" xfId="10271"/>
    <cellStyle name="CALC Amount Total 4 2 3 2" xfId="10272"/>
    <cellStyle name="CALC Amount Total 4 2 4" xfId="10273"/>
    <cellStyle name="CALC Amount Total 4 2 5" xfId="10274"/>
    <cellStyle name="CALC Amount Total 4 3" xfId="10275"/>
    <cellStyle name="CALC Amount Total 4 3 2" xfId="10276"/>
    <cellStyle name="CALC Amount Total 4 3 2 2" xfId="10277"/>
    <cellStyle name="CALC Amount Total 4 3 3" xfId="10278"/>
    <cellStyle name="CALC Amount Total 4 3 3 2" xfId="10279"/>
    <cellStyle name="CALC Amount Total 4 3 4" xfId="10280"/>
    <cellStyle name="CALC Amount Total 4 3 5" xfId="10281"/>
    <cellStyle name="CALC Amount Total 4 4" xfId="10282"/>
    <cellStyle name="CALC Amount Total 4 4 2" xfId="10283"/>
    <cellStyle name="CALC Amount Total 4 4 2 2" xfId="10284"/>
    <cellStyle name="CALC Amount Total 4 4 3" xfId="10285"/>
    <cellStyle name="CALC Amount Total 4 4 3 2" xfId="10286"/>
    <cellStyle name="CALC Amount Total 4 4 4" xfId="10287"/>
    <cellStyle name="CALC Amount Total 4 4 5" xfId="10288"/>
    <cellStyle name="CALC Amount Total 4 5" xfId="10289"/>
    <cellStyle name="CALC Amount Total 4 5 2" xfId="10290"/>
    <cellStyle name="CALC Amount Total 4 6" xfId="10291"/>
    <cellStyle name="CALC Amount Total 4 6 2" xfId="10292"/>
    <cellStyle name="CALC Amount Total 4 7" xfId="10293"/>
    <cellStyle name="CALC Amount Total 4 8" xfId="10294"/>
    <cellStyle name="CALC Amount Total 40" xfId="10295"/>
    <cellStyle name="CALC Amount Total 40 2" xfId="10296"/>
    <cellStyle name="CALC Amount Total 41" xfId="10297"/>
    <cellStyle name="CALC Amount Total 41 2" xfId="10298"/>
    <cellStyle name="CALC Amount Total 42" xfId="10299"/>
    <cellStyle name="CALC Amount Total 42 2" xfId="10300"/>
    <cellStyle name="CALC Amount Total 43" xfId="10301"/>
    <cellStyle name="CALC Amount Total 43 2" xfId="10302"/>
    <cellStyle name="CALC Amount Total 43 2 2" xfId="10303"/>
    <cellStyle name="CALC Amount Total 43 2 2 2" xfId="10304"/>
    <cellStyle name="CALC Amount Total 43 2 3" xfId="10305"/>
    <cellStyle name="CALC Amount Total 43 2 3 2" xfId="10306"/>
    <cellStyle name="CALC Amount Total 43 2 4" xfId="10307"/>
    <cellStyle name="CALC Amount Total 43 2 5" xfId="10308"/>
    <cellStyle name="CALC Amount Total 43 3" xfId="10309"/>
    <cellStyle name="CALC Amount Total 43 3 2" xfId="10310"/>
    <cellStyle name="CALC Amount Total 43 3 2 2" xfId="10311"/>
    <cellStyle name="CALC Amount Total 43 3 3" xfId="10312"/>
    <cellStyle name="CALC Amount Total 43 3 3 2" xfId="10313"/>
    <cellStyle name="CALC Amount Total 43 3 4" xfId="10314"/>
    <cellStyle name="CALC Amount Total 43 3 5" xfId="10315"/>
    <cellStyle name="CALC Amount Total 43 4" xfId="10316"/>
    <cellStyle name="CALC Amount Total 43 4 2" xfId="10317"/>
    <cellStyle name="CALC Amount Total 43 4 2 2" xfId="10318"/>
    <cellStyle name="CALC Amount Total 43 4 3" xfId="10319"/>
    <cellStyle name="CALC Amount Total 43 4 3 2" xfId="10320"/>
    <cellStyle name="CALC Amount Total 43 4 4" xfId="10321"/>
    <cellStyle name="CALC Amount Total 43 4 5" xfId="10322"/>
    <cellStyle name="CALC Amount Total 43 5" xfId="10323"/>
    <cellStyle name="CALC Amount Total 43 5 2" xfId="10324"/>
    <cellStyle name="CALC Amount Total 43 6" xfId="10325"/>
    <cellStyle name="CALC Amount Total 43 6 2" xfId="10326"/>
    <cellStyle name="CALC Amount Total 43 7" xfId="10327"/>
    <cellStyle name="CALC Amount Total 43 8" xfId="10328"/>
    <cellStyle name="CALC Amount Total 44" xfId="10329"/>
    <cellStyle name="CALC Amount Total 44 2" xfId="10330"/>
    <cellStyle name="CALC Amount Total 45" xfId="10331"/>
    <cellStyle name="CALC Amount Total 45 2" xfId="10332"/>
    <cellStyle name="CALC Amount Total 46" xfId="10333"/>
    <cellStyle name="CALC Amount Total 46 2" xfId="10334"/>
    <cellStyle name="CALC Amount Total 47" xfId="10335"/>
    <cellStyle name="CALC Amount Total 47 2" xfId="10336"/>
    <cellStyle name="CALC Amount Total 47 2 2" xfId="10337"/>
    <cellStyle name="CALC Amount Total 47 3" xfId="10338"/>
    <cellStyle name="CALC Amount Total 47 3 2" xfId="10339"/>
    <cellStyle name="CALC Amount Total 47 4" xfId="10340"/>
    <cellStyle name="CALC Amount Total 47 5" xfId="10341"/>
    <cellStyle name="CALC Amount Total 48" xfId="10342"/>
    <cellStyle name="CALC Amount Total 48 2" xfId="10343"/>
    <cellStyle name="CALC Amount Total 48 2 2" xfId="10344"/>
    <cellStyle name="CALC Amount Total 48 3" xfId="10345"/>
    <cellStyle name="CALC Amount Total 48 3 2" xfId="10346"/>
    <cellStyle name="CALC Amount Total 48 4" xfId="10347"/>
    <cellStyle name="CALC Amount Total 48 5" xfId="10348"/>
    <cellStyle name="CALC Amount Total 49" xfId="10349"/>
    <cellStyle name="CALC Amount Total 49 2" xfId="10350"/>
    <cellStyle name="CALC Amount Total 49 2 2" xfId="10351"/>
    <cellStyle name="CALC Amount Total 49 3" xfId="10352"/>
    <cellStyle name="CALC Amount Total 49 3 2" xfId="10353"/>
    <cellStyle name="CALC Amount Total 49 4" xfId="10354"/>
    <cellStyle name="CALC Amount Total 49 5" xfId="10355"/>
    <cellStyle name="CALC Amount Total 5" xfId="10356"/>
    <cellStyle name="CALC Amount Total 5 2" xfId="10357"/>
    <cellStyle name="CALC Amount Total 5 2 2" xfId="10358"/>
    <cellStyle name="CALC Amount Total 5 2 2 2" xfId="10359"/>
    <cellStyle name="CALC Amount Total 5 2 3" xfId="10360"/>
    <cellStyle name="CALC Amount Total 5 2 3 2" xfId="10361"/>
    <cellStyle name="CALC Amount Total 5 2 4" xfId="10362"/>
    <cellStyle name="CALC Amount Total 5 2 5" xfId="10363"/>
    <cellStyle name="CALC Amount Total 5 3" xfId="10364"/>
    <cellStyle name="CALC Amount Total 5 3 2" xfId="10365"/>
    <cellStyle name="CALC Amount Total 5 3 2 2" xfId="10366"/>
    <cellStyle name="CALC Amount Total 5 3 3" xfId="10367"/>
    <cellStyle name="CALC Amount Total 5 3 3 2" xfId="10368"/>
    <cellStyle name="CALC Amount Total 5 3 4" xfId="10369"/>
    <cellStyle name="CALC Amount Total 5 3 5" xfId="10370"/>
    <cellStyle name="CALC Amount Total 5 4" xfId="10371"/>
    <cellStyle name="CALC Amount Total 5 4 2" xfId="10372"/>
    <cellStyle name="CALC Amount Total 5 4 2 2" xfId="10373"/>
    <cellStyle name="CALC Amount Total 5 4 3" xfId="10374"/>
    <cellStyle name="CALC Amount Total 5 4 3 2" xfId="10375"/>
    <cellStyle name="CALC Amount Total 5 4 4" xfId="10376"/>
    <cellStyle name="CALC Amount Total 5 4 5" xfId="10377"/>
    <cellStyle name="CALC Amount Total 5 5" xfId="10378"/>
    <cellStyle name="CALC Amount Total 5 5 2" xfId="10379"/>
    <cellStyle name="CALC Amount Total 5 6" xfId="10380"/>
    <cellStyle name="CALC Amount Total 5 6 2" xfId="10381"/>
    <cellStyle name="CALC Amount Total 5 7" xfId="10382"/>
    <cellStyle name="CALC Amount Total 5 8" xfId="10383"/>
    <cellStyle name="CALC Amount Total 50" xfId="10384"/>
    <cellStyle name="CALC Amount Total 51" xfId="10385"/>
    <cellStyle name="CALC Amount Total 51 2" xfId="10386"/>
    <cellStyle name="CALC Amount Total 51 2 2" xfId="10387"/>
    <cellStyle name="CALC Amount Total 51 3" xfId="10388"/>
    <cellStyle name="CALC Amount Total 51 4" xfId="10389"/>
    <cellStyle name="CALC Amount Total 52" xfId="10390"/>
    <cellStyle name="CALC Amount Total 53" xfId="10391"/>
    <cellStyle name="CALC Amount Total 54" xfId="10392"/>
    <cellStyle name="CALC Amount Total 54 2" xfId="10393"/>
    <cellStyle name="CALC Amount Total 55" xfId="10394"/>
    <cellStyle name="CALC Amount Total 55 2" xfId="10395"/>
    <cellStyle name="CALC Amount Total 56" xfId="10396"/>
    <cellStyle name="CALC Amount Total 56 2" xfId="10397"/>
    <cellStyle name="CALC Amount Total 56 3" xfId="10398"/>
    <cellStyle name="CALC Amount Total 57" xfId="10399"/>
    <cellStyle name="CALC Amount Total 58" xfId="10400"/>
    <cellStyle name="CALC Amount Total 59" xfId="10401"/>
    <cellStyle name="CALC Amount Total 6" xfId="10402"/>
    <cellStyle name="CALC Amount Total 6 2" xfId="10403"/>
    <cellStyle name="CALC Amount Total 60" xfId="10404"/>
    <cellStyle name="CALC Amount Total 61" xfId="10405"/>
    <cellStyle name="CALC Amount Total 62" xfId="10406"/>
    <cellStyle name="CALC Amount Total 63" xfId="10407"/>
    <cellStyle name="CALC Amount Total 64" xfId="10408"/>
    <cellStyle name="CALC Amount Total 65" xfId="10409"/>
    <cellStyle name="CALC Amount Total 66" xfId="10410"/>
    <cellStyle name="CALC Amount Total 67" xfId="10411"/>
    <cellStyle name="CALC Amount Total 7" xfId="10412"/>
    <cellStyle name="CALC Amount Total 7 2" xfId="10413"/>
    <cellStyle name="CALC Amount Total 7 2 2" xfId="10414"/>
    <cellStyle name="CALC Amount Total 7 2 2 2" xfId="10415"/>
    <cellStyle name="CALC Amount Total 7 2 3" xfId="10416"/>
    <cellStyle name="CALC Amount Total 7 2 3 2" xfId="10417"/>
    <cellStyle name="CALC Amount Total 7 2 4" xfId="10418"/>
    <cellStyle name="CALC Amount Total 7 2 5" xfId="10419"/>
    <cellStyle name="CALC Amount Total 7 3" xfId="10420"/>
    <cellStyle name="CALC Amount Total 7 3 2" xfId="10421"/>
    <cellStyle name="CALC Amount Total 7 3 2 2" xfId="10422"/>
    <cellStyle name="CALC Amount Total 7 3 3" xfId="10423"/>
    <cellStyle name="CALC Amount Total 7 3 3 2" xfId="10424"/>
    <cellStyle name="CALC Amount Total 7 3 4" xfId="10425"/>
    <cellStyle name="CALC Amount Total 7 3 5" xfId="10426"/>
    <cellStyle name="CALC Amount Total 7 4" xfId="10427"/>
    <cellStyle name="CALC Amount Total 7 4 2" xfId="10428"/>
    <cellStyle name="CALC Amount Total 7 4 2 2" xfId="10429"/>
    <cellStyle name="CALC Amount Total 7 4 3" xfId="10430"/>
    <cellStyle name="CALC Amount Total 7 4 3 2" xfId="10431"/>
    <cellStyle name="CALC Amount Total 7 4 4" xfId="10432"/>
    <cellStyle name="CALC Amount Total 7 4 5" xfId="10433"/>
    <cellStyle name="CALC Amount Total 7 5" xfId="10434"/>
    <cellStyle name="CALC Amount Total 7 5 2" xfId="10435"/>
    <cellStyle name="CALC Amount Total 7 6" xfId="10436"/>
    <cellStyle name="CALC Amount Total 7 6 2" xfId="10437"/>
    <cellStyle name="CALC Amount Total 7 7" xfId="10438"/>
    <cellStyle name="CALC Amount Total 7 8" xfId="10439"/>
    <cellStyle name="CALC Amount Total 8" xfId="10440"/>
    <cellStyle name="CALC Amount Total 8 2" xfId="10441"/>
    <cellStyle name="CALC Amount Total 9" xfId="10442"/>
    <cellStyle name="CALC Amount Total 9 2" xfId="10443"/>
    <cellStyle name="CALC Currency" xfId="2168"/>
    <cellStyle name="CALC Currency [1]" xfId="2169"/>
    <cellStyle name="CALC Currency [2]" xfId="2170"/>
    <cellStyle name="CALC Currency Total" xfId="2171"/>
    <cellStyle name="CALC Currency Total [1]" xfId="2172"/>
    <cellStyle name="CALC Currency Total [1] 2" xfId="10444"/>
    <cellStyle name="CALC Currency Total [1] 2 2" xfId="10445"/>
    <cellStyle name="CALC Currency Total [1] 3" xfId="10446"/>
    <cellStyle name="CALC Currency Total [1] 3 2" xfId="10447"/>
    <cellStyle name="CALC Currency Total [1] 3 2 2" xfId="10448"/>
    <cellStyle name="CALC Currency Total [1] 3 2 2 2" xfId="10449"/>
    <cellStyle name="CALC Currency Total [1] 3 2 3" xfId="10450"/>
    <cellStyle name="CALC Currency Total [1] 3 2 3 2" xfId="10451"/>
    <cellStyle name="CALC Currency Total [1] 3 2 4" xfId="10452"/>
    <cellStyle name="CALC Currency Total [1] 3 2 5" xfId="10453"/>
    <cellStyle name="CALC Currency Total [1] 3 3" xfId="10454"/>
    <cellStyle name="CALC Currency Total [1] 3 3 2" xfId="10455"/>
    <cellStyle name="CALC Currency Total [1] 3 3 2 2" xfId="10456"/>
    <cellStyle name="CALC Currency Total [1] 3 3 3" xfId="10457"/>
    <cellStyle name="CALC Currency Total [1] 3 3 3 2" xfId="10458"/>
    <cellStyle name="CALC Currency Total [1] 3 3 4" xfId="10459"/>
    <cellStyle name="CALC Currency Total [1] 3 3 5" xfId="10460"/>
    <cellStyle name="CALC Currency Total [1] 3 4" xfId="10461"/>
    <cellStyle name="CALC Currency Total [1] 3 4 2" xfId="10462"/>
    <cellStyle name="CALC Currency Total [1] 3 4 2 2" xfId="10463"/>
    <cellStyle name="CALC Currency Total [1] 3 4 3" xfId="10464"/>
    <cellStyle name="CALC Currency Total [1] 3 4 3 2" xfId="10465"/>
    <cellStyle name="CALC Currency Total [1] 3 4 4" xfId="10466"/>
    <cellStyle name="CALC Currency Total [1] 3 4 5" xfId="10467"/>
    <cellStyle name="CALC Currency Total [1] 3 5" xfId="10468"/>
    <cellStyle name="CALC Currency Total [1] 3 5 2" xfId="10469"/>
    <cellStyle name="CALC Currency Total [1] 3 6" xfId="10470"/>
    <cellStyle name="CALC Currency Total [1] 3 6 2" xfId="10471"/>
    <cellStyle name="CALC Currency Total [1] 3 7" xfId="10472"/>
    <cellStyle name="CALC Currency Total [1] 3 8" xfId="10473"/>
    <cellStyle name="CALC Currency Total [1] 4" xfId="10474"/>
    <cellStyle name="CALC Currency Total [1] 4 2" xfId="10475"/>
    <cellStyle name="CALC Currency Total [1] 4 2 2" xfId="10476"/>
    <cellStyle name="CALC Currency Total [1] 4 2 2 2" xfId="10477"/>
    <cellStyle name="CALC Currency Total [1] 4 2 3" xfId="10478"/>
    <cellStyle name="CALC Currency Total [1] 4 2 3 2" xfId="10479"/>
    <cellStyle name="CALC Currency Total [1] 4 2 4" xfId="10480"/>
    <cellStyle name="CALC Currency Total [1] 4 2 5" xfId="10481"/>
    <cellStyle name="CALC Currency Total [1] 4 3" xfId="10482"/>
    <cellStyle name="CALC Currency Total [1] 4 3 2" xfId="10483"/>
    <cellStyle name="CALC Currency Total [1] 4 3 2 2" xfId="10484"/>
    <cellStyle name="CALC Currency Total [1] 4 3 3" xfId="10485"/>
    <cellStyle name="CALC Currency Total [1] 4 3 3 2" xfId="10486"/>
    <cellStyle name="CALC Currency Total [1] 4 3 4" xfId="10487"/>
    <cellStyle name="CALC Currency Total [1] 4 3 5" xfId="10488"/>
    <cellStyle name="CALC Currency Total [1] 4 4" xfId="10489"/>
    <cellStyle name="CALC Currency Total [1] 4 4 2" xfId="10490"/>
    <cellStyle name="CALC Currency Total [1] 4 4 2 2" xfId="10491"/>
    <cellStyle name="CALC Currency Total [1] 4 4 3" xfId="10492"/>
    <cellStyle name="CALC Currency Total [1] 4 4 3 2" xfId="10493"/>
    <cellStyle name="CALC Currency Total [1] 4 4 4" xfId="10494"/>
    <cellStyle name="CALC Currency Total [1] 4 4 5" xfId="10495"/>
    <cellStyle name="CALC Currency Total [1] 4 5" xfId="10496"/>
    <cellStyle name="CALC Currency Total [1] 4 5 2" xfId="10497"/>
    <cellStyle name="CALC Currency Total [1] 4 6" xfId="10498"/>
    <cellStyle name="CALC Currency Total [1] 4 6 2" xfId="10499"/>
    <cellStyle name="CALC Currency Total [1] 4 7" xfId="10500"/>
    <cellStyle name="CALC Currency Total [1] 4 8" xfId="10501"/>
    <cellStyle name="CALC Currency Total [1] 5" xfId="10502"/>
    <cellStyle name="CALC Currency Total [1] 5 2" xfId="10503"/>
    <cellStyle name="CALC Currency Total [1] 5 2 2" xfId="10504"/>
    <cellStyle name="CALC Currency Total [1] 5 2 2 2" xfId="10505"/>
    <cellStyle name="CALC Currency Total [1] 5 2 3" xfId="10506"/>
    <cellStyle name="CALC Currency Total [1] 5 2 3 2" xfId="10507"/>
    <cellStyle name="CALC Currency Total [1] 5 2 4" xfId="10508"/>
    <cellStyle name="CALC Currency Total [1] 5 2 5" xfId="10509"/>
    <cellStyle name="CALC Currency Total [1] 5 3" xfId="10510"/>
    <cellStyle name="CALC Currency Total [1] 5 3 2" xfId="10511"/>
    <cellStyle name="CALC Currency Total [1] 5 3 2 2" xfId="10512"/>
    <cellStyle name="CALC Currency Total [1] 5 3 3" xfId="10513"/>
    <cellStyle name="CALC Currency Total [1] 5 3 3 2" xfId="10514"/>
    <cellStyle name="CALC Currency Total [1] 5 3 4" xfId="10515"/>
    <cellStyle name="CALC Currency Total [1] 5 3 5" xfId="10516"/>
    <cellStyle name="CALC Currency Total [1] 5 4" xfId="10517"/>
    <cellStyle name="CALC Currency Total [1] 5 4 2" xfId="10518"/>
    <cellStyle name="CALC Currency Total [1] 5 4 2 2" xfId="10519"/>
    <cellStyle name="CALC Currency Total [1] 5 4 3" xfId="10520"/>
    <cellStyle name="CALC Currency Total [1] 5 4 3 2" xfId="10521"/>
    <cellStyle name="CALC Currency Total [1] 5 4 4" xfId="10522"/>
    <cellStyle name="CALC Currency Total [1] 5 4 5" xfId="10523"/>
    <cellStyle name="CALC Currency Total [1] 5 5" xfId="10524"/>
    <cellStyle name="CALC Currency Total [1] 5 5 2" xfId="10525"/>
    <cellStyle name="CALC Currency Total [1] 5 6" xfId="10526"/>
    <cellStyle name="CALC Currency Total [1] 5 6 2" xfId="10527"/>
    <cellStyle name="CALC Currency Total [1] 5 7" xfId="10528"/>
    <cellStyle name="CALC Currency Total [1] 5 8" xfId="10529"/>
    <cellStyle name="CALC Currency Total [1] 6" xfId="10530"/>
    <cellStyle name="CALC Currency Total [1] 6 2" xfId="10531"/>
    <cellStyle name="CALC Currency Total [1] 6 3" xfId="10532"/>
    <cellStyle name="CALC Currency Total [1] 6 3 2" xfId="10533"/>
    <cellStyle name="CALC Currency Total [1] 6 4" xfId="10534"/>
    <cellStyle name="CALC Currency Total [1] 6 4 2" xfId="10535"/>
    <cellStyle name="CALC Currency Total [1] 6 5" xfId="10536"/>
    <cellStyle name="CALC Currency Total [1] 6 6" xfId="10537"/>
    <cellStyle name="CALC Currency Total [1] 7" xfId="10538"/>
    <cellStyle name="CALC Currency Total [1] 7 2" xfId="10539"/>
    <cellStyle name="CALC Currency Total [1] 7 2 2" xfId="10540"/>
    <cellStyle name="CALC Currency Total [1] 7 2 2 2" xfId="10541"/>
    <cellStyle name="CALC Currency Total [1] 7 2 3" xfId="10542"/>
    <cellStyle name="CALC Currency Total [1] 7 2 3 2" xfId="10543"/>
    <cellStyle name="CALC Currency Total [1] 7 2 4" xfId="10544"/>
    <cellStyle name="CALC Currency Total [1] 7 2 5" xfId="10545"/>
    <cellStyle name="CALC Currency Total [1] 7 3" xfId="10546"/>
    <cellStyle name="CALC Currency Total [1] 7 3 2" xfId="10547"/>
    <cellStyle name="CALC Currency Total [1] 7 3 2 2" xfId="10548"/>
    <cellStyle name="CALC Currency Total [1] 7 3 3" xfId="10549"/>
    <cellStyle name="CALC Currency Total [1] 7 3 3 2" xfId="10550"/>
    <cellStyle name="CALC Currency Total [1] 7 3 4" xfId="10551"/>
    <cellStyle name="CALC Currency Total [1] 7 3 5" xfId="10552"/>
    <cellStyle name="CALC Currency Total [1] 7 4" xfId="10553"/>
    <cellStyle name="CALC Currency Total [1] 7 4 2" xfId="10554"/>
    <cellStyle name="CALC Currency Total [1] 7 4 2 2" xfId="10555"/>
    <cellStyle name="CALC Currency Total [1] 7 4 3" xfId="10556"/>
    <cellStyle name="CALC Currency Total [1] 7 4 3 2" xfId="10557"/>
    <cellStyle name="CALC Currency Total [1] 7 4 4" xfId="10558"/>
    <cellStyle name="CALC Currency Total [1] 7 4 5" xfId="10559"/>
    <cellStyle name="CALC Currency Total [1] 7 5" xfId="10560"/>
    <cellStyle name="CALC Currency Total [1] 7 5 2" xfId="10561"/>
    <cellStyle name="CALC Currency Total [1] 7 6" xfId="10562"/>
    <cellStyle name="CALC Currency Total [1] 7 6 2" xfId="10563"/>
    <cellStyle name="CALC Currency Total [1] 7 7" xfId="10564"/>
    <cellStyle name="CALC Currency Total [1] 7 8" xfId="10565"/>
    <cellStyle name="CALC Currency Total [1] 8" xfId="10566"/>
    <cellStyle name="CALC Currency Total [1] 8 2" xfId="10567"/>
    <cellStyle name="CALC Currency Total [1] 8 2 2" xfId="10568"/>
    <cellStyle name="CALC Currency Total [1] 8 2 2 2" xfId="10569"/>
    <cellStyle name="CALC Currency Total [1] 8 2 3" xfId="10570"/>
    <cellStyle name="CALC Currency Total [1] 8 2 3 2" xfId="10571"/>
    <cellStyle name="CALC Currency Total [1] 8 2 4" xfId="10572"/>
    <cellStyle name="CALC Currency Total [1] 8 2 5" xfId="10573"/>
    <cellStyle name="CALC Currency Total [1] 8 3" xfId="10574"/>
    <cellStyle name="CALC Currency Total [1] 8 3 2" xfId="10575"/>
    <cellStyle name="CALC Currency Total [1] 8 3 2 2" xfId="10576"/>
    <cellStyle name="CALC Currency Total [1] 8 3 3" xfId="10577"/>
    <cellStyle name="CALC Currency Total [1] 8 3 3 2" xfId="10578"/>
    <cellStyle name="CALC Currency Total [1] 8 3 4" xfId="10579"/>
    <cellStyle name="CALC Currency Total [1] 8 3 5" xfId="10580"/>
    <cellStyle name="CALC Currency Total [1] 8 4" xfId="10581"/>
    <cellStyle name="CALC Currency Total [1] 8 4 2" xfId="10582"/>
    <cellStyle name="CALC Currency Total [1] 8 4 2 2" xfId="10583"/>
    <cellStyle name="CALC Currency Total [1] 8 4 3" xfId="10584"/>
    <cellStyle name="CALC Currency Total [1] 8 4 3 2" xfId="10585"/>
    <cellStyle name="CALC Currency Total [1] 8 4 4" xfId="10586"/>
    <cellStyle name="CALC Currency Total [1] 8 4 5" xfId="10587"/>
    <cellStyle name="CALC Currency Total [1] 8 5" xfId="10588"/>
    <cellStyle name="CALC Currency Total [1] 8 5 2" xfId="10589"/>
    <cellStyle name="CALC Currency Total [1] 8 6" xfId="10590"/>
    <cellStyle name="CALC Currency Total [1] 8 6 2" xfId="10591"/>
    <cellStyle name="CALC Currency Total [1] 8 7" xfId="10592"/>
    <cellStyle name="CALC Currency Total [1] 8 8" xfId="10593"/>
    <cellStyle name="CALC Currency Total [2]" xfId="2173"/>
    <cellStyle name="CALC Currency Total [2] 2" xfId="10594"/>
    <cellStyle name="CALC Currency Total [2] 2 2" xfId="10595"/>
    <cellStyle name="CALC Currency Total [2] 3" xfId="10596"/>
    <cellStyle name="CALC Currency Total [2] 3 2" xfId="10597"/>
    <cellStyle name="CALC Currency Total [2] 3 2 2" xfId="10598"/>
    <cellStyle name="CALC Currency Total [2] 3 2 2 2" xfId="10599"/>
    <cellStyle name="CALC Currency Total [2] 3 2 3" xfId="10600"/>
    <cellStyle name="CALC Currency Total [2] 3 2 3 2" xfId="10601"/>
    <cellStyle name="CALC Currency Total [2] 3 2 4" xfId="10602"/>
    <cellStyle name="CALC Currency Total [2] 3 2 5" xfId="10603"/>
    <cellStyle name="CALC Currency Total [2] 3 3" xfId="10604"/>
    <cellStyle name="CALC Currency Total [2] 3 3 2" xfId="10605"/>
    <cellStyle name="CALC Currency Total [2] 3 3 2 2" xfId="10606"/>
    <cellStyle name="CALC Currency Total [2] 3 3 3" xfId="10607"/>
    <cellStyle name="CALC Currency Total [2] 3 3 3 2" xfId="10608"/>
    <cellStyle name="CALC Currency Total [2] 3 3 4" xfId="10609"/>
    <cellStyle name="CALC Currency Total [2] 3 3 5" xfId="10610"/>
    <cellStyle name="CALC Currency Total [2] 3 4" xfId="10611"/>
    <cellStyle name="CALC Currency Total [2] 3 4 2" xfId="10612"/>
    <cellStyle name="CALC Currency Total [2] 3 4 2 2" xfId="10613"/>
    <cellStyle name="CALC Currency Total [2] 3 4 3" xfId="10614"/>
    <cellStyle name="CALC Currency Total [2] 3 4 3 2" xfId="10615"/>
    <cellStyle name="CALC Currency Total [2] 3 4 4" xfId="10616"/>
    <cellStyle name="CALC Currency Total [2] 3 4 5" xfId="10617"/>
    <cellStyle name="CALC Currency Total [2] 3 5" xfId="10618"/>
    <cellStyle name="CALC Currency Total [2] 3 5 2" xfId="10619"/>
    <cellStyle name="CALC Currency Total [2] 3 6" xfId="10620"/>
    <cellStyle name="CALC Currency Total [2] 3 6 2" xfId="10621"/>
    <cellStyle name="CALC Currency Total [2] 3 7" xfId="10622"/>
    <cellStyle name="CALC Currency Total [2] 3 8" xfId="10623"/>
    <cellStyle name="CALC Currency Total [2] 4" xfId="10624"/>
    <cellStyle name="CALC Currency Total [2] 4 2" xfId="10625"/>
    <cellStyle name="CALC Currency Total [2] 4 2 2" xfId="10626"/>
    <cellStyle name="CALC Currency Total [2] 4 2 2 2" xfId="10627"/>
    <cellStyle name="CALC Currency Total [2] 4 2 3" xfId="10628"/>
    <cellStyle name="CALC Currency Total [2] 4 2 3 2" xfId="10629"/>
    <cellStyle name="CALC Currency Total [2] 4 2 4" xfId="10630"/>
    <cellStyle name="CALC Currency Total [2] 4 2 5" xfId="10631"/>
    <cellStyle name="CALC Currency Total [2] 4 3" xfId="10632"/>
    <cellStyle name="CALC Currency Total [2] 4 3 2" xfId="10633"/>
    <cellStyle name="CALC Currency Total [2] 4 3 2 2" xfId="10634"/>
    <cellStyle name="CALC Currency Total [2] 4 3 3" xfId="10635"/>
    <cellStyle name="CALC Currency Total [2] 4 3 3 2" xfId="10636"/>
    <cellStyle name="CALC Currency Total [2] 4 3 4" xfId="10637"/>
    <cellStyle name="CALC Currency Total [2] 4 3 5" xfId="10638"/>
    <cellStyle name="CALC Currency Total [2] 4 4" xfId="10639"/>
    <cellStyle name="CALC Currency Total [2] 4 4 2" xfId="10640"/>
    <cellStyle name="CALC Currency Total [2] 4 4 2 2" xfId="10641"/>
    <cellStyle name="CALC Currency Total [2] 4 4 3" xfId="10642"/>
    <cellStyle name="CALC Currency Total [2] 4 4 3 2" xfId="10643"/>
    <cellStyle name="CALC Currency Total [2] 4 4 4" xfId="10644"/>
    <cellStyle name="CALC Currency Total [2] 4 4 5" xfId="10645"/>
    <cellStyle name="CALC Currency Total [2] 4 5" xfId="10646"/>
    <cellStyle name="CALC Currency Total [2] 4 5 2" xfId="10647"/>
    <cellStyle name="CALC Currency Total [2] 4 6" xfId="10648"/>
    <cellStyle name="CALC Currency Total [2] 4 6 2" xfId="10649"/>
    <cellStyle name="CALC Currency Total [2] 4 7" xfId="10650"/>
    <cellStyle name="CALC Currency Total [2] 4 8" xfId="10651"/>
    <cellStyle name="CALC Currency Total [2] 5" xfId="10652"/>
    <cellStyle name="CALC Currency Total [2] 5 2" xfId="10653"/>
    <cellStyle name="CALC Currency Total [2] 5 2 2" xfId="10654"/>
    <cellStyle name="CALC Currency Total [2] 5 2 2 2" xfId="10655"/>
    <cellStyle name="CALC Currency Total [2] 5 2 3" xfId="10656"/>
    <cellStyle name="CALC Currency Total [2] 5 2 3 2" xfId="10657"/>
    <cellStyle name="CALC Currency Total [2] 5 2 4" xfId="10658"/>
    <cellStyle name="CALC Currency Total [2] 5 2 5" xfId="10659"/>
    <cellStyle name="CALC Currency Total [2] 5 3" xfId="10660"/>
    <cellStyle name="CALC Currency Total [2] 5 3 2" xfId="10661"/>
    <cellStyle name="CALC Currency Total [2] 5 3 2 2" xfId="10662"/>
    <cellStyle name="CALC Currency Total [2] 5 3 3" xfId="10663"/>
    <cellStyle name="CALC Currency Total [2] 5 3 3 2" xfId="10664"/>
    <cellStyle name="CALC Currency Total [2] 5 3 4" xfId="10665"/>
    <cellStyle name="CALC Currency Total [2] 5 3 5" xfId="10666"/>
    <cellStyle name="CALC Currency Total [2] 5 4" xfId="10667"/>
    <cellStyle name="CALC Currency Total [2] 5 4 2" xfId="10668"/>
    <cellStyle name="CALC Currency Total [2] 5 4 2 2" xfId="10669"/>
    <cellStyle name="CALC Currency Total [2] 5 4 3" xfId="10670"/>
    <cellStyle name="CALC Currency Total [2] 5 4 3 2" xfId="10671"/>
    <cellStyle name="CALC Currency Total [2] 5 4 4" xfId="10672"/>
    <cellStyle name="CALC Currency Total [2] 5 4 5" xfId="10673"/>
    <cellStyle name="CALC Currency Total [2] 5 5" xfId="10674"/>
    <cellStyle name="CALC Currency Total [2] 5 5 2" xfId="10675"/>
    <cellStyle name="CALC Currency Total [2] 5 6" xfId="10676"/>
    <cellStyle name="CALC Currency Total [2] 5 6 2" xfId="10677"/>
    <cellStyle name="CALC Currency Total [2] 5 7" xfId="10678"/>
    <cellStyle name="CALC Currency Total [2] 5 8" xfId="10679"/>
    <cellStyle name="CALC Currency Total [2] 6" xfId="10680"/>
    <cellStyle name="CALC Currency Total [2] 6 2" xfId="10681"/>
    <cellStyle name="CALC Currency Total [2] 6 3" xfId="10682"/>
    <cellStyle name="CALC Currency Total [2] 6 3 2" xfId="10683"/>
    <cellStyle name="CALC Currency Total [2] 6 4" xfId="10684"/>
    <cellStyle name="CALC Currency Total [2] 6 4 2" xfId="10685"/>
    <cellStyle name="CALC Currency Total [2] 6 5" xfId="10686"/>
    <cellStyle name="CALC Currency Total [2] 6 6" xfId="10687"/>
    <cellStyle name="CALC Currency Total [2] 7" xfId="10688"/>
    <cellStyle name="CALC Currency Total [2] 7 2" xfId="10689"/>
    <cellStyle name="CALC Currency Total [2] 7 2 2" xfId="10690"/>
    <cellStyle name="CALC Currency Total [2] 7 2 2 2" xfId="10691"/>
    <cellStyle name="CALC Currency Total [2] 7 2 3" xfId="10692"/>
    <cellStyle name="CALC Currency Total [2] 7 2 3 2" xfId="10693"/>
    <cellStyle name="CALC Currency Total [2] 7 2 4" xfId="10694"/>
    <cellStyle name="CALC Currency Total [2] 7 2 5" xfId="10695"/>
    <cellStyle name="CALC Currency Total [2] 7 3" xfId="10696"/>
    <cellStyle name="CALC Currency Total [2] 7 3 2" xfId="10697"/>
    <cellStyle name="CALC Currency Total [2] 7 3 2 2" xfId="10698"/>
    <cellStyle name="CALC Currency Total [2] 7 3 3" xfId="10699"/>
    <cellStyle name="CALC Currency Total [2] 7 3 3 2" xfId="10700"/>
    <cellStyle name="CALC Currency Total [2] 7 3 4" xfId="10701"/>
    <cellStyle name="CALC Currency Total [2] 7 3 5" xfId="10702"/>
    <cellStyle name="CALC Currency Total [2] 7 4" xfId="10703"/>
    <cellStyle name="CALC Currency Total [2] 7 4 2" xfId="10704"/>
    <cellStyle name="CALC Currency Total [2] 7 4 2 2" xfId="10705"/>
    <cellStyle name="CALC Currency Total [2] 7 4 3" xfId="10706"/>
    <cellStyle name="CALC Currency Total [2] 7 4 3 2" xfId="10707"/>
    <cellStyle name="CALC Currency Total [2] 7 4 4" xfId="10708"/>
    <cellStyle name="CALC Currency Total [2] 7 4 5" xfId="10709"/>
    <cellStyle name="CALC Currency Total [2] 7 5" xfId="10710"/>
    <cellStyle name="CALC Currency Total [2] 7 5 2" xfId="10711"/>
    <cellStyle name="CALC Currency Total [2] 7 6" xfId="10712"/>
    <cellStyle name="CALC Currency Total [2] 7 6 2" xfId="10713"/>
    <cellStyle name="CALC Currency Total [2] 7 7" xfId="10714"/>
    <cellStyle name="CALC Currency Total [2] 7 8" xfId="10715"/>
    <cellStyle name="CALC Currency Total [2] 8" xfId="10716"/>
    <cellStyle name="CALC Currency Total [2] 8 2" xfId="10717"/>
    <cellStyle name="CALC Currency Total [2] 8 2 2" xfId="10718"/>
    <cellStyle name="CALC Currency Total [2] 8 2 2 2" xfId="10719"/>
    <cellStyle name="CALC Currency Total [2] 8 2 3" xfId="10720"/>
    <cellStyle name="CALC Currency Total [2] 8 2 3 2" xfId="10721"/>
    <cellStyle name="CALC Currency Total [2] 8 2 4" xfId="10722"/>
    <cellStyle name="CALC Currency Total [2] 8 2 5" xfId="10723"/>
    <cellStyle name="CALC Currency Total [2] 8 3" xfId="10724"/>
    <cellStyle name="CALC Currency Total [2] 8 3 2" xfId="10725"/>
    <cellStyle name="CALC Currency Total [2] 8 3 2 2" xfId="10726"/>
    <cellStyle name="CALC Currency Total [2] 8 3 3" xfId="10727"/>
    <cellStyle name="CALC Currency Total [2] 8 3 3 2" xfId="10728"/>
    <cellStyle name="CALC Currency Total [2] 8 3 4" xfId="10729"/>
    <cellStyle name="CALC Currency Total [2] 8 3 5" xfId="10730"/>
    <cellStyle name="CALC Currency Total [2] 8 4" xfId="10731"/>
    <cellStyle name="CALC Currency Total [2] 8 4 2" xfId="10732"/>
    <cellStyle name="CALC Currency Total [2] 8 4 2 2" xfId="10733"/>
    <cellStyle name="CALC Currency Total [2] 8 4 3" xfId="10734"/>
    <cellStyle name="CALC Currency Total [2] 8 4 3 2" xfId="10735"/>
    <cellStyle name="CALC Currency Total [2] 8 4 4" xfId="10736"/>
    <cellStyle name="CALC Currency Total [2] 8 4 5" xfId="10737"/>
    <cellStyle name="CALC Currency Total [2] 8 5" xfId="10738"/>
    <cellStyle name="CALC Currency Total [2] 8 5 2" xfId="10739"/>
    <cellStyle name="CALC Currency Total [2] 8 6" xfId="10740"/>
    <cellStyle name="CALC Currency Total [2] 8 6 2" xfId="10741"/>
    <cellStyle name="CALC Currency Total [2] 8 7" xfId="10742"/>
    <cellStyle name="CALC Currency Total [2] 8 8" xfId="10743"/>
    <cellStyle name="CALC Currency Total 10" xfId="10744"/>
    <cellStyle name="CALC Currency Total 10 2" xfId="10745"/>
    <cellStyle name="CALC Currency Total 11" xfId="10746"/>
    <cellStyle name="CALC Currency Total 11 2" xfId="10747"/>
    <cellStyle name="CALC Currency Total 12" xfId="10748"/>
    <cellStyle name="CALC Currency Total 12 2" xfId="10749"/>
    <cellStyle name="CALC Currency Total 12 2 2" xfId="10750"/>
    <cellStyle name="CALC Currency Total 12 2 2 2" xfId="10751"/>
    <cellStyle name="CALC Currency Total 12 2 3" xfId="10752"/>
    <cellStyle name="CALC Currency Total 12 2 3 2" xfId="10753"/>
    <cellStyle name="CALC Currency Total 12 2 4" xfId="10754"/>
    <cellStyle name="CALC Currency Total 12 2 5" xfId="10755"/>
    <cellStyle name="CALC Currency Total 12 3" xfId="10756"/>
    <cellStyle name="CALC Currency Total 12 3 2" xfId="10757"/>
    <cellStyle name="CALC Currency Total 12 3 2 2" xfId="10758"/>
    <cellStyle name="CALC Currency Total 12 3 3" xfId="10759"/>
    <cellStyle name="CALC Currency Total 12 3 3 2" xfId="10760"/>
    <cellStyle name="CALC Currency Total 12 3 4" xfId="10761"/>
    <cellStyle name="CALC Currency Total 12 3 5" xfId="10762"/>
    <cellStyle name="CALC Currency Total 12 4" xfId="10763"/>
    <cellStyle name="CALC Currency Total 12 4 2" xfId="10764"/>
    <cellStyle name="CALC Currency Total 12 4 2 2" xfId="10765"/>
    <cellStyle name="CALC Currency Total 12 4 3" xfId="10766"/>
    <cellStyle name="CALC Currency Total 12 4 3 2" xfId="10767"/>
    <cellStyle name="CALC Currency Total 12 4 4" xfId="10768"/>
    <cellStyle name="CALC Currency Total 12 4 5" xfId="10769"/>
    <cellStyle name="CALC Currency Total 12 5" xfId="10770"/>
    <cellStyle name="CALC Currency Total 12 5 2" xfId="10771"/>
    <cellStyle name="CALC Currency Total 12 6" xfId="10772"/>
    <cellStyle name="CALC Currency Total 12 6 2" xfId="10773"/>
    <cellStyle name="CALC Currency Total 12 7" xfId="10774"/>
    <cellStyle name="CALC Currency Total 12 8" xfId="10775"/>
    <cellStyle name="CALC Currency Total 13" xfId="10776"/>
    <cellStyle name="CALC Currency Total 13 2" xfId="10777"/>
    <cellStyle name="CALC Currency Total 14" xfId="10778"/>
    <cellStyle name="CALC Currency Total 14 2" xfId="10779"/>
    <cellStyle name="CALC Currency Total 15" xfId="10780"/>
    <cellStyle name="CALC Currency Total 15 2" xfId="10781"/>
    <cellStyle name="CALC Currency Total 16" xfId="10782"/>
    <cellStyle name="CALC Currency Total 16 2" xfId="10783"/>
    <cellStyle name="CALC Currency Total 17" xfId="10784"/>
    <cellStyle name="CALC Currency Total 17 2" xfId="10785"/>
    <cellStyle name="CALC Currency Total 18" xfId="10786"/>
    <cellStyle name="CALC Currency Total 18 2" xfId="10787"/>
    <cellStyle name="CALC Currency Total 19" xfId="10788"/>
    <cellStyle name="CALC Currency Total 19 2" xfId="10789"/>
    <cellStyle name="CALC Currency Total 2" xfId="10790"/>
    <cellStyle name="CALC Currency Total 2 2" xfId="10791"/>
    <cellStyle name="CALC Currency Total 20" xfId="10792"/>
    <cellStyle name="CALC Currency Total 20 2" xfId="10793"/>
    <cellStyle name="CALC Currency Total 21" xfId="10794"/>
    <cellStyle name="CALC Currency Total 21 2" xfId="10795"/>
    <cellStyle name="CALC Currency Total 22" xfId="10796"/>
    <cellStyle name="CALC Currency Total 22 2" xfId="10797"/>
    <cellStyle name="CALC Currency Total 23" xfId="10798"/>
    <cellStyle name="CALC Currency Total 23 2" xfId="10799"/>
    <cellStyle name="CALC Currency Total 24" xfId="10800"/>
    <cellStyle name="CALC Currency Total 24 2" xfId="10801"/>
    <cellStyle name="CALC Currency Total 24 2 2" xfId="10802"/>
    <cellStyle name="CALC Currency Total 24 2 2 2" xfId="10803"/>
    <cellStyle name="CALC Currency Total 24 2 3" xfId="10804"/>
    <cellStyle name="CALC Currency Total 24 2 3 2" xfId="10805"/>
    <cellStyle name="CALC Currency Total 24 2 4" xfId="10806"/>
    <cellStyle name="CALC Currency Total 24 2 5" xfId="10807"/>
    <cellStyle name="CALC Currency Total 24 3" xfId="10808"/>
    <cellStyle name="CALC Currency Total 24 3 2" xfId="10809"/>
    <cellStyle name="CALC Currency Total 24 3 2 2" xfId="10810"/>
    <cellStyle name="CALC Currency Total 24 3 3" xfId="10811"/>
    <cellStyle name="CALC Currency Total 24 3 3 2" xfId="10812"/>
    <cellStyle name="CALC Currency Total 24 3 4" xfId="10813"/>
    <cellStyle name="CALC Currency Total 24 3 5" xfId="10814"/>
    <cellStyle name="CALC Currency Total 24 4" xfId="10815"/>
    <cellStyle name="CALC Currency Total 24 4 2" xfId="10816"/>
    <cellStyle name="CALC Currency Total 24 4 2 2" xfId="10817"/>
    <cellStyle name="CALC Currency Total 24 4 3" xfId="10818"/>
    <cellStyle name="CALC Currency Total 24 4 3 2" xfId="10819"/>
    <cellStyle name="CALC Currency Total 24 4 4" xfId="10820"/>
    <cellStyle name="CALC Currency Total 24 4 5" xfId="10821"/>
    <cellStyle name="CALC Currency Total 24 5" xfId="10822"/>
    <cellStyle name="CALC Currency Total 24 5 2" xfId="10823"/>
    <cellStyle name="CALC Currency Total 24 6" xfId="10824"/>
    <cellStyle name="CALC Currency Total 24 6 2" xfId="10825"/>
    <cellStyle name="CALC Currency Total 24 7" xfId="10826"/>
    <cellStyle name="CALC Currency Total 24 8" xfId="10827"/>
    <cellStyle name="CALC Currency Total 25" xfId="10828"/>
    <cellStyle name="CALC Currency Total 25 2" xfId="10829"/>
    <cellStyle name="CALC Currency Total 26" xfId="10830"/>
    <cellStyle name="CALC Currency Total 26 2" xfId="10831"/>
    <cellStyle name="CALC Currency Total 27" xfId="10832"/>
    <cellStyle name="CALC Currency Total 27 2" xfId="10833"/>
    <cellStyle name="CALC Currency Total 28" xfId="10834"/>
    <cellStyle name="CALC Currency Total 28 2" xfId="10835"/>
    <cellStyle name="CALC Currency Total 29" xfId="10836"/>
    <cellStyle name="CALC Currency Total 29 2" xfId="10837"/>
    <cellStyle name="CALC Currency Total 3" xfId="10838"/>
    <cellStyle name="CALC Currency Total 3 2" xfId="10839"/>
    <cellStyle name="CALC Currency Total 3 2 2" xfId="10840"/>
    <cellStyle name="CALC Currency Total 3 2 2 2" xfId="10841"/>
    <cellStyle name="CALC Currency Total 3 2 3" xfId="10842"/>
    <cellStyle name="CALC Currency Total 3 2 3 2" xfId="10843"/>
    <cellStyle name="CALC Currency Total 3 2 4" xfId="10844"/>
    <cellStyle name="CALC Currency Total 3 2 5" xfId="10845"/>
    <cellStyle name="CALC Currency Total 3 3" xfId="10846"/>
    <cellStyle name="CALC Currency Total 3 3 2" xfId="10847"/>
    <cellStyle name="CALC Currency Total 3 3 2 2" xfId="10848"/>
    <cellStyle name="CALC Currency Total 3 3 3" xfId="10849"/>
    <cellStyle name="CALC Currency Total 3 3 3 2" xfId="10850"/>
    <cellStyle name="CALC Currency Total 3 3 4" xfId="10851"/>
    <cellStyle name="CALC Currency Total 3 3 5" xfId="10852"/>
    <cellStyle name="CALC Currency Total 3 4" xfId="10853"/>
    <cellStyle name="CALC Currency Total 3 4 2" xfId="10854"/>
    <cellStyle name="CALC Currency Total 3 4 2 2" xfId="10855"/>
    <cellStyle name="CALC Currency Total 3 4 3" xfId="10856"/>
    <cellStyle name="CALC Currency Total 3 4 3 2" xfId="10857"/>
    <cellStyle name="CALC Currency Total 3 4 4" xfId="10858"/>
    <cellStyle name="CALC Currency Total 3 4 5" xfId="10859"/>
    <cellStyle name="CALC Currency Total 3 5" xfId="10860"/>
    <cellStyle name="CALC Currency Total 3 5 2" xfId="10861"/>
    <cellStyle name="CALC Currency Total 3 6" xfId="10862"/>
    <cellStyle name="CALC Currency Total 3 6 2" xfId="10863"/>
    <cellStyle name="CALC Currency Total 3 7" xfId="10864"/>
    <cellStyle name="CALC Currency Total 3 8" xfId="10865"/>
    <cellStyle name="CALC Currency Total 30" xfId="10866"/>
    <cellStyle name="CALC Currency Total 30 2" xfId="10867"/>
    <cellStyle name="CALC Currency Total 31" xfId="10868"/>
    <cellStyle name="CALC Currency Total 31 2" xfId="10869"/>
    <cellStyle name="CALC Currency Total 32" xfId="10870"/>
    <cellStyle name="CALC Currency Total 32 2" xfId="10871"/>
    <cellStyle name="CALC Currency Total 33" xfId="10872"/>
    <cellStyle name="CALC Currency Total 33 2" xfId="10873"/>
    <cellStyle name="CALC Currency Total 34" xfId="10874"/>
    <cellStyle name="CALC Currency Total 34 2" xfId="10875"/>
    <cellStyle name="CALC Currency Total 35" xfId="10876"/>
    <cellStyle name="CALC Currency Total 35 2" xfId="10877"/>
    <cellStyle name="CALC Currency Total 35 3" xfId="10878"/>
    <cellStyle name="CALC Currency Total 35 3 2" xfId="10879"/>
    <cellStyle name="CALC Currency Total 35 4" xfId="10880"/>
    <cellStyle name="CALC Currency Total 35 4 2" xfId="10881"/>
    <cellStyle name="CALC Currency Total 35 5" xfId="10882"/>
    <cellStyle name="CALC Currency Total 35 6" xfId="10883"/>
    <cellStyle name="CALC Currency Total 36" xfId="10884"/>
    <cellStyle name="CALC Currency Total 36 2" xfId="10885"/>
    <cellStyle name="CALC Currency Total 37" xfId="10886"/>
    <cellStyle name="CALC Currency Total 37 2" xfId="10887"/>
    <cellStyle name="CALC Currency Total 38" xfId="10888"/>
    <cellStyle name="CALC Currency Total 38 2" xfId="10889"/>
    <cellStyle name="CALC Currency Total 38 2 2" xfId="10890"/>
    <cellStyle name="CALC Currency Total 38 2 2 2" xfId="10891"/>
    <cellStyle name="CALC Currency Total 38 2 3" xfId="10892"/>
    <cellStyle name="CALC Currency Total 38 2 3 2" xfId="10893"/>
    <cellStyle name="CALC Currency Total 38 2 4" xfId="10894"/>
    <cellStyle name="CALC Currency Total 38 2 5" xfId="10895"/>
    <cellStyle name="CALC Currency Total 38 3" xfId="10896"/>
    <cellStyle name="CALC Currency Total 38 3 2" xfId="10897"/>
    <cellStyle name="CALC Currency Total 38 3 2 2" xfId="10898"/>
    <cellStyle name="CALC Currency Total 38 3 3" xfId="10899"/>
    <cellStyle name="CALC Currency Total 38 3 3 2" xfId="10900"/>
    <cellStyle name="CALC Currency Total 38 3 4" xfId="10901"/>
    <cellStyle name="CALC Currency Total 38 3 5" xfId="10902"/>
    <cellStyle name="CALC Currency Total 38 4" xfId="10903"/>
    <cellStyle name="CALC Currency Total 38 4 2" xfId="10904"/>
    <cellStyle name="CALC Currency Total 38 4 2 2" xfId="10905"/>
    <cellStyle name="CALC Currency Total 38 4 3" xfId="10906"/>
    <cellStyle name="CALC Currency Total 38 4 3 2" xfId="10907"/>
    <cellStyle name="CALC Currency Total 38 4 4" xfId="10908"/>
    <cellStyle name="CALC Currency Total 38 4 5" xfId="10909"/>
    <cellStyle name="CALC Currency Total 38 5" xfId="10910"/>
    <cellStyle name="CALC Currency Total 38 5 2" xfId="10911"/>
    <cellStyle name="CALC Currency Total 38 6" xfId="10912"/>
    <cellStyle name="CALC Currency Total 38 6 2" xfId="10913"/>
    <cellStyle name="CALC Currency Total 38 7" xfId="10914"/>
    <cellStyle name="CALC Currency Total 38 8" xfId="10915"/>
    <cellStyle name="CALC Currency Total 39" xfId="10916"/>
    <cellStyle name="CALC Currency Total 39 2" xfId="10917"/>
    <cellStyle name="CALC Currency Total 4" xfId="10918"/>
    <cellStyle name="CALC Currency Total 4 2" xfId="10919"/>
    <cellStyle name="CALC Currency Total 4 2 2" xfId="10920"/>
    <cellStyle name="CALC Currency Total 4 2 2 2" xfId="10921"/>
    <cellStyle name="CALC Currency Total 4 2 3" xfId="10922"/>
    <cellStyle name="CALC Currency Total 4 2 3 2" xfId="10923"/>
    <cellStyle name="CALC Currency Total 4 2 4" xfId="10924"/>
    <cellStyle name="CALC Currency Total 4 2 5" xfId="10925"/>
    <cellStyle name="CALC Currency Total 4 3" xfId="10926"/>
    <cellStyle name="CALC Currency Total 4 3 2" xfId="10927"/>
    <cellStyle name="CALC Currency Total 4 3 2 2" xfId="10928"/>
    <cellStyle name="CALC Currency Total 4 3 3" xfId="10929"/>
    <cellStyle name="CALC Currency Total 4 3 3 2" xfId="10930"/>
    <cellStyle name="CALC Currency Total 4 3 4" xfId="10931"/>
    <cellStyle name="CALC Currency Total 4 3 5" xfId="10932"/>
    <cellStyle name="CALC Currency Total 4 4" xfId="10933"/>
    <cellStyle name="CALC Currency Total 4 4 2" xfId="10934"/>
    <cellStyle name="CALC Currency Total 4 4 2 2" xfId="10935"/>
    <cellStyle name="CALC Currency Total 4 4 3" xfId="10936"/>
    <cellStyle name="CALC Currency Total 4 4 3 2" xfId="10937"/>
    <cellStyle name="CALC Currency Total 4 4 4" xfId="10938"/>
    <cellStyle name="CALC Currency Total 4 4 5" xfId="10939"/>
    <cellStyle name="CALC Currency Total 4 5" xfId="10940"/>
    <cellStyle name="CALC Currency Total 4 5 2" xfId="10941"/>
    <cellStyle name="CALC Currency Total 4 6" xfId="10942"/>
    <cellStyle name="CALC Currency Total 4 6 2" xfId="10943"/>
    <cellStyle name="CALC Currency Total 4 7" xfId="10944"/>
    <cellStyle name="CALC Currency Total 4 8" xfId="10945"/>
    <cellStyle name="CALC Currency Total 40" xfId="10946"/>
    <cellStyle name="CALC Currency Total 40 2" xfId="10947"/>
    <cellStyle name="CALC Currency Total 41" xfId="10948"/>
    <cellStyle name="CALC Currency Total 41 2" xfId="10949"/>
    <cellStyle name="CALC Currency Total 42" xfId="10950"/>
    <cellStyle name="CALC Currency Total 42 2" xfId="10951"/>
    <cellStyle name="CALC Currency Total 43" xfId="10952"/>
    <cellStyle name="CALC Currency Total 43 2" xfId="10953"/>
    <cellStyle name="CALC Currency Total 43 2 2" xfId="10954"/>
    <cellStyle name="CALC Currency Total 43 2 2 2" xfId="10955"/>
    <cellStyle name="CALC Currency Total 43 2 3" xfId="10956"/>
    <cellStyle name="CALC Currency Total 43 2 3 2" xfId="10957"/>
    <cellStyle name="CALC Currency Total 43 2 4" xfId="10958"/>
    <cellStyle name="CALC Currency Total 43 2 5" xfId="10959"/>
    <cellStyle name="CALC Currency Total 43 3" xfId="10960"/>
    <cellStyle name="CALC Currency Total 43 3 2" xfId="10961"/>
    <cellStyle name="CALC Currency Total 43 3 2 2" xfId="10962"/>
    <cellStyle name="CALC Currency Total 43 3 3" xfId="10963"/>
    <cellStyle name="CALC Currency Total 43 3 3 2" xfId="10964"/>
    <cellStyle name="CALC Currency Total 43 3 4" xfId="10965"/>
    <cellStyle name="CALC Currency Total 43 3 5" xfId="10966"/>
    <cellStyle name="CALC Currency Total 43 4" xfId="10967"/>
    <cellStyle name="CALC Currency Total 43 4 2" xfId="10968"/>
    <cellStyle name="CALC Currency Total 43 4 2 2" xfId="10969"/>
    <cellStyle name="CALC Currency Total 43 4 3" xfId="10970"/>
    <cellStyle name="CALC Currency Total 43 4 3 2" xfId="10971"/>
    <cellStyle name="CALC Currency Total 43 4 4" xfId="10972"/>
    <cellStyle name="CALC Currency Total 43 4 5" xfId="10973"/>
    <cellStyle name="CALC Currency Total 43 5" xfId="10974"/>
    <cellStyle name="CALC Currency Total 43 5 2" xfId="10975"/>
    <cellStyle name="CALC Currency Total 43 6" xfId="10976"/>
    <cellStyle name="CALC Currency Total 43 6 2" xfId="10977"/>
    <cellStyle name="CALC Currency Total 43 7" xfId="10978"/>
    <cellStyle name="CALC Currency Total 43 8" xfId="10979"/>
    <cellStyle name="CALC Currency Total 44" xfId="10980"/>
    <cellStyle name="CALC Currency Total 44 2" xfId="10981"/>
    <cellStyle name="CALC Currency Total 45" xfId="10982"/>
    <cellStyle name="CALC Currency Total 45 2" xfId="10983"/>
    <cellStyle name="CALC Currency Total 46" xfId="10984"/>
    <cellStyle name="CALC Currency Total 46 2" xfId="10985"/>
    <cellStyle name="CALC Currency Total 47" xfId="10986"/>
    <cellStyle name="CALC Currency Total 47 2" xfId="10987"/>
    <cellStyle name="CALC Currency Total 47 2 2" xfId="10988"/>
    <cellStyle name="CALC Currency Total 47 3" xfId="10989"/>
    <cellStyle name="CALC Currency Total 47 3 2" xfId="10990"/>
    <cellStyle name="CALC Currency Total 47 4" xfId="10991"/>
    <cellStyle name="CALC Currency Total 47 5" xfId="10992"/>
    <cellStyle name="CALC Currency Total 48" xfId="10993"/>
    <cellStyle name="CALC Currency Total 48 2" xfId="10994"/>
    <cellStyle name="CALC Currency Total 48 2 2" xfId="10995"/>
    <cellStyle name="CALC Currency Total 48 3" xfId="10996"/>
    <cellStyle name="CALC Currency Total 48 3 2" xfId="10997"/>
    <cellStyle name="CALC Currency Total 48 4" xfId="10998"/>
    <cellStyle name="CALC Currency Total 48 5" xfId="10999"/>
    <cellStyle name="CALC Currency Total 49" xfId="11000"/>
    <cellStyle name="CALC Currency Total 49 2" xfId="11001"/>
    <cellStyle name="CALC Currency Total 49 2 2" xfId="11002"/>
    <cellStyle name="CALC Currency Total 49 3" xfId="11003"/>
    <cellStyle name="CALC Currency Total 49 3 2" xfId="11004"/>
    <cellStyle name="CALC Currency Total 49 4" xfId="11005"/>
    <cellStyle name="CALC Currency Total 49 5" xfId="11006"/>
    <cellStyle name="CALC Currency Total 5" xfId="11007"/>
    <cellStyle name="CALC Currency Total 5 2" xfId="11008"/>
    <cellStyle name="CALC Currency Total 5 2 2" xfId="11009"/>
    <cellStyle name="CALC Currency Total 5 2 2 2" xfId="11010"/>
    <cellStyle name="CALC Currency Total 5 2 3" xfId="11011"/>
    <cellStyle name="CALC Currency Total 5 2 3 2" xfId="11012"/>
    <cellStyle name="CALC Currency Total 5 2 4" xfId="11013"/>
    <cellStyle name="CALC Currency Total 5 2 5" xfId="11014"/>
    <cellStyle name="CALC Currency Total 5 3" xfId="11015"/>
    <cellStyle name="CALC Currency Total 5 3 2" xfId="11016"/>
    <cellStyle name="CALC Currency Total 5 3 2 2" xfId="11017"/>
    <cellStyle name="CALC Currency Total 5 3 3" xfId="11018"/>
    <cellStyle name="CALC Currency Total 5 3 3 2" xfId="11019"/>
    <cellStyle name="CALC Currency Total 5 3 4" xfId="11020"/>
    <cellStyle name="CALC Currency Total 5 3 5" xfId="11021"/>
    <cellStyle name="CALC Currency Total 5 4" xfId="11022"/>
    <cellStyle name="CALC Currency Total 5 4 2" xfId="11023"/>
    <cellStyle name="CALC Currency Total 5 4 2 2" xfId="11024"/>
    <cellStyle name="CALC Currency Total 5 4 3" xfId="11025"/>
    <cellStyle name="CALC Currency Total 5 4 3 2" xfId="11026"/>
    <cellStyle name="CALC Currency Total 5 4 4" xfId="11027"/>
    <cellStyle name="CALC Currency Total 5 4 5" xfId="11028"/>
    <cellStyle name="CALC Currency Total 5 5" xfId="11029"/>
    <cellStyle name="CALC Currency Total 5 5 2" xfId="11030"/>
    <cellStyle name="CALC Currency Total 5 6" xfId="11031"/>
    <cellStyle name="CALC Currency Total 5 6 2" xfId="11032"/>
    <cellStyle name="CALC Currency Total 5 7" xfId="11033"/>
    <cellStyle name="CALC Currency Total 5 8" xfId="11034"/>
    <cellStyle name="CALC Currency Total 50" xfId="11035"/>
    <cellStyle name="CALC Currency Total 51" xfId="11036"/>
    <cellStyle name="CALC Currency Total 51 2" xfId="11037"/>
    <cellStyle name="CALC Currency Total 51 2 2" xfId="11038"/>
    <cellStyle name="CALC Currency Total 51 3" xfId="11039"/>
    <cellStyle name="CALC Currency Total 51 4" xfId="11040"/>
    <cellStyle name="CALC Currency Total 52" xfId="11041"/>
    <cellStyle name="CALC Currency Total 53" xfId="11042"/>
    <cellStyle name="CALC Currency Total 54" xfId="11043"/>
    <cellStyle name="CALC Currency Total 54 2" xfId="11044"/>
    <cellStyle name="CALC Currency Total 55" xfId="11045"/>
    <cellStyle name="CALC Currency Total 55 2" xfId="11046"/>
    <cellStyle name="CALC Currency Total 56" xfId="11047"/>
    <cellStyle name="CALC Currency Total 56 2" xfId="11048"/>
    <cellStyle name="CALC Currency Total 56 3" xfId="11049"/>
    <cellStyle name="CALC Currency Total 57" xfId="11050"/>
    <cellStyle name="CALC Currency Total 58" xfId="11051"/>
    <cellStyle name="CALC Currency Total 59" xfId="11052"/>
    <cellStyle name="CALC Currency Total 6" xfId="11053"/>
    <cellStyle name="CALC Currency Total 6 2" xfId="11054"/>
    <cellStyle name="CALC Currency Total 60" xfId="11055"/>
    <cellStyle name="CALC Currency Total 61" xfId="11056"/>
    <cellStyle name="CALC Currency Total 62" xfId="11057"/>
    <cellStyle name="CALC Currency Total 63" xfId="11058"/>
    <cellStyle name="CALC Currency Total 64" xfId="11059"/>
    <cellStyle name="CALC Currency Total 65" xfId="11060"/>
    <cellStyle name="CALC Currency Total 66" xfId="11061"/>
    <cellStyle name="CALC Currency Total 67" xfId="11062"/>
    <cellStyle name="CALC Currency Total 7" xfId="11063"/>
    <cellStyle name="CALC Currency Total 7 2" xfId="11064"/>
    <cellStyle name="CALC Currency Total 7 2 2" xfId="11065"/>
    <cellStyle name="CALC Currency Total 7 2 2 2" xfId="11066"/>
    <cellStyle name="CALC Currency Total 7 2 3" xfId="11067"/>
    <cellStyle name="CALC Currency Total 7 2 3 2" xfId="11068"/>
    <cellStyle name="CALC Currency Total 7 2 4" xfId="11069"/>
    <cellStyle name="CALC Currency Total 7 2 5" xfId="11070"/>
    <cellStyle name="CALC Currency Total 7 3" xfId="11071"/>
    <cellStyle name="CALC Currency Total 7 3 2" xfId="11072"/>
    <cellStyle name="CALC Currency Total 7 3 2 2" xfId="11073"/>
    <cellStyle name="CALC Currency Total 7 3 3" xfId="11074"/>
    <cellStyle name="CALC Currency Total 7 3 3 2" xfId="11075"/>
    <cellStyle name="CALC Currency Total 7 3 4" xfId="11076"/>
    <cellStyle name="CALC Currency Total 7 3 5" xfId="11077"/>
    <cellStyle name="CALC Currency Total 7 4" xfId="11078"/>
    <cellStyle name="CALC Currency Total 7 4 2" xfId="11079"/>
    <cellStyle name="CALC Currency Total 7 4 2 2" xfId="11080"/>
    <cellStyle name="CALC Currency Total 7 4 3" xfId="11081"/>
    <cellStyle name="CALC Currency Total 7 4 3 2" xfId="11082"/>
    <cellStyle name="CALC Currency Total 7 4 4" xfId="11083"/>
    <cellStyle name="CALC Currency Total 7 4 5" xfId="11084"/>
    <cellStyle name="CALC Currency Total 7 5" xfId="11085"/>
    <cellStyle name="CALC Currency Total 7 5 2" xfId="11086"/>
    <cellStyle name="CALC Currency Total 7 6" xfId="11087"/>
    <cellStyle name="CALC Currency Total 7 6 2" xfId="11088"/>
    <cellStyle name="CALC Currency Total 7 7" xfId="11089"/>
    <cellStyle name="CALC Currency Total 7 8" xfId="11090"/>
    <cellStyle name="CALC Currency Total 8" xfId="11091"/>
    <cellStyle name="CALC Currency Total 8 2" xfId="11092"/>
    <cellStyle name="CALC Currency Total 9" xfId="11093"/>
    <cellStyle name="CALC Currency Total 9 2" xfId="11094"/>
    <cellStyle name="CALC Date Long" xfId="2174"/>
    <cellStyle name="CALC Date Short" xfId="2175"/>
    <cellStyle name="CALC Percent" xfId="2176"/>
    <cellStyle name="CALC Percent [1]" xfId="2177"/>
    <cellStyle name="CALC Percent [2]" xfId="2178"/>
    <cellStyle name="CALC Percent Total" xfId="2179"/>
    <cellStyle name="CALC Percent Total [1]" xfId="2180"/>
    <cellStyle name="CALC Percent Total [1] 2" xfId="11095"/>
    <cellStyle name="CALC Percent Total [1] 2 2" xfId="11096"/>
    <cellStyle name="CALC Percent Total [1] 3" xfId="11097"/>
    <cellStyle name="CALC Percent Total [1] 3 2" xfId="11098"/>
    <cellStyle name="CALC Percent Total [1] 3 2 2" xfId="11099"/>
    <cellStyle name="CALC Percent Total [1] 3 2 2 2" xfId="11100"/>
    <cellStyle name="CALC Percent Total [1] 3 2 3" xfId="11101"/>
    <cellStyle name="CALC Percent Total [1] 3 2 3 2" xfId="11102"/>
    <cellStyle name="CALC Percent Total [1] 3 2 4" xfId="11103"/>
    <cellStyle name="CALC Percent Total [1] 3 2 5" xfId="11104"/>
    <cellStyle name="CALC Percent Total [1] 3 3" xfId="11105"/>
    <cellStyle name="CALC Percent Total [1] 3 3 2" xfId="11106"/>
    <cellStyle name="CALC Percent Total [1] 3 3 2 2" xfId="11107"/>
    <cellStyle name="CALC Percent Total [1] 3 3 3" xfId="11108"/>
    <cellStyle name="CALC Percent Total [1] 3 3 3 2" xfId="11109"/>
    <cellStyle name="CALC Percent Total [1] 3 3 4" xfId="11110"/>
    <cellStyle name="CALC Percent Total [1] 3 3 5" xfId="11111"/>
    <cellStyle name="CALC Percent Total [1] 3 4" xfId="11112"/>
    <cellStyle name="CALC Percent Total [1] 3 4 2" xfId="11113"/>
    <cellStyle name="CALC Percent Total [1] 3 4 2 2" xfId="11114"/>
    <cellStyle name="CALC Percent Total [1] 3 4 3" xfId="11115"/>
    <cellStyle name="CALC Percent Total [1] 3 4 3 2" xfId="11116"/>
    <cellStyle name="CALC Percent Total [1] 3 4 4" xfId="11117"/>
    <cellStyle name="CALC Percent Total [1] 3 4 5" xfId="11118"/>
    <cellStyle name="CALC Percent Total [1] 3 5" xfId="11119"/>
    <cellStyle name="CALC Percent Total [1] 3 5 2" xfId="11120"/>
    <cellStyle name="CALC Percent Total [1] 3 6" xfId="11121"/>
    <cellStyle name="CALC Percent Total [1] 3 6 2" xfId="11122"/>
    <cellStyle name="CALC Percent Total [1] 3 7" xfId="11123"/>
    <cellStyle name="CALC Percent Total [1] 3 8" xfId="11124"/>
    <cellStyle name="CALC Percent Total [1] 4" xfId="11125"/>
    <cellStyle name="CALC Percent Total [1] 4 2" xfId="11126"/>
    <cellStyle name="CALC Percent Total [1] 4 2 2" xfId="11127"/>
    <cellStyle name="CALC Percent Total [1] 4 2 2 2" xfId="11128"/>
    <cellStyle name="CALC Percent Total [1] 4 2 3" xfId="11129"/>
    <cellStyle name="CALC Percent Total [1] 4 2 3 2" xfId="11130"/>
    <cellStyle name="CALC Percent Total [1] 4 2 4" xfId="11131"/>
    <cellStyle name="CALC Percent Total [1] 4 2 5" xfId="11132"/>
    <cellStyle name="CALC Percent Total [1] 4 3" xfId="11133"/>
    <cellStyle name="CALC Percent Total [1] 4 3 2" xfId="11134"/>
    <cellStyle name="CALC Percent Total [1] 4 3 2 2" xfId="11135"/>
    <cellStyle name="CALC Percent Total [1] 4 3 3" xfId="11136"/>
    <cellStyle name="CALC Percent Total [1] 4 3 3 2" xfId="11137"/>
    <cellStyle name="CALC Percent Total [1] 4 3 4" xfId="11138"/>
    <cellStyle name="CALC Percent Total [1] 4 3 5" xfId="11139"/>
    <cellStyle name="CALC Percent Total [1] 4 4" xfId="11140"/>
    <cellStyle name="CALC Percent Total [1] 4 4 2" xfId="11141"/>
    <cellStyle name="CALC Percent Total [1] 4 4 2 2" xfId="11142"/>
    <cellStyle name="CALC Percent Total [1] 4 4 3" xfId="11143"/>
    <cellStyle name="CALC Percent Total [1] 4 4 3 2" xfId="11144"/>
    <cellStyle name="CALC Percent Total [1] 4 4 4" xfId="11145"/>
    <cellStyle name="CALC Percent Total [1] 4 4 5" xfId="11146"/>
    <cellStyle name="CALC Percent Total [1] 4 5" xfId="11147"/>
    <cellStyle name="CALC Percent Total [1] 4 5 2" xfId="11148"/>
    <cellStyle name="CALC Percent Total [1] 4 6" xfId="11149"/>
    <cellStyle name="CALC Percent Total [1] 4 6 2" xfId="11150"/>
    <cellStyle name="CALC Percent Total [1] 4 7" xfId="11151"/>
    <cellStyle name="CALC Percent Total [1] 4 8" xfId="11152"/>
    <cellStyle name="CALC Percent Total [1] 5" xfId="11153"/>
    <cellStyle name="CALC Percent Total [1] 5 2" xfId="11154"/>
    <cellStyle name="CALC Percent Total [1] 5 2 2" xfId="11155"/>
    <cellStyle name="CALC Percent Total [1] 5 2 2 2" xfId="11156"/>
    <cellStyle name="CALC Percent Total [1] 5 2 3" xfId="11157"/>
    <cellStyle name="CALC Percent Total [1] 5 2 3 2" xfId="11158"/>
    <cellStyle name="CALC Percent Total [1] 5 2 4" xfId="11159"/>
    <cellStyle name="CALC Percent Total [1] 5 2 5" xfId="11160"/>
    <cellStyle name="CALC Percent Total [1] 5 3" xfId="11161"/>
    <cellStyle name="CALC Percent Total [1] 5 3 2" xfId="11162"/>
    <cellStyle name="CALC Percent Total [1] 5 3 2 2" xfId="11163"/>
    <cellStyle name="CALC Percent Total [1] 5 3 3" xfId="11164"/>
    <cellStyle name="CALC Percent Total [1] 5 3 3 2" xfId="11165"/>
    <cellStyle name="CALC Percent Total [1] 5 3 4" xfId="11166"/>
    <cellStyle name="CALC Percent Total [1] 5 3 5" xfId="11167"/>
    <cellStyle name="CALC Percent Total [1] 5 4" xfId="11168"/>
    <cellStyle name="CALC Percent Total [1] 5 4 2" xfId="11169"/>
    <cellStyle name="CALC Percent Total [1] 5 4 2 2" xfId="11170"/>
    <cellStyle name="CALC Percent Total [1] 5 4 3" xfId="11171"/>
    <cellStyle name="CALC Percent Total [1] 5 4 3 2" xfId="11172"/>
    <cellStyle name="CALC Percent Total [1] 5 4 4" xfId="11173"/>
    <cellStyle name="CALC Percent Total [1] 5 4 5" xfId="11174"/>
    <cellStyle name="CALC Percent Total [1] 5 5" xfId="11175"/>
    <cellStyle name="CALC Percent Total [1] 5 5 2" xfId="11176"/>
    <cellStyle name="CALC Percent Total [1] 5 6" xfId="11177"/>
    <cellStyle name="CALC Percent Total [1] 5 6 2" xfId="11178"/>
    <cellStyle name="CALC Percent Total [1] 5 7" xfId="11179"/>
    <cellStyle name="CALC Percent Total [1] 5 8" xfId="11180"/>
    <cellStyle name="CALC Percent Total [1] 6" xfId="11181"/>
    <cellStyle name="CALC Percent Total [1] 6 2" xfId="11182"/>
    <cellStyle name="CALC Percent Total [1] 6 3" xfId="11183"/>
    <cellStyle name="CALC Percent Total [1] 6 3 2" xfId="11184"/>
    <cellStyle name="CALC Percent Total [1] 6 4" xfId="11185"/>
    <cellStyle name="CALC Percent Total [1] 6 4 2" xfId="11186"/>
    <cellStyle name="CALC Percent Total [1] 6 5" xfId="11187"/>
    <cellStyle name="CALC Percent Total [1] 6 6" xfId="11188"/>
    <cellStyle name="CALC Percent Total [1] 7" xfId="11189"/>
    <cellStyle name="CALC Percent Total [1] 7 2" xfId="11190"/>
    <cellStyle name="CALC Percent Total [1] 7 2 2" xfId="11191"/>
    <cellStyle name="CALC Percent Total [1] 7 2 2 2" xfId="11192"/>
    <cellStyle name="CALC Percent Total [1] 7 2 3" xfId="11193"/>
    <cellStyle name="CALC Percent Total [1] 7 2 3 2" xfId="11194"/>
    <cellStyle name="CALC Percent Total [1] 7 2 4" xfId="11195"/>
    <cellStyle name="CALC Percent Total [1] 7 2 5" xfId="11196"/>
    <cellStyle name="CALC Percent Total [1] 7 3" xfId="11197"/>
    <cellStyle name="CALC Percent Total [1] 7 3 2" xfId="11198"/>
    <cellStyle name="CALC Percent Total [1] 7 3 2 2" xfId="11199"/>
    <cellStyle name="CALC Percent Total [1] 7 3 3" xfId="11200"/>
    <cellStyle name="CALC Percent Total [1] 7 3 3 2" xfId="11201"/>
    <cellStyle name="CALC Percent Total [1] 7 3 4" xfId="11202"/>
    <cellStyle name="CALC Percent Total [1] 7 3 5" xfId="11203"/>
    <cellStyle name="CALC Percent Total [1] 7 4" xfId="11204"/>
    <cellStyle name="CALC Percent Total [1] 7 4 2" xfId="11205"/>
    <cellStyle name="CALC Percent Total [1] 7 4 2 2" xfId="11206"/>
    <cellStyle name="CALC Percent Total [1] 7 4 3" xfId="11207"/>
    <cellStyle name="CALC Percent Total [1] 7 4 3 2" xfId="11208"/>
    <cellStyle name="CALC Percent Total [1] 7 4 4" xfId="11209"/>
    <cellStyle name="CALC Percent Total [1] 7 4 5" xfId="11210"/>
    <cellStyle name="CALC Percent Total [1] 7 5" xfId="11211"/>
    <cellStyle name="CALC Percent Total [1] 7 5 2" xfId="11212"/>
    <cellStyle name="CALC Percent Total [1] 7 6" xfId="11213"/>
    <cellStyle name="CALC Percent Total [1] 7 6 2" xfId="11214"/>
    <cellStyle name="CALC Percent Total [1] 7 7" xfId="11215"/>
    <cellStyle name="CALC Percent Total [1] 7 8" xfId="11216"/>
    <cellStyle name="CALC Percent Total [1] 8" xfId="11217"/>
    <cellStyle name="CALC Percent Total [1] 8 2" xfId="11218"/>
    <cellStyle name="CALC Percent Total [1] 8 2 2" xfId="11219"/>
    <cellStyle name="CALC Percent Total [1] 8 2 2 2" xfId="11220"/>
    <cellStyle name="CALC Percent Total [1] 8 2 3" xfId="11221"/>
    <cellStyle name="CALC Percent Total [1] 8 2 3 2" xfId="11222"/>
    <cellStyle name="CALC Percent Total [1] 8 2 4" xfId="11223"/>
    <cellStyle name="CALC Percent Total [1] 8 2 5" xfId="11224"/>
    <cellStyle name="CALC Percent Total [1] 8 3" xfId="11225"/>
    <cellStyle name="CALC Percent Total [1] 8 3 2" xfId="11226"/>
    <cellStyle name="CALC Percent Total [1] 8 3 2 2" xfId="11227"/>
    <cellStyle name="CALC Percent Total [1] 8 3 3" xfId="11228"/>
    <cellStyle name="CALC Percent Total [1] 8 3 3 2" xfId="11229"/>
    <cellStyle name="CALC Percent Total [1] 8 3 4" xfId="11230"/>
    <cellStyle name="CALC Percent Total [1] 8 3 5" xfId="11231"/>
    <cellStyle name="CALC Percent Total [1] 8 4" xfId="11232"/>
    <cellStyle name="CALC Percent Total [1] 8 4 2" xfId="11233"/>
    <cellStyle name="CALC Percent Total [1] 8 4 2 2" xfId="11234"/>
    <cellStyle name="CALC Percent Total [1] 8 4 3" xfId="11235"/>
    <cellStyle name="CALC Percent Total [1] 8 4 3 2" xfId="11236"/>
    <cellStyle name="CALC Percent Total [1] 8 4 4" xfId="11237"/>
    <cellStyle name="CALC Percent Total [1] 8 4 5" xfId="11238"/>
    <cellStyle name="CALC Percent Total [1] 8 5" xfId="11239"/>
    <cellStyle name="CALC Percent Total [1] 8 5 2" xfId="11240"/>
    <cellStyle name="CALC Percent Total [1] 8 6" xfId="11241"/>
    <cellStyle name="CALC Percent Total [1] 8 6 2" xfId="11242"/>
    <cellStyle name="CALC Percent Total [1] 8 7" xfId="11243"/>
    <cellStyle name="CALC Percent Total [1] 8 8" xfId="11244"/>
    <cellStyle name="CALC Percent Total [2]" xfId="2181"/>
    <cellStyle name="CALC Percent Total [2] 2" xfId="11245"/>
    <cellStyle name="CALC Percent Total [2] 2 2" xfId="11246"/>
    <cellStyle name="CALC Percent Total [2] 3" xfId="11247"/>
    <cellStyle name="CALC Percent Total [2] 3 2" xfId="11248"/>
    <cellStyle name="CALC Percent Total [2] 3 2 2" xfId="11249"/>
    <cellStyle name="CALC Percent Total [2] 3 2 2 2" xfId="11250"/>
    <cellStyle name="CALC Percent Total [2] 3 2 3" xfId="11251"/>
    <cellStyle name="CALC Percent Total [2] 3 2 3 2" xfId="11252"/>
    <cellStyle name="CALC Percent Total [2] 3 2 4" xfId="11253"/>
    <cellStyle name="CALC Percent Total [2] 3 2 5" xfId="11254"/>
    <cellStyle name="CALC Percent Total [2] 3 3" xfId="11255"/>
    <cellStyle name="CALC Percent Total [2] 3 3 2" xfId="11256"/>
    <cellStyle name="CALC Percent Total [2] 3 3 2 2" xfId="11257"/>
    <cellStyle name="CALC Percent Total [2] 3 3 3" xfId="11258"/>
    <cellStyle name="CALC Percent Total [2] 3 3 3 2" xfId="11259"/>
    <cellStyle name="CALC Percent Total [2] 3 3 4" xfId="11260"/>
    <cellStyle name="CALC Percent Total [2] 3 3 5" xfId="11261"/>
    <cellStyle name="CALC Percent Total [2] 3 4" xfId="11262"/>
    <cellStyle name="CALC Percent Total [2] 3 4 2" xfId="11263"/>
    <cellStyle name="CALC Percent Total [2] 3 4 2 2" xfId="11264"/>
    <cellStyle name="CALC Percent Total [2] 3 4 3" xfId="11265"/>
    <cellStyle name="CALC Percent Total [2] 3 4 3 2" xfId="11266"/>
    <cellStyle name="CALC Percent Total [2] 3 4 4" xfId="11267"/>
    <cellStyle name="CALC Percent Total [2] 3 4 5" xfId="11268"/>
    <cellStyle name="CALC Percent Total [2] 3 5" xfId="11269"/>
    <cellStyle name="CALC Percent Total [2] 3 5 2" xfId="11270"/>
    <cellStyle name="CALC Percent Total [2] 3 6" xfId="11271"/>
    <cellStyle name="CALC Percent Total [2] 3 6 2" xfId="11272"/>
    <cellStyle name="CALC Percent Total [2] 3 7" xfId="11273"/>
    <cellStyle name="CALC Percent Total [2] 3 8" xfId="11274"/>
    <cellStyle name="CALC Percent Total [2] 4" xfId="11275"/>
    <cellStyle name="CALC Percent Total [2] 4 2" xfId="11276"/>
    <cellStyle name="CALC Percent Total [2] 4 2 2" xfId="11277"/>
    <cellStyle name="CALC Percent Total [2] 4 2 2 2" xfId="11278"/>
    <cellStyle name="CALC Percent Total [2] 4 2 3" xfId="11279"/>
    <cellStyle name="CALC Percent Total [2] 4 2 3 2" xfId="11280"/>
    <cellStyle name="CALC Percent Total [2] 4 2 4" xfId="11281"/>
    <cellStyle name="CALC Percent Total [2] 4 2 5" xfId="11282"/>
    <cellStyle name="CALC Percent Total [2] 4 3" xfId="11283"/>
    <cellStyle name="CALC Percent Total [2] 4 3 2" xfId="11284"/>
    <cellStyle name="CALC Percent Total [2] 4 3 2 2" xfId="11285"/>
    <cellStyle name="CALC Percent Total [2] 4 3 3" xfId="11286"/>
    <cellStyle name="CALC Percent Total [2] 4 3 3 2" xfId="11287"/>
    <cellStyle name="CALC Percent Total [2] 4 3 4" xfId="11288"/>
    <cellStyle name="CALC Percent Total [2] 4 3 5" xfId="11289"/>
    <cellStyle name="CALC Percent Total [2] 4 4" xfId="11290"/>
    <cellStyle name="CALC Percent Total [2] 4 4 2" xfId="11291"/>
    <cellStyle name="CALC Percent Total [2] 4 4 2 2" xfId="11292"/>
    <cellStyle name="CALC Percent Total [2] 4 4 3" xfId="11293"/>
    <cellStyle name="CALC Percent Total [2] 4 4 3 2" xfId="11294"/>
    <cellStyle name="CALC Percent Total [2] 4 4 4" xfId="11295"/>
    <cellStyle name="CALC Percent Total [2] 4 4 5" xfId="11296"/>
    <cellStyle name="CALC Percent Total [2] 4 5" xfId="11297"/>
    <cellStyle name="CALC Percent Total [2] 4 5 2" xfId="11298"/>
    <cellStyle name="CALC Percent Total [2] 4 6" xfId="11299"/>
    <cellStyle name="CALC Percent Total [2] 4 6 2" xfId="11300"/>
    <cellStyle name="CALC Percent Total [2] 4 7" xfId="11301"/>
    <cellStyle name="CALC Percent Total [2] 4 8" xfId="11302"/>
    <cellStyle name="CALC Percent Total [2] 5" xfId="11303"/>
    <cellStyle name="CALC Percent Total [2] 5 2" xfId="11304"/>
    <cellStyle name="CALC Percent Total [2] 5 2 2" xfId="11305"/>
    <cellStyle name="CALC Percent Total [2] 5 2 2 2" xfId="11306"/>
    <cellStyle name="CALC Percent Total [2] 5 2 3" xfId="11307"/>
    <cellStyle name="CALC Percent Total [2] 5 2 3 2" xfId="11308"/>
    <cellStyle name="CALC Percent Total [2] 5 2 4" xfId="11309"/>
    <cellStyle name="CALC Percent Total [2] 5 2 5" xfId="11310"/>
    <cellStyle name="CALC Percent Total [2] 5 3" xfId="11311"/>
    <cellStyle name="CALC Percent Total [2] 5 3 2" xfId="11312"/>
    <cellStyle name="CALC Percent Total [2] 5 3 2 2" xfId="11313"/>
    <cellStyle name="CALC Percent Total [2] 5 3 3" xfId="11314"/>
    <cellStyle name="CALC Percent Total [2] 5 3 3 2" xfId="11315"/>
    <cellStyle name="CALC Percent Total [2] 5 3 4" xfId="11316"/>
    <cellStyle name="CALC Percent Total [2] 5 3 5" xfId="11317"/>
    <cellStyle name="CALC Percent Total [2] 5 4" xfId="11318"/>
    <cellStyle name="CALC Percent Total [2] 5 4 2" xfId="11319"/>
    <cellStyle name="CALC Percent Total [2] 5 4 2 2" xfId="11320"/>
    <cellStyle name="CALC Percent Total [2] 5 4 3" xfId="11321"/>
    <cellStyle name="CALC Percent Total [2] 5 4 3 2" xfId="11322"/>
    <cellStyle name="CALC Percent Total [2] 5 4 4" xfId="11323"/>
    <cellStyle name="CALC Percent Total [2] 5 4 5" xfId="11324"/>
    <cellStyle name="CALC Percent Total [2] 5 5" xfId="11325"/>
    <cellStyle name="CALC Percent Total [2] 5 5 2" xfId="11326"/>
    <cellStyle name="CALC Percent Total [2] 5 6" xfId="11327"/>
    <cellStyle name="CALC Percent Total [2] 5 6 2" xfId="11328"/>
    <cellStyle name="CALC Percent Total [2] 5 7" xfId="11329"/>
    <cellStyle name="CALC Percent Total [2] 5 8" xfId="11330"/>
    <cellStyle name="CALC Percent Total [2] 6" xfId="11331"/>
    <cellStyle name="CALC Percent Total [2] 6 2" xfId="11332"/>
    <cellStyle name="CALC Percent Total [2] 6 3" xfId="11333"/>
    <cellStyle name="CALC Percent Total [2] 6 3 2" xfId="11334"/>
    <cellStyle name="CALC Percent Total [2] 6 4" xfId="11335"/>
    <cellStyle name="CALC Percent Total [2] 6 4 2" xfId="11336"/>
    <cellStyle name="CALC Percent Total [2] 6 5" xfId="11337"/>
    <cellStyle name="CALC Percent Total [2] 6 6" xfId="11338"/>
    <cellStyle name="CALC Percent Total [2] 7" xfId="11339"/>
    <cellStyle name="CALC Percent Total [2] 7 2" xfId="11340"/>
    <cellStyle name="CALC Percent Total [2] 7 2 2" xfId="11341"/>
    <cellStyle name="CALC Percent Total [2] 7 2 2 2" xfId="11342"/>
    <cellStyle name="CALC Percent Total [2] 7 2 3" xfId="11343"/>
    <cellStyle name="CALC Percent Total [2] 7 2 3 2" xfId="11344"/>
    <cellStyle name="CALC Percent Total [2] 7 2 4" xfId="11345"/>
    <cellStyle name="CALC Percent Total [2] 7 2 5" xfId="11346"/>
    <cellStyle name="CALC Percent Total [2] 7 3" xfId="11347"/>
    <cellStyle name="CALC Percent Total [2] 7 3 2" xfId="11348"/>
    <cellStyle name="CALC Percent Total [2] 7 3 2 2" xfId="11349"/>
    <cellStyle name="CALC Percent Total [2] 7 3 3" xfId="11350"/>
    <cellStyle name="CALC Percent Total [2] 7 3 3 2" xfId="11351"/>
    <cellStyle name="CALC Percent Total [2] 7 3 4" xfId="11352"/>
    <cellStyle name="CALC Percent Total [2] 7 3 5" xfId="11353"/>
    <cellStyle name="CALC Percent Total [2] 7 4" xfId="11354"/>
    <cellStyle name="CALC Percent Total [2] 7 4 2" xfId="11355"/>
    <cellStyle name="CALC Percent Total [2] 7 4 2 2" xfId="11356"/>
    <cellStyle name="CALC Percent Total [2] 7 4 3" xfId="11357"/>
    <cellStyle name="CALC Percent Total [2] 7 4 3 2" xfId="11358"/>
    <cellStyle name="CALC Percent Total [2] 7 4 4" xfId="11359"/>
    <cellStyle name="CALC Percent Total [2] 7 4 5" xfId="11360"/>
    <cellStyle name="CALC Percent Total [2] 7 5" xfId="11361"/>
    <cellStyle name="CALC Percent Total [2] 7 5 2" xfId="11362"/>
    <cellStyle name="CALC Percent Total [2] 7 6" xfId="11363"/>
    <cellStyle name="CALC Percent Total [2] 7 6 2" xfId="11364"/>
    <cellStyle name="CALC Percent Total [2] 7 7" xfId="11365"/>
    <cellStyle name="CALC Percent Total [2] 7 8" xfId="11366"/>
    <cellStyle name="CALC Percent Total [2] 8" xfId="11367"/>
    <cellStyle name="CALC Percent Total [2] 8 2" xfId="11368"/>
    <cellStyle name="CALC Percent Total [2] 8 2 2" xfId="11369"/>
    <cellStyle name="CALC Percent Total [2] 8 2 2 2" xfId="11370"/>
    <cellStyle name="CALC Percent Total [2] 8 2 3" xfId="11371"/>
    <cellStyle name="CALC Percent Total [2] 8 2 3 2" xfId="11372"/>
    <cellStyle name="CALC Percent Total [2] 8 2 4" xfId="11373"/>
    <cellStyle name="CALC Percent Total [2] 8 2 5" xfId="11374"/>
    <cellStyle name="CALC Percent Total [2] 8 3" xfId="11375"/>
    <cellStyle name="CALC Percent Total [2] 8 3 2" xfId="11376"/>
    <cellStyle name="CALC Percent Total [2] 8 3 2 2" xfId="11377"/>
    <cellStyle name="CALC Percent Total [2] 8 3 3" xfId="11378"/>
    <cellStyle name="CALC Percent Total [2] 8 3 3 2" xfId="11379"/>
    <cellStyle name="CALC Percent Total [2] 8 3 4" xfId="11380"/>
    <cellStyle name="CALC Percent Total [2] 8 3 5" xfId="11381"/>
    <cellStyle name="CALC Percent Total [2] 8 4" xfId="11382"/>
    <cellStyle name="CALC Percent Total [2] 8 4 2" xfId="11383"/>
    <cellStyle name="CALC Percent Total [2] 8 4 2 2" xfId="11384"/>
    <cellStyle name="CALC Percent Total [2] 8 4 3" xfId="11385"/>
    <cellStyle name="CALC Percent Total [2] 8 4 3 2" xfId="11386"/>
    <cellStyle name="CALC Percent Total [2] 8 4 4" xfId="11387"/>
    <cellStyle name="CALC Percent Total [2] 8 4 5" xfId="11388"/>
    <cellStyle name="CALC Percent Total [2] 8 5" xfId="11389"/>
    <cellStyle name="CALC Percent Total [2] 8 5 2" xfId="11390"/>
    <cellStyle name="CALC Percent Total [2] 8 6" xfId="11391"/>
    <cellStyle name="CALC Percent Total [2] 8 6 2" xfId="11392"/>
    <cellStyle name="CALC Percent Total [2] 8 7" xfId="11393"/>
    <cellStyle name="CALC Percent Total [2] 8 8" xfId="11394"/>
    <cellStyle name="CALC Percent Total 10" xfId="11395"/>
    <cellStyle name="CALC Percent Total 10 2" xfId="11396"/>
    <cellStyle name="CALC Percent Total 11" xfId="11397"/>
    <cellStyle name="CALC Percent Total 11 2" xfId="11398"/>
    <cellStyle name="CALC Percent Total 12" xfId="11399"/>
    <cellStyle name="CALC Percent Total 12 2" xfId="11400"/>
    <cellStyle name="CALC Percent Total 12 2 2" xfId="11401"/>
    <cellStyle name="CALC Percent Total 12 2 2 2" xfId="11402"/>
    <cellStyle name="CALC Percent Total 12 2 3" xfId="11403"/>
    <cellStyle name="CALC Percent Total 12 2 3 2" xfId="11404"/>
    <cellStyle name="CALC Percent Total 12 2 4" xfId="11405"/>
    <cellStyle name="CALC Percent Total 12 2 5" xfId="11406"/>
    <cellStyle name="CALC Percent Total 12 3" xfId="11407"/>
    <cellStyle name="CALC Percent Total 12 3 2" xfId="11408"/>
    <cellStyle name="CALC Percent Total 12 3 2 2" xfId="11409"/>
    <cellStyle name="CALC Percent Total 12 3 3" xfId="11410"/>
    <cellStyle name="CALC Percent Total 12 3 3 2" xfId="11411"/>
    <cellStyle name="CALC Percent Total 12 3 4" xfId="11412"/>
    <cellStyle name="CALC Percent Total 12 3 5" xfId="11413"/>
    <cellStyle name="CALC Percent Total 12 4" xfId="11414"/>
    <cellStyle name="CALC Percent Total 12 4 2" xfId="11415"/>
    <cellStyle name="CALC Percent Total 12 4 2 2" xfId="11416"/>
    <cellStyle name="CALC Percent Total 12 4 3" xfId="11417"/>
    <cellStyle name="CALC Percent Total 12 4 3 2" xfId="11418"/>
    <cellStyle name="CALC Percent Total 12 4 4" xfId="11419"/>
    <cellStyle name="CALC Percent Total 12 4 5" xfId="11420"/>
    <cellStyle name="CALC Percent Total 12 5" xfId="11421"/>
    <cellStyle name="CALC Percent Total 12 5 2" xfId="11422"/>
    <cellStyle name="CALC Percent Total 12 6" xfId="11423"/>
    <cellStyle name="CALC Percent Total 12 6 2" xfId="11424"/>
    <cellStyle name="CALC Percent Total 12 7" xfId="11425"/>
    <cellStyle name="CALC Percent Total 12 8" xfId="11426"/>
    <cellStyle name="CALC Percent Total 13" xfId="11427"/>
    <cellStyle name="CALC Percent Total 13 2" xfId="11428"/>
    <cellStyle name="CALC Percent Total 14" xfId="11429"/>
    <cellStyle name="CALC Percent Total 14 2" xfId="11430"/>
    <cellStyle name="CALC Percent Total 15" xfId="11431"/>
    <cellStyle name="CALC Percent Total 15 2" xfId="11432"/>
    <cellStyle name="CALC Percent Total 16" xfId="11433"/>
    <cellStyle name="CALC Percent Total 16 2" xfId="11434"/>
    <cellStyle name="CALC Percent Total 17" xfId="11435"/>
    <cellStyle name="CALC Percent Total 17 2" xfId="11436"/>
    <cellStyle name="CALC Percent Total 18" xfId="11437"/>
    <cellStyle name="CALC Percent Total 18 2" xfId="11438"/>
    <cellStyle name="CALC Percent Total 19" xfId="11439"/>
    <cellStyle name="CALC Percent Total 19 2" xfId="11440"/>
    <cellStyle name="CALC Percent Total 2" xfId="11441"/>
    <cellStyle name="CALC Percent Total 2 2" xfId="11442"/>
    <cellStyle name="CALC Percent Total 20" xfId="11443"/>
    <cellStyle name="CALC Percent Total 20 2" xfId="11444"/>
    <cellStyle name="CALC Percent Total 21" xfId="11445"/>
    <cellStyle name="CALC Percent Total 21 2" xfId="11446"/>
    <cellStyle name="CALC Percent Total 22" xfId="11447"/>
    <cellStyle name="CALC Percent Total 22 2" xfId="11448"/>
    <cellStyle name="CALC Percent Total 23" xfId="11449"/>
    <cellStyle name="CALC Percent Total 23 2" xfId="11450"/>
    <cellStyle name="CALC Percent Total 24" xfId="11451"/>
    <cellStyle name="CALC Percent Total 24 2" xfId="11452"/>
    <cellStyle name="CALC Percent Total 24 2 2" xfId="11453"/>
    <cellStyle name="CALC Percent Total 24 2 2 2" xfId="11454"/>
    <cellStyle name="CALC Percent Total 24 2 3" xfId="11455"/>
    <cellStyle name="CALC Percent Total 24 2 3 2" xfId="11456"/>
    <cellStyle name="CALC Percent Total 24 2 4" xfId="11457"/>
    <cellStyle name="CALC Percent Total 24 2 5" xfId="11458"/>
    <cellStyle name="CALC Percent Total 24 3" xfId="11459"/>
    <cellStyle name="CALC Percent Total 24 3 2" xfId="11460"/>
    <cellStyle name="CALC Percent Total 24 3 2 2" xfId="11461"/>
    <cellStyle name="CALC Percent Total 24 3 3" xfId="11462"/>
    <cellStyle name="CALC Percent Total 24 3 3 2" xfId="11463"/>
    <cellStyle name="CALC Percent Total 24 3 4" xfId="11464"/>
    <cellStyle name="CALC Percent Total 24 3 5" xfId="11465"/>
    <cellStyle name="CALC Percent Total 24 4" xfId="11466"/>
    <cellStyle name="CALC Percent Total 24 4 2" xfId="11467"/>
    <cellStyle name="CALC Percent Total 24 4 2 2" xfId="11468"/>
    <cellStyle name="CALC Percent Total 24 4 3" xfId="11469"/>
    <cellStyle name="CALC Percent Total 24 4 3 2" xfId="11470"/>
    <cellStyle name="CALC Percent Total 24 4 4" xfId="11471"/>
    <cellStyle name="CALC Percent Total 24 4 5" xfId="11472"/>
    <cellStyle name="CALC Percent Total 24 5" xfId="11473"/>
    <cellStyle name="CALC Percent Total 24 5 2" xfId="11474"/>
    <cellStyle name="CALC Percent Total 24 6" xfId="11475"/>
    <cellStyle name="CALC Percent Total 24 6 2" xfId="11476"/>
    <cellStyle name="CALC Percent Total 24 7" xfId="11477"/>
    <cellStyle name="CALC Percent Total 24 8" xfId="11478"/>
    <cellStyle name="CALC Percent Total 25" xfId="11479"/>
    <cellStyle name="CALC Percent Total 25 2" xfId="11480"/>
    <cellStyle name="CALC Percent Total 26" xfId="11481"/>
    <cellStyle name="CALC Percent Total 26 2" xfId="11482"/>
    <cellStyle name="CALC Percent Total 27" xfId="11483"/>
    <cellStyle name="CALC Percent Total 27 2" xfId="11484"/>
    <cellStyle name="CALC Percent Total 28" xfId="11485"/>
    <cellStyle name="CALC Percent Total 28 2" xfId="11486"/>
    <cellStyle name="CALC Percent Total 29" xfId="11487"/>
    <cellStyle name="CALC Percent Total 29 2" xfId="11488"/>
    <cellStyle name="CALC Percent Total 3" xfId="11489"/>
    <cellStyle name="CALC Percent Total 3 2" xfId="11490"/>
    <cellStyle name="CALC Percent Total 3 2 2" xfId="11491"/>
    <cellStyle name="CALC Percent Total 3 2 2 2" xfId="11492"/>
    <cellStyle name="CALC Percent Total 3 2 3" xfId="11493"/>
    <cellStyle name="CALC Percent Total 3 2 3 2" xfId="11494"/>
    <cellStyle name="CALC Percent Total 3 2 4" xfId="11495"/>
    <cellStyle name="CALC Percent Total 3 2 5" xfId="11496"/>
    <cellStyle name="CALC Percent Total 3 3" xfId="11497"/>
    <cellStyle name="CALC Percent Total 3 3 2" xfId="11498"/>
    <cellStyle name="CALC Percent Total 3 3 2 2" xfId="11499"/>
    <cellStyle name="CALC Percent Total 3 3 3" xfId="11500"/>
    <cellStyle name="CALC Percent Total 3 3 3 2" xfId="11501"/>
    <cellStyle name="CALC Percent Total 3 3 4" xfId="11502"/>
    <cellStyle name="CALC Percent Total 3 3 5" xfId="11503"/>
    <cellStyle name="CALC Percent Total 3 4" xfId="11504"/>
    <cellStyle name="CALC Percent Total 3 4 2" xfId="11505"/>
    <cellStyle name="CALC Percent Total 3 4 2 2" xfId="11506"/>
    <cellStyle name="CALC Percent Total 3 4 3" xfId="11507"/>
    <cellStyle name="CALC Percent Total 3 4 3 2" xfId="11508"/>
    <cellStyle name="CALC Percent Total 3 4 4" xfId="11509"/>
    <cellStyle name="CALC Percent Total 3 4 5" xfId="11510"/>
    <cellStyle name="CALC Percent Total 3 5" xfId="11511"/>
    <cellStyle name="CALC Percent Total 3 5 2" xfId="11512"/>
    <cellStyle name="CALC Percent Total 3 6" xfId="11513"/>
    <cellStyle name="CALC Percent Total 3 6 2" xfId="11514"/>
    <cellStyle name="CALC Percent Total 3 7" xfId="11515"/>
    <cellStyle name="CALC Percent Total 3 8" xfId="11516"/>
    <cellStyle name="CALC Percent Total 30" xfId="11517"/>
    <cellStyle name="CALC Percent Total 30 2" xfId="11518"/>
    <cellStyle name="CALC Percent Total 31" xfId="11519"/>
    <cellStyle name="CALC Percent Total 31 2" xfId="11520"/>
    <cellStyle name="CALC Percent Total 32" xfId="11521"/>
    <cellStyle name="CALC Percent Total 32 2" xfId="11522"/>
    <cellStyle name="CALC Percent Total 33" xfId="11523"/>
    <cellStyle name="CALC Percent Total 33 2" xfId="11524"/>
    <cellStyle name="CALC Percent Total 34" xfId="11525"/>
    <cellStyle name="CALC Percent Total 34 2" xfId="11526"/>
    <cellStyle name="CALC Percent Total 35" xfId="11527"/>
    <cellStyle name="CALC Percent Total 35 2" xfId="11528"/>
    <cellStyle name="CALC Percent Total 35 3" xfId="11529"/>
    <cellStyle name="CALC Percent Total 35 3 2" xfId="11530"/>
    <cellStyle name="CALC Percent Total 35 4" xfId="11531"/>
    <cellStyle name="CALC Percent Total 35 4 2" xfId="11532"/>
    <cellStyle name="CALC Percent Total 35 5" xfId="11533"/>
    <cellStyle name="CALC Percent Total 35 6" xfId="11534"/>
    <cellStyle name="CALC Percent Total 36" xfId="11535"/>
    <cellStyle name="CALC Percent Total 36 2" xfId="11536"/>
    <cellStyle name="CALC Percent Total 37" xfId="11537"/>
    <cellStyle name="CALC Percent Total 37 2" xfId="11538"/>
    <cellStyle name="CALC Percent Total 38" xfId="11539"/>
    <cellStyle name="CALC Percent Total 38 2" xfId="11540"/>
    <cellStyle name="CALC Percent Total 38 2 2" xfId="11541"/>
    <cellStyle name="CALC Percent Total 38 2 2 2" xfId="11542"/>
    <cellStyle name="CALC Percent Total 38 2 3" xfId="11543"/>
    <cellStyle name="CALC Percent Total 38 2 3 2" xfId="11544"/>
    <cellStyle name="CALC Percent Total 38 2 4" xfId="11545"/>
    <cellStyle name="CALC Percent Total 38 2 5" xfId="11546"/>
    <cellStyle name="CALC Percent Total 38 3" xfId="11547"/>
    <cellStyle name="CALC Percent Total 38 3 2" xfId="11548"/>
    <cellStyle name="CALC Percent Total 38 3 2 2" xfId="11549"/>
    <cellStyle name="CALC Percent Total 38 3 3" xfId="11550"/>
    <cellStyle name="CALC Percent Total 38 3 3 2" xfId="11551"/>
    <cellStyle name="CALC Percent Total 38 3 4" xfId="11552"/>
    <cellStyle name="CALC Percent Total 38 3 5" xfId="11553"/>
    <cellStyle name="CALC Percent Total 38 4" xfId="11554"/>
    <cellStyle name="CALC Percent Total 38 4 2" xfId="11555"/>
    <cellStyle name="CALC Percent Total 38 4 2 2" xfId="11556"/>
    <cellStyle name="CALC Percent Total 38 4 3" xfId="11557"/>
    <cellStyle name="CALC Percent Total 38 4 3 2" xfId="11558"/>
    <cellStyle name="CALC Percent Total 38 4 4" xfId="11559"/>
    <cellStyle name="CALC Percent Total 38 4 5" xfId="11560"/>
    <cellStyle name="CALC Percent Total 38 5" xfId="11561"/>
    <cellStyle name="CALC Percent Total 38 5 2" xfId="11562"/>
    <cellStyle name="CALC Percent Total 38 6" xfId="11563"/>
    <cellStyle name="CALC Percent Total 38 6 2" xfId="11564"/>
    <cellStyle name="CALC Percent Total 38 7" xfId="11565"/>
    <cellStyle name="CALC Percent Total 38 8" xfId="11566"/>
    <cellStyle name="CALC Percent Total 39" xfId="11567"/>
    <cellStyle name="CALC Percent Total 39 2" xfId="11568"/>
    <cellStyle name="CALC Percent Total 4" xfId="11569"/>
    <cellStyle name="CALC Percent Total 4 2" xfId="11570"/>
    <cellStyle name="CALC Percent Total 4 2 2" xfId="11571"/>
    <cellStyle name="CALC Percent Total 4 2 2 2" xfId="11572"/>
    <cellStyle name="CALC Percent Total 4 2 3" xfId="11573"/>
    <cellStyle name="CALC Percent Total 4 2 3 2" xfId="11574"/>
    <cellStyle name="CALC Percent Total 4 2 4" xfId="11575"/>
    <cellStyle name="CALC Percent Total 4 2 5" xfId="11576"/>
    <cellStyle name="CALC Percent Total 4 3" xfId="11577"/>
    <cellStyle name="CALC Percent Total 4 3 2" xfId="11578"/>
    <cellStyle name="CALC Percent Total 4 3 2 2" xfId="11579"/>
    <cellStyle name="CALC Percent Total 4 3 3" xfId="11580"/>
    <cellStyle name="CALC Percent Total 4 3 3 2" xfId="11581"/>
    <cellStyle name="CALC Percent Total 4 3 4" xfId="11582"/>
    <cellStyle name="CALC Percent Total 4 3 5" xfId="11583"/>
    <cellStyle name="CALC Percent Total 4 4" xfId="11584"/>
    <cellStyle name="CALC Percent Total 4 4 2" xfId="11585"/>
    <cellStyle name="CALC Percent Total 4 4 2 2" xfId="11586"/>
    <cellStyle name="CALC Percent Total 4 4 3" xfId="11587"/>
    <cellStyle name="CALC Percent Total 4 4 3 2" xfId="11588"/>
    <cellStyle name="CALC Percent Total 4 4 4" xfId="11589"/>
    <cellStyle name="CALC Percent Total 4 4 5" xfId="11590"/>
    <cellStyle name="CALC Percent Total 4 5" xfId="11591"/>
    <cellStyle name="CALC Percent Total 4 5 2" xfId="11592"/>
    <cellStyle name="CALC Percent Total 4 6" xfId="11593"/>
    <cellStyle name="CALC Percent Total 4 6 2" xfId="11594"/>
    <cellStyle name="CALC Percent Total 4 7" xfId="11595"/>
    <cellStyle name="CALC Percent Total 4 8" xfId="11596"/>
    <cellStyle name="CALC Percent Total 40" xfId="11597"/>
    <cellStyle name="CALC Percent Total 40 2" xfId="11598"/>
    <cellStyle name="CALC Percent Total 41" xfId="11599"/>
    <cellStyle name="CALC Percent Total 41 2" xfId="11600"/>
    <cellStyle name="CALC Percent Total 42" xfId="11601"/>
    <cellStyle name="CALC Percent Total 42 2" xfId="11602"/>
    <cellStyle name="CALC Percent Total 43" xfId="11603"/>
    <cellStyle name="CALC Percent Total 43 2" xfId="11604"/>
    <cellStyle name="CALC Percent Total 43 2 2" xfId="11605"/>
    <cellStyle name="CALC Percent Total 43 2 2 2" xfId="11606"/>
    <cellStyle name="CALC Percent Total 43 2 3" xfId="11607"/>
    <cellStyle name="CALC Percent Total 43 2 3 2" xfId="11608"/>
    <cellStyle name="CALC Percent Total 43 2 4" xfId="11609"/>
    <cellStyle name="CALC Percent Total 43 2 5" xfId="11610"/>
    <cellStyle name="CALC Percent Total 43 3" xfId="11611"/>
    <cellStyle name="CALC Percent Total 43 3 2" xfId="11612"/>
    <cellStyle name="CALC Percent Total 43 3 2 2" xfId="11613"/>
    <cellStyle name="CALC Percent Total 43 3 3" xfId="11614"/>
    <cellStyle name="CALC Percent Total 43 3 3 2" xfId="11615"/>
    <cellStyle name="CALC Percent Total 43 3 4" xfId="11616"/>
    <cellStyle name="CALC Percent Total 43 3 5" xfId="11617"/>
    <cellStyle name="CALC Percent Total 43 4" xfId="11618"/>
    <cellStyle name="CALC Percent Total 43 4 2" xfId="11619"/>
    <cellStyle name="CALC Percent Total 43 4 2 2" xfId="11620"/>
    <cellStyle name="CALC Percent Total 43 4 3" xfId="11621"/>
    <cellStyle name="CALC Percent Total 43 4 3 2" xfId="11622"/>
    <cellStyle name="CALC Percent Total 43 4 4" xfId="11623"/>
    <cellStyle name="CALC Percent Total 43 4 5" xfId="11624"/>
    <cellStyle name="CALC Percent Total 43 5" xfId="11625"/>
    <cellStyle name="CALC Percent Total 43 5 2" xfId="11626"/>
    <cellStyle name="CALC Percent Total 43 6" xfId="11627"/>
    <cellStyle name="CALC Percent Total 43 6 2" xfId="11628"/>
    <cellStyle name="CALC Percent Total 43 7" xfId="11629"/>
    <cellStyle name="CALC Percent Total 43 8" xfId="11630"/>
    <cellStyle name="CALC Percent Total 44" xfId="11631"/>
    <cellStyle name="CALC Percent Total 44 2" xfId="11632"/>
    <cellStyle name="CALC Percent Total 45" xfId="11633"/>
    <cellStyle name="CALC Percent Total 45 2" xfId="11634"/>
    <cellStyle name="CALC Percent Total 46" xfId="11635"/>
    <cellStyle name="CALC Percent Total 46 2" xfId="11636"/>
    <cellStyle name="CALC Percent Total 47" xfId="11637"/>
    <cellStyle name="CALC Percent Total 47 2" xfId="11638"/>
    <cellStyle name="CALC Percent Total 47 2 2" xfId="11639"/>
    <cellStyle name="CALC Percent Total 47 3" xfId="11640"/>
    <cellStyle name="CALC Percent Total 47 3 2" xfId="11641"/>
    <cellStyle name="CALC Percent Total 47 4" xfId="11642"/>
    <cellStyle name="CALC Percent Total 47 5" xfId="11643"/>
    <cellStyle name="CALC Percent Total 48" xfId="11644"/>
    <cellStyle name="CALC Percent Total 48 2" xfId="11645"/>
    <cellStyle name="CALC Percent Total 48 2 2" xfId="11646"/>
    <cellStyle name="CALC Percent Total 48 3" xfId="11647"/>
    <cellStyle name="CALC Percent Total 48 3 2" xfId="11648"/>
    <cellStyle name="CALC Percent Total 48 4" xfId="11649"/>
    <cellStyle name="CALC Percent Total 48 5" xfId="11650"/>
    <cellStyle name="CALC Percent Total 49" xfId="11651"/>
    <cellStyle name="CALC Percent Total 49 2" xfId="11652"/>
    <cellStyle name="CALC Percent Total 49 2 2" xfId="11653"/>
    <cellStyle name="CALC Percent Total 49 3" xfId="11654"/>
    <cellStyle name="CALC Percent Total 49 3 2" xfId="11655"/>
    <cellStyle name="CALC Percent Total 49 4" xfId="11656"/>
    <cellStyle name="CALC Percent Total 49 5" xfId="11657"/>
    <cellStyle name="CALC Percent Total 5" xfId="11658"/>
    <cellStyle name="CALC Percent Total 5 2" xfId="11659"/>
    <cellStyle name="CALC Percent Total 5 2 2" xfId="11660"/>
    <cellStyle name="CALC Percent Total 5 2 2 2" xfId="11661"/>
    <cellStyle name="CALC Percent Total 5 2 3" xfId="11662"/>
    <cellStyle name="CALC Percent Total 5 2 3 2" xfId="11663"/>
    <cellStyle name="CALC Percent Total 5 2 4" xfId="11664"/>
    <cellStyle name="CALC Percent Total 5 2 5" xfId="11665"/>
    <cellStyle name="CALC Percent Total 5 3" xfId="11666"/>
    <cellStyle name="CALC Percent Total 5 3 2" xfId="11667"/>
    <cellStyle name="CALC Percent Total 5 3 2 2" xfId="11668"/>
    <cellStyle name="CALC Percent Total 5 3 3" xfId="11669"/>
    <cellStyle name="CALC Percent Total 5 3 3 2" xfId="11670"/>
    <cellStyle name="CALC Percent Total 5 3 4" xfId="11671"/>
    <cellStyle name="CALC Percent Total 5 3 5" xfId="11672"/>
    <cellStyle name="CALC Percent Total 5 4" xfId="11673"/>
    <cellStyle name="CALC Percent Total 5 4 2" xfId="11674"/>
    <cellStyle name="CALC Percent Total 5 4 2 2" xfId="11675"/>
    <cellStyle name="CALC Percent Total 5 4 3" xfId="11676"/>
    <cellStyle name="CALC Percent Total 5 4 3 2" xfId="11677"/>
    <cellStyle name="CALC Percent Total 5 4 4" xfId="11678"/>
    <cellStyle name="CALC Percent Total 5 4 5" xfId="11679"/>
    <cellStyle name="CALC Percent Total 5 5" xfId="11680"/>
    <cellStyle name="CALC Percent Total 5 5 2" xfId="11681"/>
    <cellStyle name="CALC Percent Total 5 6" xfId="11682"/>
    <cellStyle name="CALC Percent Total 5 6 2" xfId="11683"/>
    <cellStyle name="CALC Percent Total 5 7" xfId="11684"/>
    <cellStyle name="CALC Percent Total 5 8" xfId="11685"/>
    <cellStyle name="CALC Percent Total 50" xfId="11686"/>
    <cellStyle name="CALC Percent Total 51" xfId="11687"/>
    <cellStyle name="CALC Percent Total 51 2" xfId="11688"/>
    <cellStyle name="CALC Percent Total 51 2 2" xfId="11689"/>
    <cellStyle name="CALC Percent Total 51 3" xfId="11690"/>
    <cellStyle name="CALC Percent Total 51 4" xfId="11691"/>
    <cellStyle name="CALC Percent Total 52" xfId="11692"/>
    <cellStyle name="CALC Percent Total 53" xfId="11693"/>
    <cellStyle name="CALC Percent Total 54" xfId="11694"/>
    <cellStyle name="CALC Percent Total 54 2" xfId="11695"/>
    <cellStyle name="CALC Percent Total 55" xfId="11696"/>
    <cellStyle name="CALC Percent Total 55 2" xfId="11697"/>
    <cellStyle name="CALC Percent Total 56" xfId="11698"/>
    <cellStyle name="CALC Percent Total 56 2" xfId="11699"/>
    <cellStyle name="CALC Percent Total 56 3" xfId="11700"/>
    <cellStyle name="CALC Percent Total 57" xfId="11701"/>
    <cellStyle name="CALC Percent Total 58" xfId="11702"/>
    <cellStyle name="CALC Percent Total 59" xfId="11703"/>
    <cellStyle name="CALC Percent Total 6" xfId="11704"/>
    <cellStyle name="CALC Percent Total 6 2" xfId="11705"/>
    <cellStyle name="CALC Percent Total 60" xfId="11706"/>
    <cellStyle name="CALC Percent Total 61" xfId="11707"/>
    <cellStyle name="CALC Percent Total 62" xfId="11708"/>
    <cellStyle name="CALC Percent Total 63" xfId="11709"/>
    <cellStyle name="CALC Percent Total 64" xfId="11710"/>
    <cellStyle name="CALC Percent Total 65" xfId="11711"/>
    <cellStyle name="CALC Percent Total 66" xfId="11712"/>
    <cellStyle name="CALC Percent Total 67" xfId="11713"/>
    <cellStyle name="CALC Percent Total 7" xfId="11714"/>
    <cellStyle name="CALC Percent Total 7 2" xfId="11715"/>
    <cellStyle name="CALC Percent Total 7 2 2" xfId="11716"/>
    <cellStyle name="CALC Percent Total 7 2 2 2" xfId="11717"/>
    <cellStyle name="CALC Percent Total 7 2 3" xfId="11718"/>
    <cellStyle name="CALC Percent Total 7 2 3 2" xfId="11719"/>
    <cellStyle name="CALC Percent Total 7 2 4" xfId="11720"/>
    <cellStyle name="CALC Percent Total 7 2 5" xfId="11721"/>
    <cellStyle name="CALC Percent Total 7 3" xfId="11722"/>
    <cellStyle name="CALC Percent Total 7 3 2" xfId="11723"/>
    <cellStyle name="CALC Percent Total 7 3 2 2" xfId="11724"/>
    <cellStyle name="CALC Percent Total 7 3 3" xfId="11725"/>
    <cellStyle name="CALC Percent Total 7 3 3 2" xfId="11726"/>
    <cellStyle name="CALC Percent Total 7 3 4" xfId="11727"/>
    <cellStyle name="CALC Percent Total 7 3 5" xfId="11728"/>
    <cellStyle name="CALC Percent Total 7 4" xfId="11729"/>
    <cellStyle name="CALC Percent Total 7 4 2" xfId="11730"/>
    <cellStyle name="CALC Percent Total 7 4 2 2" xfId="11731"/>
    <cellStyle name="CALC Percent Total 7 4 3" xfId="11732"/>
    <cellStyle name="CALC Percent Total 7 4 3 2" xfId="11733"/>
    <cellStyle name="CALC Percent Total 7 4 4" xfId="11734"/>
    <cellStyle name="CALC Percent Total 7 4 5" xfId="11735"/>
    <cellStyle name="CALC Percent Total 7 5" xfId="11736"/>
    <cellStyle name="CALC Percent Total 7 5 2" xfId="11737"/>
    <cellStyle name="CALC Percent Total 7 6" xfId="11738"/>
    <cellStyle name="CALC Percent Total 7 6 2" xfId="11739"/>
    <cellStyle name="CALC Percent Total 7 7" xfId="11740"/>
    <cellStyle name="CALC Percent Total 7 8" xfId="11741"/>
    <cellStyle name="CALC Percent Total 8" xfId="11742"/>
    <cellStyle name="CALC Percent Total 8 2" xfId="11743"/>
    <cellStyle name="CALC Percent Total 9" xfId="11744"/>
    <cellStyle name="CALC Percent Total 9 2" xfId="11745"/>
    <cellStyle name="Calculation 2" xfId="2182"/>
    <cellStyle name="Calculation 2 10" xfId="11746"/>
    <cellStyle name="Calculation 2 10 2" xfId="11747"/>
    <cellStyle name="Calculation 2 10 2 2" xfId="11748"/>
    <cellStyle name="Calculation 2 10 2 3" xfId="11749"/>
    <cellStyle name="Calculation 2 10 2 4" xfId="11750"/>
    <cellStyle name="Calculation 2 10 3" xfId="11751"/>
    <cellStyle name="Calculation 2 10 3 2" xfId="11752"/>
    <cellStyle name="Calculation 2 10 3 3" xfId="11753"/>
    <cellStyle name="Calculation 2 10 3 4" xfId="11754"/>
    <cellStyle name="Calculation 2 10 4" xfId="11755"/>
    <cellStyle name="Calculation 2 10 4 2" xfId="11756"/>
    <cellStyle name="Calculation 2 10 4 3" xfId="11757"/>
    <cellStyle name="Calculation 2 10 4 4" xfId="11758"/>
    <cellStyle name="Calculation 2 10 5" xfId="11759"/>
    <cellStyle name="Calculation 2 10 6" xfId="11760"/>
    <cellStyle name="Calculation 2 10 7" xfId="11761"/>
    <cellStyle name="Calculation 2 11" xfId="11762"/>
    <cellStyle name="Calculation 2 11 2" xfId="11763"/>
    <cellStyle name="Calculation 2 11 2 2" xfId="11764"/>
    <cellStyle name="Calculation 2 11 2 3" xfId="11765"/>
    <cellStyle name="Calculation 2 11 2 4" xfId="11766"/>
    <cellStyle name="Calculation 2 11 3" xfId="11767"/>
    <cellStyle name="Calculation 2 11 3 2" xfId="11768"/>
    <cellStyle name="Calculation 2 11 3 3" xfId="11769"/>
    <cellStyle name="Calculation 2 11 3 4" xfId="11770"/>
    <cellStyle name="Calculation 2 11 4" xfId="11771"/>
    <cellStyle name="Calculation 2 11 4 2" xfId="11772"/>
    <cellStyle name="Calculation 2 11 4 3" xfId="11773"/>
    <cellStyle name="Calculation 2 11 4 4" xfId="11774"/>
    <cellStyle name="Calculation 2 11 5" xfId="11775"/>
    <cellStyle name="Calculation 2 11 6" xfId="11776"/>
    <cellStyle name="Calculation 2 11 7" xfId="11777"/>
    <cellStyle name="Calculation 2 12" xfId="11778"/>
    <cellStyle name="Calculation 2 12 2" xfId="11779"/>
    <cellStyle name="Calculation 2 12 2 2" xfId="11780"/>
    <cellStyle name="Calculation 2 12 2 3" xfId="11781"/>
    <cellStyle name="Calculation 2 12 2 4" xfId="11782"/>
    <cellStyle name="Calculation 2 12 3" xfId="11783"/>
    <cellStyle name="Calculation 2 12 3 2" xfId="11784"/>
    <cellStyle name="Calculation 2 12 3 3" xfId="11785"/>
    <cellStyle name="Calculation 2 12 3 4" xfId="11786"/>
    <cellStyle name="Calculation 2 12 4" xfId="11787"/>
    <cellStyle name="Calculation 2 12 4 2" xfId="11788"/>
    <cellStyle name="Calculation 2 12 4 3" xfId="11789"/>
    <cellStyle name="Calculation 2 12 4 4" xfId="11790"/>
    <cellStyle name="Calculation 2 12 5" xfId="11791"/>
    <cellStyle name="Calculation 2 12 6" xfId="11792"/>
    <cellStyle name="Calculation 2 12 7" xfId="11793"/>
    <cellStyle name="Calculation 2 13" xfId="11794"/>
    <cellStyle name="Calculation 2 13 2" xfId="11795"/>
    <cellStyle name="Calculation 2 13 2 2" xfId="11796"/>
    <cellStyle name="Calculation 2 13 2 3" xfId="11797"/>
    <cellStyle name="Calculation 2 13 2 4" xfId="11798"/>
    <cellStyle name="Calculation 2 13 3" xfId="11799"/>
    <cellStyle name="Calculation 2 13 3 2" xfId="11800"/>
    <cellStyle name="Calculation 2 13 3 3" xfId="11801"/>
    <cellStyle name="Calculation 2 13 3 4" xfId="11802"/>
    <cellStyle name="Calculation 2 13 4" xfId="11803"/>
    <cellStyle name="Calculation 2 13 4 2" xfId="11804"/>
    <cellStyle name="Calculation 2 13 4 3" xfId="11805"/>
    <cellStyle name="Calculation 2 13 4 4" xfId="11806"/>
    <cellStyle name="Calculation 2 13 5" xfId="11807"/>
    <cellStyle name="Calculation 2 13 6" xfId="11808"/>
    <cellStyle name="Calculation 2 13 7" xfId="11809"/>
    <cellStyle name="Calculation 2 14" xfId="11810"/>
    <cellStyle name="Calculation 2 14 2" xfId="11811"/>
    <cellStyle name="Calculation 2 14 2 2" xfId="11812"/>
    <cellStyle name="Calculation 2 14 2 3" xfId="11813"/>
    <cellStyle name="Calculation 2 14 2 4" xfId="11814"/>
    <cellStyle name="Calculation 2 14 3" xfId="11815"/>
    <cellStyle name="Calculation 2 14 3 2" xfId="11816"/>
    <cellStyle name="Calculation 2 14 3 3" xfId="11817"/>
    <cellStyle name="Calculation 2 14 3 4" xfId="11818"/>
    <cellStyle name="Calculation 2 14 4" xfId="11819"/>
    <cellStyle name="Calculation 2 14 4 2" xfId="11820"/>
    <cellStyle name="Calculation 2 14 4 3" xfId="11821"/>
    <cellStyle name="Calculation 2 14 4 4" xfId="11822"/>
    <cellStyle name="Calculation 2 14 5" xfId="11823"/>
    <cellStyle name="Calculation 2 14 6" xfId="11824"/>
    <cellStyle name="Calculation 2 14 7" xfId="11825"/>
    <cellStyle name="Calculation 2 15" xfId="11826"/>
    <cellStyle name="Calculation 2 15 2" xfId="11827"/>
    <cellStyle name="Calculation 2 15 2 2" xfId="11828"/>
    <cellStyle name="Calculation 2 15 2 3" xfId="11829"/>
    <cellStyle name="Calculation 2 15 2 4" xfId="11830"/>
    <cellStyle name="Calculation 2 15 3" xfId="11831"/>
    <cellStyle name="Calculation 2 15 3 2" xfId="11832"/>
    <cellStyle name="Calculation 2 15 3 3" xfId="11833"/>
    <cellStyle name="Calculation 2 15 3 4" xfId="11834"/>
    <cellStyle name="Calculation 2 15 4" xfId="11835"/>
    <cellStyle name="Calculation 2 15 4 2" xfId="11836"/>
    <cellStyle name="Calculation 2 15 4 3" xfId="11837"/>
    <cellStyle name="Calculation 2 15 4 4" xfId="11838"/>
    <cellStyle name="Calculation 2 15 5" xfId="11839"/>
    <cellStyle name="Calculation 2 15 6" xfId="11840"/>
    <cellStyle name="Calculation 2 15 7" xfId="11841"/>
    <cellStyle name="Calculation 2 16" xfId="11842"/>
    <cellStyle name="Calculation 2 16 2" xfId="11843"/>
    <cellStyle name="Calculation 2 16 2 2" xfId="11844"/>
    <cellStyle name="Calculation 2 16 2 3" xfId="11845"/>
    <cellStyle name="Calculation 2 16 2 4" xfId="11846"/>
    <cellStyle name="Calculation 2 16 3" xfId="11847"/>
    <cellStyle name="Calculation 2 16 3 2" xfId="11848"/>
    <cellStyle name="Calculation 2 16 3 3" xfId="11849"/>
    <cellStyle name="Calculation 2 16 3 4" xfId="11850"/>
    <cellStyle name="Calculation 2 16 4" xfId="11851"/>
    <cellStyle name="Calculation 2 16 4 2" xfId="11852"/>
    <cellStyle name="Calculation 2 16 4 3" xfId="11853"/>
    <cellStyle name="Calculation 2 16 4 4" xfId="11854"/>
    <cellStyle name="Calculation 2 16 5" xfId="11855"/>
    <cellStyle name="Calculation 2 16 6" xfId="11856"/>
    <cellStyle name="Calculation 2 16 7" xfId="11857"/>
    <cellStyle name="Calculation 2 17" xfId="11858"/>
    <cellStyle name="Calculation 2 17 2" xfId="11859"/>
    <cellStyle name="Calculation 2 17 2 2" xfId="11860"/>
    <cellStyle name="Calculation 2 17 2 3" xfId="11861"/>
    <cellStyle name="Calculation 2 17 2 4" xfId="11862"/>
    <cellStyle name="Calculation 2 17 3" xfId="11863"/>
    <cellStyle name="Calculation 2 17 3 2" xfId="11864"/>
    <cellStyle name="Calculation 2 17 3 3" xfId="11865"/>
    <cellStyle name="Calculation 2 17 3 4" xfId="11866"/>
    <cellStyle name="Calculation 2 17 4" xfId="11867"/>
    <cellStyle name="Calculation 2 17 4 2" xfId="11868"/>
    <cellStyle name="Calculation 2 17 4 3" xfId="11869"/>
    <cellStyle name="Calculation 2 17 4 4" xfId="11870"/>
    <cellStyle name="Calculation 2 17 5" xfId="11871"/>
    <cellStyle name="Calculation 2 17 6" xfId="11872"/>
    <cellStyle name="Calculation 2 17 7" xfId="11873"/>
    <cellStyle name="Calculation 2 18" xfId="11874"/>
    <cellStyle name="Calculation 2 18 2" xfId="11875"/>
    <cellStyle name="Calculation 2 18 2 2" xfId="11876"/>
    <cellStyle name="Calculation 2 18 2 3" xfId="11877"/>
    <cellStyle name="Calculation 2 18 2 4" xfId="11878"/>
    <cellStyle name="Calculation 2 18 3" xfId="11879"/>
    <cellStyle name="Calculation 2 18 3 2" xfId="11880"/>
    <cellStyle name="Calculation 2 18 3 3" xfId="11881"/>
    <cellStyle name="Calculation 2 18 3 4" xfId="11882"/>
    <cellStyle name="Calculation 2 18 4" xfId="11883"/>
    <cellStyle name="Calculation 2 18 4 2" xfId="11884"/>
    <cellStyle name="Calculation 2 18 4 3" xfId="11885"/>
    <cellStyle name="Calculation 2 18 4 4" xfId="11886"/>
    <cellStyle name="Calculation 2 18 5" xfId="11887"/>
    <cellStyle name="Calculation 2 18 6" xfId="11888"/>
    <cellStyle name="Calculation 2 18 7" xfId="11889"/>
    <cellStyle name="Calculation 2 19" xfId="11890"/>
    <cellStyle name="Calculation 2 19 2" xfId="11891"/>
    <cellStyle name="Calculation 2 19 2 2" xfId="11892"/>
    <cellStyle name="Calculation 2 19 2 3" xfId="11893"/>
    <cellStyle name="Calculation 2 19 2 4" xfId="11894"/>
    <cellStyle name="Calculation 2 19 3" xfId="11895"/>
    <cellStyle name="Calculation 2 19 3 2" xfId="11896"/>
    <cellStyle name="Calculation 2 19 3 3" xfId="11897"/>
    <cellStyle name="Calculation 2 19 3 4" xfId="11898"/>
    <cellStyle name="Calculation 2 19 4" xfId="11899"/>
    <cellStyle name="Calculation 2 19 4 2" xfId="11900"/>
    <cellStyle name="Calculation 2 19 4 3" xfId="11901"/>
    <cellStyle name="Calculation 2 19 4 4" xfId="11902"/>
    <cellStyle name="Calculation 2 19 5" xfId="11903"/>
    <cellStyle name="Calculation 2 19 6" xfId="11904"/>
    <cellStyle name="Calculation 2 19 7" xfId="11905"/>
    <cellStyle name="Calculation 2 2" xfId="2183"/>
    <cellStyle name="Calculation 2 2 2" xfId="11906"/>
    <cellStyle name="Calculation 2 2 2 2" xfId="11907"/>
    <cellStyle name="Calculation 2 2 3" xfId="11908"/>
    <cellStyle name="Calculation 2 2 4" xfId="11909"/>
    <cellStyle name="Calculation 2 2 5" xfId="11910"/>
    <cellStyle name="Calculation 2 2 6" xfId="11911"/>
    <cellStyle name="Calculation 2 2 7" xfId="11912"/>
    <cellStyle name="Calculation 2 20" xfId="11913"/>
    <cellStyle name="Calculation 2 20 2" xfId="11914"/>
    <cellStyle name="Calculation 2 20 2 2" xfId="11915"/>
    <cellStyle name="Calculation 2 20 2 3" xfId="11916"/>
    <cellStyle name="Calculation 2 20 2 4" xfId="11917"/>
    <cellStyle name="Calculation 2 20 3" xfId="11918"/>
    <cellStyle name="Calculation 2 20 3 2" xfId="11919"/>
    <cellStyle name="Calculation 2 20 3 3" xfId="11920"/>
    <cellStyle name="Calculation 2 20 3 4" xfId="11921"/>
    <cellStyle name="Calculation 2 20 4" xfId="11922"/>
    <cellStyle name="Calculation 2 20 4 2" xfId="11923"/>
    <cellStyle name="Calculation 2 20 4 3" xfId="11924"/>
    <cellStyle name="Calculation 2 20 4 4" xfId="11925"/>
    <cellStyle name="Calculation 2 20 5" xfId="11926"/>
    <cellStyle name="Calculation 2 20 6" xfId="11927"/>
    <cellStyle name="Calculation 2 20 7" xfId="11928"/>
    <cellStyle name="Calculation 2 21" xfId="11929"/>
    <cellStyle name="Calculation 2 21 2" xfId="11930"/>
    <cellStyle name="Calculation 2 21 2 2" xfId="11931"/>
    <cellStyle name="Calculation 2 21 2 3" xfId="11932"/>
    <cellStyle name="Calculation 2 21 2 4" xfId="11933"/>
    <cellStyle name="Calculation 2 21 3" xfId="11934"/>
    <cellStyle name="Calculation 2 21 3 2" xfId="11935"/>
    <cellStyle name="Calculation 2 21 3 3" xfId="11936"/>
    <cellStyle name="Calculation 2 21 3 4" xfId="11937"/>
    <cellStyle name="Calculation 2 21 4" xfId="11938"/>
    <cellStyle name="Calculation 2 21 4 2" xfId="11939"/>
    <cellStyle name="Calculation 2 21 4 3" xfId="11940"/>
    <cellStyle name="Calculation 2 21 4 4" xfId="11941"/>
    <cellStyle name="Calculation 2 21 5" xfId="11942"/>
    <cellStyle name="Calculation 2 21 6" xfId="11943"/>
    <cellStyle name="Calculation 2 21 7" xfId="11944"/>
    <cellStyle name="Calculation 2 22" xfId="11945"/>
    <cellStyle name="Calculation 2 22 2" xfId="11946"/>
    <cellStyle name="Calculation 2 22 2 2" xfId="11947"/>
    <cellStyle name="Calculation 2 22 2 3" xfId="11948"/>
    <cellStyle name="Calculation 2 22 2 4" xfId="11949"/>
    <cellStyle name="Calculation 2 22 3" xfId="11950"/>
    <cellStyle name="Calculation 2 22 3 2" xfId="11951"/>
    <cellStyle name="Calculation 2 22 3 3" xfId="11952"/>
    <cellStyle name="Calculation 2 22 3 4" xfId="11953"/>
    <cellStyle name="Calculation 2 22 4" xfId="11954"/>
    <cellStyle name="Calculation 2 22 4 2" xfId="11955"/>
    <cellStyle name="Calculation 2 22 4 3" xfId="11956"/>
    <cellStyle name="Calculation 2 22 4 4" xfId="11957"/>
    <cellStyle name="Calculation 2 22 5" xfId="11958"/>
    <cellStyle name="Calculation 2 22 6" xfId="11959"/>
    <cellStyle name="Calculation 2 22 7" xfId="11960"/>
    <cellStyle name="Calculation 2 23" xfId="11961"/>
    <cellStyle name="Calculation 2 23 2" xfId="11962"/>
    <cellStyle name="Calculation 2 23 2 2" xfId="11963"/>
    <cellStyle name="Calculation 2 23 2 3" xfId="11964"/>
    <cellStyle name="Calculation 2 23 2 4" xfId="11965"/>
    <cellStyle name="Calculation 2 23 3" xfId="11966"/>
    <cellStyle name="Calculation 2 23 3 2" xfId="11967"/>
    <cellStyle name="Calculation 2 23 3 3" xfId="11968"/>
    <cellStyle name="Calculation 2 23 3 4" xfId="11969"/>
    <cellStyle name="Calculation 2 23 4" xfId="11970"/>
    <cellStyle name="Calculation 2 23 4 2" xfId="11971"/>
    <cellStyle name="Calculation 2 23 4 3" xfId="11972"/>
    <cellStyle name="Calculation 2 23 4 4" xfId="11973"/>
    <cellStyle name="Calculation 2 23 5" xfId="11974"/>
    <cellStyle name="Calculation 2 23 6" xfId="11975"/>
    <cellStyle name="Calculation 2 23 7" xfId="11976"/>
    <cellStyle name="Calculation 2 24" xfId="11977"/>
    <cellStyle name="Calculation 2 24 2" xfId="11978"/>
    <cellStyle name="Calculation 2 24 2 2" xfId="11979"/>
    <cellStyle name="Calculation 2 24 2 3" xfId="11980"/>
    <cellStyle name="Calculation 2 24 2 4" xfId="11981"/>
    <cellStyle name="Calculation 2 24 3" xfId="11982"/>
    <cellStyle name="Calculation 2 24 3 2" xfId="11983"/>
    <cellStyle name="Calculation 2 24 3 3" xfId="11984"/>
    <cellStyle name="Calculation 2 24 3 4" xfId="11985"/>
    <cellStyle name="Calculation 2 24 4" xfId="11986"/>
    <cellStyle name="Calculation 2 24 4 2" xfId="11987"/>
    <cellStyle name="Calculation 2 24 4 3" xfId="11988"/>
    <cellStyle name="Calculation 2 24 4 4" xfId="11989"/>
    <cellStyle name="Calculation 2 24 5" xfId="11990"/>
    <cellStyle name="Calculation 2 24 6" xfId="11991"/>
    <cellStyle name="Calculation 2 24 7" xfId="11992"/>
    <cellStyle name="Calculation 2 25" xfId="11993"/>
    <cellStyle name="Calculation 2 25 2" xfId="11994"/>
    <cellStyle name="Calculation 2 25 2 2" xfId="11995"/>
    <cellStyle name="Calculation 2 25 2 3" xfId="11996"/>
    <cellStyle name="Calculation 2 25 2 4" xfId="11997"/>
    <cellStyle name="Calculation 2 25 3" xfId="11998"/>
    <cellStyle name="Calculation 2 25 3 2" xfId="11999"/>
    <cellStyle name="Calculation 2 25 3 3" xfId="12000"/>
    <cellStyle name="Calculation 2 25 3 4" xfId="12001"/>
    <cellStyle name="Calculation 2 25 4" xfId="12002"/>
    <cellStyle name="Calculation 2 25 4 2" xfId="12003"/>
    <cellStyle name="Calculation 2 25 4 3" xfId="12004"/>
    <cellStyle name="Calculation 2 25 4 4" xfId="12005"/>
    <cellStyle name="Calculation 2 25 5" xfId="12006"/>
    <cellStyle name="Calculation 2 25 6" xfId="12007"/>
    <cellStyle name="Calculation 2 25 7" xfId="12008"/>
    <cellStyle name="Calculation 2 26" xfId="12009"/>
    <cellStyle name="Calculation 2 26 2" xfId="12010"/>
    <cellStyle name="Calculation 2 26 2 2" xfId="12011"/>
    <cellStyle name="Calculation 2 26 2 3" xfId="12012"/>
    <cellStyle name="Calculation 2 26 2 4" xfId="12013"/>
    <cellStyle name="Calculation 2 26 3" xfId="12014"/>
    <cellStyle name="Calculation 2 26 3 2" xfId="12015"/>
    <cellStyle name="Calculation 2 26 3 3" xfId="12016"/>
    <cellStyle name="Calculation 2 26 3 4" xfId="12017"/>
    <cellStyle name="Calculation 2 26 4" xfId="12018"/>
    <cellStyle name="Calculation 2 26 4 2" xfId="12019"/>
    <cellStyle name="Calculation 2 26 4 3" xfId="12020"/>
    <cellStyle name="Calculation 2 26 4 4" xfId="12021"/>
    <cellStyle name="Calculation 2 26 5" xfId="12022"/>
    <cellStyle name="Calculation 2 26 6" xfId="12023"/>
    <cellStyle name="Calculation 2 26 7" xfId="12024"/>
    <cellStyle name="Calculation 2 27" xfId="12025"/>
    <cellStyle name="Calculation 2 27 2" xfId="12026"/>
    <cellStyle name="Calculation 2 27 2 2" xfId="12027"/>
    <cellStyle name="Calculation 2 27 2 3" xfId="12028"/>
    <cellStyle name="Calculation 2 27 2 4" xfId="12029"/>
    <cellStyle name="Calculation 2 27 3" xfId="12030"/>
    <cellStyle name="Calculation 2 27 3 2" xfId="12031"/>
    <cellStyle name="Calculation 2 27 3 3" xfId="12032"/>
    <cellStyle name="Calculation 2 27 3 4" xfId="12033"/>
    <cellStyle name="Calculation 2 27 4" xfId="12034"/>
    <cellStyle name="Calculation 2 27 4 2" xfId="12035"/>
    <cellStyle name="Calculation 2 27 4 3" xfId="12036"/>
    <cellStyle name="Calculation 2 27 4 4" xfId="12037"/>
    <cellStyle name="Calculation 2 27 5" xfId="12038"/>
    <cellStyle name="Calculation 2 27 6" xfId="12039"/>
    <cellStyle name="Calculation 2 27 7" xfId="12040"/>
    <cellStyle name="Calculation 2 28" xfId="12041"/>
    <cellStyle name="Calculation 2 28 2" xfId="12042"/>
    <cellStyle name="Calculation 2 28 2 2" xfId="12043"/>
    <cellStyle name="Calculation 2 28 2 3" xfId="12044"/>
    <cellStyle name="Calculation 2 28 2 4" xfId="12045"/>
    <cellStyle name="Calculation 2 28 3" xfId="12046"/>
    <cellStyle name="Calculation 2 28 3 2" xfId="12047"/>
    <cellStyle name="Calculation 2 28 3 3" xfId="12048"/>
    <cellStyle name="Calculation 2 28 3 4" xfId="12049"/>
    <cellStyle name="Calculation 2 28 4" xfId="12050"/>
    <cellStyle name="Calculation 2 28 4 2" xfId="12051"/>
    <cellStyle name="Calculation 2 28 4 3" xfId="12052"/>
    <cellStyle name="Calculation 2 28 4 4" xfId="12053"/>
    <cellStyle name="Calculation 2 28 5" xfId="12054"/>
    <cellStyle name="Calculation 2 28 6" xfId="12055"/>
    <cellStyle name="Calculation 2 28 7" xfId="12056"/>
    <cellStyle name="Calculation 2 29" xfId="12057"/>
    <cellStyle name="Calculation 2 29 2" xfId="12058"/>
    <cellStyle name="Calculation 2 29 2 2" xfId="12059"/>
    <cellStyle name="Calculation 2 29 2 3" xfId="12060"/>
    <cellStyle name="Calculation 2 29 2 4" xfId="12061"/>
    <cellStyle name="Calculation 2 29 3" xfId="12062"/>
    <cellStyle name="Calculation 2 29 3 2" xfId="12063"/>
    <cellStyle name="Calculation 2 29 3 3" xfId="12064"/>
    <cellStyle name="Calculation 2 29 3 4" xfId="12065"/>
    <cellStyle name="Calculation 2 29 4" xfId="12066"/>
    <cellStyle name="Calculation 2 29 4 2" xfId="12067"/>
    <cellStyle name="Calculation 2 29 4 3" xfId="12068"/>
    <cellStyle name="Calculation 2 29 4 4" xfId="12069"/>
    <cellStyle name="Calculation 2 29 5" xfId="12070"/>
    <cellStyle name="Calculation 2 29 6" xfId="12071"/>
    <cellStyle name="Calculation 2 29 7" xfId="12072"/>
    <cellStyle name="Calculation 2 3" xfId="2184"/>
    <cellStyle name="Calculation 2 3 10" xfId="12073"/>
    <cellStyle name="Calculation 2 3 10 2" xfId="12074"/>
    <cellStyle name="Calculation 2 3 10 2 2" xfId="12075"/>
    <cellStyle name="Calculation 2 3 10 2 3" xfId="12076"/>
    <cellStyle name="Calculation 2 3 10 2 4" xfId="12077"/>
    <cellStyle name="Calculation 2 3 10 3" xfId="12078"/>
    <cellStyle name="Calculation 2 3 10 3 2" xfId="12079"/>
    <cellStyle name="Calculation 2 3 10 3 3" xfId="12080"/>
    <cellStyle name="Calculation 2 3 10 3 4" xfId="12081"/>
    <cellStyle name="Calculation 2 3 10 4" xfId="12082"/>
    <cellStyle name="Calculation 2 3 10 4 2" xfId="12083"/>
    <cellStyle name="Calculation 2 3 10 4 3" xfId="12084"/>
    <cellStyle name="Calculation 2 3 10 4 4" xfId="12085"/>
    <cellStyle name="Calculation 2 3 10 5" xfId="12086"/>
    <cellStyle name="Calculation 2 3 10 6" xfId="12087"/>
    <cellStyle name="Calculation 2 3 10 7" xfId="12088"/>
    <cellStyle name="Calculation 2 3 11" xfId="12089"/>
    <cellStyle name="Calculation 2 3 11 2" xfId="12090"/>
    <cellStyle name="Calculation 2 3 11 2 2" xfId="12091"/>
    <cellStyle name="Calculation 2 3 11 2 3" xfId="12092"/>
    <cellStyle name="Calculation 2 3 11 2 4" xfId="12093"/>
    <cellStyle name="Calculation 2 3 11 3" xfId="12094"/>
    <cellStyle name="Calculation 2 3 11 3 2" xfId="12095"/>
    <cellStyle name="Calculation 2 3 11 3 3" xfId="12096"/>
    <cellStyle name="Calculation 2 3 11 3 4" xfId="12097"/>
    <cellStyle name="Calculation 2 3 11 4" xfId="12098"/>
    <cellStyle name="Calculation 2 3 11 4 2" xfId="12099"/>
    <cellStyle name="Calculation 2 3 11 4 3" xfId="12100"/>
    <cellStyle name="Calculation 2 3 11 4 4" xfId="12101"/>
    <cellStyle name="Calculation 2 3 11 5" xfId="12102"/>
    <cellStyle name="Calculation 2 3 11 6" xfId="12103"/>
    <cellStyle name="Calculation 2 3 11 7" xfId="12104"/>
    <cellStyle name="Calculation 2 3 12" xfId="12105"/>
    <cellStyle name="Calculation 2 3 12 2" xfId="12106"/>
    <cellStyle name="Calculation 2 3 12 2 2" xfId="12107"/>
    <cellStyle name="Calculation 2 3 12 2 3" xfId="12108"/>
    <cellStyle name="Calculation 2 3 12 2 4" xfId="12109"/>
    <cellStyle name="Calculation 2 3 12 3" xfId="12110"/>
    <cellStyle name="Calculation 2 3 12 3 2" xfId="12111"/>
    <cellStyle name="Calculation 2 3 12 3 3" xfId="12112"/>
    <cellStyle name="Calculation 2 3 12 3 4" xfId="12113"/>
    <cellStyle name="Calculation 2 3 12 4" xfId="12114"/>
    <cellStyle name="Calculation 2 3 12 4 2" xfId="12115"/>
    <cellStyle name="Calculation 2 3 12 4 3" xfId="12116"/>
    <cellStyle name="Calculation 2 3 12 4 4" xfId="12117"/>
    <cellStyle name="Calculation 2 3 12 5" xfId="12118"/>
    <cellStyle name="Calculation 2 3 12 6" xfId="12119"/>
    <cellStyle name="Calculation 2 3 12 7" xfId="12120"/>
    <cellStyle name="Calculation 2 3 13" xfId="12121"/>
    <cellStyle name="Calculation 2 3 13 2" xfId="12122"/>
    <cellStyle name="Calculation 2 3 13 2 2" xfId="12123"/>
    <cellStyle name="Calculation 2 3 13 2 3" xfId="12124"/>
    <cellStyle name="Calculation 2 3 13 2 4" xfId="12125"/>
    <cellStyle name="Calculation 2 3 13 3" xfId="12126"/>
    <cellStyle name="Calculation 2 3 13 3 2" xfId="12127"/>
    <cellStyle name="Calculation 2 3 13 3 3" xfId="12128"/>
    <cellStyle name="Calculation 2 3 13 3 4" xfId="12129"/>
    <cellStyle name="Calculation 2 3 13 4" xfId="12130"/>
    <cellStyle name="Calculation 2 3 13 4 2" xfId="12131"/>
    <cellStyle name="Calculation 2 3 13 4 3" xfId="12132"/>
    <cellStyle name="Calculation 2 3 13 4 4" xfId="12133"/>
    <cellStyle name="Calculation 2 3 13 5" xfId="12134"/>
    <cellStyle name="Calculation 2 3 13 6" xfId="12135"/>
    <cellStyle name="Calculation 2 3 13 7" xfId="12136"/>
    <cellStyle name="Calculation 2 3 14" xfId="12137"/>
    <cellStyle name="Calculation 2 3 14 2" xfId="12138"/>
    <cellStyle name="Calculation 2 3 14 2 2" xfId="12139"/>
    <cellStyle name="Calculation 2 3 14 2 3" xfId="12140"/>
    <cellStyle name="Calculation 2 3 14 2 4" xfId="12141"/>
    <cellStyle name="Calculation 2 3 14 3" xfId="12142"/>
    <cellStyle name="Calculation 2 3 14 3 2" xfId="12143"/>
    <cellStyle name="Calculation 2 3 14 3 3" xfId="12144"/>
    <cellStyle name="Calculation 2 3 14 3 4" xfId="12145"/>
    <cellStyle name="Calculation 2 3 14 4" xfId="12146"/>
    <cellStyle name="Calculation 2 3 14 4 2" xfId="12147"/>
    <cellStyle name="Calculation 2 3 14 4 3" xfId="12148"/>
    <cellStyle name="Calculation 2 3 14 4 4" xfId="12149"/>
    <cellStyle name="Calculation 2 3 14 5" xfId="12150"/>
    <cellStyle name="Calculation 2 3 14 6" xfId="12151"/>
    <cellStyle name="Calculation 2 3 14 7" xfId="12152"/>
    <cellStyle name="Calculation 2 3 15" xfId="12153"/>
    <cellStyle name="Calculation 2 3 15 2" xfId="12154"/>
    <cellStyle name="Calculation 2 3 15 2 2" xfId="12155"/>
    <cellStyle name="Calculation 2 3 15 2 3" xfId="12156"/>
    <cellStyle name="Calculation 2 3 15 2 4" xfId="12157"/>
    <cellStyle name="Calculation 2 3 15 3" xfId="12158"/>
    <cellStyle name="Calculation 2 3 15 3 2" xfId="12159"/>
    <cellStyle name="Calculation 2 3 15 3 3" xfId="12160"/>
    <cellStyle name="Calculation 2 3 15 3 4" xfId="12161"/>
    <cellStyle name="Calculation 2 3 15 4" xfId="12162"/>
    <cellStyle name="Calculation 2 3 15 4 2" xfId="12163"/>
    <cellStyle name="Calculation 2 3 15 4 3" xfId="12164"/>
    <cellStyle name="Calculation 2 3 15 4 4" xfId="12165"/>
    <cellStyle name="Calculation 2 3 15 5" xfId="12166"/>
    <cellStyle name="Calculation 2 3 15 6" xfId="12167"/>
    <cellStyle name="Calculation 2 3 15 7" xfId="12168"/>
    <cellStyle name="Calculation 2 3 16" xfId="12169"/>
    <cellStyle name="Calculation 2 3 16 2" xfId="12170"/>
    <cellStyle name="Calculation 2 3 16 2 2" xfId="12171"/>
    <cellStyle name="Calculation 2 3 16 2 3" xfId="12172"/>
    <cellStyle name="Calculation 2 3 16 2 4" xfId="12173"/>
    <cellStyle name="Calculation 2 3 16 3" xfId="12174"/>
    <cellStyle name="Calculation 2 3 16 3 2" xfId="12175"/>
    <cellStyle name="Calculation 2 3 16 3 3" xfId="12176"/>
    <cellStyle name="Calculation 2 3 16 3 4" xfId="12177"/>
    <cellStyle name="Calculation 2 3 16 4" xfId="12178"/>
    <cellStyle name="Calculation 2 3 16 4 2" xfId="12179"/>
    <cellStyle name="Calculation 2 3 16 4 3" xfId="12180"/>
    <cellStyle name="Calculation 2 3 16 4 4" xfId="12181"/>
    <cellStyle name="Calculation 2 3 16 5" xfId="12182"/>
    <cellStyle name="Calculation 2 3 16 6" xfId="12183"/>
    <cellStyle name="Calculation 2 3 16 7" xfId="12184"/>
    <cellStyle name="Calculation 2 3 17" xfId="12185"/>
    <cellStyle name="Calculation 2 3 17 2" xfId="12186"/>
    <cellStyle name="Calculation 2 3 17 2 2" xfId="12187"/>
    <cellStyle name="Calculation 2 3 17 2 3" xfId="12188"/>
    <cellStyle name="Calculation 2 3 17 2 4" xfId="12189"/>
    <cellStyle name="Calculation 2 3 17 3" xfId="12190"/>
    <cellStyle name="Calculation 2 3 17 3 2" xfId="12191"/>
    <cellStyle name="Calculation 2 3 17 3 3" xfId="12192"/>
    <cellStyle name="Calculation 2 3 17 3 4" xfId="12193"/>
    <cellStyle name="Calculation 2 3 17 4" xfId="12194"/>
    <cellStyle name="Calculation 2 3 17 4 2" xfId="12195"/>
    <cellStyle name="Calculation 2 3 17 4 3" xfId="12196"/>
    <cellStyle name="Calculation 2 3 17 4 4" xfId="12197"/>
    <cellStyle name="Calculation 2 3 17 5" xfId="12198"/>
    <cellStyle name="Calculation 2 3 17 6" xfId="12199"/>
    <cellStyle name="Calculation 2 3 17 7" xfId="12200"/>
    <cellStyle name="Calculation 2 3 18" xfId="12201"/>
    <cellStyle name="Calculation 2 3 18 2" xfId="12202"/>
    <cellStyle name="Calculation 2 3 18 2 2" xfId="12203"/>
    <cellStyle name="Calculation 2 3 18 2 3" xfId="12204"/>
    <cellStyle name="Calculation 2 3 18 2 4" xfId="12205"/>
    <cellStyle name="Calculation 2 3 18 3" xfId="12206"/>
    <cellStyle name="Calculation 2 3 18 3 2" xfId="12207"/>
    <cellStyle name="Calculation 2 3 18 3 3" xfId="12208"/>
    <cellStyle name="Calculation 2 3 18 3 4" xfId="12209"/>
    <cellStyle name="Calculation 2 3 18 4" xfId="12210"/>
    <cellStyle name="Calculation 2 3 18 4 2" xfId="12211"/>
    <cellStyle name="Calculation 2 3 18 4 3" xfId="12212"/>
    <cellStyle name="Calculation 2 3 18 4 4" xfId="12213"/>
    <cellStyle name="Calculation 2 3 18 5" xfId="12214"/>
    <cellStyle name="Calculation 2 3 18 6" xfId="12215"/>
    <cellStyle name="Calculation 2 3 18 7" xfId="12216"/>
    <cellStyle name="Calculation 2 3 19" xfId="12217"/>
    <cellStyle name="Calculation 2 3 19 2" xfId="12218"/>
    <cellStyle name="Calculation 2 3 19 2 2" xfId="12219"/>
    <cellStyle name="Calculation 2 3 19 2 3" xfId="12220"/>
    <cellStyle name="Calculation 2 3 19 2 4" xfId="12221"/>
    <cellStyle name="Calculation 2 3 19 3" xfId="12222"/>
    <cellStyle name="Calculation 2 3 19 3 2" xfId="12223"/>
    <cellStyle name="Calculation 2 3 19 3 3" xfId="12224"/>
    <cellStyle name="Calculation 2 3 19 3 4" xfId="12225"/>
    <cellStyle name="Calculation 2 3 19 4" xfId="12226"/>
    <cellStyle name="Calculation 2 3 19 4 2" xfId="12227"/>
    <cellStyle name="Calculation 2 3 19 4 3" xfId="12228"/>
    <cellStyle name="Calculation 2 3 19 4 4" xfId="12229"/>
    <cellStyle name="Calculation 2 3 19 5" xfId="12230"/>
    <cellStyle name="Calculation 2 3 19 6" xfId="12231"/>
    <cellStyle name="Calculation 2 3 19 7" xfId="12232"/>
    <cellStyle name="Calculation 2 3 2" xfId="12233"/>
    <cellStyle name="Calculation 2 3 2 2" xfId="12234"/>
    <cellStyle name="Calculation 2 3 2 2 2" xfId="12235"/>
    <cellStyle name="Calculation 2 3 2 2 3" xfId="12236"/>
    <cellStyle name="Calculation 2 3 2 2 4" xfId="12237"/>
    <cellStyle name="Calculation 2 3 2 3" xfId="12238"/>
    <cellStyle name="Calculation 2 3 2 3 2" xfId="12239"/>
    <cellStyle name="Calculation 2 3 2 3 3" xfId="12240"/>
    <cellStyle name="Calculation 2 3 2 3 4" xfId="12241"/>
    <cellStyle name="Calculation 2 3 2 4" xfId="12242"/>
    <cellStyle name="Calculation 2 3 2 4 2" xfId="12243"/>
    <cellStyle name="Calculation 2 3 2 4 3" xfId="12244"/>
    <cellStyle name="Calculation 2 3 2 4 4" xfId="12245"/>
    <cellStyle name="Calculation 2 3 2 5" xfId="12246"/>
    <cellStyle name="Calculation 2 3 2 6" xfId="12247"/>
    <cellStyle name="Calculation 2 3 2 7" xfId="12248"/>
    <cellStyle name="Calculation 2 3 20" xfId="12249"/>
    <cellStyle name="Calculation 2 3 20 2" xfId="12250"/>
    <cellStyle name="Calculation 2 3 20 2 2" xfId="12251"/>
    <cellStyle name="Calculation 2 3 20 2 3" xfId="12252"/>
    <cellStyle name="Calculation 2 3 20 2 4" xfId="12253"/>
    <cellStyle name="Calculation 2 3 20 3" xfId="12254"/>
    <cellStyle name="Calculation 2 3 20 3 2" xfId="12255"/>
    <cellStyle name="Calculation 2 3 20 3 3" xfId="12256"/>
    <cellStyle name="Calculation 2 3 20 3 4" xfId="12257"/>
    <cellStyle name="Calculation 2 3 20 4" xfId="12258"/>
    <cellStyle name="Calculation 2 3 20 4 2" xfId="12259"/>
    <cellStyle name="Calculation 2 3 20 4 3" xfId="12260"/>
    <cellStyle name="Calculation 2 3 20 4 4" xfId="12261"/>
    <cellStyle name="Calculation 2 3 20 5" xfId="12262"/>
    <cellStyle name="Calculation 2 3 20 6" xfId="12263"/>
    <cellStyle name="Calculation 2 3 20 7" xfId="12264"/>
    <cellStyle name="Calculation 2 3 21" xfId="12265"/>
    <cellStyle name="Calculation 2 3 21 2" xfId="12266"/>
    <cellStyle name="Calculation 2 3 21 2 2" xfId="12267"/>
    <cellStyle name="Calculation 2 3 21 2 3" xfId="12268"/>
    <cellStyle name="Calculation 2 3 21 2 4" xfId="12269"/>
    <cellStyle name="Calculation 2 3 21 3" xfId="12270"/>
    <cellStyle name="Calculation 2 3 21 3 2" xfId="12271"/>
    <cellStyle name="Calculation 2 3 21 3 3" xfId="12272"/>
    <cellStyle name="Calculation 2 3 21 3 4" xfId="12273"/>
    <cellStyle name="Calculation 2 3 21 4" xfId="12274"/>
    <cellStyle name="Calculation 2 3 21 4 2" xfId="12275"/>
    <cellStyle name="Calculation 2 3 21 4 3" xfId="12276"/>
    <cellStyle name="Calculation 2 3 21 4 4" xfId="12277"/>
    <cellStyle name="Calculation 2 3 21 5" xfId="12278"/>
    <cellStyle name="Calculation 2 3 21 6" xfId="12279"/>
    <cellStyle name="Calculation 2 3 21 7" xfId="12280"/>
    <cellStyle name="Calculation 2 3 22" xfId="12281"/>
    <cellStyle name="Calculation 2 3 22 2" xfId="12282"/>
    <cellStyle name="Calculation 2 3 22 2 2" xfId="12283"/>
    <cellStyle name="Calculation 2 3 22 2 3" xfId="12284"/>
    <cellStyle name="Calculation 2 3 22 2 4" xfId="12285"/>
    <cellStyle name="Calculation 2 3 22 3" xfId="12286"/>
    <cellStyle name="Calculation 2 3 22 3 2" xfId="12287"/>
    <cellStyle name="Calculation 2 3 22 3 3" xfId="12288"/>
    <cellStyle name="Calculation 2 3 22 3 4" xfId="12289"/>
    <cellStyle name="Calculation 2 3 22 4" xfId="12290"/>
    <cellStyle name="Calculation 2 3 22 4 2" xfId="12291"/>
    <cellStyle name="Calculation 2 3 22 4 3" xfId="12292"/>
    <cellStyle name="Calculation 2 3 22 4 4" xfId="12293"/>
    <cellStyle name="Calculation 2 3 22 5" xfId="12294"/>
    <cellStyle name="Calculation 2 3 22 6" xfId="12295"/>
    <cellStyle name="Calculation 2 3 22 7" xfId="12296"/>
    <cellStyle name="Calculation 2 3 23" xfId="12297"/>
    <cellStyle name="Calculation 2 3 23 2" xfId="12298"/>
    <cellStyle name="Calculation 2 3 23 2 2" xfId="12299"/>
    <cellStyle name="Calculation 2 3 23 2 3" xfId="12300"/>
    <cellStyle name="Calculation 2 3 23 2 4" xfId="12301"/>
    <cellStyle name="Calculation 2 3 23 3" xfId="12302"/>
    <cellStyle name="Calculation 2 3 23 3 2" xfId="12303"/>
    <cellStyle name="Calculation 2 3 23 3 3" xfId="12304"/>
    <cellStyle name="Calculation 2 3 23 3 4" xfId="12305"/>
    <cellStyle name="Calculation 2 3 23 4" xfId="12306"/>
    <cellStyle name="Calculation 2 3 23 4 2" xfId="12307"/>
    <cellStyle name="Calculation 2 3 23 4 3" xfId="12308"/>
    <cellStyle name="Calculation 2 3 23 4 4" xfId="12309"/>
    <cellStyle name="Calculation 2 3 23 5" xfId="12310"/>
    <cellStyle name="Calculation 2 3 23 6" xfId="12311"/>
    <cellStyle name="Calculation 2 3 23 7" xfId="12312"/>
    <cellStyle name="Calculation 2 3 24" xfId="12313"/>
    <cellStyle name="Calculation 2 3 24 2" xfId="12314"/>
    <cellStyle name="Calculation 2 3 24 2 2" xfId="12315"/>
    <cellStyle name="Calculation 2 3 24 2 3" xfId="12316"/>
    <cellStyle name="Calculation 2 3 24 2 4" xfId="12317"/>
    <cellStyle name="Calculation 2 3 24 3" xfId="12318"/>
    <cellStyle name="Calculation 2 3 24 3 2" xfId="12319"/>
    <cellStyle name="Calculation 2 3 24 3 3" xfId="12320"/>
    <cellStyle name="Calculation 2 3 24 3 4" xfId="12321"/>
    <cellStyle name="Calculation 2 3 24 4" xfId="12322"/>
    <cellStyle name="Calculation 2 3 24 4 2" xfId="12323"/>
    <cellStyle name="Calculation 2 3 24 4 3" xfId="12324"/>
    <cellStyle name="Calculation 2 3 24 4 4" xfId="12325"/>
    <cellStyle name="Calculation 2 3 24 5" xfId="12326"/>
    <cellStyle name="Calculation 2 3 24 6" xfId="12327"/>
    <cellStyle name="Calculation 2 3 24 7" xfId="12328"/>
    <cellStyle name="Calculation 2 3 25" xfId="12329"/>
    <cellStyle name="Calculation 2 3 25 2" xfId="12330"/>
    <cellStyle name="Calculation 2 3 25 2 2" xfId="12331"/>
    <cellStyle name="Calculation 2 3 25 2 3" xfId="12332"/>
    <cellStyle name="Calculation 2 3 25 2 4" xfId="12333"/>
    <cellStyle name="Calculation 2 3 25 3" xfId="12334"/>
    <cellStyle name="Calculation 2 3 25 3 2" xfId="12335"/>
    <cellStyle name="Calculation 2 3 25 3 3" xfId="12336"/>
    <cellStyle name="Calculation 2 3 25 3 4" xfId="12337"/>
    <cellStyle name="Calculation 2 3 25 4" xfId="12338"/>
    <cellStyle name="Calculation 2 3 25 4 2" xfId="12339"/>
    <cellStyle name="Calculation 2 3 25 4 3" xfId="12340"/>
    <cellStyle name="Calculation 2 3 25 4 4" xfId="12341"/>
    <cellStyle name="Calculation 2 3 25 5" xfId="12342"/>
    <cellStyle name="Calculation 2 3 25 6" xfId="12343"/>
    <cellStyle name="Calculation 2 3 25 7" xfId="12344"/>
    <cellStyle name="Calculation 2 3 26" xfId="12345"/>
    <cellStyle name="Calculation 2 3 26 2" xfId="12346"/>
    <cellStyle name="Calculation 2 3 26 2 2" xfId="12347"/>
    <cellStyle name="Calculation 2 3 26 2 3" xfId="12348"/>
    <cellStyle name="Calculation 2 3 26 2 4" xfId="12349"/>
    <cellStyle name="Calculation 2 3 26 3" xfId="12350"/>
    <cellStyle name="Calculation 2 3 26 3 2" xfId="12351"/>
    <cellStyle name="Calculation 2 3 26 3 3" xfId="12352"/>
    <cellStyle name="Calculation 2 3 26 3 4" xfId="12353"/>
    <cellStyle name="Calculation 2 3 26 4" xfId="12354"/>
    <cellStyle name="Calculation 2 3 26 4 2" xfId="12355"/>
    <cellStyle name="Calculation 2 3 26 4 3" xfId="12356"/>
    <cellStyle name="Calculation 2 3 26 4 4" xfId="12357"/>
    <cellStyle name="Calculation 2 3 26 5" xfId="12358"/>
    <cellStyle name="Calculation 2 3 26 6" xfId="12359"/>
    <cellStyle name="Calculation 2 3 26 7" xfId="12360"/>
    <cellStyle name="Calculation 2 3 27" xfId="12361"/>
    <cellStyle name="Calculation 2 3 27 2" xfId="12362"/>
    <cellStyle name="Calculation 2 3 27 2 2" xfId="12363"/>
    <cellStyle name="Calculation 2 3 27 2 3" xfId="12364"/>
    <cellStyle name="Calculation 2 3 27 2 4" xfId="12365"/>
    <cellStyle name="Calculation 2 3 27 3" xfId="12366"/>
    <cellStyle name="Calculation 2 3 27 3 2" xfId="12367"/>
    <cellStyle name="Calculation 2 3 27 3 3" xfId="12368"/>
    <cellStyle name="Calculation 2 3 27 3 4" xfId="12369"/>
    <cellStyle name="Calculation 2 3 27 4" xfId="12370"/>
    <cellStyle name="Calculation 2 3 27 4 2" xfId="12371"/>
    <cellStyle name="Calculation 2 3 27 4 3" xfId="12372"/>
    <cellStyle name="Calculation 2 3 27 4 4" xfId="12373"/>
    <cellStyle name="Calculation 2 3 27 5" xfId="12374"/>
    <cellStyle name="Calculation 2 3 27 6" xfId="12375"/>
    <cellStyle name="Calculation 2 3 27 7" xfId="12376"/>
    <cellStyle name="Calculation 2 3 28" xfId="12377"/>
    <cellStyle name="Calculation 2 3 28 2" xfId="12378"/>
    <cellStyle name="Calculation 2 3 28 2 2" xfId="12379"/>
    <cellStyle name="Calculation 2 3 28 2 3" xfId="12380"/>
    <cellStyle name="Calculation 2 3 28 2 4" xfId="12381"/>
    <cellStyle name="Calculation 2 3 28 3" xfId="12382"/>
    <cellStyle name="Calculation 2 3 28 3 2" xfId="12383"/>
    <cellStyle name="Calculation 2 3 28 3 3" xfId="12384"/>
    <cellStyle name="Calculation 2 3 28 3 4" xfId="12385"/>
    <cellStyle name="Calculation 2 3 28 4" xfId="12386"/>
    <cellStyle name="Calculation 2 3 28 4 2" xfId="12387"/>
    <cellStyle name="Calculation 2 3 28 4 3" xfId="12388"/>
    <cellStyle name="Calculation 2 3 28 4 4" xfId="12389"/>
    <cellStyle name="Calculation 2 3 28 5" xfId="12390"/>
    <cellStyle name="Calculation 2 3 28 6" xfId="12391"/>
    <cellStyle name="Calculation 2 3 28 7" xfId="12392"/>
    <cellStyle name="Calculation 2 3 29" xfId="12393"/>
    <cellStyle name="Calculation 2 3 29 2" xfId="12394"/>
    <cellStyle name="Calculation 2 3 29 2 2" xfId="12395"/>
    <cellStyle name="Calculation 2 3 29 2 3" xfId="12396"/>
    <cellStyle name="Calculation 2 3 29 2 4" xfId="12397"/>
    <cellStyle name="Calculation 2 3 29 3" xfId="12398"/>
    <cellStyle name="Calculation 2 3 29 3 2" xfId="12399"/>
    <cellStyle name="Calculation 2 3 29 3 3" xfId="12400"/>
    <cellStyle name="Calculation 2 3 29 3 4" xfId="12401"/>
    <cellStyle name="Calculation 2 3 29 4" xfId="12402"/>
    <cellStyle name="Calculation 2 3 29 4 2" xfId="12403"/>
    <cellStyle name="Calculation 2 3 29 4 3" xfId="12404"/>
    <cellStyle name="Calculation 2 3 29 4 4" xfId="12405"/>
    <cellStyle name="Calculation 2 3 29 5" xfId="12406"/>
    <cellStyle name="Calculation 2 3 29 6" xfId="12407"/>
    <cellStyle name="Calculation 2 3 29 7" xfId="12408"/>
    <cellStyle name="Calculation 2 3 3" xfId="12409"/>
    <cellStyle name="Calculation 2 3 3 2" xfId="12410"/>
    <cellStyle name="Calculation 2 3 3 2 2" xfId="12411"/>
    <cellStyle name="Calculation 2 3 3 2 3" xfId="12412"/>
    <cellStyle name="Calculation 2 3 3 2 4" xfId="12413"/>
    <cellStyle name="Calculation 2 3 3 3" xfId="12414"/>
    <cellStyle name="Calculation 2 3 3 3 2" xfId="12415"/>
    <cellStyle name="Calculation 2 3 3 3 3" xfId="12416"/>
    <cellStyle name="Calculation 2 3 3 3 4" xfId="12417"/>
    <cellStyle name="Calculation 2 3 3 4" xfId="12418"/>
    <cellStyle name="Calculation 2 3 3 4 2" xfId="12419"/>
    <cellStyle name="Calculation 2 3 3 4 3" xfId="12420"/>
    <cellStyle name="Calculation 2 3 3 4 4" xfId="12421"/>
    <cellStyle name="Calculation 2 3 3 5" xfId="12422"/>
    <cellStyle name="Calculation 2 3 3 6" xfId="12423"/>
    <cellStyle name="Calculation 2 3 3 7" xfId="12424"/>
    <cellStyle name="Calculation 2 3 30" xfId="12425"/>
    <cellStyle name="Calculation 2 3 30 2" xfId="12426"/>
    <cellStyle name="Calculation 2 3 30 2 2" xfId="12427"/>
    <cellStyle name="Calculation 2 3 30 2 3" xfId="12428"/>
    <cellStyle name="Calculation 2 3 30 2 4" xfId="12429"/>
    <cellStyle name="Calculation 2 3 30 3" xfId="12430"/>
    <cellStyle name="Calculation 2 3 30 3 2" xfId="12431"/>
    <cellStyle name="Calculation 2 3 30 3 3" xfId="12432"/>
    <cellStyle name="Calculation 2 3 30 3 4" xfId="12433"/>
    <cellStyle name="Calculation 2 3 30 4" xfId="12434"/>
    <cellStyle name="Calculation 2 3 30 4 2" xfId="12435"/>
    <cellStyle name="Calculation 2 3 30 4 3" xfId="12436"/>
    <cellStyle name="Calculation 2 3 30 4 4" xfId="12437"/>
    <cellStyle name="Calculation 2 3 30 5" xfId="12438"/>
    <cellStyle name="Calculation 2 3 30 6" xfId="12439"/>
    <cellStyle name="Calculation 2 3 30 7" xfId="12440"/>
    <cellStyle name="Calculation 2 3 31" xfId="12441"/>
    <cellStyle name="Calculation 2 3 31 2" xfId="12442"/>
    <cellStyle name="Calculation 2 3 31 2 2" xfId="12443"/>
    <cellStyle name="Calculation 2 3 31 2 3" xfId="12444"/>
    <cellStyle name="Calculation 2 3 31 2 4" xfId="12445"/>
    <cellStyle name="Calculation 2 3 31 3" xfId="12446"/>
    <cellStyle name="Calculation 2 3 31 3 2" xfId="12447"/>
    <cellStyle name="Calculation 2 3 31 3 3" xfId="12448"/>
    <cellStyle name="Calculation 2 3 31 3 4" xfId="12449"/>
    <cellStyle name="Calculation 2 3 31 4" xfId="12450"/>
    <cellStyle name="Calculation 2 3 31 4 2" xfId="12451"/>
    <cellStyle name="Calculation 2 3 31 4 3" xfId="12452"/>
    <cellStyle name="Calculation 2 3 31 4 4" xfId="12453"/>
    <cellStyle name="Calculation 2 3 31 5" xfId="12454"/>
    <cellStyle name="Calculation 2 3 31 6" xfId="12455"/>
    <cellStyle name="Calculation 2 3 31 7" xfId="12456"/>
    <cellStyle name="Calculation 2 3 32" xfId="12457"/>
    <cellStyle name="Calculation 2 3 32 2" xfId="12458"/>
    <cellStyle name="Calculation 2 3 32 2 2" xfId="12459"/>
    <cellStyle name="Calculation 2 3 32 2 3" xfId="12460"/>
    <cellStyle name="Calculation 2 3 32 2 4" xfId="12461"/>
    <cellStyle name="Calculation 2 3 32 3" xfId="12462"/>
    <cellStyle name="Calculation 2 3 32 3 2" xfId="12463"/>
    <cellStyle name="Calculation 2 3 32 3 3" xfId="12464"/>
    <cellStyle name="Calculation 2 3 32 3 4" xfId="12465"/>
    <cellStyle name="Calculation 2 3 32 4" xfId="12466"/>
    <cellStyle name="Calculation 2 3 32 4 2" xfId="12467"/>
    <cellStyle name="Calculation 2 3 32 4 3" xfId="12468"/>
    <cellStyle name="Calculation 2 3 32 4 4" xfId="12469"/>
    <cellStyle name="Calculation 2 3 32 5" xfId="12470"/>
    <cellStyle name="Calculation 2 3 32 6" xfId="12471"/>
    <cellStyle name="Calculation 2 3 32 7" xfId="12472"/>
    <cellStyle name="Calculation 2 3 33" xfId="12473"/>
    <cellStyle name="Calculation 2 3 33 2" xfId="12474"/>
    <cellStyle name="Calculation 2 3 33 2 2" xfId="12475"/>
    <cellStyle name="Calculation 2 3 33 2 3" xfId="12476"/>
    <cellStyle name="Calculation 2 3 33 2 4" xfId="12477"/>
    <cellStyle name="Calculation 2 3 33 3" xfId="12478"/>
    <cellStyle name="Calculation 2 3 33 3 2" xfId="12479"/>
    <cellStyle name="Calculation 2 3 33 3 3" xfId="12480"/>
    <cellStyle name="Calculation 2 3 33 3 4" xfId="12481"/>
    <cellStyle name="Calculation 2 3 33 4" xfId="12482"/>
    <cellStyle name="Calculation 2 3 33 4 2" xfId="12483"/>
    <cellStyle name="Calculation 2 3 33 4 3" xfId="12484"/>
    <cellStyle name="Calculation 2 3 33 4 4" xfId="12485"/>
    <cellStyle name="Calculation 2 3 33 5" xfId="12486"/>
    <cellStyle name="Calculation 2 3 33 6" xfId="12487"/>
    <cellStyle name="Calculation 2 3 33 7" xfId="12488"/>
    <cellStyle name="Calculation 2 3 34" xfId="12489"/>
    <cellStyle name="Calculation 2 3 35" xfId="12490"/>
    <cellStyle name="Calculation 2 3 4" xfId="12491"/>
    <cellStyle name="Calculation 2 3 4 2" xfId="12492"/>
    <cellStyle name="Calculation 2 3 4 2 2" xfId="12493"/>
    <cellStyle name="Calculation 2 3 4 2 3" xfId="12494"/>
    <cellStyle name="Calculation 2 3 4 2 4" xfId="12495"/>
    <cellStyle name="Calculation 2 3 4 3" xfId="12496"/>
    <cellStyle name="Calculation 2 3 4 3 2" xfId="12497"/>
    <cellStyle name="Calculation 2 3 4 3 3" xfId="12498"/>
    <cellStyle name="Calculation 2 3 4 3 4" xfId="12499"/>
    <cellStyle name="Calculation 2 3 4 4" xfId="12500"/>
    <cellStyle name="Calculation 2 3 4 4 2" xfId="12501"/>
    <cellStyle name="Calculation 2 3 4 4 3" xfId="12502"/>
    <cellStyle name="Calculation 2 3 4 4 4" xfId="12503"/>
    <cellStyle name="Calculation 2 3 4 5" xfId="12504"/>
    <cellStyle name="Calculation 2 3 4 6" xfId="12505"/>
    <cellStyle name="Calculation 2 3 4 7" xfId="12506"/>
    <cellStyle name="Calculation 2 3 5" xfId="12507"/>
    <cellStyle name="Calculation 2 3 5 2" xfId="12508"/>
    <cellStyle name="Calculation 2 3 5 2 2" xfId="12509"/>
    <cellStyle name="Calculation 2 3 5 2 3" xfId="12510"/>
    <cellStyle name="Calculation 2 3 5 2 4" xfId="12511"/>
    <cellStyle name="Calculation 2 3 5 3" xfId="12512"/>
    <cellStyle name="Calculation 2 3 5 3 2" xfId="12513"/>
    <cellStyle name="Calculation 2 3 5 3 3" xfId="12514"/>
    <cellStyle name="Calculation 2 3 5 3 4" xfId="12515"/>
    <cellStyle name="Calculation 2 3 5 4" xfId="12516"/>
    <cellStyle name="Calculation 2 3 5 4 2" xfId="12517"/>
    <cellStyle name="Calculation 2 3 5 4 3" xfId="12518"/>
    <cellStyle name="Calculation 2 3 5 4 4" xfId="12519"/>
    <cellStyle name="Calculation 2 3 5 5" xfId="12520"/>
    <cellStyle name="Calculation 2 3 5 6" xfId="12521"/>
    <cellStyle name="Calculation 2 3 5 7" xfId="12522"/>
    <cellStyle name="Calculation 2 3 6" xfId="12523"/>
    <cellStyle name="Calculation 2 3 6 2" xfId="12524"/>
    <cellStyle name="Calculation 2 3 6 2 2" xfId="12525"/>
    <cellStyle name="Calculation 2 3 6 2 3" xfId="12526"/>
    <cellStyle name="Calculation 2 3 6 2 4" xfId="12527"/>
    <cellStyle name="Calculation 2 3 6 3" xfId="12528"/>
    <cellStyle name="Calculation 2 3 6 3 2" xfId="12529"/>
    <cellStyle name="Calculation 2 3 6 3 3" xfId="12530"/>
    <cellStyle name="Calculation 2 3 6 3 4" xfId="12531"/>
    <cellStyle name="Calculation 2 3 6 4" xfId="12532"/>
    <cellStyle name="Calculation 2 3 6 4 2" xfId="12533"/>
    <cellStyle name="Calculation 2 3 6 4 3" xfId="12534"/>
    <cellStyle name="Calculation 2 3 6 4 4" xfId="12535"/>
    <cellStyle name="Calculation 2 3 6 5" xfId="12536"/>
    <cellStyle name="Calculation 2 3 6 6" xfId="12537"/>
    <cellStyle name="Calculation 2 3 6 7" xfId="12538"/>
    <cellStyle name="Calculation 2 3 7" xfId="12539"/>
    <cellStyle name="Calculation 2 3 7 2" xfId="12540"/>
    <cellStyle name="Calculation 2 3 7 2 2" xfId="12541"/>
    <cellStyle name="Calculation 2 3 7 2 3" xfId="12542"/>
    <cellStyle name="Calculation 2 3 7 2 4" xfId="12543"/>
    <cellStyle name="Calculation 2 3 7 3" xfId="12544"/>
    <cellStyle name="Calculation 2 3 7 3 2" xfId="12545"/>
    <cellStyle name="Calculation 2 3 7 3 3" xfId="12546"/>
    <cellStyle name="Calculation 2 3 7 3 4" xfId="12547"/>
    <cellStyle name="Calculation 2 3 7 4" xfId="12548"/>
    <cellStyle name="Calculation 2 3 7 4 2" xfId="12549"/>
    <cellStyle name="Calculation 2 3 7 4 3" xfId="12550"/>
    <cellStyle name="Calculation 2 3 7 4 4" xfId="12551"/>
    <cellStyle name="Calculation 2 3 7 5" xfId="12552"/>
    <cellStyle name="Calculation 2 3 7 6" xfId="12553"/>
    <cellStyle name="Calculation 2 3 7 7" xfId="12554"/>
    <cellStyle name="Calculation 2 3 8" xfId="12555"/>
    <cellStyle name="Calculation 2 3 8 2" xfId="12556"/>
    <cellStyle name="Calculation 2 3 8 2 2" xfId="12557"/>
    <cellStyle name="Calculation 2 3 8 2 3" xfId="12558"/>
    <cellStyle name="Calculation 2 3 8 2 4" xfId="12559"/>
    <cellStyle name="Calculation 2 3 8 3" xfId="12560"/>
    <cellStyle name="Calculation 2 3 8 3 2" xfId="12561"/>
    <cellStyle name="Calculation 2 3 8 3 3" xfId="12562"/>
    <cellStyle name="Calculation 2 3 8 3 4" xfId="12563"/>
    <cellStyle name="Calculation 2 3 8 4" xfId="12564"/>
    <cellStyle name="Calculation 2 3 8 4 2" xfId="12565"/>
    <cellStyle name="Calculation 2 3 8 4 3" xfId="12566"/>
    <cellStyle name="Calculation 2 3 8 4 4" xfId="12567"/>
    <cellStyle name="Calculation 2 3 8 5" xfId="12568"/>
    <cellStyle name="Calculation 2 3 8 6" xfId="12569"/>
    <cellStyle name="Calculation 2 3 8 7" xfId="12570"/>
    <cellStyle name="Calculation 2 3 9" xfId="12571"/>
    <cellStyle name="Calculation 2 3 9 2" xfId="12572"/>
    <cellStyle name="Calculation 2 3 9 2 2" xfId="12573"/>
    <cellStyle name="Calculation 2 3 9 2 3" xfId="12574"/>
    <cellStyle name="Calculation 2 3 9 2 4" xfId="12575"/>
    <cellStyle name="Calculation 2 3 9 3" xfId="12576"/>
    <cellStyle name="Calculation 2 3 9 3 2" xfId="12577"/>
    <cellStyle name="Calculation 2 3 9 3 3" xfId="12578"/>
    <cellStyle name="Calculation 2 3 9 3 4" xfId="12579"/>
    <cellStyle name="Calculation 2 3 9 4" xfId="12580"/>
    <cellStyle name="Calculation 2 3 9 4 2" xfId="12581"/>
    <cellStyle name="Calculation 2 3 9 4 3" xfId="12582"/>
    <cellStyle name="Calculation 2 3 9 4 4" xfId="12583"/>
    <cellStyle name="Calculation 2 3 9 5" xfId="12584"/>
    <cellStyle name="Calculation 2 3 9 6" xfId="12585"/>
    <cellStyle name="Calculation 2 3 9 7" xfId="12586"/>
    <cellStyle name="Calculation 2 30" xfId="12587"/>
    <cellStyle name="Calculation 2 30 2" xfId="12588"/>
    <cellStyle name="Calculation 2 30 2 2" xfId="12589"/>
    <cellStyle name="Calculation 2 30 2 3" xfId="12590"/>
    <cellStyle name="Calculation 2 30 2 4" xfId="12591"/>
    <cellStyle name="Calculation 2 30 3" xfId="12592"/>
    <cellStyle name="Calculation 2 30 3 2" xfId="12593"/>
    <cellStyle name="Calculation 2 30 3 3" xfId="12594"/>
    <cellStyle name="Calculation 2 30 3 4" xfId="12595"/>
    <cellStyle name="Calculation 2 30 4" xfId="12596"/>
    <cellStyle name="Calculation 2 30 4 2" xfId="12597"/>
    <cellStyle name="Calculation 2 30 4 3" xfId="12598"/>
    <cellStyle name="Calculation 2 30 4 4" xfId="12599"/>
    <cellStyle name="Calculation 2 30 5" xfId="12600"/>
    <cellStyle name="Calculation 2 30 6" xfId="12601"/>
    <cellStyle name="Calculation 2 30 7" xfId="12602"/>
    <cellStyle name="Calculation 2 31" xfId="12603"/>
    <cellStyle name="Calculation 2 31 2" xfId="12604"/>
    <cellStyle name="Calculation 2 31 2 2" xfId="12605"/>
    <cellStyle name="Calculation 2 31 2 3" xfId="12606"/>
    <cellStyle name="Calculation 2 31 2 4" xfId="12607"/>
    <cellStyle name="Calculation 2 31 3" xfId="12608"/>
    <cellStyle name="Calculation 2 31 3 2" xfId="12609"/>
    <cellStyle name="Calculation 2 31 3 3" xfId="12610"/>
    <cellStyle name="Calculation 2 31 3 4" xfId="12611"/>
    <cellStyle name="Calculation 2 31 4" xfId="12612"/>
    <cellStyle name="Calculation 2 31 4 2" xfId="12613"/>
    <cellStyle name="Calculation 2 31 4 3" xfId="12614"/>
    <cellStyle name="Calculation 2 31 4 4" xfId="12615"/>
    <cellStyle name="Calculation 2 31 5" xfId="12616"/>
    <cellStyle name="Calculation 2 31 6" xfId="12617"/>
    <cellStyle name="Calculation 2 31 7" xfId="12618"/>
    <cellStyle name="Calculation 2 32" xfId="12619"/>
    <cellStyle name="Calculation 2 32 2" xfId="12620"/>
    <cellStyle name="Calculation 2 32 2 2" xfId="12621"/>
    <cellStyle name="Calculation 2 32 2 3" xfId="12622"/>
    <cellStyle name="Calculation 2 32 2 4" xfId="12623"/>
    <cellStyle name="Calculation 2 32 3" xfId="12624"/>
    <cellStyle name="Calculation 2 32 3 2" xfId="12625"/>
    <cellStyle name="Calculation 2 32 3 3" xfId="12626"/>
    <cellStyle name="Calculation 2 32 3 4" xfId="12627"/>
    <cellStyle name="Calculation 2 32 4" xfId="12628"/>
    <cellStyle name="Calculation 2 32 4 2" xfId="12629"/>
    <cellStyle name="Calculation 2 32 4 3" xfId="12630"/>
    <cellStyle name="Calculation 2 32 4 4" xfId="12631"/>
    <cellStyle name="Calculation 2 32 5" xfId="12632"/>
    <cellStyle name="Calculation 2 32 6" xfId="12633"/>
    <cellStyle name="Calculation 2 32 7" xfId="12634"/>
    <cellStyle name="Calculation 2 33" xfId="12635"/>
    <cellStyle name="Calculation 2 33 2" xfId="12636"/>
    <cellStyle name="Calculation 2 33 2 2" xfId="12637"/>
    <cellStyle name="Calculation 2 33 2 3" xfId="12638"/>
    <cellStyle name="Calculation 2 33 2 4" xfId="12639"/>
    <cellStyle name="Calculation 2 33 3" xfId="12640"/>
    <cellStyle name="Calculation 2 33 3 2" xfId="12641"/>
    <cellStyle name="Calculation 2 33 3 3" xfId="12642"/>
    <cellStyle name="Calculation 2 33 3 4" xfId="12643"/>
    <cellStyle name="Calculation 2 33 4" xfId="12644"/>
    <cellStyle name="Calculation 2 33 4 2" xfId="12645"/>
    <cellStyle name="Calculation 2 33 4 3" xfId="12646"/>
    <cellStyle name="Calculation 2 33 4 4" xfId="12647"/>
    <cellStyle name="Calculation 2 33 5" xfId="12648"/>
    <cellStyle name="Calculation 2 33 6" xfId="12649"/>
    <cellStyle name="Calculation 2 33 7" xfId="12650"/>
    <cellStyle name="Calculation 2 34" xfId="12651"/>
    <cellStyle name="Calculation 2 34 2" xfId="12652"/>
    <cellStyle name="Calculation 2 34 2 2" xfId="12653"/>
    <cellStyle name="Calculation 2 34 2 3" xfId="12654"/>
    <cellStyle name="Calculation 2 34 2 4" xfId="12655"/>
    <cellStyle name="Calculation 2 34 3" xfId="12656"/>
    <cellStyle name="Calculation 2 34 3 2" xfId="12657"/>
    <cellStyle name="Calculation 2 34 3 3" xfId="12658"/>
    <cellStyle name="Calculation 2 34 3 4" xfId="12659"/>
    <cellStyle name="Calculation 2 34 4" xfId="12660"/>
    <cellStyle name="Calculation 2 34 4 2" xfId="12661"/>
    <cellStyle name="Calculation 2 34 4 3" xfId="12662"/>
    <cellStyle name="Calculation 2 34 4 4" xfId="12663"/>
    <cellStyle name="Calculation 2 34 5" xfId="12664"/>
    <cellStyle name="Calculation 2 34 6" xfId="12665"/>
    <cellStyle name="Calculation 2 34 7" xfId="12666"/>
    <cellStyle name="Calculation 2 35" xfId="12667"/>
    <cellStyle name="Calculation 2 35 2" xfId="12668"/>
    <cellStyle name="Calculation 2 35 2 2" xfId="12669"/>
    <cellStyle name="Calculation 2 35 2 3" xfId="12670"/>
    <cellStyle name="Calculation 2 35 2 4" xfId="12671"/>
    <cellStyle name="Calculation 2 35 3" xfId="12672"/>
    <cellStyle name="Calculation 2 35 3 2" xfId="12673"/>
    <cellStyle name="Calculation 2 35 3 3" xfId="12674"/>
    <cellStyle name="Calculation 2 35 3 4" xfId="12675"/>
    <cellStyle name="Calculation 2 35 4" xfId="12676"/>
    <cellStyle name="Calculation 2 35 4 2" xfId="12677"/>
    <cellStyle name="Calculation 2 35 4 3" xfId="12678"/>
    <cellStyle name="Calculation 2 35 4 4" xfId="12679"/>
    <cellStyle name="Calculation 2 35 5" xfId="12680"/>
    <cellStyle name="Calculation 2 35 6" xfId="12681"/>
    <cellStyle name="Calculation 2 35 7" xfId="12682"/>
    <cellStyle name="Calculation 2 36" xfId="12683"/>
    <cellStyle name="Calculation 2 36 2" xfId="12684"/>
    <cellStyle name="Calculation 2 36 3" xfId="12685"/>
    <cellStyle name="Calculation 2 36 4" xfId="12686"/>
    <cellStyle name="Calculation 2 4" xfId="12687"/>
    <cellStyle name="Calculation 2 4 2" xfId="12688"/>
    <cellStyle name="Calculation 2 4 2 2" xfId="12689"/>
    <cellStyle name="Calculation 2 4 2 3" xfId="12690"/>
    <cellStyle name="Calculation 2 4 2 4" xfId="12691"/>
    <cellStyle name="Calculation 2 4 3" xfId="12692"/>
    <cellStyle name="Calculation 2 4 3 2" xfId="12693"/>
    <cellStyle name="Calculation 2 4 3 3" xfId="12694"/>
    <cellStyle name="Calculation 2 4 3 4" xfId="12695"/>
    <cellStyle name="Calculation 2 4 4" xfId="12696"/>
    <cellStyle name="Calculation 2 4 4 2" xfId="12697"/>
    <cellStyle name="Calculation 2 4 4 3" xfId="12698"/>
    <cellStyle name="Calculation 2 4 4 4" xfId="12699"/>
    <cellStyle name="Calculation 2 4 5" xfId="12700"/>
    <cellStyle name="Calculation 2 4 6" xfId="12701"/>
    <cellStyle name="Calculation 2 4 7" xfId="12702"/>
    <cellStyle name="Calculation 2 4 8" xfId="12703"/>
    <cellStyle name="Calculation 2 5" xfId="12704"/>
    <cellStyle name="Calculation 2 5 2" xfId="12705"/>
    <cellStyle name="Calculation 2 5 2 2" xfId="12706"/>
    <cellStyle name="Calculation 2 5 2 3" xfId="12707"/>
    <cellStyle name="Calculation 2 5 2 4" xfId="12708"/>
    <cellStyle name="Calculation 2 5 3" xfId="12709"/>
    <cellStyle name="Calculation 2 5 3 2" xfId="12710"/>
    <cellStyle name="Calculation 2 5 3 3" xfId="12711"/>
    <cellStyle name="Calculation 2 5 3 4" xfId="12712"/>
    <cellStyle name="Calculation 2 5 4" xfId="12713"/>
    <cellStyle name="Calculation 2 5 4 2" xfId="12714"/>
    <cellStyle name="Calculation 2 5 4 3" xfId="12715"/>
    <cellStyle name="Calculation 2 5 4 4" xfId="12716"/>
    <cellStyle name="Calculation 2 5 5" xfId="12717"/>
    <cellStyle name="Calculation 2 5 6" xfId="12718"/>
    <cellStyle name="Calculation 2 5 7" xfId="12719"/>
    <cellStyle name="Calculation 2 5 8" xfId="12720"/>
    <cellStyle name="Calculation 2 6" xfId="12721"/>
    <cellStyle name="Calculation 2 6 2" xfId="12722"/>
    <cellStyle name="Calculation 2 6 2 2" xfId="12723"/>
    <cellStyle name="Calculation 2 6 2 3" xfId="12724"/>
    <cellStyle name="Calculation 2 6 2 4" xfId="12725"/>
    <cellStyle name="Calculation 2 6 3" xfId="12726"/>
    <cellStyle name="Calculation 2 6 3 2" xfId="12727"/>
    <cellStyle name="Calculation 2 6 3 3" xfId="12728"/>
    <cellStyle name="Calculation 2 6 3 4" xfId="12729"/>
    <cellStyle name="Calculation 2 6 4" xfId="12730"/>
    <cellStyle name="Calculation 2 6 4 2" xfId="12731"/>
    <cellStyle name="Calculation 2 6 4 3" xfId="12732"/>
    <cellStyle name="Calculation 2 6 4 4" xfId="12733"/>
    <cellStyle name="Calculation 2 6 5" xfId="12734"/>
    <cellStyle name="Calculation 2 6 6" xfId="12735"/>
    <cellStyle name="Calculation 2 6 7" xfId="12736"/>
    <cellStyle name="Calculation 2 6 8" xfId="12737"/>
    <cellStyle name="Calculation 2 7" xfId="12738"/>
    <cellStyle name="Calculation 2 7 2" xfId="12739"/>
    <cellStyle name="Calculation 2 7 2 2" xfId="12740"/>
    <cellStyle name="Calculation 2 7 2 3" xfId="12741"/>
    <cellStyle name="Calculation 2 7 2 4" xfId="12742"/>
    <cellStyle name="Calculation 2 7 3" xfId="12743"/>
    <cellStyle name="Calculation 2 7 3 2" xfId="12744"/>
    <cellStyle name="Calculation 2 7 3 3" xfId="12745"/>
    <cellStyle name="Calculation 2 7 3 4" xfId="12746"/>
    <cellStyle name="Calculation 2 7 4" xfId="12747"/>
    <cellStyle name="Calculation 2 7 4 2" xfId="12748"/>
    <cellStyle name="Calculation 2 7 4 3" xfId="12749"/>
    <cellStyle name="Calculation 2 7 4 4" xfId="12750"/>
    <cellStyle name="Calculation 2 7 5" xfId="12751"/>
    <cellStyle name="Calculation 2 7 6" xfId="12752"/>
    <cellStyle name="Calculation 2 7 7" xfId="12753"/>
    <cellStyle name="Calculation 2 7 8" xfId="12754"/>
    <cellStyle name="Calculation 2 8" xfId="12755"/>
    <cellStyle name="Calculation 2 8 2" xfId="12756"/>
    <cellStyle name="Calculation 2 8 2 2" xfId="12757"/>
    <cellStyle name="Calculation 2 8 2 3" xfId="12758"/>
    <cellStyle name="Calculation 2 8 2 4" xfId="12759"/>
    <cellStyle name="Calculation 2 8 3" xfId="12760"/>
    <cellStyle name="Calculation 2 8 3 2" xfId="12761"/>
    <cellStyle name="Calculation 2 8 3 3" xfId="12762"/>
    <cellStyle name="Calculation 2 8 3 4" xfId="12763"/>
    <cellStyle name="Calculation 2 8 4" xfId="12764"/>
    <cellStyle name="Calculation 2 8 4 2" xfId="12765"/>
    <cellStyle name="Calculation 2 8 4 3" xfId="12766"/>
    <cellStyle name="Calculation 2 8 4 4" xfId="12767"/>
    <cellStyle name="Calculation 2 8 5" xfId="12768"/>
    <cellStyle name="Calculation 2 8 6" xfId="12769"/>
    <cellStyle name="Calculation 2 8 7" xfId="12770"/>
    <cellStyle name="Calculation 2 8 8" xfId="12771"/>
    <cellStyle name="Calculation 2 9" xfId="12772"/>
    <cellStyle name="Calculation 2 9 2" xfId="12773"/>
    <cellStyle name="Calculation 2 9 2 2" xfId="12774"/>
    <cellStyle name="Calculation 2 9 2 3" xfId="12775"/>
    <cellStyle name="Calculation 2 9 2 4" xfId="12776"/>
    <cellStyle name="Calculation 2 9 3" xfId="12777"/>
    <cellStyle name="Calculation 2 9 3 2" xfId="12778"/>
    <cellStyle name="Calculation 2 9 3 3" xfId="12779"/>
    <cellStyle name="Calculation 2 9 3 4" xfId="12780"/>
    <cellStyle name="Calculation 2 9 4" xfId="12781"/>
    <cellStyle name="Calculation 2 9 4 2" xfId="12782"/>
    <cellStyle name="Calculation 2 9 4 3" xfId="12783"/>
    <cellStyle name="Calculation 2 9 4 4" xfId="12784"/>
    <cellStyle name="Calculation 2 9 5" xfId="12785"/>
    <cellStyle name="Calculation 2 9 6" xfId="12786"/>
    <cellStyle name="Calculation 2 9 7" xfId="12787"/>
    <cellStyle name="Calculation 3" xfId="2185"/>
    <cellStyle name="Callum" xfId="2186"/>
    <cellStyle name="CALLUP Amount" xfId="2187"/>
    <cellStyle name="CALLUP Amount [1]" xfId="2188"/>
    <cellStyle name="CALLUP Amount [2]" xfId="2189"/>
    <cellStyle name="CALLUP Percent" xfId="2190"/>
    <cellStyle name="CALLUP Percent [1]" xfId="2191"/>
    <cellStyle name="CALLUP Percent [2]" xfId="2192"/>
    <cellStyle name="Check" xfId="2193"/>
    <cellStyle name="Check 10" xfId="12788"/>
    <cellStyle name="Check 10 2" xfId="12789"/>
    <cellStyle name="Check 10 2 2" xfId="12790"/>
    <cellStyle name="Check 10 2 2 2" xfId="12791"/>
    <cellStyle name="Check 10 2 2 3" xfId="12792"/>
    <cellStyle name="Check 10 2 2 4" xfId="12793"/>
    <cellStyle name="Check 10 2 3" xfId="12794"/>
    <cellStyle name="Check 10 2 3 2" xfId="12795"/>
    <cellStyle name="Check 10 2 4" xfId="12796"/>
    <cellStyle name="Check 10 2 5" xfId="12797"/>
    <cellStyle name="Check 10 3" xfId="12798"/>
    <cellStyle name="Check 10 3 2" xfId="12799"/>
    <cellStyle name="Check 10 3 2 2" xfId="12800"/>
    <cellStyle name="Check 10 3 2 3" xfId="12801"/>
    <cellStyle name="Check 10 3 2 4" xfId="12802"/>
    <cellStyle name="Check 10 3 3" xfId="12803"/>
    <cellStyle name="Check 10 3 3 2" xfId="12804"/>
    <cellStyle name="Check 10 3 4" xfId="12805"/>
    <cellStyle name="Check 10 3 5" xfId="12806"/>
    <cellStyle name="Check 10 4" xfId="12807"/>
    <cellStyle name="Check 10 4 2" xfId="12808"/>
    <cellStyle name="Check 10 4 2 2" xfId="12809"/>
    <cellStyle name="Check 10 4 2 3" xfId="12810"/>
    <cellStyle name="Check 10 4 2 4" xfId="12811"/>
    <cellStyle name="Check 10 4 3" xfId="12812"/>
    <cellStyle name="Check 10 4 3 2" xfId="12813"/>
    <cellStyle name="Check 10 4 4" xfId="12814"/>
    <cellStyle name="Check 10 4 5" xfId="12815"/>
    <cellStyle name="Check 10 5" xfId="12816"/>
    <cellStyle name="Check 10 5 2" xfId="12817"/>
    <cellStyle name="Check 10 5 3" xfId="12818"/>
    <cellStyle name="Check 10 5 4" xfId="12819"/>
    <cellStyle name="Check 10 6" xfId="12820"/>
    <cellStyle name="Check 10 6 2" xfId="12821"/>
    <cellStyle name="Check 10 7" xfId="12822"/>
    <cellStyle name="Check 10 8" xfId="12823"/>
    <cellStyle name="Check 11" xfId="12824"/>
    <cellStyle name="Check 11 2" xfId="12825"/>
    <cellStyle name="Check 11 2 2" xfId="12826"/>
    <cellStyle name="Check 11 2 2 2" xfId="12827"/>
    <cellStyle name="Check 11 2 2 3" xfId="12828"/>
    <cellStyle name="Check 11 2 2 4" xfId="12829"/>
    <cellStyle name="Check 11 2 3" xfId="12830"/>
    <cellStyle name="Check 11 2 3 2" xfId="12831"/>
    <cellStyle name="Check 11 2 4" xfId="12832"/>
    <cellStyle name="Check 11 2 5" xfId="12833"/>
    <cellStyle name="Check 11 3" xfId="12834"/>
    <cellStyle name="Check 11 3 2" xfId="12835"/>
    <cellStyle name="Check 11 3 2 2" xfId="12836"/>
    <cellStyle name="Check 11 3 2 3" xfId="12837"/>
    <cellStyle name="Check 11 3 2 4" xfId="12838"/>
    <cellStyle name="Check 11 3 3" xfId="12839"/>
    <cellStyle name="Check 11 3 3 2" xfId="12840"/>
    <cellStyle name="Check 11 3 4" xfId="12841"/>
    <cellStyle name="Check 11 3 5" xfId="12842"/>
    <cellStyle name="Check 11 4" xfId="12843"/>
    <cellStyle name="Check 11 4 2" xfId="12844"/>
    <cellStyle name="Check 11 4 2 2" xfId="12845"/>
    <cellStyle name="Check 11 4 2 3" xfId="12846"/>
    <cellStyle name="Check 11 4 2 4" xfId="12847"/>
    <cellStyle name="Check 11 4 3" xfId="12848"/>
    <cellStyle name="Check 11 4 3 2" xfId="12849"/>
    <cellStyle name="Check 11 4 4" xfId="12850"/>
    <cellStyle name="Check 11 4 5" xfId="12851"/>
    <cellStyle name="Check 11 5" xfId="12852"/>
    <cellStyle name="Check 11 5 2" xfId="12853"/>
    <cellStyle name="Check 11 5 3" xfId="12854"/>
    <cellStyle name="Check 11 5 4" xfId="12855"/>
    <cellStyle name="Check 11 6" xfId="12856"/>
    <cellStyle name="Check 11 6 2" xfId="12857"/>
    <cellStyle name="Check 11 7" xfId="12858"/>
    <cellStyle name="Check 11 8" xfId="12859"/>
    <cellStyle name="Check 12" xfId="12860"/>
    <cellStyle name="Check 12 2" xfId="12861"/>
    <cellStyle name="Check 12 2 2" xfId="12862"/>
    <cellStyle name="Check 12 2 2 2" xfId="12863"/>
    <cellStyle name="Check 12 2 2 3" xfId="12864"/>
    <cellStyle name="Check 12 2 2 4" xfId="12865"/>
    <cellStyle name="Check 12 2 3" xfId="12866"/>
    <cellStyle name="Check 12 2 3 2" xfId="12867"/>
    <cellStyle name="Check 12 2 4" xfId="12868"/>
    <cellStyle name="Check 12 2 5" xfId="12869"/>
    <cellStyle name="Check 12 3" xfId="12870"/>
    <cellStyle name="Check 12 3 2" xfId="12871"/>
    <cellStyle name="Check 12 3 2 2" xfId="12872"/>
    <cellStyle name="Check 12 3 2 3" xfId="12873"/>
    <cellStyle name="Check 12 3 2 4" xfId="12874"/>
    <cellStyle name="Check 12 3 3" xfId="12875"/>
    <cellStyle name="Check 12 3 3 2" xfId="12876"/>
    <cellStyle name="Check 12 3 4" xfId="12877"/>
    <cellStyle name="Check 12 3 5" xfId="12878"/>
    <cellStyle name="Check 12 4" xfId="12879"/>
    <cellStyle name="Check 12 4 2" xfId="12880"/>
    <cellStyle name="Check 12 4 2 2" xfId="12881"/>
    <cellStyle name="Check 12 4 2 3" xfId="12882"/>
    <cellStyle name="Check 12 4 2 4" xfId="12883"/>
    <cellStyle name="Check 12 4 3" xfId="12884"/>
    <cellStyle name="Check 12 4 3 2" xfId="12885"/>
    <cellStyle name="Check 12 4 4" xfId="12886"/>
    <cellStyle name="Check 12 4 5" xfId="12887"/>
    <cellStyle name="Check 12 5" xfId="12888"/>
    <cellStyle name="Check 12 5 2" xfId="12889"/>
    <cellStyle name="Check 12 5 3" xfId="12890"/>
    <cellStyle name="Check 12 5 4" xfId="12891"/>
    <cellStyle name="Check 12 6" xfId="12892"/>
    <cellStyle name="Check 12 6 2" xfId="12893"/>
    <cellStyle name="Check 12 7" xfId="12894"/>
    <cellStyle name="Check 12 8" xfId="12895"/>
    <cellStyle name="Check 13" xfId="12896"/>
    <cellStyle name="Check 13 2" xfId="12897"/>
    <cellStyle name="Check 13 2 2" xfId="12898"/>
    <cellStyle name="Check 13 2 2 2" xfId="12899"/>
    <cellStyle name="Check 13 2 2 3" xfId="12900"/>
    <cellStyle name="Check 13 2 2 4" xfId="12901"/>
    <cellStyle name="Check 13 2 3" xfId="12902"/>
    <cellStyle name="Check 13 2 3 2" xfId="12903"/>
    <cellStyle name="Check 13 2 4" xfId="12904"/>
    <cellStyle name="Check 13 2 5" xfId="12905"/>
    <cellStyle name="Check 13 3" xfId="12906"/>
    <cellStyle name="Check 13 3 2" xfId="12907"/>
    <cellStyle name="Check 13 3 2 2" xfId="12908"/>
    <cellStyle name="Check 13 3 2 3" xfId="12909"/>
    <cellStyle name="Check 13 3 2 4" xfId="12910"/>
    <cellStyle name="Check 13 3 3" xfId="12911"/>
    <cellStyle name="Check 13 3 3 2" xfId="12912"/>
    <cellStyle name="Check 13 3 4" xfId="12913"/>
    <cellStyle name="Check 13 3 5" xfId="12914"/>
    <cellStyle name="Check 13 4" xfId="12915"/>
    <cellStyle name="Check 13 4 2" xfId="12916"/>
    <cellStyle name="Check 13 4 2 2" xfId="12917"/>
    <cellStyle name="Check 13 4 2 3" xfId="12918"/>
    <cellStyle name="Check 13 4 2 4" xfId="12919"/>
    <cellStyle name="Check 13 4 3" xfId="12920"/>
    <cellStyle name="Check 13 4 3 2" xfId="12921"/>
    <cellStyle name="Check 13 4 4" xfId="12922"/>
    <cellStyle name="Check 13 4 5" xfId="12923"/>
    <cellStyle name="Check 13 5" xfId="12924"/>
    <cellStyle name="Check 13 5 2" xfId="12925"/>
    <cellStyle name="Check 13 5 3" xfId="12926"/>
    <cellStyle name="Check 13 5 4" xfId="12927"/>
    <cellStyle name="Check 13 6" xfId="12928"/>
    <cellStyle name="Check 13 6 2" xfId="12929"/>
    <cellStyle name="Check 13 7" xfId="12930"/>
    <cellStyle name="Check 13 8" xfId="12931"/>
    <cellStyle name="Check 14" xfId="12932"/>
    <cellStyle name="Check 14 2" xfId="12933"/>
    <cellStyle name="Check 14 2 2" xfId="12934"/>
    <cellStyle name="Check 14 2 2 2" xfId="12935"/>
    <cellStyle name="Check 14 2 2 3" xfId="12936"/>
    <cellStyle name="Check 14 2 2 4" xfId="12937"/>
    <cellStyle name="Check 14 2 3" xfId="12938"/>
    <cellStyle name="Check 14 2 3 2" xfId="12939"/>
    <cellStyle name="Check 14 2 4" xfId="12940"/>
    <cellStyle name="Check 14 2 5" xfId="12941"/>
    <cellStyle name="Check 14 3" xfId="12942"/>
    <cellStyle name="Check 14 3 2" xfId="12943"/>
    <cellStyle name="Check 14 3 2 2" xfId="12944"/>
    <cellStyle name="Check 14 3 2 3" xfId="12945"/>
    <cellStyle name="Check 14 3 2 4" xfId="12946"/>
    <cellStyle name="Check 14 3 3" xfId="12947"/>
    <cellStyle name="Check 14 3 3 2" xfId="12948"/>
    <cellStyle name="Check 14 3 4" xfId="12949"/>
    <cellStyle name="Check 14 3 5" xfId="12950"/>
    <cellStyle name="Check 14 4" xfId="12951"/>
    <cellStyle name="Check 14 4 2" xfId="12952"/>
    <cellStyle name="Check 14 4 2 2" xfId="12953"/>
    <cellStyle name="Check 14 4 2 3" xfId="12954"/>
    <cellStyle name="Check 14 4 2 4" xfId="12955"/>
    <cellStyle name="Check 14 4 3" xfId="12956"/>
    <cellStyle name="Check 14 4 3 2" xfId="12957"/>
    <cellStyle name="Check 14 4 4" xfId="12958"/>
    <cellStyle name="Check 14 4 5" xfId="12959"/>
    <cellStyle name="Check 14 5" xfId="12960"/>
    <cellStyle name="Check 14 5 2" xfId="12961"/>
    <cellStyle name="Check 14 5 3" xfId="12962"/>
    <cellStyle name="Check 14 5 4" xfId="12963"/>
    <cellStyle name="Check 14 6" xfId="12964"/>
    <cellStyle name="Check 14 6 2" xfId="12965"/>
    <cellStyle name="Check 14 7" xfId="12966"/>
    <cellStyle name="Check 14 8" xfId="12967"/>
    <cellStyle name="Check 15" xfId="12968"/>
    <cellStyle name="Check 15 2" xfId="12969"/>
    <cellStyle name="Check 15 2 2" xfId="12970"/>
    <cellStyle name="Check 15 2 2 2" xfId="12971"/>
    <cellStyle name="Check 15 2 2 3" xfId="12972"/>
    <cellStyle name="Check 15 2 2 4" xfId="12973"/>
    <cellStyle name="Check 15 2 3" xfId="12974"/>
    <cellStyle name="Check 15 2 3 2" xfId="12975"/>
    <cellStyle name="Check 15 2 4" xfId="12976"/>
    <cellStyle name="Check 15 2 5" xfId="12977"/>
    <cellStyle name="Check 15 3" xfId="12978"/>
    <cellStyle name="Check 15 3 2" xfId="12979"/>
    <cellStyle name="Check 15 3 2 2" xfId="12980"/>
    <cellStyle name="Check 15 3 2 3" xfId="12981"/>
    <cellStyle name="Check 15 3 2 4" xfId="12982"/>
    <cellStyle name="Check 15 3 3" xfId="12983"/>
    <cellStyle name="Check 15 3 3 2" xfId="12984"/>
    <cellStyle name="Check 15 3 4" xfId="12985"/>
    <cellStyle name="Check 15 3 5" xfId="12986"/>
    <cellStyle name="Check 15 4" xfId="12987"/>
    <cellStyle name="Check 15 4 2" xfId="12988"/>
    <cellStyle name="Check 15 4 2 2" xfId="12989"/>
    <cellStyle name="Check 15 4 2 3" xfId="12990"/>
    <cellStyle name="Check 15 4 2 4" xfId="12991"/>
    <cellStyle name="Check 15 4 3" xfId="12992"/>
    <cellStyle name="Check 15 4 3 2" xfId="12993"/>
    <cellStyle name="Check 15 4 4" xfId="12994"/>
    <cellStyle name="Check 15 4 5" xfId="12995"/>
    <cellStyle name="Check 15 5" xfId="12996"/>
    <cellStyle name="Check 15 5 2" xfId="12997"/>
    <cellStyle name="Check 15 5 3" xfId="12998"/>
    <cellStyle name="Check 15 5 4" xfId="12999"/>
    <cellStyle name="Check 15 6" xfId="13000"/>
    <cellStyle name="Check 15 6 2" xfId="13001"/>
    <cellStyle name="Check 15 7" xfId="13002"/>
    <cellStyle name="Check 15 8" xfId="13003"/>
    <cellStyle name="Check 16" xfId="13004"/>
    <cellStyle name="Check 16 2" xfId="13005"/>
    <cellStyle name="Check 16 2 2" xfId="13006"/>
    <cellStyle name="Check 16 2 2 2" xfId="13007"/>
    <cellStyle name="Check 16 2 2 3" xfId="13008"/>
    <cellStyle name="Check 16 2 2 4" xfId="13009"/>
    <cellStyle name="Check 16 2 3" xfId="13010"/>
    <cellStyle name="Check 16 2 3 2" xfId="13011"/>
    <cellStyle name="Check 16 2 4" xfId="13012"/>
    <cellStyle name="Check 16 2 5" xfId="13013"/>
    <cellStyle name="Check 16 3" xfId="13014"/>
    <cellStyle name="Check 16 3 2" xfId="13015"/>
    <cellStyle name="Check 16 3 2 2" xfId="13016"/>
    <cellStyle name="Check 16 3 2 3" xfId="13017"/>
    <cellStyle name="Check 16 3 2 4" xfId="13018"/>
    <cellStyle name="Check 16 3 3" xfId="13019"/>
    <cellStyle name="Check 16 3 3 2" xfId="13020"/>
    <cellStyle name="Check 16 3 4" xfId="13021"/>
    <cellStyle name="Check 16 3 5" xfId="13022"/>
    <cellStyle name="Check 16 4" xfId="13023"/>
    <cellStyle name="Check 16 4 2" xfId="13024"/>
    <cellStyle name="Check 16 4 2 2" xfId="13025"/>
    <cellStyle name="Check 16 4 2 3" xfId="13026"/>
    <cellStyle name="Check 16 4 2 4" xfId="13027"/>
    <cellStyle name="Check 16 4 3" xfId="13028"/>
    <cellStyle name="Check 16 4 3 2" xfId="13029"/>
    <cellStyle name="Check 16 4 4" xfId="13030"/>
    <cellStyle name="Check 16 4 5" xfId="13031"/>
    <cellStyle name="Check 16 5" xfId="13032"/>
    <cellStyle name="Check 16 5 2" xfId="13033"/>
    <cellStyle name="Check 16 5 3" xfId="13034"/>
    <cellStyle name="Check 16 5 4" xfId="13035"/>
    <cellStyle name="Check 16 6" xfId="13036"/>
    <cellStyle name="Check 16 6 2" xfId="13037"/>
    <cellStyle name="Check 16 7" xfId="13038"/>
    <cellStyle name="Check 16 8" xfId="13039"/>
    <cellStyle name="Check 17" xfId="13040"/>
    <cellStyle name="Check 17 2" xfId="13041"/>
    <cellStyle name="Check 17 2 2" xfId="13042"/>
    <cellStyle name="Check 17 2 2 2" xfId="13043"/>
    <cellStyle name="Check 17 2 2 3" xfId="13044"/>
    <cellStyle name="Check 17 2 2 4" xfId="13045"/>
    <cellStyle name="Check 17 2 3" xfId="13046"/>
    <cellStyle name="Check 17 2 3 2" xfId="13047"/>
    <cellStyle name="Check 17 2 4" xfId="13048"/>
    <cellStyle name="Check 17 2 5" xfId="13049"/>
    <cellStyle name="Check 17 3" xfId="13050"/>
    <cellStyle name="Check 17 3 2" xfId="13051"/>
    <cellStyle name="Check 17 3 2 2" xfId="13052"/>
    <cellStyle name="Check 17 3 2 3" xfId="13053"/>
    <cellStyle name="Check 17 3 2 4" xfId="13054"/>
    <cellStyle name="Check 17 3 3" xfId="13055"/>
    <cellStyle name="Check 17 3 3 2" xfId="13056"/>
    <cellStyle name="Check 17 3 4" xfId="13057"/>
    <cellStyle name="Check 17 3 5" xfId="13058"/>
    <cellStyle name="Check 17 4" xfId="13059"/>
    <cellStyle name="Check 17 4 2" xfId="13060"/>
    <cellStyle name="Check 17 4 2 2" xfId="13061"/>
    <cellStyle name="Check 17 4 2 3" xfId="13062"/>
    <cellStyle name="Check 17 4 2 4" xfId="13063"/>
    <cellStyle name="Check 17 4 3" xfId="13064"/>
    <cellStyle name="Check 17 4 3 2" xfId="13065"/>
    <cellStyle name="Check 17 4 4" xfId="13066"/>
    <cellStyle name="Check 17 4 5" xfId="13067"/>
    <cellStyle name="Check 17 5" xfId="13068"/>
    <cellStyle name="Check 17 5 2" xfId="13069"/>
    <cellStyle name="Check 17 5 3" xfId="13070"/>
    <cellStyle name="Check 17 5 4" xfId="13071"/>
    <cellStyle name="Check 17 6" xfId="13072"/>
    <cellStyle name="Check 17 6 2" xfId="13073"/>
    <cellStyle name="Check 17 7" xfId="13074"/>
    <cellStyle name="Check 17 8" xfId="13075"/>
    <cellStyle name="Check 18" xfId="13076"/>
    <cellStyle name="Check 18 2" xfId="13077"/>
    <cellStyle name="Check 18 2 2" xfId="13078"/>
    <cellStyle name="Check 18 2 2 2" xfId="13079"/>
    <cellStyle name="Check 18 2 2 3" xfId="13080"/>
    <cellStyle name="Check 18 2 2 4" xfId="13081"/>
    <cellStyle name="Check 18 2 3" xfId="13082"/>
    <cellStyle name="Check 18 2 3 2" xfId="13083"/>
    <cellStyle name="Check 18 2 4" xfId="13084"/>
    <cellStyle name="Check 18 2 5" xfId="13085"/>
    <cellStyle name="Check 18 3" xfId="13086"/>
    <cellStyle name="Check 18 3 2" xfId="13087"/>
    <cellStyle name="Check 18 3 2 2" xfId="13088"/>
    <cellStyle name="Check 18 3 2 3" xfId="13089"/>
    <cellStyle name="Check 18 3 2 4" xfId="13090"/>
    <cellStyle name="Check 18 3 3" xfId="13091"/>
    <cellStyle name="Check 18 3 3 2" xfId="13092"/>
    <cellStyle name="Check 18 3 4" xfId="13093"/>
    <cellStyle name="Check 18 3 5" xfId="13094"/>
    <cellStyle name="Check 18 4" xfId="13095"/>
    <cellStyle name="Check 18 4 2" xfId="13096"/>
    <cellStyle name="Check 18 4 2 2" xfId="13097"/>
    <cellStyle name="Check 18 4 2 3" xfId="13098"/>
    <cellStyle name="Check 18 4 2 4" xfId="13099"/>
    <cellStyle name="Check 18 4 3" xfId="13100"/>
    <cellStyle name="Check 18 4 3 2" xfId="13101"/>
    <cellStyle name="Check 18 4 4" xfId="13102"/>
    <cellStyle name="Check 18 4 5" xfId="13103"/>
    <cellStyle name="Check 18 5" xfId="13104"/>
    <cellStyle name="Check 18 5 2" xfId="13105"/>
    <cellStyle name="Check 18 5 3" xfId="13106"/>
    <cellStyle name="Check 18 5 4" xfId="13107"/>
    <cellStyle name="Check 18 6" xfId="13108"/>
    <cellStyle name="Check 18 6 2" xfId="13109"/>
    <cellStyle name="Check 18 7" xfId="13110"/>
    <cellStyle name="Check 18 8" xfId="13111"/>
    <cellStyle name="Check 19" xfId="13112"/>
    <cellStyle name="Check 19 2" xfId="13113"/>
    <cellStyle name="Check 19 2 2" xfId="13114"/>
    <cellStyle name="Check 19 2 2 2" xfId="13115"/>
    <cellStyle name="Check 19 2 2 3" xfId="13116"/>
    <cellStyle name="Check 19 2 2 4" xfId="13117"/>
    <cellStyle name="Check 19 2 3" xfId="13118"/>
    <cellStyle name="Check 19 2 3 2" xfId="13119"/>
    <cellStyle name="Check 19 2 4" xfId="13120"/>
    <cellStyle name="Check 19 2 5" xfId="13121"/>
    <cellStyle name="Check 19 3" xfId="13122"/>
    <cellStyle name="Check 19 3 2" xfId="13123"/>
    <cellStyle name="Check 19 3 2 2" xfId="13124"/>
    <cellStyle name="Check 19 3 2 3" xfId="13125"/>
    <cellStyle name="Check 19 3 2 4" xfId="13126"/>
    <cellStyle name="Check 19 3 3" xfId="13127"/>
    <cellStyle name="Check 19 3 3 2" xfId="13128"/>
    <cellStyle name="Check 19 3 4" xfId="13129"/>
    <cellStyle name="Check 19 3 5" xfId="13130"/>
    <cellStyle name="Check 19 4" xfId="13131"/>
    <cellStyle name="Check 19 4 2" xfId="13132"/>
    <cellStyle name="Check 19 4 2 2" xfId="13133"/>
    <cellStyle name="Check 19 4 2 3" xfId="13134"/>
    <cellStyle name="Check 19 4 2 4" xfId="13135"/>
    <cellStyle name="Check 19 4 3" xfId="13136"/>
    <cellStyle name="Check 19 4 3 2" xfId="13137"/>
    <cellStyle name="Check 19 4 4" xfId="13138"/>
    <cellStyle name="Check 19 4 5" xfId="13139"/>
    <cellStyle name="Check 19 5" xfId="13140"/>
    <cellStyle name="Check 19 5 2" xfId="13141"/>
    <cellStyle name="Check 19 5 3" xfId="13142"/>
    <cellStyle name="Check 19 5 4" xfId="13143"/>
    <cellStyle name="Check 19 6" xfId="13144"/>
    <cellStyle name="Check 19 6 2" xfId="13145"/>
    <cellStyle name="Check 19 7" xfId="13146"/>
    <cellStyle name="Check 19 8" xfId="13147"/>
    <cellStyle name="Check 2" xfId="13148"/>
    <cellStyle name="Check 2 2" xfId="13149"/>
    <cellStyle name="Check 2 2 2" xfId="13150"/>
    <cellStyle name="Check 2 2 2 2" xfId="13151"/>
    <cellStyle name="Check 2 2 2 3" xfId="13152"/>
    <cellStyle name="Check 2 2 2 4" xfId="13153"/>
    <cellStyle name="Check 2 2 3" xfId="13154"/>
    <cellStyle name="Check 2 2 3 2" xfId="13155"/>
    <cellStyle name="Check 2 2 4" xfId="13156"/>
    <cellStyle name="Check 2 2 5" xfId="13157"/>
    <cellStyle name="Check 2 3" xfId="13158"/>
    <cellStyle name="Check 2 3 2" xfId="13159"/>
    <cellStyle name="Check 2 3 2 2" xfId="13160"/>
    <cellStyle name="Check 2 3 2 3" xfId="13161"/>
    <cellStyle name="Check 2 3 2 4" xfId="13162"/>
    <cellStyle name="Check 2 3 3" xfId="13163"/>
    <cellStyle name="Check 2 3 3 2" xfId="13164"/>
    <cellStyle name="Check 2 3 4" xfId="13165"/>
    <cellStyle name="Check 2 3 5" xfId="13166"/>
    <cellStyle name="Check 2 4" xfId="13167"/>
    <cellStyle name="Check 2 4 2" xfId="13168"/>
    <cellStyle name="Check 2 4 2 2" xfId="13169"/>
    <cellStyle name="Check 2 4 2 3" xfId="13170"/>
    <cellStyle name="Check 2 4 2 4" xfId="13171"/>
    <cellStyle name="Check 2 4 3" xfId="13172"/>
    <cellStyle name="Check 2 4 3 2" xfId="13173"/>
    <cellStyle name="Check 2 4 4" xfId="13174"/>
    <cellStyle name="Check 2 4 5" xfId="13175"/>
    <cellStyle name="Check 2 5" xfId="13176"/>
    <cellStyle name="Check 2 5 2" xfId="13177"/>
    <cellStyle name="Check 2 5 3" xfId="13178"/>
    <cellStyle name="Check 2 5 4" xfId="13179"/>
    <cellStyle name="Check 2 6" xfId="13180"/>
    <cellStyle name="Check 2 6 2" xfId="13181"/>
    <cellStyle name="Check 2 7" xfId="13182"/>
    <cellStyle name="Check 2 8" xfId="13183"/>
    <cellStyle name="Check 20" xfId="13184"/>
    <cellStyle name="Check 20 2" xfId="13185"/>
    <cellStyle name="Check 20 2 2" xfId="13186"/>
    <cellStyle name="Check 20 2 2 2" xfId="13187"/>
    <cellStyle name="Check 20 2 2 3" xfId="13188"/>
    <cellStyle name="Check 20 2 2 4" xfId="13189"/>
    <cellStyle name="Check 20 2 3" xfId="13190"/>
    <cellStyle name="Check 20 2 3 2" xfId="13191"/>
    <cellStyle name="Check 20 2 4" xfId="13192"/>
    <cellStyle name="Check 20 2 5" xfId="13193"/>
    <cellStyle name="Check 20 3" xfId="13194"/>
    <cellStyle name="Check 20 3 2" xfId="13195"/>
    <cellStyle name="Check 20 3 2 2" xfId="13196"/>
    <cellStyle name="Check 20 3 2 3" xfId="13197"/>
    <cellStyle name="Check 20 3 2 4" xfId="13198"/>
    <cellStyle name="Check 20 3 3" xfId="13199"/>
    <cellStyle name="Check 20 3 3 2" xfId="13200"/>
    <cellStyle name="Check 20 3 4" xfId="13201"/>
    <cellStyle name="Check 20 3 5" xfId="13202"/>
    <cellStyle name="Check 20 4" xfId="13203"/>
    <cellStyle name="Check 20 4 2" xfId="13204"/>
    <cellStyle name="Check 20 4 2 2" xfId="13205"/>
    <cellStyle name="Check 20 4 2 3" xfId="13206"/>
    <cellStyle name="Check 20 4 2 4" xfId="13207"/>
    <cellStyle name="Check 20 4 3" xfId="13208"/>
    <cellStyle name="Check 20 4 3 2" xfId="13209"/>
    <cellStyle name="Check 20 4 4" xfId="13210"/>
    <cellStyle name="Check 20 4 5" xfId="13211"/>
    <cellStyle name="Check 20 5" xfId="13212"/>
    <cellStyle name="Check 20 5 2" xfId="13213"/>
    <cellStyle name="Check 20 5 3" xfId="13214"/>
    <cellStyle name="Check 20 5 4" xfId="13215"/>
    <cellStyle name="Check 20 6" xfId="13216"/>
    <cellStyle name="Check 20 6 2" xfId="13217"/>
    <cellStyle name="Check 20 7" xfId="13218"/>
    <cellStyle name="Check 20 8" xfId="13219"/>
    <cellStyle name="Check 21" xfId="13220"/>
    <cellStyle name="Check 21 2" xfId="13221"/>
    <cellStyle name="Check 21 2 2" xfId="13222"/>
    <cellStyle name="Check 21 2 2 2" xfId="13223"/>
    <cellStyle name="Check 21 2 2 3" xfId="13224"/>
    <cellStyle name="Check 21 2 2 4" xfId="13225"/>
    <cellStyle name="Check 21 2 3" xfId="13226"/>
    <cellStyle name="Check 21 2 3 2" xfId="13227"/>
    <cellStyle name="Check 21 2 4" xfId="13228"/>
    <cellStyle name="Check 21 2 5" xfId="13229"/>
    <cellStyle name="Check 21 3" xfId="13230"/>
    <cellStyle name="Check 21 3 2" xfId="13231"/>
    <cellStyle name="Check 21 3 2 2" xfId="13232"/>
    <cellStyle name="Check 21 3 2 3" xfId="13233"/>
    <cellStyle name="Check 21 3 2 4" xfId="13234"/>
    <cellStyle name="Check 21 3 3" xfId="13235"/>
    <cellStyle name="Check 21 3 3 2" xfId="13236"/>
    <cellStyle name="Check 21 3 4" xfId="13237"/>
    <cellStyle name="Check 21 3 5" xfId="13238"/>
    <cellStyle name="Check 21 4" xfId="13239"/>
    <cellStyle name="Check 21 4 2" xfId="13240"/>
    <cellStyle name="Check 21 4 2 2" xfId="13241"/>
    <cellStyle name="Check 21 4 2 3" xfId="13242"/>
    <cellStyle name="Check 21 4 2 4" xfId="13243"/>
    <cellStyle name="Check 21 4 3" xfId="13244"/>
    <cellStyle name="Check 21 4 3 2" xfId="13245"/>
    <cellStyle name="Check 21 4 4" xfId="13246"/>
    <cellStyle name="Check 21 4 5" xfId="13247"/>
    <cellStyle name="Check 21 5" xfId="13248"/>
    <cellStyle name="Check 21 5 2" xfId="13249"/>
    <cellStyle name="Check 21 5 3" xfId="13250"/>
    <cellStyle name="Check 21 5 4" xfId="13251"/>
    <cellStyle name="Check 21 6" xfId="13252"/>
    <cellStyle name="Check 21 6 2" xfId="13253"/>
    <cellStyle name="Check 21 7" xfId="13254"/>
    <cellStyle name="Check 21 8" xfId="13255"/>
    <cellStyle name="Check 22" xfId="13256"/>
    <cellStyle name="Check 22 2" xfId="13257"/>
    <cellStyle name="Check 22 2 2" xfId="13258"/>
    <cellStyle name="Check 22 2 2 2" xfId="13259"/>
    <cellStyle name="Check 22 2 2 3" xfId="13260"/>
    <cellStyle name="Check 22 2 2 4" xfId="13261"/>
    <cellStyle name="Check 22 2 3" xfId="13262"/>
    <cellStyle name="Check 22 2 3 2" xfId="13263"/>
    <cellStyle name="Check 22 2 4" xfId="13264"/>
    <cellStyle name="Check 22 2 5" xfId="13265"/>
    <cellStyle name="Check 22 3" xfId="13266"/>
    <cellStyle name="Check 22 3 2" xfId="13267"/>
    <cellStyle name="Check 22 3 2 2" xfId="13268"/>
    <cellStyle name="Check 22 3 2 3" xfId="13269"/>
    <cellStyle name="Check 22 3 2 4" xfId="13270"/>
    <cellStyle name="Check 22 3 3" xfId="13271"/>
    <cellStyle name="Check 22 3 3 2" xfId="13272"/>
    <cellStyle name="Check 22 3 4" xfId="13273"/>
    <cellStyle name="Check 22 3 5" xfId="13274"/>
    <cellStyle name="Check 22 4" xfId="13275"/>
    <cellStyle name="Check 22 4 2" xfId="13276"/>
    <cellStyle name="Check 22 4 2 2" xfId="13277"/>
    <cellStyle name="Check 22 4 2 3" xfId="13278"/>
    <cellStyle name="Check 22 4 2 4" xfId="13279"/>
    <cellStyle name="Check 22 4 3" xfId="13280"/>
    <cellStyle name="Check 22 4 3 2" xfId="13281"/>
    <cellStyle name="Check 22 4 4" xfId="13282"/>
    <cellStyle name="Check 22 4 5" xfId="13283"/>
    <cellStyle name="Check 22 5" xfId="13284"/>
    <cellStyle name="Check 22 5 2" xfId="13285"/>
    <cellStyle name="Check 22 5 3" xfId="13286"/>
    <cellStyle name="Check 22 5 4" xfId="13287"/>
    <cellStyle name="Check 22 6" xfId="13288"/>
    <cellStyle name="Check 22 6 2" xfId="13289"/>
    <cellStyle name="Check 22 7" xfId="13290"/>
    <cellStyle name="Check 22 8" xfId="13291"/>
    <cellStyle name="Check 23" xfId="13292"/>
    <cellStyle name="Check 23 2" xfId="13293"/>
    <cellStyle name="Check 23 2 2" xfId="13294"/>
    <cellStyle name="Check 23 2 2 2" xfId="13295"/>
    <cellStyle name="Check 23 2 2 3" xfId="13296"/>
    <cellStyle name="Check 23 2 2 4" xfId="13297"/>
    <cellStyle name="Check 23 2 3" xfId="13298"/>
    <cellStyle name="Check 23 2 3 2" xfId="13299"/>
    <cellStyle name="Check 23 2 4" xfId="13300"/>
    <cellStyle name="Check 23 2 5" xfId="13301"/>
    <cellStyle name="Check 23 3" xfId="13302"/>
    <cellStyle name="Check 23 3 2" xfId="13303"/>
    <cellStyle name="Check 23 3 2 2" xfId="13304"/>
    <cellStyle name="Check 23 3 2 3" xfId="13305"/>
    <cellStyle name="Check 23 3 2 4" xfId="13306"/>
    <cellStyle name="Check 23 3 3" xfId="13307"/>
    <cellStyle name="Check 23 3 3 2" xfId="13308"/>
    <cellStyle name="Check 23 3 4" xfId="13309"/>
    <cellStyle name="Check 23 3 5" xfId="13310"/>
    <cellStyle name="Check 23 4" xfId="13311"/>
    <cellStyle name="Check 23 4 2" xfId="13312"/>
    <cellStyle name="Check 23 4 2 2" xfId="13313"/>
    <cellStyle name="Check 23 4 2 3" xfId="13314"/>
    <cellStyle name="Check 23 4 2 4" xfId="13315"/>
    <cellStyle name="Check 23 4 3" xfId="13316"/>
    <cellStyle name="Check 23 4 3 2" xfId="13317"/>
    <cellStyle name="Check 23 4 4" xfId="13318"/>
    <cellStyle name="Check 23 4 5" xfId="13319"/>
    <cellStyle name="Check 23 5" xfId="13320"/>
    <cellStyle name="Check 23 5 2" xfId="13321"/>
    <cellStyle name="Check 23 5 3" xfId="13322"/>
    <cellStyle name="Check 23 5 4" xfId="13323"/>
    <cellStyle name="Check 23 6" xfId="13324"/>
    <cellStyle name="Check 23 6 2" xfId="13325"/>
    <cellStyle name="Check 23 7" xfId="13326"/>
    <cellStyle name="Check 23 8" xfId="13327"/>
    <cellStyle name="Check 24" xfId="13328"/>
    <cellStyle name="Check 24 2" xfId="13329"/>
    <cellStyle name="Check 24 2 2" xfId="13330"/>
    <cellStyle name="Check 24 2 2 2" xfId="13331"/>
    <cellStyle name="Check 24 2 2 3" xfId="13332"/>
    <cellStyle name="Check 24 2 2 4" xfId="13333"/>
    <cellStyle name="Check 24 2 3" xfId="13334"/>
    <cellStyle name="Check 24 2 3 2" xfId="13335"/>
    <cellStyle name="Check 24 2 4" xfId="13336"/>
    <cellStyle name="Check 24 2 5" xfId="13337"/>
    <cellStyle name="Check 24 3" xfId="13338"/>
    <cellStyle name="Check 24 3 2" xfId="13339"/>
    <cellStyle name="Check 24 3 2 2" xfId="13340"/>
    <cellStyle name="Check 24 3 2 3" xfId="13341"/>
    <cellStyle name="Check 24 3 2 4" xfId="13342"/>
    <cellStyle name="Check 24 3 3" xfId="13343"/>
    <cellStyle name="Check 24 3 3 2" xfId="13344"/>
    <cellStyle name="Check 24 3 4" xfId="13345"/>
    <cellStyle name="Check 24 3 5" xfId="13346"/>
    <cellStyle name="Check 24 4" xfId="13347"/>
    <cellStyle name="Check 24 4 2" xfId="13348"/>
    <cellStyle name="Check 24 4 2 2" xfId="13349"/>
    <cellStyle name="Check 24 4 2 3" xfId="13350"/>
    <cellStyle name="Check 24 4 2 4" xfId="13351"/>
    <cellStyle name="Check 24 4 3" xfId="13352"/>
    <cellStyle name="Check 24 4 3 2" xfId="13353"/>
    <cellStyle name="Check 24 4 4" xfId="13354"/>
    <cellStyle name="Check 24 4 5" xfId="13355"/>
    <cellStyle name="Check 24 5" xfId="13356"/>
    <cellStyle name="Check 24 5 2" xfId="13357"/>
    <cellStyle name="Check 24 5 3" xfId="13358"/>
    <cellStyle name="Check 24 5 4" xfId="13359"/>
    <cellStyle name="Check 24 6" xfId="13360"/>
    <cellStyle name="Check 24 6 2" xfId="13361"/>
    <cellStyle name="Check 24 7" xfId="13362"/>
    <cellStyle name="Check 24 8" xfId="13363"/>
    <cellStyle name="Check 25" xfId="13364"/>
    <cellStyle name="Check 25 2" xfId="13365"/>
    <cellStyle name="Check 25 2 2" xfId="13366"/>
    <cellStyle name="Check 25 2 2 2" xfId="13367"/>
    <cellStyle name="Check 25 2 2 3" xfId="13368"/>
    <cellStyle name="Check 25 2 2 4" xfId="13369"/>
    <cellStyle name="Check 25 2 3" xfId="13370"/>
    <cellStyle name="Check 25 2 3 2" xfId="13371"/>
    <cellStyle name="Check 25 2 4" xfId="13372"/>
    <cellStyle name="Check 25 2 5" xfId="13373"/>
    <cellStyle name="Check 25 3" xfId="13374"/>
    <cellStyle name="Check 25 3 2" xfId="13375"/>
    <cellStyle name="Check 25 3 2 2" xfId="13376"/>
    <cellStyle name="Check 25 3 2 3" xfId="13377"/>
    <cellStyle name="Check 25 3 2 4" xfId="13378"/>
    <cellStyle name="Check 25 3 3" xfId="13379"/>
    <cellStyle name="Check 25 3 3 2" xfId="13380"/>
    <cellStyle name="Check 25 3 4" xfId="13381"/>
    <cellStyle name="Check 25 3 5" xfId="13382"/>
    <cellStyle name="Check 25 4" xfId="13383"/>
    <cellStyle name="Check 25 4 2" xfId="13384"/>
    <cellStyle name="Check 25 4 2 2" xfId="13385"/>
    <cellStyle name="Check 25 4 2 3" xfId="13386"/>
    <cellStyle name="Check 25 4 2 4" xfId="13387"/>
    <cellStyle name="Check 25 4 3" xfId="13388"/>
    <cellStyle name="Check 25 4 3 2" xfId="13389"/>
    <cellStyle name="Check 25 4 4" xfId="13390"/>
    <cellStyle name="Check 25 4 5" xfId="13391"/>
    <cellStyle name="Check 25 5" xfId="13392"/>
    <cellStyle name="Check 25 5 2" xfId="13393"/>
    <cellStyle name="Check 25 5 3" xfId="13394"/>
    <cellStyle name="Check 25 5 4" xfId="13395"/>
    <cellStyle name="Check 25 6" xfId="13396"/>
    <cellStyle name="Check 25 6 2" xfId="13397"/>
    <cellStyle name="Check 25 7" xfId="13398"/>
    <cellStyle name="Check 25 8" xfId="13399"/>
    <cellStyle name="Check 26" xfId="13400"/>
    <cellStyle name="Check 26 2" xfId="13401"/>
    <cellStyle name="Check 26 2 2" xfId="13402"/>
    <cellStyle name="Check 26 2 2 2" xfId="13403"/>
    <cellStyle name="Check 26 2 2 3" xfId="13404"/>
    <cellStyle name="Check 26 2 2 4" xfId="13405"/>
    <cellStyle name="Check 26 2 3" xfId="13406"/>
    <cellStyle name="Check 26 2 3 2" xfId="13407"/>
    <cellStyle name="Check 26 2 4" xfId="13408"/>
    <cellStyle name="Check 26 2 5" xfId="13409"/>
    <cellStyle name="Check 26 3" xfId="13410"/>
    <cellStyle name="Check 26 3 2" xfId="13411"/>
    <cellStyle name="Check 26 3 2 2" xfId="13412"/>
    <cellStyle name="Check 26 3 2 3" xfId="13413"/>
    <cellStyle name="Check 26 3 2 4" xfId="13414"/>
    <cellStyle name="Check 26 3 3" xfId="13415"/>
    <cellStyle name="Check 26 3 3 2" xfId="13416"/>
    <cellStyle name="Check 26 3 4" xfId="13417"/>
    <cellStyle name="Check 26 3 5" xfId="13418"/>
    <cellStyle name="Check 26 4" xfId="13419"/>
    <cellStyle name="Check 26 4 2" xfId="13420"/>
    <cellStyle name="Check 26 4 2 2" xfId="13421"/>
    <cellStyle name="Check 26 4 2 3" xfId="13422"/>
    <cellStyle name="Check 26 4 2 4" xfId="13423"/>
    <cellStyle name="Check 26 4 3" xfId="13424"/>
    <cellStyle name="Check 26 4 3 2" xfId="13425"/>
    <cellStyle name="Check 26 4 4" xfId="13426"/>
    <cellStyle name="Check 26 4 5" xfId="13427"/>
    <cellStyle name="Check 26 5" xfId="13428"/>
    <cellStyle name="Check 26 5 2" xfId="13429"/>
    <cellStyle name="Check 26 5 3" xfId="13430"/>
    <cellStyle name="Check 26 5 4" xfId="13431"/>
    <cellStyle name="Check 26 6" xfId="13432"/>
    <cellStyle name="Check 26 6 2" xfId="13433"/>
    <cellStyle name="Check 26 7" xfId="13434"/>
    <cellStyle name="Check 26 8" xfId="13435"/>
    <cellStyle name="Check 27" xfId="13436"/>
    <cellStyle name="Check 27 2" xfId="13437"/>
    <cellStyle name="Check 27 2 2" xfId="13438"/>
    <cellStyle name="Check 27 2 2 2" xfId="13439"/>
    <cellStyle name="Check 27 2 2 3" xfId="13440"/>
    <cellStyle name="Check 27 2 2 4" xfId="13441"/>
    <cellStyle name="Check 27 2 3" xfId="13442"/>
    <cellStyle name="Check 27 2 3 2" xfId="13443"/>
    <cellStyle name="Check 27 2 4" xfId="13444"/>
    <cellStyle name="Check 27 2 5" xfId="13445"/>
    <cellStyle name="Check 27 3" xfId="13446"/>
    <cellStyle name="Check 27 3 2" xfId="13447"/>
    <cellStyle name="Check 27 3 2 2" xfId="13448"/>
    <cellStyle name="Check 27 3 2 3" xfId="13449"/>
    <cellStyle name="Check 27 3 2 4" xfId="13450"/>
    <cellStyle name="Check 27 3 3" xfId="13451"/>
    <cellStyle name="Check 27 3 3 2" xfId="13452"/>
    <cellStyle name="Check 27 3 4" xfId="13453"/>
    <cellStyle name="Check 27 3 5" xfId="13454"/>
    <cellStyle name="Check 27 4" xfId="13455"/>
    <cellStyle name="Check 27 4 2" xfId="13456"/>
    <cellStyle name="Check 27 4 2 2" xfId="13457"/>
    <cellStyle name="Check 27 4 2 3" xfId="13458"/>
    <cellStyle name="Check 27 4 2 4" xfId="13459"/>
    <cellStyle name="Check 27 4 3" xfId="13460"/>
    <cellStyle name="Check 27 4 3 2" xfId="13461"/>
    <cellStyle name="Check 27 4 4" xfId="13462"/>
    <cellStyle name="Check 27 4 5" xfId="13463"/>
    <cellStyle name="Check 27 5" xfId="13464"/>
    <cellStyle name="Check 27 5 2" xfId="13465"/>
    <cellStyle name="Check 27 5 3" xfId="13466"/>
    <cellStyle name="Check 27 5 4" xfId="13467"/>
    <cellStyle name="Check 27 6" xfId="13468"/>
    <cellStyle name="Check 27 6 2" xfId="13469"/>
    <cellStyle name="Check 27 7" xfId="13470"/>
    <cellStyle name="Check 27 8" xfId="13471"/>
    <cellStyle name="Check 28" xfId="13472"/>
    <cellStyle name="Check 28 2" xfId="13473"/>
    <cellStyle name="Check 28 2 2" xfId="13474"/>
    <cellStyle name="Check 28 2 2 2" xfId="13475"/>
    <cellStyle name="Check 28 2 2 3" xfId="13476"/>
    <cellStyle name="Check 28 2 2 4" xfId="13477"/>
    <cellStyle name="Check 28 2 3" xfId="13478"/>
    <cellStyle name="Check 28 2 3 2" xfId="13479"/>
    <cellStyle name="Check 28 2 4" xfId="13480"/>
    <cellStyle name="Check 28 2 5" xfId="13481"/>
    <cellStyle name="Check 28 3" xfId="13482"/>
    <cellStyle name="Check 28 3 2" xfId="13483"/>
    <cellStyle name="Check 28 3 2 2" xfId="13484"/>
    <cellStyle name="Check 28 3 2 3" xfId="13485"/>
    <cellStyle name="Check 28 3 2 4" xfId="13486"/>
    <cellStyle name="Check 28 3 3" xfId="13487"/>
    <cellStyle name="Check 28 3 3 2" xfId="13488"/>
    <cellStyle name="Check 28 3 4" xfId="13489"/>
    <cellStyle name="Check 28 3 5" xfId="13490"/>
    <cellStyle name="Check 28 4" xfId="13491"/>
    <cellStyle name="Check 28 4 2" xfId="13492"/>
    <cellStyle name="Check 28 4 2 2" xfId="13493"/>
    <cellStyle name="Check 28 4 2 3" xfId="13494"/>
    <cellStyle name="Check 28 4 2 4" xfId="13495"/>
    <cellStyle name="Check 28 4 3" xfId="13496"/>
    <cellStyle name="Check 28 4 3 2" xfId="13497"/>
    <cellStyle name="Check 28 4 4" xfId="13498"/>
    <cellStyle name="Check 28 4 5" xfId="13499"/>
    <cellStyle name="Check 28 5" xfId="13500"/>
    <cellStyle name="Check 28 5 2" xfId="13501"/>
    <cellStyle name="Check 28 5 3" xfId="13502"/>
    <cellStyle name="Check 28 5 4" xfId="13503"/>
    <cellStyle name="Check 28 6" xfId="13504"/>
    <cellStyle name="Check 28 6 2" xfId="13505"/>
    <cellStyle name="Check 28 7" xfId="13506"/>
    <cellStyle name="Check 28 8" xfId="13507"/>
    <cellStyle name="Check 29" xfId="13508"/>
    <cellStyle name="Check 29 2" xfId="13509"/>
    <cellStyle name="Check 29 2 2" xfId="13510"/>
    <cellStyle name="Check 29 2 2 2" xfId="13511"/>
    <cellStyle name="Check 29 2 2 3" xfId="13512"/>
    <cellStyle name="Check 29 2 2 4" xfId="13513"/>
    <cellStyle name="Check 29 2 3" xfId="13514"/>
    <cellStyle name="Check 29 2 3 2" xfId="13515"/>
    <cellStyle name="Check 29 2 4" xfId="13516"/>
    <cellStyle name="Check 29 2 5" xfId="13517"/>
    <cellStyle name="Check 29 3" xfId="13518"/>
    <cellStyle name="Check 29 3 2" xfId="13519"/>
    <cellStyle name="Check 29 3 2 2" xfId="13520"/>
    <cellStyle name="Check 29 3 2 3" xfId="13521"/>
    <cellStyle name="Check 29 3 2 4" xfId="13522"/>
    <cellStyle name="Check 29 3 3" xfId="13523"/>
    <cellStyle name="Check 29 3 3 2" xfId="13524"/>
    <cellStyle name="Check 29 3 4" xfId="13525"/>
    <cellStyle name="Check 29 3 5" xfId="13526"/>
    <cellStyle name="Check 29 4" xfId="13527"/>
    <cellStyle name="Check 29 4 2" xfId="13528"/>
    <cellStyle name="Check 29 4 2 2" xfId="13529"/>
    <cellStyle name="Check 29 4 2 3" xfId="13530"/>
    <cellStyle name="Check 29 4 2 4" xfId="13531"/>
    <cellStyle name="Check 29 4 3" xfId="13532"/>
    <cellStyle name="Check 29 4 3 2" xfId="13533"/>
    <cellStyle name="Check 29 4 4" xfId="13534"/>
    <cellStyle name="Check 29 4 5" xfId="13535"/>
    <cellStyle name="Check 29 5" xfId="13536"/>
    <cellStyle name="Check 29 5 2" xfId="13537"/>
    <cellStyle name="Check 29 5 3" xfId="13538"/>
    <cellStyle name="Check 29 5 4" xfId="13539"/>
    <cellStyle name="Check 29 6" xfId="13540"/>
    <cellStyle name="Check 29 6 2" xfId="13541"/>
    <cellStyle name="Check 29 7" xfId="13542"/>
    <cellStyle name="Check 29 8" xfId="13543"/>
    <cellStyle name="Check 3" xfId="13544"/>
    <cellStyle name="Check 3 2" xfId="13545"/>
    <cellStyle name="Check 3 2 2" xfId="13546"/>
    <cellStyle name="Check 3 2 2 2" xfId="13547"/>
    <cellStyle name="Check 3 2 2 3" xfId="13548"/>
    <cellStyle name="Check 3 2 2 4" xfId="13549"/>
    <cellStyle name="Check 3 2 3" xfId="13550"/>
    <cellStyle name="Check 3 2 3 2" xfId="13551"/>
    <cellStyle name="Check 3 2 4" xfId="13552"/>
    <cellStyle name="Check 3 2 5" xfId="13553"/>
    <cellStyle name="Check 3 3" xfId="13554"/>
    <cellStyle name="Check 3 3 2" xfId="13555"/>
    <cellStyle name="Check 3 3 2 2" xfId="13556"/>
    <cellStyle name="Check 3 3 2 3" xfId="13557"/>
    <cellStyle name="Check 3 3 2 4" xfId="13558"/>
    <cellStyle name="Check 3 3 3" xfId="13559"/>
    <cellStyle name="Check 3 3 3 2" xfId="13560"/>
    <cellStyle name="Check 3 3 4" xfId="13561"/>
    <cellStyle name="Check 3 3 5" xfId="13562"/>
    <cellStyle name="Check 3 4" xfId="13563"/>
    <cellStyle name="Check 3 4 2" xfId="13564"/>
    <cellStyle name="Check 3 4 2 2" xfId="13565"/>
    <cellStyle name="Check 3 4 2 3" xfId="13566"/>
    <cellStyle name="Check 3 4 2 4" xfId="13567"/>
    <cellStyle name="Check 3 4 3" xfId="13568"/>
    <cellStyle name="Check 3 4 3 2" xfId="13569"/>
    <cellStyle name="Check 3 4 4" xfId="13570"/>
    <cellStyle name="Check 3 4 5" xfId="13571"/>
    <cellStyle name="Check 3 5" xfId="13572"/>
    <cellStyle name="Check 3 5 2" xfId="13573"/>
    <cellStyle name="Check 3 5 3" xfId="13574"/>
    <cellStyle name="Check 3 5 4" xfId="13575"/>
    <cellStyle name="Check 3 6" xfId="13576"/>
    <cellStyle name="Check 3 6 2" xfId="13577"/>
    <cellStyle name="Check 3 7" xfId="13578"/>
    <cellStyle name="Check 3 8" xfId="13579"/>
    <cellStyle name="Check 30" xfId="13580"/>
    <cellStyle name="Check 30 2" xfId="13581"/>
    <cellStyle name="Check 30 2 2" xfId="13582"/>
    <cellStyle name="Check 30 2 2 2" xfId="13583"/>
    <cellStyle name="Check 30 2 2 3" xfId="13584"/>
    <cellStyle name="Check 30 2 2 4" xfId="13585"/>
    <cellStyle name="Check 30 2 3" xfId="13586"/>
    <cellStyle name="Check 30 2 3 2" xfId="13587"/>
    <cellStyle name="Check 30 2 4" xfId="13588"/>
    <cellStyle name="Check 30 2 5" xfId="13589"/>
    <cellStyle name="Check 30 3" xfId="13590"/>
    <cellStyle name="Check 30 3 2" xfId="13591"/>
    <cellStyle name="Check 30 3 2 2" xfId="13592"/>
    <cellStyle name="Check 30 3 2 3" xfId="13593"/>
    <cellStyle name="Check 30 3 2 4" xfId="13594"/>
    <cellStyle name="Check 30 3 3" xfId="13595"/>
    <cellStyle name="Check 30 3 3 2" xfId="13596"/>
    <cellStyle name="Check 30 3 4" xfId="13597"/>
    <cellStyle name="Check 30 3 5" xfId="13598"/>
    <cellStyle name="Check 30 4" xfId="13599"/>
    <cellStyle name="Check 30 4 2" xfId="13600"/>
    <cellStyle name="Check 30 4 2 2" xfId="13601"/>
    <cellStyle name="Check 30 4 2 3" xfId="13602"/>
    <cellStyle name="Check 30 4 2 4" xfId="13603"/>
    <cellStyle name="Check 30 4 3" xfId="13604"/>
    <cellStyle name="Check 30 4 3 2" xfId="13605"/>
    <cellStyle name="Check 30 4 4" xfId="13606"/>
    <cellStyle name="Check 30 4 5" xfId="13607"/>
    <cellStyle name="Check 30 5" xfId="13608"/>
    <cellStyle name="Check 30 5 2" xfId="13609"/>
    <cellStyle name="Check 30 5 3" xfId="13610"/>
    <cellStyle name="Check 30 5 4" xfId="13611"/>
    <cellStyle name="Check 30 6" xfId="13612"/>
    <cellStyle name="Check 30 6 2" xfId="13613"/>
    <cellStyle name="Check 30 7" xfId="13614"/>
    <cellStyle name="Check 30 8" xfId="13615"/>
    <cellStyle name="Check 31" xfId="13616"/>
    <cellStyle name="Check 31 2" xfId="13617"/>
    <cellStyle name="Check 31 2 2" xfId="13618"/>
    <cellStyle name="Check 31 2 2 2" xfId="13619"/>
    <cellStyle name="Check 31 2 2 3" xfId="13620"/>
    <cellStyle name="Check 31 2 2 4" xfId="13621"/>
    <cellStyle name="Check 31 2 3" xfId="13622"/>
    <cellStyle name="Check 31 2 3 2" xfId="13623"/>
    <cellStyle name="Check 31 2 4" xfId="13624"/>
    <cellStyle name="Check 31 2 5" xfId="13625"/>
    <cellStyle name="Check 31 3" xfId="13626"/>
    <cellStyle name="Check 31 3 2" xfId="13627"/>
    <cellStyle name="Check 31 3 2 2" xfId="13628"/>
    <cellStyle name="Check 31 3 2 3" xfId="13629"/>
    <cellStyle name="Check 31 3 2 4" xfId="13630"/>
    <cellStyle name="Check 31 3 3" xfId="13631"/>
    <cellStyle name="Check 31 3 3 2" xfId="13632"/>
    <cellStyle name="Check 31 3 4" xfId="13633"/>
    <cellStyle name="Check 31 3 5" xfId="13634"/>
    <cellStyle name="Check 31 4" xfId="13635"/>
    <cellStyle name="Check 31 4 2" xfId="13636"/>
    <cellStyle name="Check 31 4 2 2" xfId="13637"/>
    <cellStyle name="Check 31 4 2 3" xfId="13638"/>
    <cellStyle name="Check 31 4 2 4" xfId="13639"/>
    <cellStyle name="Check 31 4 3" xfId="13640"/>
    <cellStyle name="Check 31 4 3 2" xfId="13641"/>
    <cellStyle name="Check 31 4 4" xfId="13642"/>
    <cellStyle name="Check 31 4 5" xfId="13643"/>
    <cellStyle name="Check 31 5" xfId="13644"/>
    <cellStyle name="Check 31 5 2" xfId="13645"/>
    <cellStyle name="Check 31 5 3" xfId="13646"/>
    <cellStyle name="Check 31 5 4" xfId="13647"/>
    <cellStyle name="Check 31 6" xfId="13648"/>
    <cellStyle name="Check 31 6 2" xfId="13649"/>
    <cellStyle name="Check 31 7" xfId="13650"/>
    <cellStyle name="Check 31 8" xfId="13651"/>
    <cellStyle name="Check 32" xfId="13652"/>
    <cellStyle name="Check 32 2" xfId="13653"/>
    <cellStyle name="Check 32 2 2" xfId="13654"/>
    <cellStyle name="Check 32 2 2 2" xfId="13655"/>
    <cellStyle name="Check 32 2 2 3" xfId="13656"/>
    <cellStyle name="Check 32 2 2 4" xfId="13657"/>
    <cellStyle name="Check 32 2 3" xfId="13658"/>
    <cellStyle name="Check 32 2 3 2" xfId="13659"/>
    <cellStyle name="Check 32 2 4" xfId="13660"/>
    <cellStyle name="Check 32 2 5" xfId="13661"/>
    <cellStyle name="Check 32 3" xfId="13662"/>
    <cellStyle name="Check 32 3 2" xfId="13663"/>
    <cellStyle name="Check 32 3 2 2" xfId="13664"/>
    <cellStyle name="Check 32 3 2 3" xfId="13665"/>
    <cellStyle name="Check 32 3 2 4" xfId="13666"/>
    <cellStyle name="Check 32 3 3" xfId="13667"/>
    <cellStyle name="Check 32 3 3 2" xfId="13668"/>
    <cellStyle name="Check 32 3 4" xfId="13669"/>
    <cellStyle name="Check 32 3 5" xfId="13670"/>
    <cellStyle name="Check 32 4" xfId="13671"/>
    <cellStyle name="Check 32 4 2" xfId="13672"/>
    <cellStyle name="Check 32 4 2 2" xfId="13673"/>
    <cellStyle name="Check 32 4 2 3" xfId="13674"/>
    <cellStyle name="Check 32 4 2 4" xfId="13675"/>
    <cellStyle name="Check 32 4 3" xfId="13676"/>
    <cellStyle name="Check 32 4 3 2" xfId="13677"/>
    <cellStyle name="Check 32 4 4" xfId="13678"/>
    <cellStyle name="Check 32 4 5" xfId="13679"/>
    <cellStyle name="Check 32 5" xfId="13680"/>
    <cellStyle name="Check 32 5 2" xfId="13681"/>
    <cellStyle name="Check 32 5 3" xfId="13682"/>
    <cellStyle name="Check 32 5 4" xfId="13683"/>
    <cellStyle name="Check 32 6" xfId="13684"/>
    <cellStyle name="Check 32 6 2" xfId="13685"/>
    <cellStyle name="Check 32 7" xfId="13686"/>
    <cellStyle name="Check 32 8" xfId="13687"/>
    <cellStyle name="Check 33" xfId="13688"/>
    <cellStyle name="Check 33 2" xfId="13689"/>
    <cellStyle name="Check 33 2 2" xfId="13690"/>
    <cellStyle name="Check 33 2 2 2" xfId="13691"/>
    <cellStyle name="Check 33 2 2 3" xfId="13692"/>
    <cellStyle name="Check 33 2 2 4" xfId="13693"/>
    <cellStyle name="Check 33 2 3" xfId="13694"/>
    <cellStyle name="Check 33 2 3 2" xfId="13695"/>
    <cellStyle name="Check 33 2 4" xfId="13696"/>
    <cellStyle name="Check 33 2 5" xfId="13697"/>
    <cellStyle name="Check 33 3" xfId="13698"/>
    <cellStyle name="Check 33 3 2" xfId="13699"/>
    <cellStyle name="Check 33 3 2 2" xfId="13700"/>
    <cellStyle name="Check 33 3 2 3" xfId="13701"/>
    <cellStyle name="Check 33 3 2 4" xfId="13702"/>
    <cellStyle name="Check 33 3 3" xfId="13703"/>
    <cellStyle name="Check 33 3 3 2" xfId="13704"/>
    <cellStyle name="Check 33 3 4" xfId="13705"/>
    <cellStyle name="Check 33 3 5" xfId="13706"/>
    <cellStyle name="Check 33 4" xfId="13707"/>
    <cellStyle name="Check 33 4 2" xfId="13708"/>
    <cellStyle name="Check 33 4 2 2" xfId="13709"/>
    <cellStyle name="Check 33 4 2 3" xfId="13710"/>
    <cellStyle name="Check 33 4 2 4" xfId="13711"/>
    <cellStyle name="Check 33 4 3" xfId="13712"/>
    <cellStyle name="Check 33 4 3 2" xfId="13713"/>
    <cellStyle name="Check 33 4 4" xfId="13714"/>
    <cellStyle name="Check 33 4 5" xfId="13715"/>
    <cellStyle name="Check 33 5" xfId="13716"/>
    <cellStyle name="Check 33 5 2" xfId="13717"/>
    <cellStyle name="Check 33 5 3" xfId="13718"/>
    <cellStyle name="Check 33 5 4" xfId="13719"/>
    <cellStyle name="Check 33 6" xfId="13720"/>
    <cellStyle name="Check 33 6 2" xfId="13721"/>
    <cellStyle name="Check 33 7" xfId="13722"/>
    <cellStyle name="Check 33 8" xfId="13723"/>
    <cellStyle name="Check 34" xfId="13724"/>
    <cellStyle name="Check 34 2" xfId="13725"/>
    <cellStyle name="Check 34 2 2" xfId="13726"/>
    <cellStyle name="Check 34 2 3" xfId="13727"/>
    <cellStyle name="Check 34 2 4" xfId="13728"/>
    <cellStyle name="Check 34 3" xfId="13729"/>
    <cellStyle name="Check 34 3 2" xfId="13730"/>
    <cellStyle name="Check 34 4" xfId="13731"/>
    <cellStyle name="Check 34 5" xfId="13732"/>
    <cellStyle name="Check 35" xfId="13733"/>
    <cellStyle name="Check 35 2" xfId="13734"/>
    <cellStyle name="Check 35 3" xfId="13735"/>
    <cellStyle name="Check 35 4" xfId="13736"/>
    <cellStyle name="Check 36" xfId="13737"/>
    <cellStyle name="Check 36 2" xfId="13738"/>
    <cellStyle name="Check 37" xfId="13739"/>
    <cellStyle name="Check 37 2" xfId="13740"/>
    <cellStyle name="Check 37 3" xfId="13741"/>
    <cellStyle name="Check 38" xfId="13742"/>
    <cellStyle name="Check 4" xfId="13743"/>
    <cellStyle name="Check 4 2" xfId="13744"/>
    <cellStyle name="Check 4 2 2" xfId="13745"/>
    <cellStyle name="Check 4 2 2 2" xfId="13746"/>
    <cellStyle name="Check 4 2 2 3" xfId="13747"/>
    <cellStyle name="Check 4 2 2 4" xfId="13748"/>
    <cellStyle name="Check 4 2 3" xfId="13749"/>
    <cellStyle name="Check 4 2 3 2" xfId="13750"/>
    <cellStyle name="Check 4 2 4" xfId="13751"/>
    <cellStyle name="Check 4 2 5" xfId="13752"/>
    <cellStyle name="Check 4 3" xfId="13753"/>
    <cellStyle name="Check 4 3 2" xfId="13754"/>
    <cellStyle name="Check 4 3 2 2" xfId="13755"/>
    <cellStyle name="Check 4 3 2 3" xfId="13756"/>
    <cellStyle name="Check 4 3 2 4" xfId="13757"/>
    <cellStyle name="Check 4 3 3" xfId="13758"/>
    <cellStyle name="Check 4 3 3 2" xfId="13759"/>
    <cellStyle name="Check 4 3 4" xfId="13760"/>
    <cellStyle name="Check 4 3 5" xfId="13761"/>
    <cellStyle name="Check 4 4" xfId="13762"/>
    <cellStyle name="Check 4 4 2" xfId="13763"/>
    <cellStyle name="Check 4 4 2 2" xfId="13764"/>
    <cellStyle name="Check 4 4 2 3" xfId="13765"/>
    <cellStyle name="Check 4 4 2 4" xfId="13766"/>
    <cellStyle name="Check 4 4 3" xfId="13767"/>
    <cellStyle name="Check 4 4 3 2" xfId="13768"/>
    <cellStyle name="Check 4 4 4" xfId="13769"/>
    <cellStyle name="Check 4 4 5" xfId="13770"/>
    <cellStyle name="Check 4 5" xfId="13771"/>
    <cellStyle name="Check 4 5 2" xfId="13772"/>
    <cellStyle name="Check 4 5 3" xfId="13773"/>
    <cellStyle name="Check 4 5 4" xfId="13774"/>
    <cellStyle name="Check 4 6" xfId="13775"/>
    <cellStyle name="Check 4 6 2" xfId="13776"/>
    <cellStyle name="Check 4 7" xfId="13777"/>
    <cellStyle name="Check 4 8" xfId="13778"/>
    <cellStyle name="Check 5" xfId="13779"/>
    <cellStyle name="Check 5 2" xfId="13780"/>
    <cellStyle name="Check 5 2 2" xfId="13781"/>
    <cellStyle name="Check 5 2 2 2" xfId="13782"/>
    <cellStyle name="Check 5 2 2 3" xfId="13783"/>
    <cellStyle name="Check 5 2 2 4" xfId="13784"/>
    <cellStyle name="Check 5 2 3" xfId="13785"/>
    <cellStyle name="Check 5 2 3 2" xfId="13786"/>
    <cellStyle name="Check 5 2 4" xfId="13787"/>
    <cellStyle name="Check 5 2 5" xfId="13788"/>
    <cellStyle name="Check 5 3" xfId="13789"/>
    <cellStyle name="Check 5 3 2" xfId="13790"/>
    <cellStyle name="Check 5 3 2 2" xfId="13791"/>
    <cellStyle name="Check 5 3 2 3" xfId="13792"/>
    <cellStyle name="Check 5 3 2 4" xfId="13793"/>
    <cellStyle name="Check 5 3 3" xfId="13794"/>
    <cellStyle name="Check 5 3 3 2" xfId="13795"/>
    <cellStyle name="Check 5 3 4" xfId="13796"/>
    <cellStyle name="Check 5 3 5" xfId="13797"/>
    <cellStyle name="Check 5 4" xfId="13798"/>
    <cellStyle name="Check 5 4 2" xfId="13799"/>
    <cellStyle name="Check 5 4 2 2" xfId="13800"/>
    <cellStyle name="Check 5 4 2 3" xfId="13801"/>
    <cellStyle name="Check 5 4 2 4" xfId="13802"/>
    <cellStyle name="Check 5 4 3" xfId="13803"/>
    <cellStyle name="Check 5 4 3 2" xfId="13804"/>
    <cellStyle name="Check 5 4 4" xfId="13805"/>
    <cellStyle name="Check 5 4 5" xfId="13806"/>
    <cellStyle name="Check 5 5" xfId="13807"/>
    <cellStyle name="Check 5 5 2" xfId="13808"/>
    <cellStyle name="Check 5 5 3" xfId="13809"/>
    <cellStyle name="Check 5 5 4" xfId="13810"/>
    <cellStyle name="Check 5 6" xfId="13811"/>
    <cellStyle name="Check 5 6 2" xfId="13812"/>
    <cellStyle name="Check 5 7" xfId="13813"/>
    <cellStyle name="Check 5 8" xfId="13814"/>
    <cellStyle name="Check 6" xfId="13815"/>
    <cellStyle name="Check 6 2" xfId="13816"/>
    <cellStyle name="Check 6 2 2" xfId="13817"/>
    <cellStyle name="Check 6 2 2 2" xfId="13818"/>
    <cellStyle name="Check 6 2 2 3" xfId="13819"/>
    <cellStyle name="Check 6 2 2 4" xfId="13820"/>
    <cellStyle name="Check 6 2 3" xfId="13821"/>
    <cellStyle name="Check 6 2 3 2" xfId="13822"/>
    <cellStyle name="Check 6 2 4" xfId="13823"/>
    <cellStyle name="Check 6 2 5" xfId="13824"/>
    <cellStyle name="Check 6 3" xfId="13825"/>
    <cellStyle name="Check 6 3 2" xfId="13826"/>
    <cellStyle name="Check 6 3 2 2" xfId="13827"/>
    <cellStyle name="Check 6 3 2 3" xfId="13828"/>
    <cellStyle name="Check 6 3 2 4" xfId="13829"/>
    <cellStyle name="Check 6 3 3" xfId="13830"/>
    <cellStyle name="Check 6 3 3 2" xfId="13831"/>
    <cellStyle name="Check 6 3 4" xfId="13832"/>
    <cellStyle name="Check 6 3 5" xfId="13833"/>
    <cellStyle name="Check 6 4" xfId="13834"/>
    <cellStyle name="Check 6 4 2" xfId="13835"/>
    <cellStyle name="Check 6 4 2 2" xfId="13836"/>
    <cellStyle name="Check 6 4 2 3" xfId="13837"/>
    <cellStyle name="Check 6 4 2 4" xfId="13838"/>
    <cellStyle name="Check 6 4 3" xfId="13839"/>
    <cellStyle name="Check 6 4 3 2" xfId="13840"/>
    <cellStyle name="Check 6 4 4" xfId="13841"/>
    <cellStyle name="Check 6 4 5" xfId="13842"/>
    <cellStyle name="Check 6 5" xfId="13843"/>
    <cellStyle name="Check 6 5 2" xfId="13844"/>
    <cellStyle name="Check 6 5 3" xfId="13845"/>
    <cellStyle name="Check 6 5 4" xfId="13846"/>
    <cellStyle name="Check 6 6" xfId="13847"/>
    <cellStyle name="Check 6 6 2" xfId="13848"/>
    <cellStyle name="Check 6 7" xfId="13849"/>
    <cellStyle name="Check 6 8" xfId="13850"/>
    <cellStyle name="Check 7" xfId="13851"/>
    <cellStyle name="Check 7 2" xfId="13852"/>
    <cellStyle name="Check 7 2 2" xfId="13853"/>
    <cellStyle name="Check 7 2 2 2" xfId="13854"/>
    <cellStyle name="Check 7 2 2 3" xfId="13855"/>
    <cellStyle name="Check 7 2 2 4" xfId="13856"/>
    <cellStyle name="Check 7 2 3" xfId="13857"/>
    <cellStyle name="Check 7 2 3 2" xfId="13858"/>
    <cellStyle name="Check 7 2 4" xfId="13859"/>
    <cellStyle name="Check 7 2 5" xfId="13860"/>
    <cellStyle name="Check 7 3" xfId="13861"/>
    <cellStyle name="Check 7 3 2" xfId="13862"/>
    <cellStyle name="Check 7 3 2 2" xfId="13863"/>
    <cellStyle name="Check 7 3 2 3" xfId="13864"/>
    <cellStyle name="Check 7 3 2 4" xfId="13865"/>
    <cellStyle name="Check 7 3 3" xfId="13866"/>
    <cellStyle name="Check 7 3 3 2" xfId="13867"/>
    <cellStyle name="Check 7 3 4" xfId="13868"/>
    <cellStyle name="Check 7 3 5" xfId="13869"/>
    <cellStyle name="Check 7 4" xfId="13870"/>
    <cellStyle name="Check 7 4 2" xfId="13871"/>
    <cellStyle name="Check 7 4 2 2" xfId="13872"/>
    <cellStyle name="Check 7 4 2 3" xfId="13873"/>
    <cellStyle name="Check 7 4 2 4" xfId="13874"/>
    <cellStyle name="Check 7 4 3" xfId="13875"/>
    <cellStyle name="Check 7 4 3 2" xfId="13876"/>
    <cellStyle name="Check 7 4 4" xfId="13877"/>
    <cellStyle name="Check 7 4 5" xfId="13878"/>
    <cellStyle name="Check 7 5" xfId="13879"/>
    <cellStyle name="Check 7 5 2" xfId="13880"/>
    <cellStyle name="Check 7 5 3" xfId="13881"/>
    <cellStyle name="Check 7 5 4" xfId="13882"/>
    <cellStyle name="Check 7 6" xfId="13883"/>
    <cellStyle name="Check 7 6 2" xfId="13884"/>
    <cellStyle name="Check 7 7" xfId="13885"/>
    <cellStyle name="Check 7 8" xfId="13886"/>
    <cellStyle name="Check 8" xfId="13887"/>
    <cellStyle name="Check 8 2" xfId="13888"/>
    <cellStyle name="Check 8 2 2" xfId="13889"/>
    <cellStyle name="Check 8 2 2 2" xfId="13890"/>
    <cellStyle name="Check 8 2 2 3" xfId="13891"/>
    <cellStyle name="Check 8 2 2 4" xfId="13892"/>
    <cellStyle name="Check 8 2 3" xfId="13893"/>
    <cellStyle name="Check 8 2 3 2" xfId="13894"/>
    <cellStyle name="Check 8 2 4" xfId="13895"/>
    <cellStyle name="Check 8 2 5" xfId="13896"/>
    <cellStyle name="Check 8 3" xfId="13897"/>
    <cellStyle name="Check 8 3 2" xfId="13898"/>
    <cellStyle name="Check 8 3 2 2" xfId="13899"/>
    <cellStyle name="Check 8 3 2 3" xfId="13900"/>
    <cellStyle name="Check 8 3 2 4" xfId="13901"/>
    <cellStyle name="Check 8 3 3" xfId="13902"/>
    <cellStyle name="Check 8 3 3 2" xfId="13903"/>
    <cellStyle name="Check 8 3 4" xfId="13904"/>
    <cellStyle name="Check 8 3 5" xfId="13905"/>
    <cellStyle name="Check 8 4" xfId="13906"/>
    <cellStyle name="Check 8 4 2" xfId="13907"/>
    <cellStyle name="Check 8 4 2 2" xfId="13908"/>
    <cellStyle name="Check 8 4 2 3" xfId="13909"/>
    <cellStyle name="Check 8 4 2 4" xfId="13910"/>
    <cellStyle name="Check 8 4 3" xfId="13911"/>
    <cellStyle name="Check 8 4 3 2" xfId="13912"/>
    <cellStyle name="Check 8 4 4" xfId="13913"/>
    <cellStyle name="Check 8 4 5" xfId="13914"/>
    <cellStyle name="Check 8 5" xfId="13915"/>
    <cellStyle name="Check 8 5 2" xfId="13916"/>
    <cellStyle name="Check 8 5 3" xfId="13917"/>
    <cellStyle name="Check 8 5 4" xfId="13918"/>
    <cellStyle name="Check 8 6" xfId="13919"/>
    <cellStyle name="Check 8 6 2" xfId="13920"/>
    <cellStyle name="Check 8 7" xfId="13921"/>
    <cellStyle name="Check 8 8" xfId="13922"/>
    <cellStyle name="Check 9" xfId="13923"/>
    <cellStyle name="Check 9 2" xfId="13924"/>
    <cellStyle name="Check 9 2 2" xfId="13925"/>
    <cellStyle name="Check 9 2 2 2" xfId="13926"/>
    <cellStyle name="Check 9 2 2 3" xfId="13927"/>
    <cellStyle name="Check 9 2 2 4" xfId="13928"/>
    <cellStyle name="Check 9 2 3" xfId="13929"/>
    <cellStyle name="Check 9 2 3 2" xfId="13930"/>
    <cellStyle name="Check 9 2 4" xfId="13931"/>
    <cellStyle name="Check 9 2 5" xfId="13932"/>
    <cellStyle name="Check 9 3" xfId="13933"/>
    <cellStyle name="Check 9 3 2" xfId="13934"/>
    <cellStyle name="Check 9 3 2 2" xfId="13935"/>
    <cellStyle name="Check 9 3 2 3" xfId="13936"/>
    <cellStyle name="Check 9 3 2 4" xfId="13937"/>
    <cellStyle name="Check 9 3 3" xfId="13938"/>
    <cellStyle name="Check 9 3 3 2" xfId="13939"/>
    <cellStyle name="Check 9 3 4" xfId="13940"/>
    <cellStyle name="Check 9 3 5" xfId="13941"/>
    <cellStyle name="Check 9 4" xfId="13942"/>
    <cellStyle name="Check 9 4 2" xfId="13943"/>
    <cellStyle name="Check 9 4 2 2" xfId="13944"/>
    <cellStyle name="Check 9 4 2 3" xfId="13945"/>
    <cellStyle name="Check 9 4 2 4" xfId="13946"/>
    <cellStyle name="Check 9 4 3" xfId="13947"/>
    <cellStyle name="Check 9 4 3 2" xfId="13948"/>
    <cellStyle name="Check 9 4 4" xfId="13949"/>
    <cellStyle name="Check 9 4 5" xfId="13950"/>
    <cellStyle name="Check 9 5" xfId="13951"/>
    <cellStyle name="Check 9 5 2" xfId="13952"/>
    <cellStyle name="Check 9 5 3" xfId="13953"/>
    <cellStyle name="Check 9 5 4" xfId="13954"/>
    <cellStyle name="Check 9 6" xfId="13955"/>
    <cellStyle name="Check 9 6 2" xfId="13956"/>
    <cellStyle name="Check 9 7" xfId="13957"/>
    <cellStyle name="Check 9 8" xfId="13958"/>
    <cellStyle name="Check Cell 2" xfId="2194"/>
    <cellStyle name="Check Cell 2 2" xfId="2195"/>
    <cellStyle name="Check Cell 2 2 2" xfId="13959"/>
    <cellStyle name="Check Cell 2 3" xfId="2196"/>
    <cellStyle name="Check Cell 3" xfId="2197"/>
    <cellStyle name="ColHeading" xfId="2198"/>
    <cellStyle name="Column Grey" xfId="2199"/>
    <cellStyle name="Column Grey 2" xfId="2200"/>
    <cellStyle name="Column Grey 2 2" xfId="2201"/>
    <cellStyle name="Column Grey 3" xfId="2202"/>
    <cellStyle name="Column Grey 3 2" xfId="2203"/>
    <cellStyle name="Column Grey 4" xfId="5327"/>
    <cellStyle name="Column Grey 4 2" xfId="5328"/>
    <cellStyle name="Column Grey 5" xfId="5329"/>
    <cellStyle name="Column Grey 5 2" xfId="5330"/>
    <cellStyle name="Comma" xfId="1" builtinId="3"/>
    <cellStyle name="Comma [00]" xfId="2204"/>
    <cellStyle name="Comma 0" xfId="2205"/>
    <cellStyle name="Comma 10" xfId="2206"/>
    <cellStyle name="Comma 10 2" xfId="2207"/>
    <cellStyle name="Comma 10 2 2" xfId="2208"/>
    <cellStyle name="Comma 10 2 2 2" xfId="13960"/>
    <cellStyle name="Comma 10 2 3" xfId="13961"/>
    <cellStyle name="Comma 10 3" xfId="2209"/>
    <cellStyle name="Comma 10 3 2" xfId="13962"/>
    <cellStyle name="Comma 10 3 2 2" xfId="13963"/>
    <cellStyle name="Comma 10 3 3" xfId="13964"/>
    <cellStyle name="Comma 10 4" xfId="13965"/>
    <cellStyle name="Comma 11" xfId="2210"/>
    <cellStyle name="Comma 11 2" xfId="2211"/>
    <cellStyle name="Comma 11 2 2" xfId="2212"/>
    <cellStyle name="Comma 11 2 2 2" xfId="13966"/>
    <cellStyle name="Comma 11 2 3" xfId="13967"/>
    <cellStyle name="Comma 11 3" xfId="2213"/>
    <cellStyle name="Comma 11 3 2" xfId="13968"/>
    <cellStyle name="Comma 11 4" xfId="5348"/>
    <cellStyle name="Comma 11 4 2" xfId="13969"/>
    <cellStyle name="Comma 11 5" xfId="13970"/>
    <cellStyle name="Comma 12" xfId="5"/>
    <cellStyle name="Comma 12 2" xfId="2214"/>
    <cellStyle name="Comma 12 2 2" xfId="2215"/>
    <cellStyle name="Comma 12 2 2 2" xfId="13971"/>
    <cellStyle name="Comma 12 2 3" xfId="13972"/>
    <cellStyle name="Comma 12 3" xfId="2216"/>
    <cellStyle name="Comma 12 3 2" xfId="13973"/>
    <cellStyle name="Comma 12 4" xfId="13974"/>
    <cellStyle name="Comma 13" xfId="2217"/>
    <cellStyle name="Comma 13 2" xfId="2218"/>
    <cellStyle name="Comma 13 2 2" xfId="2219"/>
    <cellStyle name="Comma 13 2 2 2" xfId="13975"/>
    <cellStyle name="Comma 13 2 2 2 2" xfId="13976"/>
    <cellStyle name="Comma 13 2 2 3" xfId="13977"/>
    <cellStyle name="Comma 13 2 3" xfId="13978"/>
    <cellStyle name="Comma 13 2 3 2" xfId="13979"/>
    <cellStyle name="Comma 13 2 4" xfId="13980"/>
    <cellStyle name="Comma 13 3" xfId="2220"/>
    <cellStyle name="Comma 13 3 2" xfId="13981"/>
    <cellStyle name="Comma 13 3 2 2" xfId="13982"/>
    <cellStyle name="Comma 13 3 3" xfId="13983"/>
    <cellStyle name="Comma 13 4" xfId="2221"/>
    <cellStyle name="Comma 13 4 2" xfId="13984"/>
    <cellStyle name="Comma 13 5" xfId="5331"/>
    <cellStyle name="Comma 14" xfId="2222"/>
    <cellStyle name="Comma 14 2" xfId="2223"/>
    <cellStyle name="Comma 14 2 2" xfId="2224"/>
    <cellStyle name="Comma 14 2 2 2" xfId="13985"/>
    <cellStyle name="Comma 14 2 2 2 2" xfId="13986"/>
    <cellStyle name="Comma 14 2 2 3" xfId="13987"/>
    <cellStyle name="Comma 14 2 3" xfId="13988"/>
    <cellStyle name="Comma 14 2 3 2" xfId="13989"/>
    <cellStyle name="Comma 14 2 4" xfId="13990"/>
    <cellStyle name="Comma 14 3" xfId="2225"/>
    <cellStyle name="Comma 14 3 2" xfId="13991"/>
    <cellStyle name="Comma 14 3 2 2" xfId="13992"/>
    <cellStyle name="Comma 14 3 3" xfId="13993"/>
    <cellStyle name="Comma 14 4" xfId="2226"/>
    <cellStyle name="Comma 14 4 2" xfId="13994"/>
    <cellStyle name="Comma 14 5" xfId="13995"/>
    <cellStyle name="Comma 15" xfId="2227"/>
    <cellStyle name="Comma 15 2" xfId="2228"/>
    <cellStyle name="Comma 15 3" xfId="13996"/>
    <cellStyle name="Comma 16" xfId="2229"/>
    <cellStyle name="Comma 16 2" xfId="2230"/>
    <cellStyle name="Comma 16 2 2" xfId="13997"/>
    <cellStyle name="Comma 16 2 2 2" xfId="13998"/>
    <cellStyle name="Comma 16 2 3" xfId="13999"/>
    <cellStyle name="Comma 16 3" xfId="2231"/>
    <cellStyle name="Comma 16 3 2" xfId="14000"/>
    <cellStyle name="Comma 16 4" xfId="14001"/>
    <cellStyle name="Comma 17" xfId="2232"/>
    <cellStyle name="Comma 17 2" xfId="2233"/>
    <cellStyle name="Comma 17 2 2" xfId="14002"/>
    <cellStyle name="Comma 17 2 2 2" xfId="14003"/>
    <cellStyle name="Comma 17 2 3" xfId="14004"/>
    <cellStyle name="Comma 17 3" xfId="2234"/>
    <cellStyle name="Comma 17 3 2" xfId="14005"/>
    <cellStyle name="Comma 17 4" xfId="14006"/>
    <cellStyle name="Comma 18" xfId="2235"/>
    <cellStyle name="Comma 18 2" xfId="2236"/>
    <cellStyle name="Comma 18 2 2" xfId="14007"/>
    <cellStyle name="Comma 18 2 2 2" xfId="14008"/>
    <cellStyle name="Comma 18 2 3" xfId="14009"/>
    <cellStyle name="Comma 18 3" xfId="2237"/>
    <cellStyle name="Comma 18 3 2" xfId="14010"/>
    <cellStyle name="Comma 18 4" xfId="14011"/>
    <cellStyle name="Comma 19" xfId="2238"/>
    <cellStyle name="Comma 19 2" xfId="2239"/>
    <cellStyle name="Comma 19 2 2" xfId="14012"/>
    <cellStyle name="Comma 19 2 2 2" xfId="14013"/>
    <cellStyle name="Comma 19 2 3" xfId="14014"/>
    <cellStyle name="Comma 19 3" xfId="14015"/>
    <cellStyle name="Comma 19 3 2" xfId="14016"/>
    <cellStyle name="Comma 19 4" xfId="14017"/>
    <cellStyle name="Comma 2" xfId="2240"/>
    <cellStyle name="Comma 2 2" xfId="2241"/>
    <cellStyle name="Comma 2 2 10" xfId="2242"/>
    <cellStyle name="Comma 2 2 10 2" xfId="2243"/>
    <cellStyle name="Comma 2 2 10 2 2" xfId="14018"/>
    <cellStyle name="Comma 2 2 10 2 2 2" xfId="14019"/>
    <cellStyle name="Comma 2 2 10 2 3" xfId="14020"/>
    <cellStyle name="Comma 2 2 10 3" xfId="14021"/>
    <cellStyle name="Comma 2 2 10 3 2" xfId="14022"/>
    <cellStyle name="Comma 2 2 10 4" xfId="14023"/>
    <cellStyle name="Comma 2 2 11" xfId="2244"/>
    <cellStyle name="Comma 2 2 12" xfId="14024"/>
    <cellStyle name="Comma 2 2 13" xfId="14025"/>
    <cellStyle name="Comma 2 2 2" xfId="2245"/>
    <cellStyle name="Comma 2 2 2 10" xfId="2246"/>
    <cellStyle name="Comma 2 2 2 10 2" xfId="14026"/>
    <cellStyle name="Comma 2 2 2 10 2 2" xfId="14027"/>
    <cellStyle name="Comma 2 2 2 10 3" xfId="14028"/>
    <cellStyle name="Comma 2 2 2 11" xfId="14029"/>
    <cellStyle name="Comma 2 2 2 11 2" xfId="14030"/>
    <cellStyle name="Comma 2 2 2 12" xfId="14031"/>
    <cellStyle name="Comma 2 2 2 13" xfId="14032"/>
    <cellStyle name="Comma 2 2 2 2" xfId="2247"/>
    <cellStyle name="Comma 2 2 2 2 2" xfId="2248"/>
    <cellStyle name="Comma 2 2 2 2 2 2" xfId="2249"/>
    <cellStyle name="Comma 2 2 2 2 2 2 2" xfId="2250"/>
    <cellStyle name="Comma 2 2 2 2 2 2 2 2" xfId="2251"/>
    <cellStyle name="Comma 2 2 2 2 2 2 2 2 2" xfId="14033"/>
    <cellStyle name="Comma 2 2 2 2 2 2 2 2 2 2" xfId="14034"/>
    <cellStyle name="Comma 2 2 2 2 2 2 2 2 3" xfId="14035"/>
    <cellStyle name="Comma 2 2 2 2 2 2 2 3" xfId="14036"/>
    <cellStyle name="Comma 2 2 2 2 2 2 2 3 2" xfId="14037"/>
    <cellStyle name="Comma 2 2 2 2 2 2 2 4" xfId="14038"/>
    <cellStyle name="Comma 2 2 2 2 2 2 3" xfId="2252"/>
    <cellStyle name="Comma 2 2 2 2 2 2 3 2" xfId="14039"/>
    <cellStyle name="Comma 2 2 2 2 2 2 3 2 2" xfId="14040"/>
    <cellStyle name="Comma 2 2 2 2 2 2 3 3" xfId="14041"/>
    <cellStyle name="Comma 2 2 2 2 2 2 4" xfId="14042"/>
    <cellStyle name="Comma 2 2 2 2 2 2 4 2" xfId="14043"/>
    <cellStyle name="Comma 2 2 2 2 2 2 5" xfId="14044"/>
    <cellStyle name="Comma 2 2 2 2 2 3" xfId="2253"/>
    <cellStyle name="Comma 2 2 2 2 2 3 2" xfId="2254"/>
    <cellStyle name="Comma 2 2 2 2 2 3 2 2" xfId="2255"/>
    <cellStyle name="Comma 2 2 2 2 2 3 2 2 2" xfId="14045"/>
    <cellStyle name="Comma 2 2 2 2 2 3 2 2 2 2" xfId="14046"/>
    <cellStyle name="Comma 2 2 2 2 2 3 2 2 3" xfId="14047"/>
    <cellStyle name="Comma 2 2 2 2 2 3 2 3" xfId="14048"/>
    <cellStyle name="Comma 2 2 2 2 2 3 2 3 2" xfId="14049"/>
    <cellStyle name="Comma 2 2 2 2 2 3 2 4" xfId="14050"/>
    <cellStyle name="Comma 2 2 2 2 2 3 3" xfId="2256"/>
    <cellStyle name="Comma 2 2 2 2 2 3 3 2" xfId="14051"/>
    <cellStyle name="Comma 2 2 2 2 2 3 3 2 2" xfId="14052"/>
    <cellStyle name="Comma 2 2 2 2 2 3 3 3" xfId="14053"/>
    <cellStyle name="Comma 2 2 2 2 2 3 4" xfId="14054"/>
    <cellStyle name="Comma 2 2 2 2 2 3 4 2" xfId="14055"/>
    <cellStyle name="Comma 2 2 2 2 2 3 5" xfId="14056"/>
    <cellStyle name="Comma 2 2 2 2 2 4" xfId="2257"/>
    <cellStyle name="Comma 2 2 2 2 2 4 2" xfId="2258"/>
    <cellStyle name="Comma 2 2 2 2 2 4 2 2" xfId="14057"/>
    <cellStyle name="Comma 2 2 2 2 2 4 2 2 2" xfId="14058"/>
    <cellStyle name="Comma 2 2 2 2 2 4 2 3" xfId="14059"/>
    <cellStyle name="Comma 2 2 2 2 2 4 3" xfId="14060"/>
    <cellStyle name="Comma 2 2 2 2 2 4 3 2" xfId="14061"/>
    <cellStyle name="Comma 2 2 2 2 2 4 4" xfId="14062"/>
    <cellStyle name="Comma 2 2 2 2 2 5" xfId="2259"/>
    <cellStyle name="Comma 2 2 2 2 2 5 2" xfId="14063"/>
    <cellStyle name="Comma 2 2 2 2 2 5 2 2" xfId="14064"/>
    <cellStyle name="Comma 2 2 2 2 2 5 3" xfId="14065"/>
    <cellStyle name="Comma 2 2 2 2 2 6" xfId="14066"/>
    <cellStyle name="Comma 2 2 2 2 2 6 2" xfId="14067"/>
    <cellStyle name="Comma 2 2 2 2 2 7" xfId="14068"/>
    <cellStyle name="Comma 2 2 2 2 3" xfId="2260"/>
    <cellStyle name="Comma 2 2 2 2 3 2" xfId="2261"/>
    <cellStyle name="Comma 2 2 2 2 3 2 2" xfId="2262"/>
    <cellStyle name="Comma 2 2 2 2 3 2 2 2" xfId="14069"/>
    <cellStyle name="Comma 2 2 2 2 3 2 2 2 2" xfId="14070"/>
    <cellStyle name="Comma 2 2 2 2 3 2 2 3" xfId="14071"/>
    <cellStyle name="Comma 2 2 2 2 3 2 3" xfId="14072"/>
    <cellStyle name="Comma 2 2 2 2 3 2 3 2" xfId="14073"/>
    <cellStyle name="Comma 2 2 2 2 3 2 4" xfId="14074"/>
    <cellStyle name="Comma 2 2 2 2 3 3" xfId="2263"/>
    <cellStyle name="Comma 2 2 2 2 3 3 2" xfId="14075"/>
    <cellStyle name="Comma 2 2 2 2 3 3 2 2" xfId="14076"/>
    <cellStyle name="Comma 2 2 2 2 3 3 3" xfId="14077"/>
    <cellStyle name="Comma 2 2 2 2 3 4" xfId="14078"/>
    <cellStyle name="Comma 2 2 2 2 3 4 2" xfId="14079"/>
    <cellStyle name="Comma 2 2 2 2 3 5" xfId="14080"/>
    <cellStyle name="Comma 2 2 2 2 4" xfId="2264"/>
    <cellStyle name="Comma 2 2 2 2 4 2" xfId="2265"/>
    <cellStyle name="Comma 2 2 2 2 4 2 2" xfId="2266"/>
    <cellStyle name="Comma 2 2 2 2 4 2 2 2" xfId="14081"/>
    <cellStyle name="Comma 2 2 2 2 4 2 2 2 2" xfId="14082"/>
    <cellStyle name="Comma 2 2 2 2 4 2 2 3" xfId="14083"/>
    <cellStyle name="Comma 2 2 2 2 4 2 3" xfId="14084"/>
    <cellStyle name="Comma 2 2 2 2 4 2 3 2" xfId="14085"/>
    <cellStyle name="Comma 2 2 2 2 4 2 4" xfId="14086"/>
    <cellStyle name="Comma 2 2 2 2 4 3" xfId="2267"/>
    <cellStyle name="Comma 2 2 2 2 4 3 2" xfId="14087"/>
    <cellStyle name="Comma 2 2 2 2 4 3 2 2" xfId="14088"/>
    <cellStyle name="Comma 2 2 2 2 4 3 3" xfId="14089"/>
    <cellStyle name="Comma 2 2 2 2 4 4" xfId="14090"/>
    <cellStyle name="Comma 2 2 2 2 4 4 2" xfId="14091"/>
    <cellStyle name="Comma 2 2 2 2 4 5" xfId="14092"/>
    <cellStyle name="Comma 2 2 2 2 5" xfId="2268"/>
    <cellStyle name="Comma 2 2 2 2 5 2" xfId="2269"/>
    <cellStyle name="Comma 2 2 2 2 5 2 2" xfId="14093"/>
    <cellStyle name="Comma 2 2 2 2 5 2 2 2" xfId="14094"/>
    <cellStyle name="Comma 2 2 2 2 5 2 3" xfId="14095"/>
    <cellStyle name="Comma 2 2 2 2 5 3" xfId="14096"/>
    <cellStyle name="Comma 2 2 2 2 5 3 2" xfId="14097"/>
    <cellStyle name="Comma 2 2 2 2 5 4" xfId="14098"/>
    <cellStyle name="Comma 2 2 2 2 6" xfId="2270"/>
    <cellStyle name="Comma 2 2 2 2 6 2" xfId="14099"/>
    <cellStyle name="Comma 2 2 2 2 6 2 2" xfId="14100"/>
    <cellStyle name="Comma 2 2 2 2 6 3" xfId="14101"/>
    <cellStyle name="Comma 2 2 2 2 7" xfId="14102"/>
    <cellStyle name="Comma 2 2 2 2 7 2" xfId="14103"/>
    <cellStyle name="Comma 2 2 2 2 8" xfId="14104"/>
    <cellStyle name="Comma 2 2 2 3" xfId="2271"/>
    <cellStyle name="Comma 2 2 2 3 2" xfId="2272"/>
    <cellStyle name="Comma 2 2 2 3 2 2" xfId="2273"/>
    <cellStyle name="Comma 2 2 2 3 2 2 2" xfId="2274"/>
    <cellStyle name="Comma 2 2 2 3 2 2 2 2" xfId="2275"/>
    <cellStyle name="Comma 2 2 2 3 2 2 2 2 2" xfId="14105"/>
    <cellStyle name="Comma 2 2 2 3 2 2 2 2 2 2" xfId="14106"/>
    <cellStyle name="Comma 2 2 2 3 2 2 2 2 3" xfId="14107"/>
    <cellStyle name="Comma 2 2 2 3 2 2 2 3" xfId="14108"/>
    <cellStyle name="Comma 2 2 2 3 2 2 2 3 2" xfId="14109"/>
    <cellStyle name="Comma 2 2 2 3 2 2 2 4" xfId="14110"/>
    <cellStyle name="Comma 2 2 2 3 2 2 3" xfId="2276"/>
    <cellStyle name="Comma 2 2 2 3 2 2 3 2" xfId="14111"/>
    <cellStyle name="Comma 2 2 2 3 2 2 3 2 2" xfId="14112"/>
    <cellStyle name="Comma 2 2 2 3 2 2 3 3" xfId="14113"/>
    <cellStyle name="Comma 2 2 2 3 2 2 4" xfId="14114"/>
    <cellStyle name="Comma 2 2 2 3 2 2 4 2" xfId="14115"/>
    <cellStyle name="Comma 2 2 2 3 2 2 5" xfId="14116"/>
    <cellStyle name="Comma 2 2 2 3 2 3" xfId="2277"/>
    <cellStyle name="Comma 2 2 2 3 2 3 2" xfId="2278"/>
    <cellStyle name="Comma 2 2 2 3 2 3 2 2" xfId="2279"/>
    <cellStyle name="Comma 2 2 2 3 2 3 2 2 2" xfId="14117"/>
    <cellStyle name="Comma 2 2 2 3 2 3 2 2 2 2" xfId="14118"/>
    <cellStyle name="Comma 2 2 2 3 2 3 2 2 3" xfId="14119"/>
    <cellStyle name="Comma 2 2 2 3 2 3 2 3" xfId="14120"/>
    <cellStyle name="Comma 2 2 2 3 2 3 2 3 2" xfId="14121"/>
    <cellStyle name="Comma 2 2 2 3 2 3 2 4" xfId="14122"/>
    <cellStyle name="Comma 2 2 2 3 2 3 3" xfId="2280"/>
    <cellStyle name="Comma 2 2 2 3 2 3 3 2" xfId="14123"/>
    <cellStyle name="Comma 2 2 2 3 2 3 3 2 2" xfId="14124"/>
    <cellStyle name="Comma 2 2 2 3 2 3 3 3" xfId="14125"/>
    <cellStyle name="Comma 2 2 2 3 2 3 4" xfId="14126"/>
    <cellStyle name="Comma 2 2 2 3 2 3 4 2" xfId="14127"/>
    <cellStyle name="Comma 2 2 2 3 2 3 5" xfId="14128"/>
    <cellStyle name="Comma 2 2 2 3 2 4" xfId="2281"/>
    <cellStyle name="Comma 2 2 2 3 2 4 2" xfId="2282"/>
    <cellStyle name="Comma 2 2 2 3 2 4 2 2" xfId="14129"/>
    <cellStyle name="Comma 2 2 2 3 2 4 2 2 2" xfId="14130"/>
    <cellStyle name="Comma 2 2 2 3 2 4 2 3" xfId="14131"/>
    <cellStyle name="Comma 2 2 2 3 2 4 3" xfId="14132"/>
    <cellStyle name="Comma 2 2 2 3 2 4 3 2" xfId="14133"/>
    <cellStyle name="Comma 2 2 2 3 2 4 4" xfId="14134"/>
    <cellStyle name="Comma 2 2 2 3 2 5" xfId="2283"/>
    <cellStyle name="Comma 2 2 2 3 2 5 2" xfId="14135"/>
    <cellStyle name="Comma 2 2 2 3 2 5 2 2" xfId="14136"/>
    <cellStyle name="Comma 2 2 2 3 2 5 3" xfId="14137"/>
    <cellStyle name="Comma 2 2 2 3 2 6" xfId="14138"/>
    <cellStyle name="Comma 2 2 2 3 2 6 2" xfId="14139"/>
    <cellStyle name="Comma 2 2 2 3 2 7" xfId="14140"/>
    <cellStyle name="Comma 2 2 2 3 3" xfId="2284"/>
    <cellStyle name="Comma 2 2 2 3 3 2" xfId="2285"/>
    <cellStyle name="Comma 2 2 2 3 3 2 2" xfId="2286"/>
    <cellStyle name="Comma 2 2 2 3 3 2 2 2" xfId="14141"/>
    <cellStyle name="Comma 2 2 2 3 3 2 2 2 2" xfId="14142"/>
    <cellStyle name="Comma 2 2 2 3 3 2 2 3" xfId="14143"/>
    <cellStyle name="Comma 2 2 2 3 3 2 3" xfId="14144"/>
    <cellStyle name="Comma 2 2 2 3 3 2 3 2" xfId="14145"/>
    <cellStyle name="Comma 2 2 2 3 3 2 4" xfId="14146"/>
    <cellStyle name="Comma 2 2 2 3 3 3" xfId="2287"/>
    <cellStyle name="Comma 2 2 2 3 3 3 2" xfId="14147"/>
    <cellStyle name="Comma 2 2 2 3 3 3 2 2" xfId="14148"/>
    <cellStyle name="Comma 2 2 2 3 3 3 3" xfId="14149"/>
    <cellStyle name="Comma 2 2 2 3 3 4" xfId="14150"/>
    <cellStyle name="Comma 2 2 2 3 3 4 2" xfId="14151"/>
    <cellStyle name="Comma 2 2 2 3 3 5" xfId="14152"/>
    <cellStyle name="Comma 2 2 2 3 4" xfId="2288"/>
    <cellStyle name="Comma 2 2 2 3 4 2" xfId="2289"/>
    <cellStyle name="Comma 2 2 2 3 4 2 2" xfId="2290"/>
    <cellStyle name="Comma 2 2 2 3 4 2 2 2" xfId="14153"/>
    <cellStyle name="Comma 2 2 2 3 4 2 2 2 2" xfId="14154"/>
    <cellStyle name="Comma 2 2 2 3 4 2 2 3" xfId="14155"/>
    <cellStyle name="Comma 2 2 2 3 4 2 3" xfId="14156"/>
    <cellStyle name="Comma 2 2 2 3 4 2 3 2" xfId="14157"/>
    <cellStyle name="Comma 2 2 2 3 4 2 4" xfId="14158"/>
    <cellStyle name="Comma 2 2 2 3 4 3" xfId="2291"/>
    <cellStyle name="Comma 2 2 2 3 4 3 2" xfId="14159"/>
    <cellStyle name="Comma 2 2 2 3 4 3 2 2" xfId="14160"/>
    <cellStyle name="Comma 2 2 2 3 4 3 3" xfId="14161"/>
    <cellStyle name="Comma 2 2 2 3 4 4" xfId="14162"/>
    <cellStyle name="Comma 2 2 2 3 4 4 2" xfId="14163"/>
    <cellStyle name="Comma 2 2 2 3 4 5" xfId="14164"/>
    <cellStyle name="Comma 2 2 2 3 5" xfId="2292"/>
    <cellStyle name="Comma 2 2 2 3 5 2" xfId="2293"/>
    <cellStyle name="Comma 2 2 2 3 5 2 2" xfId="14165"/>
    <cellStyle name="Comma 2 2 2 3 5 2 2 2" xfId="14166"/>
    <cellStyle name="Comma 2 2 2 3 5 2 3" xfId="14167"/>
    <cellStyle name="Comma 2 2 2 3 5 3" xfId="14168"/>
    <cellStyle name="Comma 2 2 2 3 5 3 2" xfId="14169"/>
    <cellStyle name="Comma 2 2 2 3 5 4" xfId="14170"/>
    <cellStyle name="Comma 2 2 2 3 6" xfId="2294"/>
    <cellStyle name="Comma 2 2 2 3 6 2" xfId="14171"/>
    <cellStyle name="Comma 2 2 2 3 6 2 2" xfId="14172"/>
    <cellStyle name="Comma 2 2 2 3 6 3" xfId="14173"/>
    <cellStyle name="Comma 2 2 2 3 7" xfId="14174"/>
    <cellStyle name="Comma 2 2 2 3 7 2" xfId="14175"/>
    <cellStyle name="Comma 2 2 2 3 8" xfId="14176"/>
    <cellStyle name="Comma 2 2 2 4" xfId="2295"/>
    <cellStyle name="Comma 2 2 2 4 2" xfId="2296"/>
    <cellStyle name="Comma 2 2 2 4 2 2" xfId="2297"/>
    <cellStyle name="Comma 2 2 2 4 2 2 2" xfId="2298"/>
    <cellStyle name="Comma 2 2 2 4 2 2 2 2" xfId="2299"/>
    <cellStyle name="Comma 2 2 2 4 2 2 2 2 2" xfId="14177"/>
    <cellStyle name="Comma 2 2 2 4 2 2 2 2 2 2" xfId="14178"/>
    <cellStyle name="Comma 2 2 2 4 2 2 2 2 3" xfId="14179"/>
    <cellStyle name="Comma 2 2 2 4 2 2 2 3" xfId="14180"/>
    <cellStyle name="Comma 2 2 2 4 2 2 2 3 2" xfId="14181"/>
    <cellStyle name="Comma 2 2 2 4 2 2 2 4" xfId="14182"/>
    <cellStyle name="Comma 2 2 2 4 2 2 3" xfId="2300"/>
    <cellStyle name="Comma 2 2 2 4 2 2 3 2" xfId="14183"/>
    <cellStyle name="Comma 2 2 2 4 2 2 3 2 2" xfId="14184"/>
    <cellStyle name="Comma 2 2 2 4 2 2 3 3" xfId="14185"/>
    <cellStyle name="Comma 2 2 2 4 2 2 4" xfId="14186"/>
    <cellStyle name="Comma 2 2 2 4 2 2 4 2" xfId="14187"/>
    <cellStyle name="Comma 2 2 2 4 2 2 5" xfId="14188"/>
    <cellStyle name="Comma 2 2 2 4 2 3" xfId="2301"/>
    <cellStyle name="Comma 2 2 2 4 2 3 2" xfId="2302"/>
    <cellStyle name="Comma 2 2 2 4 2 3 2 2" xfId="2303"/>
    <cellStyle name="Comma 2 2 2 4 2 3 2 2 2" xfId="14189"/>
    <cellStyle name="Comma 2 2 2 4 2 3 2 2 2 2" xfId="14190"/>
    <cellStyle name="Comma 2 2 2 4 2 3 2 2 3" xfId="14191"/>
    <cellStyle name="Comma 2 2 2 4 2 3 2 3" xfId="14192"/>
    <cellStyle name="Comma 2 2 2 4 2 3 2 3 2" xfId="14193"/>
    <cellStyle name="Comma 2 2 2 4 2 3 2 4" xfId="14194"/>
    <cellStyle name="Comma 2 2 2 4 2 3 3" xfId="2304"/>
    <cellStyle name="Comma 2 2 2 4 2 3 3 2" xfId="14195"/>
    <cellStyle name="Comma 2 2 2 4 2 3 3 2 2" xfId="14196"/>
    <cellStyle name="Comma 2 2 2 4 2 3 3 3" xfId="14197"/>
    <cellStyle name="Comma 2 2 2 4 2 3 4" xfId="14198"/>
    <cellStyle name="Comma 2 2 2 4 2 3 4 2" xfId="14199"/>
    <cellStyle name="Comma 2 2 2 4 2 3 5" xfId="14200"/>
    <cellStyle name="Comma 2 2 2 4 2 4" xfId="2305"/>
    <cellStyle name="Comma 2 2 2 4 2 4 2" xfId="2306"/>
    <cellStyle name="Comma 2 2 2 4 2 4 2 2" xfId="14201"/>
    <cellStyle name="Comma 2 2 2 4 2 4 2 2 2" xfId="14202"/>
    <cellStyle name="Comma 2 2 2 4 2 4 2 3" xfId="14203"/>
    <cellStyle name="Comma 2 2 2 4 2 4 3" xfId="14204"/>
    <cellStyle name="Comma 2 2 2 4 2 4 3 2" xfId="14205"/>
    <cellStyle name="Comma 2 2 2 4 2 4 4" xfId="14206"/>
    <cellStyle name="Comma 2 2 2 4 2 5" xfId="2307"/>
    <cellStyle name="Comma 2 2 2 4 2 5 2" xfId="14207"/>
    <cellStyle name="Comma 2 2 2 4 2 5 2 2" xfId="14208"/>
    <cellStyle name="Comma 2 2 2 4 2 5 3" xfId="14209"/>
    <cellStyle name="Comma 2 2 2 4 2 6" xfId="14210"/>
    <cellStyle name="Comma 2 2 2 4 2 6 2" xfId="14211"/>
    <cellStyle name="Comma 2 2 2 4 2 7" xfId="14212"/>
    <cellStyle name="Comma 2 2 2 4 3" xfId="2308"/>
    <cellStyle name="Comma 2 2 2 4 3 2" xfId="2309"/>
    <cellStyle name="Comma 2 2 2 4 3 2 2" xfId="2310"/>
    <cellStyle name="Comma 2 2 2 4 3 2 2 2" xfId="14213"/>
    <cellStyle name="Comma 2 2 2 4 3 2 2 2 2" xfId="14214"/>
    <cellStyle name="Comma 2 2 2 4 3 2 2 3" xfId="14215"/>
    <cellStyle name="Comma 2 2 2 4 3 2 3" xfId="14216"/>
    <cellStyle name="Comma 2 2 2 4 3 2 3 2" xfId="14217"/>
    <cellStyle name="Comma 2 2 2 4 3 2 4" xfId="14218"/>
    <cellStyle name="Comma 2 2 2 4 3 3" xfId="2311"/>
    <cellStyle name="Comma 2 2 2 4 3 3 2" xfId="14219"/>
    <cellStyle name="Comma 2 2 2 4 3 3 2 2" xfId="14220"/>
    <cellStyle name="Comma 2 2 2 4 3 3 3" xfId="14221"/>
    <cellStyle name="Comma 2 2 2 4 3 4" xfId="14222"/>
    <cellStyle name="Comma 2 2 2 4 3 4 2" xfId="14223"/>
    <cellStyle name="Comma 2 2 2 4 3 5" xfId="14224"/>
    <cellStyle name="Comma 2 2 2 4 4" xfId="2312"/>
    <cellStyle name="Comma 2 2 2 4 4 2" xfId="2313"/>
    <cellStyle name="Comma 2 2 2 4 4 2 2" xfId="2314"/>
    <cellStyle name="Comma 2 2 2 4 4 2 2 2" xfId="14225"/>
    <cellStyle name="Comma 2 2 2 4 4 2 2 2 2" xfId="14226"/>
    <cellStyle name="Comma 2 2 2 4 4 2 2 3" xfId="14227"/>
    <cellStyle name="Comma 2 2 2 4 4 2 3" xfId="14228"/>
    <cellStyle name="Comma 2 2 2 4 4 2 3 2" xfId="14229"/>
    <cellStyle name="Comma 2 2 2 4 4 2 4" xfId="14230"/>
    <cellStyle name="Comma 2 2 2 4 4 3" xfId="2315"/>
    <cellStyle name="Comma 2 2 2 4 4 3 2" xfId="14231"/>
    <cellStyle name="Comma 2 2 2 4 4 3 2 2" xfId="14232"/>
    <cellStyle name="Comma 2 2 2 4 4 3 3" xfId="14233"/>
    <cellStyle name="Comma 2 2 2 4 4 4" xfId="14234"/>
    <cellStyle name="Comma 2 2 2 4 4 4 2" xfId="14235"/>
    <cellStyle name="Comma 2 2 2 4 4 5" xfId="14236"/>
    <cellStyle name="Comma 2 2 2 4 5" xfId="2316"/>
    <cellStyle name="Comma 2 2 2 4 5 2" xfId="2317"/>
    <cellStyle name="Comma 2 2 2 4 5 2 2" xfId="14237"/>
    <cellStyle name="Comma 2 2 2 4 5 2 2 2" xfId="14238"/>
    <cellStyle name="Comma 2 2 2 4 5 2 3" xfId="14239"/>
    <cellStyle name="Comma 2 2 2 4 5 3" xfId="14240"/>
    <cellStyle name="Comma 2 2 2 4 5 3 2" xfId="14241"/>
    <cellStyle name="Comma 2 2 2 4 5 4" xfId="14242"/>
    <cellStyle name="Comma 2 2 2 4 6" xfId="2318"/>
    <cellStyle name="Comma 2 2 2 4 6 2" xfId="14243"/>
    <cellStyle name="Comma 2 2 2 4 6 2 2" xfId="14244"/>
    <cellStyle name="Comma 2 2 2 4 6 3" xfId="14245"/>
    <cellStyle name="Comma 2 2 2 4 7" xfId="14246"/>
    <cellStyle name="Comma 2 2 2 4 7 2" xfId="14247"/>
    <cellStyle name="Comma 2 2 2 4 8" xfId="14248"/>
    <cellStyle name="Comma 2 2 2 5" xfId="2319"/>
    <cellStyle name="Comma 2 2 2 5 2" xfId="2320"/>
    <cellStyle name="Comma 2 2 2 5 2 2" xfId="2321"/>
    <cellStyle name="Comma 2 2 2 5 2 2 2" xfId="2322"/>
    <cellStyle name="Comma 2 2 2 5 2 2 2 2" xfId="2323"/>
    <cellStyle name="Comma 2 2 2 5 2 2 2 2 2" xfId="14249"/>
    <cellStyle name="Comma 2 2 2 5 2 2 2 2 2 2" xfId="14250"/>
    <cellStyle name="Comma 2 2 2 5 2 2 2 2 3" xfId="14251"/>
    <cellStyle name="Comma 2 2 2 5 2 2 2 3" xfId="14252"/>
    <cellStyle name="Comma 2 2 2 5 2 2 2 3 2" xfId="14253"/>
    <cellStyle name="Comma 2 2 2 5 2 2 2 4" xfId="14254"/>
    <cellStyle name="Comma 2 2 2 5 2 2 3" xfId="2324"/>
    <cellStyle name="Comma 2 2 2 5 2 2 3 2" xfId="14255"/>
    <cellStyle name="Comma 2 2 2 5 2 2 3 2 2" xfId="14256"/>
    <cellStyle name="Comma 2 2 2 5 2 2 3 3" xfId="14257"/>
    <cellStyle name="Comma 2 2 2 5 2 2 4" xfId="14258"/>
    <cellStyle name="Comma 2 2 2 5 2 2 4 2" xfId="14259"/>
    <cellStyle name="Comma 2 2 2 5 2 2 5" xfId="14260"/>
    <cellStyle name="Comma 2 2 2 5 2 3" xfId="2325"/>
    <cellStyle name="Comma 2 2 2 5 2 3 2" xfId="2326"/>
    <cellStyle name="Comma 2 2 2 5 2 3 2 2" xfId="2327"/>
    <cellStyle name="Comma 2 2 2 5 2 3 2 2 2" xfId="14261"/>
    <cellStyle name="Comma 2 2 2 5 2 3 2 2 2 2" xfId="14262"/>
    <cellStyle name="Comma 2 2 2 5 2 3 2 2 3" xfId="14263"/>
    <cellStyle name="Comma 2 2 2 5 2 3 2 3" xfId="14264"/>
    <cellStyle name="Comma 2 2 2 5 2 3 2 3 2" xfId="14265"/>
    <cellStyle name="Comma 2 2 2 5 2 3 2 4" xfId="14266"/>
    <cellStyle name="Comma 2 2 2 5 2 3 3" xfId="2328"/>
    <cellStyle name="Comma 2 2 2 5 2 3 3 2" xfId="14267"/>
    <cellStyle name="Comma 2 2 2 5 2 3 3 2 2" xfId="14268"/>
    <cellStyle name="Comma 2 2 2 5 2 3 3 3" xfId="14269"/>
    <cellStyle name="Comma 2 2 2 5 2 3 4" xfId="14270"/>
    <cellStyle name="Comma 2 2 2 5 2 3 4 2" xfId="14271"/>
    <cellStyle name="Comma 2 2 2 5 2 3 5" xfId="14272"/>
    <cellStyle name="Comma 2 2 2 5 2 4" xfId="2329"/>
    <cellStyle name="Comma 2 2 2 5 2 4 2" xfId="2330"/>
    <cellStyle name="Comma 2 2 2 5 2 4 2 2" xfId="14273"/>
    <cellStyle name="Comma 2 2 2 5 2 4 2 2 2" xfId="14274"/>
    <cellStyle name="Comma 2 2 2 5 2 4 2 3" xfId="14275"/>
    <cellStyle name="Comma 2 2 2 5 2 4 3" xfId="14276"/>
    <cellStyle name="Comma 2 2 2 5 2 4 3 2" xfId="14277"/>
    <cellStyle name="Comma 2 2 2 5 2 4 4" xfId="14278"/>
    <cellStyle name="Comma 2 2 2 5 2 5" xfId="2331"/>
    <cellStyle name="Comma 2 2 2 5 2 5 2" xfId="14279"/>
    <cellStyle name="Comma 2 2 2 5 2 5 2 2" xfId="14280"/>
    <cellStyle name="Comma 2 2 2 5 2 5 3" xfId="14281"/>
    <cellStyle name="Comma 2 2 2 5 2 6" xfId="14282"/>
    <cellStyle name="Comma 2 2 2 5 2 6 2" xfId="14283"/>
    <cellStyle name="Comma 2 2 2 5 2 7" xfId="14284"/>
    <cellStyle name="Comma 2 2 2 5 3" xfId="2332"/>
    <cellStyle name="Comma 2 2 2 5 3 2" xfId="2333"/>
    <cellStyle name="Comma 2 2 2 5 3 2 2" xfId="2334"/>
    <cellStyle name="Comma 2 2 2 5 3 2 2 2" xfId="14285"/>
    <cellStyle name="Comma 2 2 2 5 3 2 2 2 2" xfId="14286"/>
    <cellStyle name="Comma 2 2 2 5 3 2 2 3" xfId="14287"/>
    <cellStyle name="Comma 2 2 2 5 3 2 3" xfId="14288"/>
    <cellStyle name="Comma 2 2 2 5 3 2 3 2" xfId="14289"/>
    <cellStyle name="Comma 2 2 2 5 3 2 4" xfId="14290"/>
    <cellStyle name="Comma 2 2 2 5 3 3" xfId="2335"/>
    <cellStyle name="Comma 2 2 2 5 3 3 2" xfId="14291"/>
    <cellStyle name="Comma 2 2 2 5 3 3 2 2" xfId="14292"/>
    <cellStyle name="Comma 2 2 2 5 3 3 3" xfId="14293"/>
    <cellStyle name="Comma 2 2 2 5 3 4" xfId="14294"/>
    <cellStyle name="Comma 2 2 2 5 3 4 2" xfId="14295"/>
    <cellStyle name="Comma 2 2 2 5 3 5" xfId="14296"/>
    <cellStyle name="Comma 2 2 2 5 4" xfId="2336"/>
    <cellStyle name="Comma 2 2 2 5 4 2" xfId="2337"/>
    <cellStyle name="Comma 2 2 2 5 4 2 2" xfId="2338"/>
    <cellStyle name="Comma 2 2 2 5 4 2 2 2" xfId="14297"/>
    <cellStyle name="Comma 2 2 2 5 4 2 2 2 2" xfId="14298"/>
    <cellStyle name="Comma 2 2 2 5 4 2 2 3" xfId="14299"/>
    <cellStyle name="Comma 2 2 2 5 4 2 3" xfId="14300"/>
    <cellStyle name="Comma 2 2 2 5 4 2 3 2" xfId="14301"/>
    <cellStyle name="Comma 2 2 2 5 4 2 4" xfId="14302"/>
    <cellStyle name="Comma 2 2 2 5 4 3" xfId="2339"/>
    <cellStyle name="Comma 2 2 2 5 4 3 2" xfId="14303"/>
    <cellStyle name="Comma 2 2 2 5 4 3 2 2" xfId="14304"/>
    <cellStyle name="Comma 2 2 2 5 4 3 3" xfId="14305"/>
    <cellStyle name="Comma 2 2 2 5 4 4" xfId="14306"/>
    <cellStyle name="Comma 2 2 2 5 4 4 2" xfId="14307"/>
    <cellStyle name="Comma 2 2 2 5 4 5" xfId="14308"/>
    <cellStyle name="Comma 2 2 2 5 5" xfId="2340"/>
    <cellStyle name="Comma 2 2 2 5 5 2" xfId="2341"/>
    <cellStyle name="Comma 2 2 2 5 5 2 2" xfId="14309"/>
    <cellStyle name="Comma 2 2 2 5 5 2 2 2" xfId="14310"/>
    <cellStyle name="Comma 2 2 2 5 5 2 3" xfId="14311"/>
    <cellStyle name="Comma 2 2 2 5 5 3" xfId="14312"/>
    <cellStyle name="Comma 2 2 2 5 5 3 2" xfId="14313"/>
    <cellStyle name="Comma 2 2 2 5 5 4" xfId="14314"/>
    <cellStyle name="Comma 2 2 2 5 6" xfId="2342"/>
    <cellStyle name="Comma 2 2 2 5 6 2" xfId="14315"/>
    <cellStyle name="Comma 2 2 2 5 6 2 2" xfId="14316"/>
    <cellStyle name="Comma 2 2 2 5 6 3" xfId="14317"/>
    <cellStyle name="Comma 2 2 2 5 7" xfId="14318"/>
    <cellStyle name="Comma 2 2 2 5 7 2" xfId="14319"/>
    <cellStyle name="Comma 2 2 2 5 8" xfId="14320"/>
    <cellStyle name="Comma 2 2 2 6" xfId="2343"/>
    <cellStyle name="Comma 2 2 2 6 2" xfId="2344"/>
    <cellStyle name="Comma 2 2 2 6 2 2" xfId="2345"/>
    <cellStyle name="Comma 2 2 2 6 2 2 2" xfId="2346"/>
    <cellStyle name="Comma 2 2 2 6 2 2 2 2" xfId="14321"/>
    <cellStyle name="Comma 2 2 2 6 2 2 2 2 2" xfId="14322"/>
    <cellStyle name="Comma 2 2 2 6 2 2 2 3" xfId="14323"/>
    <cellStyle name="Comma 2 2 2 6 2 2 3" xfId="14324"/>
    <cellStyle name="Comma 2 2 2 6 2 2 3 2" xfId="14325"/>
    <cellStyle name="Comma 2 2 2 6 2 2 4" xfId="14326"/>
    <cellStyle name="Comma 2 2 2 6 2 3" xfId="2347"/>
    <cellStyle name="Comma 2 2 2 6 2 3 2" xfId="14327"/>
    <cellStyle name="Comma 2 2 2 6 2 3 2 2" xfId="14328"/>
    <cellStyle name="Comma 2 2 2 6 2 3 3" xfId="14329"/>
    <cellStyle name="Comma 2 2 2 6 2 4" xfId="14330"/>
    <cellStyle name="Comma 2 2 2 6 2 4 2" xfId="14331"/>
    <cellStyle name="Comma 2 2 2 6 2 5" xfId="14332"/>
    <cellStyle name="Comma 2 2 2 6 3" xfId="2348"/>
    <cellStyle name="Comma 2 2 2 6 3 2" xfId="2349"/>
    <cellStyle name="Comma 2 2 2 6 3 2 2" xfId="2350"/>
    <cellStyle name="Comma 2 2 2 6 3 2 2 2" xfId="14333"/>
    <cellStyle name="Comma 2 2 2 6 3 2 2 2 2" xfId="14334"/>
    <cellStyle name="Comma 2 2 2 6 3 2 2 3" xfId="14335"/>
    <cellStyle name="Comma 2 2 2 6 3 2 3" xfId="14336"/>
    <cellStyle name="Comma 2 2 2 6 3 2 3 2" xfId="14337"/>
    <cellStyle name="Comma 2 2 2 6 3 2 4" xfId="14338"/>
    <cellStyle name="Comma 2 2 2 6 3 3" xfId="2351"/>
    <cellStyle name="Comma 2 2 2 6 3 3 2" xfId="14339"/>
    <cellStyle name="Comma 2 2 2 6 3 3 2 2" xfId="14340"/>
    <cellStyle name="Comma 2 2 2 6 3 3 3" xfId="14341"/>
    <cellStyle name="Comma 2 2 2 6 3 4" xfId="14342"/>
    <cellStyle name="Comma 2 2 2 6 3 4 2" xfId="14343"/>
    <cellStyle name="Comma 2 2 2 6 3 5" xfId="14344"/>
    <cellStyle name="Comma 2 2 2 6 4" xfId="2352"/>
    <cellStyle name="Comma 2 2 2 6 4 2" xfId="2353"/>
    <cellStyle name="Comma 2 2 2 6 4 2 2" xfId="14345"/>
    <cellStyle name="Comma 2 2 2 6 4 2 2 2" xfId="14346"/>
    <cellStyle name="Comma 2 2 2 6 4 2 3" xfId="14347"/>
    <cellStyle name="Comma 2 2 2 6 4 3" xfId="14348"/>
    <cellStyle name="Comma 2 2 2 6 4 3 2" xfId="14349"/>
    <cellStyle name="Comma 2 2 2 6 4 4" xfId="14350"/>
    <cellStyle name="Comma 2 2 2 6 5" xfId="2354"/>
    <cellStyle name="Comma 2 2 2 6 5 2" xfId="14351"/>
    <cellStyle name="Comma 2 2 2 6 5 2 2" xfId="14352"/>
    <cellStyle name="Comma 2 2 2 6 5 3" xfId="14353"/>
    <cellStyle name="Comma 2 2 2 6 6" xfId="14354"/>
    <cellStyle name="Comma 2 2 2 6 6 2" xfId="14355"/>
    <cellStyle name="Comma 2 2 2 6 7" xfId="14356"/>
    <cellStyle name="Comma 2 2 2 7" xfId="2355"/>
    <cellStyle name="Comma 2 2 2 7 2" xfId="2356"/>
    <cellStyle name="Comma 2 2 2 7 2 2" xfId="2357"/>
    <cellStyle name="Comma 2 2 2 7 2 2 2" xfId="14357"/>
    <cellStyle name="Comma 2 2 2 7 2 2 2 2" xfId="14358"/>
    <cellStyle name="Comma 2 2 2 7 2 2 3" xfId="14359"/>
    <cellStyle name="Comma 2 2 2 7 2 3" xfId="14360"/>
    <cellStyle name="Comma 2 2 2 7 2 3 2" xfId="14361"/>
    <cellStyle name="Comma 2 2 2 7 2 4" xfId="14362"/>
    <cellStyle name="Comma 2 2 2 7 3" xfId="2358"/>
    <cellStyle name="Comma 2 2 2 7 3 2" xfId="14363"/>
    <cellStyle name="Comma 2 2 2 7 3 2 2" xfId="14364"/>
    <cellStyle name="Comma 2 2 2 7 3 3" xfId="14365"/>
    <cellStyle name="Comma 2 2 2 7 4" xfId="14366"/>
    <cellStyle name="Comma 2 2 2 7 4 2" xfId="14367"/>
    <cellStyle name="Comma 2 2 2 7 5" xfId="14368"/>
    <cellStyle name="Comma 2 2 2 8" xfId="2359"/>
    <cellStyle name="Comma 2 2 2 8 2" xfId="2360"/>
    <cellStyle name="Comma 2 2 2 8 2 2" xfId="2361"/>
    <cellStyle name="Comma 2 2 2 8 2 2 2" xfId="14369"/>
    <cellStyle name="Comma 2 2 2 8 2 2 2 2" xfId="14370"/>
    <cellStyle name="Comma 2 2 2 8 2 2 3" xfId="14371"/>
    <cellStyle name="Comma 2 2 2 8 2 3" xfId="14372"/>
    <cellStyle name="Comma 2 2 2 8 2 3 2" xfId="14373"/>
    <cellStyle name="Comma 2 2 2 8 2 4" xfId="14374"/>
    <cellStyle name="Comma 2 2 2 8 3" xfId="2362"/>
    <cellStyle name="Comma 2 2 2 8 3 2" xfId="14375"/>
    <cellStyle name="Comma 2 2 2 8 3 2 2" xfId="14376"/>
    <cellStyle name="Comma 2 2 2 8 3 3" xfId="14377"/>
    <cellStyle name="Comma 2 2 2 8 4" xfId="14378"/>
    <cellStyle name="Comma 2 2 2 8 4 2" xfId="14379"/>
    <cellStyle name="Comma 2 2 2 8 5" xfId="14380"/>
    <cellStyle name="Comma 2 2 2 9" xfId="2363"/>
    <cellStyle name="Comma 2 2 2 9 2" xfId="2364"/>
    <cellStyle name="Comma 2 2 2 9 2 2" xfId="14381"/>
    <cellStyle name="Comma 2 2 2 9 2 2 2" xfId="14382"/>
    <cellStyle name="Comma 2 2 2 9 2 3" xfId="14383"/>
    <cellStyle name="Comma 2 2 2 9 3" xfId="14384"/>
    <cellStyle name="Comma 2 2 2 9 3 2" xfId="14385"/>
    <cellStyle name="Comma 2 2 2 9 4" xfId="14386"/>
    <cellStyle name="Comma 2 2 3" xfId="2365"/>
    <cellStyle name="Comma 2 2 3 2" xfId="2366"/>
    <cellStyle name="Comma 2 2 3 2 2" xfId="2367"/>
    <cellStyle name="Comma 2 2 3 2 2 2" xfId="2368"/>
    <cellStyle name="Comma 2 2 3 2 2 2 2" xfId="2369"/>
    <cellStyle name="Comma 2 2 3 2 2 2 2 2" xfId="14387"/>
    <cellStyle name="Comma 2 2 3 2 2 2 2 2 2" xfId="14388"/>
    <cellStyle name="Comma 2 2 3 2 2 2 2 3" xfId="14389"/>
    <cellStyle name="Comma 2 2 3 2 2 2 3" xfId="14390"/>
    <cellStyle name="Comma 2 2 3 2 2 2 3 2" xfId="14391"/>
    <cellStyle name="Comma 2 2 3 2 2 2 4" xfId="14392"/>
    <cellStyle name="Comma 2 2 3 2 2 3" xfId="2370"/>
    <cellStyle name="Comma 2 2 3 2 2 3 2" xfId="14393"/>
    <cellStyle name="Comma 2 2 3 2 2 3 2 2" xfId="14394"/>
    <cellStyle name="Comma 2 2 3 2 2 3 3" xfId="14395"/>
    <cellStyle name="Comma 2 2 3 2 2 4" xfId="14396"/>
    <cellStyle name="Comma 2 2 3 2 2 4 2" xfId="14397"/>
    <cellStyle name="Comma 2 2 3 2 2 5" xfId="14398"/>
    <cellStyle name="Comma 2 2 3 2 3" xfId="2371"/>
    <cellStyle name="Comma 2 2 3 2 3 2" xfId="2372"/>
    <cellStyle name="Comma 2 2 3 2 3 2 2" xfId="2373"/>
    <cellStyle name="Comma 2 2 3 2 3 2 2 2" xfId="14399"/>
    <cellStyle name="Comma 2 2 3 2 3 2 2 2 2" xfId="14400"/>
    <cellStyle name="Comma 2 2 3 2 3 2 2 3" xfId="14401"/>
    <cellStyle name="Comma 2 2 3 2 3 2 3" xfId="14402"/>
    <cellStyle name="Comma 2 2 3 2 3 2 3 2" xfId="14403"/>
    <cellStyle name="Comma 2 2 3 2 3 2 4" xfId="14404"/>
    <cellStyle name="Comma 2 2 3 2 3 3" xfId="2374"/>
    <cellStyle name="Comma 2 2 3 2 3 3 2" xfId="14405"/>
    <cellStyle name="Comma 2 2 3 2 3 3 2 2" xfId="14406"/>
    <cellStyle name="Comma 2 2 3 2 3 3 3" xfId="14407"/>
    <cellStyle name="Comma 2 2 3 2 3 4" xfId="14408"/>
    <cellStyle name="Comma 2 2 3 2 3 4 2" xfId="14409"/>
    <cellStyle name="Comma 2 2 3 2 3 5" xfId="14410"/>
    <cellStyle name="Comma 2 2 3 2 4" xfId="2375"/>
    <cellStyle name="Comma 2 2 3 2 4 2" xfId="2376"/>
    <cellStyle name="Comma 2 2 3 2 4 2 2" xfId="14411"/>
    <cellStyle name="Comma 2 2 3 2 4 2 2 2" xfId="14412"/>
    <cellStyle name="Comma 2 2 3 2 4 2 3" xfId="14413"/>
    <cellStyle name="Comma 2 2 3 2 4 3" xfId="14414"/>
    <cellStyle name="Comma 2 2 3 2 4 3 2" xfId="14415"/>
    <cellStyle name="Comma 2 2 3 2 4 4" xfId="14416"/>
    <cellStyle name="Comma 2 2 3 2 5" xfId="2377"/>
    <cellStyle name="Comma 2 2 3 2 5 2" xfId="14417"/>
    <cellStyle name="Comma 2 2 3 2 5 2 2" xfId="14418"/>
    <cellStyle name="Comma 2 2 3 2 5 3" xfId="14419"/>
    <cellStyle name="Comma 2 2 3 2 6" xfId="14420"/>
    <cellStyle name="Comma 2 2 3 2 6 2" xfId="14421"/>
    <cellStyle name="Comma 2 2 3 2 7" xfId="14422"/>
    <cellStyle name="Comma 2 2 3 3" xfId="2378"/>
    <cellStyle name="Comma 2 2 3 3 2" xfId="2379"/>
    <cellStyle name="Comma 2 2 3 3 2 2" xfId="2380"/>
    <cellStyle name="Comma 2 2 3 3 2 2 2" xfId="14423"/>
    <cellStyle name="Comma 2 2 3 3 2 2 2 2" xfId="14424"/>
    <cellStyle name="Comma 2 2 3 3 2 2 3" xfId="14425"/>
    <cellStyle name="Comma 2 2 3 3 2 3" xfId="14426"/>
    <cellStyle name="Comma 2 2 3 3 2 3 2" xfId="14427"/>
    <cellStyle name="Comma 2 2 3 3 2 4" xfId="14428"/>
    <cellStyle name="Comma 2 2 3 3 3" xfId="2381"/>
    <cellStyle name="Comma 2 2 3 3 3 2" xfId="14429"/>
    <cellStyle name="Comma 2 2 3 3 3 2 2" xfId="14430"/>
    <cellStyle name="Comma 2 2 3 3 3 3" xfId="14431"/>
    <cellStyle name="Comma 2 2 3 3 4" xfId="14432"/>
    <cellStyle name="Comma 2 2 3 3 4 2" xfId="14433"/>
    <cellStyle name="Comma 2 2 3 3 5" xfId="14434"/>
    <cellStyle name="Comma 2 2 3 4" xfId="2382"/>
    <cellStyle name="Comma 2 2 3 4 2" xfId="2383"/>
    <cellStyle name="Comma 2 2 3 4 2 2" xfId="2384"/>
    <cellStyle name="Comma 2 2 3 4 2 2 2" xfId="14435"/>
    <cellStyle name="Comma 2 2 3 4 2 2 2 2" xfId="14436"/>
    <cellStyle name="Comma 2 2 3 4 2 2 3" xfId="14437"/>
    <cellStyle name="Comma 2 2 3 4 2 3" xfId="14438"/>
    <cellStyle name="Comma 2 2 3 4 2 3 2" xfId="14439"/>
    <cellStyle name="Comma 2 2 3 4 2 4" xfId="14440"/>
    <cellStyle name="Comma 2 2 3 4 3" xfId="2385"/>
    <cellStyle name="Comma 2 2 3 4 3 2" xfId="14441"/>
    <cellStyle name="Comma 2 2 3 4 3 2 2" xfId="14442"/>
    <cellStyle name="Comma 2 2 3 4 3 3" xfId="14443"/>
    <cellStyle name="Comma 2 2 3 4 4" xfId="14444"/>
    <cellStyle name="Comma 2 2 3 4 4 2" xfId="14445"/>
    <cellStyle name="Comma 2 2 3 4 5" xfId="14446"/>
    <cellStyle name="Comma 2 2 3 5" xfId="2386"/>
    <cellStyle name="Comma 2 2 3 5 2" xfId="2387"/>
    <cellStyle name="Comma 2 2 3 5 2 2" xfId="14447"/>
    <cellStyle name="Comma 2 2 3 5 2 2 2" xfId="14448"/>
    <cellStyle name="Comma 2 2 3 5 2 3" xfId="14449"/>
    <cellStyle name="Comma 2 2 3 5 3" xfId="14450"/>
    <cellStyle name="Comma 2 2 3 5 3 2" xfId="14451"/>
    <cellStyle name="Comma 2 2 3 5 4" xfId="14452"/>
    <cellStyle name="Comma 2 2 3 6" xfId="2388"/>
    <cellStyle name="Comma 2 2 3 6 2" xfId="14453"/>
    <cellStyle name="Comma 2 2 3 6 2 2" xfId="14454"/>
    <cellStyle name="Comma 2 2 3 6 3" xfId="14455"/>
    <cellStyle name="Comma 2 2 3 7" xfId="14456"/>
    <cellStyle name="Comma 2 2 3 7 2" xfId="14457"/>
    <cellStyle name="Comma 2 2 3 8" xfId="14458"/>
    <cellStyle name="Comma 2 2 3 9" xfId="14459"/>
    <cellStyle name="Comma 2 2 4" xfId="2389"/>
    <cellStyle name="Comma 2 2 4 2" xfId="2390"/>
    <cellStyle name="Comma 2 2 4 2 2" xfId="2391"/>
    <cellStyle name="Comma 2 2 4 2 2 2" xfId="2392"/>
    <cellStyle name="Comma 2 2 4 2 2 2 2" xfId="2393"/>
    <cellStyle name="Comma 2 2 4 2 2 2 2 2" xfId="14460"/>
    <cellStyle name="Comma 2 2 4 2 2 2 2 2 2" xfId="14461"/>
    <cellStyle name="Comma 2 2 4 2 2 2 2 3" xfId="14462"/>
    <cellStyle name="Comma 2 2 4 2 2 2 3" xfId="14463"/>
    <cellStyle name="Comma 2 2 4 2 2 2 3 2" xfId="14464"/>
    <cellStyle name="Comma 2 2 4 2 2 2 4" xfId="14465"/>
    <cellStyle name="Comma 2 2 4 2 2 3" xfId="2394"/>
    <cellStyle name="Comma 2 2 4 2 2 3 2" xfId="14466"/>
    <cellStyle name="Comma 2 2 4 2 2 3 2 2" xfId="14467"/>
    <cellStyle name="Comma 2 2 4 2 2 3 3" xfId="14468"/>
    <cellStyle name="Comma 2 2 4 2 2 4" xfId="14469"/>
    <cellStyle name="Comma 2 2 4 2 2 4 2" xfId="14470"/>
    <cellStyle name="Comma 2 2 4 2 2 5" xfId="14471"/>
    <cellStyle name="Comma 2 2 4 2 3" xfId="2395"/>
    <cellStyle name="Comma 2 2 4 2 3 2" xfId="2396"/>
    <cellStyle name="Comma 2 2 4 2 3 2 2" xfId="2397"/>
    <cellStyle name="Comma 2 2 4 2 3 2 2 2" xfId="14472"/>
    <cellStyle name="Comma 2 2 4 2 3 2 2 2 2" xfId="14473"/>
    <cellStyle name="Comma 2 2 4 2 3 2 2 3" xfId="14474"/>
    <cellStyle name="Comma 2 2 4 2 3 2 3" xfId="14475"/>
    <cellStyle name="Comma 2 2 4 2 3 2 3 2" xfId="14476"/>
    <cellStyle name="Comma 2 2 4 2 3 2 4" xfId="14477"/>
    <cellStyle name="Comma 2 2 4 2 3 3" xfId="2398"/>
    <cellStyle name="Comma 2 2 4 2 3 3 2" xfId="14478"/>
    <cellStyle name="Comma 2 2 4 2 3 3 2 2" xfId="14479"/>
    <cellStyle name="Comma 2 2 4 2 3 3 3" xfId="14480"/>
    <cellStyle name="Comma 2 2 4 2 3 4" xfId="14481"/>
    <cellStyle name="Comma 2 2 4 2 3 4 2" xfId="14482"/>
    <cellStyle name="Comma 2 2 4 2 3 5" xfId="14483"/>
    <cellStyle name="Comma 2 2 4 2 4" xfId="2399"/>
    <cellStyle name="Comma 2 2 4 2 4 2" xfId="2400"/>
    <cellStyle name="Comma 2 2 4 2 4 2 2" xfId="14484"/>
    <cellStyle name="Comma 2 2 4 2 4 2 2 2" xfId="14485"/>
    <cellStyle name="Comma 2 2 4 2 4 2 3" xfId="14486"/>
    <cellStyle name="Comma 2 2 4 2 4 3" xfId="14487"/>
    <cellStyle name="Comma 2 2 4 2 4 3 2" xfId="14488"/>
    <cellStyle name="Comma 2 2 4 2 4 4" xfId="14489"/>
    <cellStyle name="Comma 2 2 4 2 5" xfId="2401"/>
    <cellStyle name="Comma 2 2 4 2 5 2" xfId="14490"/>
    <cellStyle name="Comma 2 2 4 2 5 2 2" xfId="14491"/>
    <cellStyle name="Comma 2 2 4 2 5 3" xfId="14492"/>
    <cellStyle name="Comma 2 2 4 2 6" xfId="14493"/>
    <cellStyle name="Comma 2 2 4 2 6 2" xfId="14494"/>
    <cellStyle name="Comma 2 2 4 2 7" xfId="14495"/>
    <cellStyle name="Comma 2 2 4 3" xfId="2402"/>
    <cellStyle name="Comma 2 2 4 3 2" xfId="2403"/>
    <cellStyle name="Comma 2 2 4 3 2 2" xfId="2404"/>
    <cellStyle name="Comma 2 2 4 3 2 2 2" xfId="14496"/>
    <cellStyle name="Comma 2 2 4 3 2 2 2 2" xfId="14497"/>
    <cellStyle name="Comma 2 2 4 3 2 2 3" xfId="14498"/>
    <cellStyle name="Comma 2 2 4 3 2 3" xfId="14499"/>
    <cellStyle name="Comma 2 2 4 3 2 3 2" xfId="14500"/>
    <cellStyle name="Comma 2 2 4 3 2 4" xfId="14501"/>
    <cellStyle name="Comma 2 2 4 3 3" xfId="2405"/>
    <cellStyle name="Comma 2 2 4 3 3 2" xfId="14502"/>
    <cellStyle name="Comma 2 2 4 3 3 2 2" xfId="14503"/>
    <cellStyle name="Comma 2 2 4 3 3 3" xfId="14504"/>
    <cellStyle name="Comma 2 2 4 3 4" xfId="14505"/>
    <cellStyle name="Comma 2 2 4 3 4 2" xfId="14506"/>
    <cellStyle name="Comma 2 2 4 3 5" xfId="14507"/>
    <cellStyle name="Comma 2 2 4 4" xfId="2406"/>
    <cellStyle name="Comma 2 2 4 4 2" xfId="2407"/>
    <cellStyle name="Comma 2 2 4 4 2 2" xfId="2408"/>
    <cellStyle name="Comma 2 2 4 4 2 2 2" xfId="14508"/>
    <cellStyle name="Comma 2 2 4 4 2 2 2 2" xfId="14509"/>
    <cellStyle name="Comma 2 2 4 4 2 2 3" xfId="14510"/>
    <cellStyle name="Comma 2 2 4 4 2 3" xfId="14511"/>
    <cellStyle name="Comma 2 2 4 4 2 3 2" xfId="14512"/>
    <cellStyle name="Comma 2 2 4 4 2 4" xfId="14513"/>
    <cellStyle name="Comma 2 2 4 4 3" xfId="2409"/>
    <cellStyle name="Comma 2 2 4 4 3 2" xfId="14514"/>
    <cellStyle name="Comma 2 2 4 4 3 2 2" xfId="14515"/>
    <cellStyle name="Comma 2 2 4 4 3 3" xfId="14516"/>
    <cellStyle name="Comma 2 2 4 4 4" xfId="14517"/>
    <cellStyle name="Comma 2 2 4 4 4 2" xfId="14518"/>
    <cellStyle name="Comma 2 2 4 4 5" xfId="14519"/>
    <cellStyle name="Comma 2 2 4 5" xfId="2410"/>
    <cellStyle name="Comma 2 2 4 5 2" xfId="2411"/>
    <cellStyle name="Comma 2 2 4 5 2 2" xfId="14520"/>
    <cellStyle name="Comma 2 2 4 5 2 2 2" xfId="14521"/>
    <cellStyle name="Comma 2 2 4 5 2 3" xfId="14522"/>
    <cellStyle name="Comma 2 2 4 5 3" xfId="14523"/>
    <cellStyle name="Comma 2 2 4 5 3 2" xfId="14524"/>
    <cellStyle name="Comma 2 2 4 5 4" xfId="14525"/>
    <cellStyle name="Comma 2 2 4 6" xfId="2412"/>
    <cellStyle name="Comma 2 2 4 6 2" xfId="14526"/>
    <cellStyle name="Comma 2 2 4 6 2 2" xfId="14527"/>
    <cellStyle name="Comma 2 2 4 6 3" xfId="14528"/>
    <cellStyle name="Comma 2 2 4 7" xfId="14529"/>
    <cellStyle name="Comma 2 2 4 7 2" xfId="14530"/>
    <cellStyle name="Comma 2 2 4 8" xfId="14531"/>
    <cellStyle name="Comma 2 2 5" xfId="2413"/>
    <cellStyle name="Comma 2 2 5 2" xfId="2414"/>
    <cellStyle name="Comma 2 2 5 2 2" xfId="2415"/>
    <cellStyle name="Comma 2 2 5 2 2 2" xfId="2416"/>
    <cellStyle name="Comma 2 2 5 2 2 2 2" xfId="2417"/>
    <cellStyle name="Comma 2 2 5 2 2 2 2 2" xfId="14532"/>
    <cellStyle name="Comma 2 2 5 2 2 2 2 2 2" xfId="14533"/>
    <cellStyle name="Comma 2 2 5 2 2 2 2 3" xfId="14534"/>
    <cellStyle name="Comma 2 2 5 2 2 2 3" xfId="14535"/>
    <cellStyle name="Comma 2 2 5 2 2 2 3 2" xfId="14536"/>
    <cellStyle name="Comma 2 2 5 2 2 2 4" xfId="14537"/>
    <cellStyle name="Comma 2 2 5 2 2 3" xfId="2418"/>
    <cellStyle name="Comma 2 2 5 2 2 3 2" xfId="14538"/>
    <cellStyle name="Comma 2 2 5 2 2 3 2 2" xfId="14539"/>
    <cellStyle name="Comma 2 2 5 2 2 3 3" xfId="14540"/>
    <cellStyle name="Comma 2 2 5 2 2 4" xfId="14541"/>
    <cellStyle name="Comma 2 2 5 2 2 4 2" xfId="14542"/>
    <cellStyle name="Comma 2 2 5 2 2 5" xfId="14543"/>
    <cellStyle name="Comma 2 2 5 2 3" xfId="2419"/>
    <cellStyle name="Comma 2 2 5 2 3 2" xfId="2420"/>
    <cellStyle name="Comma 2 2 5 2 3 2 2" xfId="2421"/>
    <cellStyle name="Comma 2 2 5 2 3 2 2 2" xfId="14544"/>
    <cellStyle name="Comma 2 2 5 2 3 2 2 2 2" xfId="14545"/>
    <cellStyle name="Comma 2 2 5 2 3 2 2 3" xfId="14546"/>
    <cellStyle name="Comma 2 2 5 2 3 2 3" xfId="14547"/>
    <cellStyle name="Comma 2 2 5 2 3 2 3 2" xfId="14548"/>
    <cellStyle name="Comma 2 2 5 2 3 2 4" xfId="14549"/>
    <cellStyle name="Comma 2 2 5 2 3 3" xfId="2422"/>
    <cellStyle name="Comma 2 2 5 2 3 3 2" xfId="14550"/>
    <cellStyle name="Comma 2 2 5 2 3 3 2 2" xfId="14551"/>
    <cellStyle name="Comma 2 2 5 2 3 3 3" xfId="14552"/>
    <cellStyle name="Comma 2 2 5 2 3 4" xfId="14553"/>
    <cellStyle name="Comma 2 2 5 2 3 4 2" xfId="14554"/>
    <cellStyle name="Comma 2 2 5 2 3 5" xfId="14555"/>
    <cellStyle name="Comma 2 2 5 2 4" xfId="2423"/>
    <cellStyle name="Comma 2 2 5 2 4 2" xfId="2424"/>
    <cellStyle name="Comma 2 2 5 2 4 2 2" xfId="14556"/>
    <cellStyle name="Comma 2 2 5 2 4 2 2 2" xfId="14557"/>
    <cellStyle name="Comma 2 2 5 2 4 2 3" xfId="14558"/>
    <cellStyle name="Comma 2 2 5 2 4 3" xfId="14559"/>
    <cellStyle name="Comma 2 2 5 2 4 3 2" xfId="14560"/>
    <cellStyle name="Comma 2 2 5 2 4 4" xfId="14561"/>
    <cellStyle name="Comma 2 2 5 2 5" xfId="2425"/>
    <cellStyle name="Comma 2 2 5 2 5 2" xfId="14562"/>
    <cellStyle name="Comma 2 2 5 2 5 2 2" xfId="14563"/>
    <cellStyle name="Comma 2 2 5 2 5 3" xfId="14564"/>
    <cellStyle name="Comma 2 2 5 2 6" xfId="14565"/>
    <cellStyle name="Comma 2 2 5 2 6 2" xfId="14566"/>
    <cellStyle name="Comma 2 2 5 2 7" xfId="14567"/>
    <cellStyle name="Comma 2 2 5 3" xfId="2426"/>
    <cellStyle name="Comma 2 2 5 3 2" xfId="2427"/>
    <cellStyle name="Comma 2 2 5 3 2 2" xfId="2428"/>
    <cellStyle name="Comma 2 2 5 3 2 2 2" xfId="14568"/>
    <cellStyle name="Comma 2 2 5 3 2 2 2 2" xfId="14569"/>
    <cellStyle name="Comma 2 2 5 3 2 2 3" xfId="14570"/>
    <cellStyle name="Comma 2 2 5 3 2 3" xfId="14571"/>
    <cellStyle name="Comma 2 2 5 3 2 3 2" xfId="14572"/>
    <cellStyle name="Comma 2 2 5 3 2 4" xfId="14573"/>
    <cellStyle name="Comma 2 2 5 3 3" xfId="2429"/>
    <cellStyle name="Comma 2 2 5 3 3 2" xfId="14574"/>
    <cellStyle name="Comma 2 2 5 3 3 2 2" xfId="14575"/>
    <cellStyle name="Comma 2 2 5 3 3 3" xfId="14576"/>
    <cellStyle name="Comma 2 2 5 3 4" xfId="14577"/>
    <cellStyle name="Comma 2 2 5 3 4 2" xfId="14578"/>
    <cellStyle name="Comma 2 2 5 3 5" xfId="14579"/>
    <cellStyle name="Comma 2 2 5 4" xfId="2430"/>
    <cellStyle name="Comma 2 2 5 4 2" xfId="2431"/>
    <cellStyle name="Comma 2 2 5 4 2 2" xfId="2432"/>
    <cellStyle name="Comma 2 2 5 4 2 2 2" xfId="14580"/>
    <cellStyle name="Comma 2 2 5 4 2 2 2 2" xfId="14581"/>
    <cellStyle name="Comma 2 2 5 4 2 2 3" xfId="14582"/>
    <cellStyle name="Comma 2 2 5 4 2 3" xfId="14583"/>
    <cellStyle name="Comma 2 2 5 4 2 3 2" xfId="14584"/>
    <cellStyle name="Comma 2 2 5 4 2 4" xfId="14585"/>
    <cellStyle name="Comma 2 2 5 4 3" xfId="2433"/>
    <cellStyle name="Comma 2 2 5 4 3 2" xfId="14586"/>
    <cellStyle name="Comma 2 2 5 4 3 2 2" xfId="14587"/>
    <cellStyle name="Comma 2 2 5 4 3 3" xfId="14588"/>
    <cellStyle name="Comma 2 2 5 4 4" xfId="14589"/>
    <cellStyle name="Comma 2 2 5 4 4 2" xfId="14590"/>
    <cellStyle name="Comma 2 2 5 4 5" xfId="14591"/>
    <cellStyle name="Comma 2 2 5 5" xfId="2434"/>
    <cellStyle name="Comma 2 2 5 5 2" xfId="2435"/>
    <cellStyle name="Comma 2 2 5 5 2 2" xfId="14592"/>
    <cellStyle name="Comma 2 2 5 5 2 2 2" xfId="14593"/>
    <cellStyle name="Comma 2 2 5 5 2 3" xfId="14594"/>
    <cellStyle name="Comma 2 2 5 5 3" xfId="14595"/>
    <cellStyle name="Comma 2 2 5 5 3 2" xfId="14596"/>
    <cellStyle name="Comma 2 2 5 5 4" xfId="14597"/>
    <cellStyle name="Comma 2 2 5 6" xfId="2436"/>
    <cellStyle name="Comma 2 2 5 6 2" xfId="14598"/>
    <cellStyle name="Comma 2 2 5 6 2 2" xfId="14599"/>
    <cellStyle name="Comma 2 2 5 6 3" xfId="14600"/>
    <cellStyle name="Comma 2 2 5 7" xfId="14601"/>
    <cellStyle name="Comma 2 2 5 7 2" xfId="14602"/>
    <cellStyle name="Comma 2 2 5 8" xfId="14603"/>
    <cellStyle name="Comma 2 2 6" xfId="2437"/>
    <cellStyle name="Comma 2 2 6 2" xfId="2438"/>
    <cellStyle name="Comma 2 2 6 2 2" xfId="2439"/>
    <cellStyle name="Comma 2 2 6 2 2 2" xfId="2440"/>
    <cellStyle name="Comma 2 2 6 2 2 2 2" xfId="2441"/>
    <cellStyle name="Comma 2 2 6 2 2 2 2 2" xfId="14604"/>
    <cellStyle name="Comma 2 2 6 2 2 2 2 2 2" xfId="14605"/>
    <cellStyle name="Comma 2 2 6 2 2 2 2 3" xfId="14606"/>
    <cellStyle name="Comma 2 2 6 2 2 2 3" xfId="14607"/>
    <cellStyle name="Comma 2 2 6 2 2 2 3 2" xfId="14608"/>
    <cellStyle name="Comma 2 2 6 2 2 2 4" xfId="14609"/>
    <cellStyle name="Comma 2 2 6 2 2 3" xfId="2442"/>
    <cellStyle name="Comma 2 2 6 2 2 3 2" xfId="14610"/>
    <cellStyle name="Comma 2 2 6 2 2 3 2 2" xfId="14611"/>
    <cellStyle name="Comma 2 2 6 2 2 3 3" xfId="14612"/>
    <cellStyle name="Comma 2 2 6 2 2 4" xfId="14613"/>
    <cellStyle name="Comma 2 2 6 2 2 4 2" xfId="14614"/>
    <cellStyle name="Comma 2 2 6 2 2 5" xfId="14615"/>
    <cellStyle name="Comma 2 2 6 2 3" xfId="2443"/>
    <cellStyle name="Comma 2 2 6 2 3 2" xfId="2444"/>
    <cellStyle name="Comma 2 2 6 2 3 2 2" xfId="2445"/>
    <cellStyle name="Comma 2 2 6 2 3 2 2 2" xfId="14616"/>
    <cellStyle name="Comma 2 2 6 2 3 2 2 2 2" xfId="14617"/>
    <cellStyle name="Comma 2 2 6 2 3 2 2 3" xfId="14618"/>
    <cellStyle name="Comma 2 2 6 2 3 2 3" xfId="14619"/>
    <cellStyle name="Comma 2 2 6 2 3 2 3 2" xfId="14620"/>
    <cellStyle name="Comma 2 2 6 2 3 2 4" xfId="14621"/>
    <cellStyle name="Comma 2 2 6 2 3 3" xfId="2446"/>
    <cellStyle name="Comma 2 2 6 2 3 3 2" xfId="14622"/>
    <cellStyle name="Comma 2 2 6 2 3 3 2 2" xfId="14623"/>
    <cellStyle name="Comma 2 2 6 2 3 3 3" xfId="14624"/>
    <cellStyle name="Comma 2 2 6 2 3 4" xfId="14625"/>
    <cellStyle name="Comma 2 2 6 2 3 4 2" xfId="14626"/>
    <cellStyle name="Comma 2 2 6 2 3 5" xfId="14627"/>
    <cellStyle name="Comma 2 2 6 2 4" xfId="2447"/>
    <cellStyle name="Comma 2 2 6 2 4 2" xfId="2448"/>
    <cellStyle name="Comma 2 2 6 2 4 2 2" xfId="14628"/>
    <cellStyle name="Comma 2 2 6 2 4 2 2 2" xfId="14629"/>
    <cellStyle name="Comma 2 2 6 2 4 2 3" xfId="14630"/>
    <cellStyle name="Comma 2 2 6 2 4 3" xfId="14631"/>
    <cellStyle name="Comma 2 2 6 2 4 3 2" xfId="14632"/>
    <cellStyle name="Comma 2 2 6 2 4 4" xfId="14633"/>
    <cellStyle name="Comma 2 2 6 2 5" xfId="2449"/>
    <cellStyle name="Comma 2 2 6 2 5 2" xfId="14634"/>
    <cellStyle name="Comma 2 2 6 2 5 2 2" xfId="14635"/>
    <cellStyle name="Comma 2 2 6 2 5 3" xfId="14636"/>
    <cellStyle name="Comma 2 2 6 2 6" xfId="14637"/>
    <cellStyle name="Comma 2 2 6 2 6 2" xfId="14638"/>
    <cellStyle name="Comma 2 2 6 2 7" xfId="14639"/>
    <cellStyle name="Comma 2 2 6 3" xfId="2450"/>
    <cellStyle name="Comma 2 2 6 3 2" xfId="2451"/>
    <cellStyle name="Comma 2 2 6 3 2 2" xfId="2452"/>
    <cellStyle name="Comma 2 2 6 3 2 2 2" xfId="14640"/>
    <cellStyle name="Comma 2 2 6 3 2 2 2 2" xfId="14641"/>
    <cellStyle name="Comma 2 2 6 3 2 2 3" xfId="14642"/>
    <cellStyle name="Comma 2 2 6 3 2 3" xfId="14643"/>
    <cellStyle name="Comma 2 2 6 3 2 3 2" xfId="14644"/>
    <cellStyle name="Comma 2 2 6 3 2 4" xfId="14645"/>
    <cellStyle name="Comma 2 2 6 3 3" xfId="2453"/>
    <cellStyle name="Comma 2 2 6 3 3 2" xfId="14646"/>
    <cellStyle name="Comma 2 2 6 3 3 2 2" xfId="14647"/>
    <cellStyle name="Comma 2 2 6 3 3 3" xfId="14648"/>
    <cellStyle name="Comma 2 2 6 3 4" xfId="14649"/>
    <cellStyle name="Comma 2 2 6 3 4 2" xfId="14650"/>
    <cellStyle name="Comma 2 2 6 3 5" xfId="14651"/>
    <cellStyle name="Comma 2 2 6 4" xfId="2454"/>
    <cellStyle name="Comma 2 2 6 4 2" xfId="2455"/>
    <cellStyle name="Comma 2 2 6 4 2 2" xfId="2456"/>
    <cellStyle name="Comma 2 2 6 4 2 2 2" xfId="14652"/>
    <cellStyle name="Comma 2 2 6 4 2 2 2 2" xfId="14653"/>
    <cellStyle name="Comma 2 2 6 4 2 2 3" xfId="14654"/>
    <cellStyle name="Comma 2 2 6 4 2 3" xfId="14655"/>
    <cellStyle name="Comma 2 2 6 4 2 3 2" xfId="14656"/>
    <cellStyle name="Comma 2 2 6 4 2 4" xfId="14657"/>
    <cellStyle name="Comma 2 2 6 4 3" xfId="2457"/>
    <cellStyle name="Comma 2 2 6 4 3 2" xfId="14658"/>
    <cellStyle name="Comma 2 2 6 4 3 2 2" xfId="14659"/>
    <cellStyle name="Comma 2 2 6 4 3 3" xfId="14660"/>
    <cellStyle name="Comma 2 2 6 4 4" xfId="14661"/>
    <cellStyle name="Comma 2 2 6 4 4 2" xfId="14662"/>
    <cellStyle name="Comma 2 2 6 4 5" xfId="14663"/>
    <cellStyle name="Comma 2 2 6 5" xfId="2458"/>
    <cellStyle name="Comma 2 2 6 5 2" xfId="2459"/>
    <cellStyle name="Comma 2 2 6 5 2 2" xfId="14664"/>
    <cellStyle name="Comma 2 2 6 5 2 2 2" xfId="14665"/>
    <cellStyle name="Comma 2 2 6 5 2 3" xfId="14666"/>
    <cellStyle name="Comma 2 2 6 5 3" xfId="14667"/>
    <cellStyle name="Comma 2 2 6 5 3 2" xfId="14668"/>
    <cellStyle name="Comma 2 2 6 5 4" xfId="14669"/>
    <cellStyle name="Comma 2 2 6 6" xfId="2460"/>
    <cellStyle name="Comma 2 2 6 6 2" xfId="14670"/>
    <cellStyle name="Comma 2 2 6 6 2 2" xfId="14671"/>
    <cellStyle name="Comma 2 2 6 6 3" xfId="14672"/>
    <cellStyle name="Comma 2 2 6 7" xfId="14673"/>
    <cellStyle name="Comma 2 2 6 7 2" xfId="14674"/>
    <cellStyle name="Comma 2 2 6 8" xfId="14675"/>
    <cellStyle name="Comma 2 2 7" xfId="2461"/>
    <cellStyle name="Comma 2 2 7 2" xfId="2462"/>
    <cellStyle name="Comma 2 2 7 2 2" xfId="2463"/>
    <cellStyle name="Comma 2 2 7 2 2 2" xfId="2464"/>
    <cellStyle name="Comma 2 2 7 2 2 2 2" xfId="14676"/>
    <cellStyle name="Comma 2 2 7 2 2 2 2 2" xfId="14677"/>
    <cellStyle name="Comma 2 2 7 2 2 2 3" xfId="14678"/>
    <cellStyle name="Comma 2 2 7 2 2 3" xfId="14679"/>
    <cellStyle name="Comma 2 2 7 2 2 3 2" xfId="14680"/>
    <cellStyle name="Comma 2 2 7 2 2 4" xfId="14681"/>
    <cellStyle name="Comma 2 2 7 2 3" xfId="2465"/>
    <cellStyle name="Comma 2 2 7 2 3 2" xfId="14682"/>
    <cellStyle name="Comma 2 2 7 2 3 2 2" xfId="14683"/>
    <cellStyle name="Comma 2 2 7 2 3 3" xfId="14684"/>
    <cellStyle name="Comma 2 2 7 2 4" xfId="14685"/>
    <cellStyle name="Comma 2 2 7 2 4 2" xfId="14686"/>
    <cellStyle name="Comma 2 2 7 2 5" xfId="14687"/>
    <cellStyle name="Comma 2 2 7 3" xfId="2466"/>
    <cellStyle name="Comma 2 2 7 3 2" xfId="2467"/>
    <cellStyle name="Comma 2 2 7 3 2 2" xfId="2468"/>
    <cellStyle name="Comma 2 2 7 3 2 2 2" xfId="14688"/>
    <cellStyle name="Comma 2 2 7 3 2 2 2 2" xfId="14689"/>
    <cellStyle name="Comma 2 2 7 3 2 2 3" xfId="14690"/>
    <cellStyle name="Comma 2 2 7 3 2 3" xfId="14691"/>
    <cellStyle name="Comma 2 2 7 3 2 3 2" xfId="14692"/>
    <cellStyle name="Comma 2 2 7 3 2 4" xfId="14693"/>
    <cellStyle name="Comma 2 2 7 3 3" xfId="2469"/>
    <cellStyle name="Comma 2 2 7 3 3 2" xfId="14694"/>
    <cellStyle name="Comma 2 2 7 3 3 2 2" xfId="14695"/>
    <cellStyle name="Comma 2 2 7 3 3 3" xfId="14696"/>
    <cellStyle name="Comma 2 2 7 3 4" xfId="14697"/>
    <cellStyle name="Comma 2 2 7 3 4 2" xfId="14698"/>
    <cellStyle name="Comma 2 2 7 3 5" xfId="14699"/>
    <cellStyle name="Comma 2 2 7 4" xfId="2470"/>
    <cellStyle name="Comma 2 2 7 4 2" xfId="2471"/>
    <cellStyle name="Comma 2 2 7 4 2 2" xfId="14700"/>
    <cellStyle name="Comma 2 2 7 4 2 2 2" xfId="14701"/>
    <cellStyle name="Comma 2 2 7 4 2 3" xfId="14702"/>
    <cellStyle name="Comma 2 2 7 4 3" xfId="14703"/>
    <cellStyle name="Comma 2 2 7 4 3 2" xfId="14704"/>
    <cellStyle name="Comma 2 2 7 4 4" xfId="14705"/>
    <cellStyle name="Comma 2 2 7 5" xfId="2472"/>
    <cellStyle name="Comma 2 2 7 5 2" xfId="14706"/>
    <cellStyle name="Comma 2 2 7 5 2 2" xfId="14707"/>
    <cellStyle name="Comma 2 2 7 5 3" xfId="14708"/>
    <cellStyle name="Comma 2 2 7 6" xfId="14709"/>
    <cellStyle name="Comma 2 2 7 6 2" xfId="14710"/>
    <cellStyle name="Comma 2 2 7 7" xfId="14711"/>
    <cellStyle name="Comma 2 2 8" xfId="2473"/>
    <cellStyle name="Comma 2 2 8 2" xfId="2474"/>
    <cellStyle name="Comma 2 2 8 2 2" xfId="2475"/>
    <cellStyle name="Comma 2 2 8 2 2 2" xfId="14712"/>
    <cellStyle name="Comma 2 2 8 2 2 2 2" xfId="14713"/>
    <cellStyle name="Comma 2 2 8 2 2 3" xfId="14714"/>
    <cellStyle name="Comma 2 2 8 2 3" xfId="14715"/>
    <cellStyle name="Comma 2 2 8 2 3 2" xfId="14716"/>
    <cellStyle name="Comma 2 2 8 2 4" xfId="14717"/>
    <cellStyle name="Comma 2 2 8 3" xfId="2476"/>
    <cellStyle name="Comma 2 2 8 3 2" xfId="14718"/>
    <cellStyle name="Comma 2 2 8 3 2 2" xfId="14719"/>
    <cellStyle name="Comma 2 2 8 3 3" xfId="14720"/>
    <cellStyle name="Comma 2 2 8 4" xfId="14721"/>
    <cellStyle name="Comma 2 2 8 4 2" xfId="14722"/>
    <cellStyle name="Comma 2 2 8 5" xfId="14723"/>
    <cellStyle name="Comma 2 2 9" xfId="2477"/>
    <cellStyle name="Comma 2 2 9 2" xfId="2478"/>
    <cellStyle name="Comma 2 2 9 2 2" xfId="2479"/>
    <cellStyle name="Comma 2 2 9 2 2 2" xfId="14724"/>
    <cellStyle name="Comma 2 2 9 2 2 2 2" xfId="14725"/>
    <cellStyle name="Comma 2 2 9 2 2 3" xfId="14726"/>
    <cellStyle name="Comma 2 2 9 2 3" xfId="14727"/>
    <cellStyle name="Comma 2 2 9 2 3 2" xfId="14728"/>
    <cellStyle name="Comma 2 2 9 2 4" xfId="14729"/>
    <cellStyle name="Comma 2 2 9 3" xfId="2480"/>
    <cellStyle name="Comma 2 2 9 3 2" xfId="14730"/>
    <cellStyle name="Comma 2 2 9 3 2 2" xfId="14731"/>
    <cellStyle name="Comma 2 2 9 3 3" xfId="14732"/>
    <cellStyle name="Comma 2 2 9 4" xfId="14733"/>
    <cellStyle name="Comma 2 2 9 4 2" xfId="14734"/>
    <cellStyle name="Comma 2 2 9 5" xfId="14735"/>
    <cellStyle name="Comma 2 3" xfId="2481"/>
    <cellStyle name="Comma 2 4" xfId="2482"/>
    <cellStyle name="Comma 2 4 2" xfId="14736"/>
    <cellStyle name="Comma 2 4 3" xfId="14737"/>
    <cellStyle name="Comma 2 5" xfId="2483"/>
    <cellStyle name="Comma 2 5 2" xfId="14738"/>
    <cellStyle name="Comma 2 5 3" xfId="14739"/>
    <cellStyle name="Comma 2 6" xfId="2484"/>
    <cellStyle name="Comma 2 7" xfId="14740"/>
    <cellStyle name="Comma 2 7 2" xfId="14741"/>
    <cellStyle name="Comma 2 8" xfId="14742"/>
    <cellStyle name="Comma 2 9" xfId="14743"/>
    <cellStyle name="Comma 20" xfId="2485"/>
    <cellStyle name="Comma 20 2" xfId="2486"/>
    <cellStyle name="Comma 20 2 2" xfId="14744"/>
    <cellStyle name="Comma 20 2 2 2" xfId="14745"/>
    <cellStyle name="Comma 20 2 3" xfId="14746"/>
    <cellStyle name="Comma 20 3" xfId="14747"/>
    <cellStyle name="Comma 20 3 2" xfId="14748"/>
    <cellStyle name="Comma 20 4" xfId="14749"/>
    <cellStyle name="Comma 21" xfId="2487"/>
    <cellStyle name="Comma 21 2" xfId="2488"/>
    <cellStyle name="Comma 21 2 2" xfId="14750"/>
    <cellStyle name="Comma 21 2 2 2" xfId="14751"/>
    <cellStyle name="Comma 21 2 3" xfId="14752"/>
    <cellStyle name="Comma 21 3" xfId="14753"/>
    <cellStyle name="Comma 21 3 2" xfId="14754"/>
    <cellStyle name="Comma 21 4" xfId="14755"/>
    <cellStyle name="Comma 22" xfId="2489"/>
    <cellStyle name="Comma 22 2" xfId="2490"/>
    <cellStyle name="Comma 22 2 2" xfId="14756"/>
    <cellStyle name="Comma 22 2 2 2" xfId="14757"/>
    <cellStyle name="Comma 22 2 3" xfId="14758"/>
    <cellStyle name="Comma 22 3" xfId="14759"/>
    <cellStyle name="Comma 22 3 2" xfId="14760"/>
    <cellStyle name="Comma 22 4" xfId="14761"/>
    <cellStyle name="Comma 23" xfId="2491"/>
    <cellStyle name="Comma 23 2" xfId="2492"/>
    <cellStyle name="Comma 23 2 2" xfId="14762"/>
    <cellStyle name="Comma 23 2 2 2" xfId="14763"/>
    <cellStyle name="Comma 23 2 3" xfId="14764"/>
    <cellStyle name="Comma 23 3" xfId="14765"/>
    <cellStyle name="Comma 23 3 2" xfId="14766"/>
    <cellStyle name="Comma 23 4" xfId="14767"/>
    <cellStyle name="Comma 24" xfId="2493"/>
    <cellStyle name="Comma 24 2" xfId="2494"/>
    <cellStyle name="Comma 24 2 2" xfId="14768"/>
    <cellStyle name="Comma 24 2 2 2" xfId="14769"/>
    <cellStyle name="Comma 24 2 3" xfId="14770"/>
    <cellStyle name="Comma 24 3" xfId="14771"/>
    <cellStyle name="Comma 24 3 2" xfId="14772"/>
    <cellStyle name="Comma 24 4" xfId="14773"/>
    <cellStyle name="Comma 25" xfId="2495"/>
    <cellStyle name="Comma 25 2" xfId="2496"/>
    <cellStyle name="Comma 25 2 2" xfId="14774"/>
    <cellStyle name="Comma 25 2 2 2" xfId="14775"/>
    <cellStyle name="Comma 25 2 3" xfId="14776"/>
    <cellStyle name="Comma 25 3" xfId="14777"/>
    <cellStyle name="Comma 25 3 2" xfId="14778"/>
    <cellStyle name="Comma 25 4" xfId="14779"/>
    <cellStyle name="Comma 26" xfId="2497"/>
    <cellStyle name="Comma 26 2" xfId="2498"/>
    <cellStyle name="Comma 26 2 2" xfId="14780"/>
    <cellStyle name="Comma 26 2 2 2" xfId="14781"/>
    <cellStyle name="Comma 26 2 3" xfId="14782"/>
    <cellStyle name="Comma 26 3" xfId="14783"/>
    <cellStyle name="Comma 26 3 2" xfId="14784"/>
    <cellStyle name="Comma 26 4" xfId="14785"/>
    <cellStyle name="Comma 27" xfId="2499"/>
    <cellStyle name="Comma 27 2" xfId="14786"/>
    <cellStyle name="Comma 28" xfId="2500"/>
    <cellStyle name="Comma 29" xfId="2501"/>
    <cellStyle name="Comma 29 2" xfId="14787"/>
    <cellStyle name="Comma 3" xfId="2502"/>
    <cellStyle name="Comma 3 2" xfId="2503"/>
    <cellStyle name="Comma 3 2 2" xfId="2504"/>
    <cellStyle name="Comma 3 2 2 2" xfId="2505"/>
    <cellStyle name="Comma 3 2 2 2 2" xfId="14788"/>
    <cellStyle name="Comma 3 2 2 3" xfId="14789"/>
    <cellStyle name="Comma 3 2 2 4" xfId="14790"/>
    <cellStyle name="Comma 3 2 3" xfId="2506"/>
    <cellStyle name="Comma 3 2 3 2" xfId="14791"/>
    <cellStyle name="Comma 3 2 4" xfId="2507"/>
    <cellStyle name="Comma 3 2 5" xfId="14792"/>
    <cellStyle name="Comma 3 3" xfId="2508"/>
    <cellStyle name="Comma 3 3 2" xfId="2509"/>
    <cellStyle name="Comma 3 3 2 2" xfId="14793"/>
    <cellStyle name="Comma 3 3 3" xfId="2510"/>
    <cellStyle name="Comma 3 3 4" xfId="14794"/>
    <cellStyle name="Comma 3 4" xfId="2511"/>
    <cellStyle name="Comma 3 4 2" xfId="14795"/>
    <cellStyle name="Comma 3 4 3" xfId="14796"/>
    <cellStyle name="Comma 3 5" xfId="2512"/>
    <cellStyle name="Comma 3 6" xfId="14797"/>
    <cellStyle name="Comma 30" xfId="2513"/>
    <cellStyle name="Comma 30 2" xfId="14798"/>
    <cellStyle name="Comma 31" xfId="2514"/>
    <cellStyle name="Comma 32" xfId="3"/>
    <cellStyle name="Comma 33" xfId="5322"/>
    <cellStyle name="Comma 34" xfId="14799"/>
    <cellStyle name="Comma 35" xfId="14800"/>
    <cellStyle name="Comma 36" xfId="14801"/>
    <cellStyle name="Comma 36 2" xfId="14802"/>
    <cellStyle name="Comma 37" xfId="14803"/>
    <cellStyle name="Comma 37 2" xfId="14804"/>
    <cellStyle name="Comma 38" xfId="14805"/>
    <cellStyle name="Comma 39" xfId="14806"/>
    <cellStyle name="Comma 4" xfId="2515"/>
    <cellStyle name="Comma 4 10" xfId="2516"/>
    <cellStyle name="Comma 4 10 2" xfId="2517"/>
    <cellStyle name="Comma 4 10 2 2" xfId="14807"/>
    <cellStyle name="Comma 4 10 2 2 2" xfId="14808"/>
    <cellStyle name="Comma 4 10 2 3" xfId="14809"/>
    <cellStyle name="Comma 4 10 3" xfId="14810"/>
    <cellStyle name="Comma 4 10 3 2" xfId="14811"/>
    <cellStyle name="Comma 4 10 4" xfId="14812"/>
    <cellStyle name="Comma 4 11" xfId="14813"/>
    <cellStyle name="Comma 4 2" xfId="2518"/>
    <cellStyle name="Comma 4 2 10" xfId="2519"/>
    <cellStyle name="Comma 4 2 10 2" xfId="14814"/>
    <cellStyle name="Comma 4 2 10 2 2" xfId="14815"/>
    <cellStyle name="Comma 4 2 10 3" xfId="14816"/>
    <cellStyle name="Comma 4 2 11" xfId="2520"/>
    <cellStyle name="Comma 4 2 11 2" xfId="14817"/>
    <cellStyle name="Comma 4 2 12" xfId="14818"/>
    <cellStyle name="Comma 4 2 13" xfId="14819"/>
    <cellStyle name="Comma 4 2 2" xfId="2521"/>
    <cellStyle name="Comma 4 2 2 2" xfId="2522"/>
    <cellStyle name="Comma 4 2 2 2 2" xfId="2523"/>
    <cellStyle name="Comma 4 2 2 2 2 2" xfId="2524"/>
    <cellStyle name="Comma 4 2 2 2 2 2 2" xfId="2525"/>
    <cellStyle name="Comma 4 2 2 2 2 2 2 2" xfId="14820"/>
    <cellStyle name="Comma 4 2 2 2 2 2 2 2 2" xfId="14821"/>
    <cellStyle name="Comma 4 2 2 2 2 2 2 3" xfId="14822"/>
    <cellStyle name="Comma 4 2 2 2 2 2 3" xfId="14823"/>
    <cellStyle name="Comma 4 2 2 2 2 2 3 2" xfId="14824"/>
    <cellStyle name="Comma 4 2 2 2 2 2 4" xfId="14825"/>
    <cellStyle name="Comma 4 2 2 2 2 3" xfId="2526"/>
    <cellStyle name="Comma 4 2 2 2 2 3 2" xfId="14826"/>
    <cellStyle name="Comma 4 2 2 2 2 3 2 2" xfId="14827"/>
    <cellStyle name="Comma 4 2 2 2 2 3 3" xfId="14828"/>
    <cellStyle name="Comma 4 2 2 2 2 4" xfId="14829"/>
    <cellStyle name="Comma 4 2 2 2 2 4 2" xfId="14830"/>
    <cellStyle name="Comma 4 2 2 2 2 5" xfId="14831"/>
    <cellStyle name="Comma 4 2 2 2 3" xfId="2527"/>
    <cellStyle name="Comma 4 2 2 2 3 2" xfId="2528"/>
    <cellStyle name="Comma 4 2 2 2 3 2 2" xfId="2529"/>
    <cellStyle name="Comma 4 2 2 2 3 2 2 2" xfId="14832"/>
    <cellStyle name="Comma 4 2 2 2 3 2 2 2 2" xfId="14833"/>
    <cellStyle name="Comma 4 2 2 2 3 2 2 3" xfId="14834"/>
    <cellStyle name="Comma 4 2 2 2 3 2 3" xfId="14835"/>
    <cellStyle name="Comma 4 2 2 2 3 2 3 2" xfId="14836"/>
    <cellStyle name="Comma 4 2 2 2 3 2 4" xfId="14837"/>
    <cellStyle name="Comma 4 2 2 2 3 3" xfId="2530"/>
    <cellStyle name="Comma 4 2 2 2 3 3 2" xfId="14838"/>
    <cellStyle name="Comma 4 2 2 2 3 3 2 2" xfId="14839"/>
    <cellStyle name="Comma 4 2 2 2 3 3 3" xfId="14840"/>
    <cellStyle name="Comma 4 2 2 2 3 4" xfId="14841"/>
    <cellStyle name="Comma 4 2 2 2 3 4 2" xfId="14842"/>
    <cellStyle name="Comma 4 2 2 2 3 5" xfId="14843"/>
    <cellStyle name="Comma 4 2 2 2 4" xfId="2531"/>
    <cellStyle name="Comma 4 2 2 2 4 2" xfId="2532"/>
    <cellStyle name="Comma 4 2 2 2 4 2 2" xfId="14844"/>
    <cellStyle name="Comma 4 2 2 2 4 2 2 2" xfId="14845"/>
    <cellStyle name="Comma 4 2 2 2 4 2 3" xfId="14846"/>
    <cellStyle name="Comma 4 2 2 2 4 3" xfId="14847"/>
    <cellStyle name="Comma 4 2 2 2 4 3 2" xfId="14848"/>
    <cellStyle name="Comma 4 2 2 2 4 4" xfId="14849"/>
    <cellStyle name="Comma 4 2 2 2 5" xfId="2533"/>
    <cellStyle name="Comma 4 2 2 2 5 2" xfId="14850"/>
    <cellStyle name="Comma 4 2 2 2 5 2 2" xfId="14851"/>
    <cellStyle name="Comma 4 2 2 2 5 3" xfId="14852"/>
    <cellStyle name="Comma 4 2 2 2 6" xfId="14853"/>
    <cellStyle name="Comma 4 2 2 2 6 2" xfId="14854"/>
    <cellStyle name="Comma 4 2 2 2 7" xfId="14855"/>
    <cellStyle name="Comma 4 2 2 3" xfId="2534"/>
    <cellStyle name="Comma 4 2 2 3 2" xfId="2535"/>
    <cellStyle name="Comma 4 2 2 3 2 2" xfId="2536"/>
    <cellStyle name="Comma 4 2 2 3 2 2 2" xfId="14856"/>
    <cellStyle name="Comma 4 2 2 3 2 2 2 2" xfId="14857"/>
    <cellStyle name="Comma 4 2 2 3 2 2 3" xfId="14858"/>
    <cellStyle name="Comma 4 2 2 3 2 3" xfId="14859"/>
    <cellStyle name="Comma 4 2 2 3 2 3 2" xfId="14860"/>
    <cellStyle name="Comma 4 2 2 3 2 4" xfId="14861"/>
    <cellStyle name="Comma 4 2 2 3 3" xfId="2537"/>
    <cellStyle name="Comma 4 2 2 3 3 2" xfId="14862"/>
    <cellStyle name="Comma 4 2 2 3 3 2 2" xfId="14863"/>
    <cellStyle name="Comma 4 2 2 3 3 3" xfId="14864"/>
    <cellStyle name="Comma 4 2 2 3 4" xfId="14865"/>
    <cellStyle name="Comma 4 2 2 3 4 2" xfId="14866"/>
    <cellStyle name="Comma 4 2 2 3 5" xfId="14867"/>
    <cellStyle name="Comma 4 2 2 4" xfId="2538"/>
    <cellStyle name="Comma 4 2 2 4 2" xfId="2539"/>
    <cellStyle name="Comma 4 2 2 4 2 2" xfId="2540"/>
    <cellStyle name="Comma 4 2 2 4 2 2 2" xfId="14868"/>
    <cellStyle name="Comma 4 2 2 4 2 2 2 2" xfId="14869"/>
    <cellStyle name="Comma 4 2 2 4 2 2 3" xfId="14870"/>
    <cellStyle name="Comma 4 2 2 4 2 3" xfId="14871"/>
    <cellStyle name="Comma 4 2 2 4 2 3 2" xfId="14872"/>
    <cellStyle name="Comma 4 2 2 4 2 4" xfId="14873"/>
    <cellStyle name="Comma 4 2 2 4 3" xfId="2541"/>
    <cellStyle name="Comma 4 2 2 4 3 2" xfId="14874"/>
    <cellStyle name="Comma 4 2 2 4 3 2 2" xfId="14875"/>
    <cellStyle name="Comma 4 2 2 4 3 3" xfId="14876"/>
    <cellStyle name="Comma 4 2 2 4 4" xfId="14877"/>
    <cellStyle name="Comma 4 2 2 4 4 2" xfId="14878"/>
    <cellStyle name="Comma 4 2 2 4 5" xfId="14879"/>
    <cellStyle name="Comma 4 2 2 5" xfId="2542"/>
    <cellStyle name="Comma 4 2 2 5 2" xfId="2543"/>
    <cellStyle name="Comma 4 2 2 5 2 2" xfId="14880"/>
    <cellStyle name="Comma 4 2 2 5 2 2 2" xfId="14881"/>
    <cellStyle name="Comma 4 2 2 5 2 3" xfId="14882"/>
    <cellStyle name="Comma 4 2 2 5 3" xfId="14883"/>
    <cellStyle name="Comma 4 2 2 5 3 2" xfId="14884"/>
    <cellStyle name="Comma 4 2 2 5 4" xfId="14885"/>
    <cellStyle name="Comma 4 2 2 6" xfId="2544"/>
    <cellStyle name="Comma 4 2 2 6 2" xfId="14886"/>
    <cellStyle name="Comma 4 2 2 6 2 2" xfId="14887"/>
    <cellStyle name="Comma 4 2 2 6 3" xfId="14888"/>
    <cellStyle name="Comma 4 2 2 7" xfId="14889"/>
    <cellStyle name="Comma 4 2 2 7 2" xfId="14890"/>
    <cellStyle name="Comma 4 2 2 8" xfId="14891"/>
    <cellStyle name="Comma 4 2 2 9" xfId="14892"/>
    <cellStyle name="Comma 4 2 3" xfId="2545"/>
    <cellStyle name="Comma 4 2 3 2" xfId="2546"/>
    <cellStyle name="Comma 4 2 3 2 2" xfId="2547"/>
    <cellStyle name="Comma 4 2 3 2 2 2" xfId="2548"/>
    <cellStyle name="Comma 4 2 3 2 2 2 2" xfId="2549"/>
    <cellStyle name="Comma 4 2 3 2 2 2 2 2" xfId="14893"/>
    <cellStyle name="Comma 4 2 3 2 2 2 2 2 2" xfId="14894"/>
    <cellStyle name="Comma 4 2 3 2 2 2 2 3" xfId="14895"/>
    <cellStyle name="Comma 4 2 3 2 2 2 3" xfId="14896"/>
    <cellStyle name="Comma 4 2 3 2 2 2 3 2" xfId="14897"/>
    <cellStyle name="Comma 4 2 3 2 2 2 4" xfId="14898"/>
    <cellStyle name="Comma 4 2 3 2 2 3" xfId="2550"/>
    <cellStyle name="Comma 4 2 3 2 2 3 2" xfId="14899"/>
    <cellStyle name="Comma 4 2 3 2 2 3 2 2" xfId="14900"/>
    <cellStyle name="Comma 4 2 3 2 2 3 3" xfId="14901"/>
    <cellStyle name="Comma 4 2 3 2 2 4" xfId="14902"/>
    <cellStyle name="Comma 4 2 3 2 2 4 2" xfId="14903"/>
    <cellStyle name="Comma 4 2 3 2 2 5" xfId="14904"/>
    <cellStyle name="Comma 4 2 3 2 3" xfId="2551"/>
    <cellStyle name="Comma 4 2 3 2 3 2" xfId="2552"/>
    <cellStyle name="Comma 4 2 3 2 3 2 2" xfId="2553"/>
    <cellStyle name="Comma 4 2 3 2 3 2 2 2" xfId="14905"/>
    <cellStyle name="Comma 4 2 3 2 3 2 2 2 2" xfId="14906"/>
    <cellStyle name="Comma 4 2 3 2 3 2 2 3" xfId="14907"/>
    <cellStyle name="Comma 4 2 3 2 3 2 3" xfId="14908"/>
    <cellStyle name="Comma 4 2 3 2 3 2 3 2" xfId="14909"/>
    <cellStyle name="Comma 4 2 3 2 3 2 4" xfId="14910"/>
    <cellStyle name="Comma 4 2 3 2 3 3" xfId="2554"/>
    <cellStyle name="Comma 4 2 3 2 3 3 2" xfId="14911"/>
    <cellStyle name="Comma 4 2 3 2 3 3 2 2" xfId="14912"/>
    <cellStyle name="Comma 4 2 3 2 3 3 3" xfId="14913"/>
    <cellStyle name="Comma 4 2 3 2 3 4" xfId="14914"/>
    <cellStyle name="Comma 4 2 3 2 3 4 2" xfId="14915"/>
    <cellStyle name="Comma 4 2 3 2 3 5" xfId="14916"/>
    <cellStyle name="Comma 4 2 3 2 4" xfId="2555"/>
    <cellStyle name="Comma 4 2 3 2 4 2" xfId="2556"/>
    <cellStyle name="Comma 4 2 3 2 4 2 2" xfId="14917"/>
    <cellStyle name="Comma 4 2 3 2 4 2 2 2" xfId="14918"/>
    <cellStyle name="Comma 4 2 3 2 4 2 3" xfId="14919"/>
    <cellStyle name="Comma 4 2 3 2 4 3" xfId="14920"/>
    <cellStyle name="Comma 4 2 3 2 4 3 2" xfId="14921"/>
    <cellStyle name="Comma 4 2 3 2 4 4" xfId="14922"/>
    <cellStyle name="Comma 4 2 3 2 5" xfId="2557"/>
    <cellStyle name="Comma 4 2 3 2 5 2" xfId="14923"/>
    <cellStyle name="Comma 4 2 3 2 5 2 2" xfId="14924"/>
    <cellStyle name="Comma 4 2 3 2 5 3" xfId="14925"/>
    <cellStyle name="Comma 4 2 3 2 6" xfId="14926"/>
    <cellStyle name="Comma 4 2 3 2 6 2" xfId="14927"/>
    <cellStyle name="Comma 4 2 3 2 7" xfId="14928"/>
    <cellStyle name="Comma 4 2 3 3" xfId="2558"/>
    <cellStyle name="Comma 4 2 3 3 2" xfId="2559"/>
    <cellStyle name="Comma 4 2 3 3 2 2" xfId="2560"/>
    <cellStyle name="Comma 4 2 3 3 2 2 2" xfId="14929"/>
    <cellStyle name="Comma 4 2 3 3 2 2 2 2" xfId="14930"/>
    <cellStyle name="Comma 4 2 3 3 2 2 3" xfId="14931"/>
    <cellStyle name="Comma 4 2 3 3 2 3" xfId="14932"/>
    <cellStyle name="Comma 4 2 3 3 2 3 2" xfId="14933"/>
    <cellStyle name="Comma 4 2 3 3 2 4" xfId="14934"/>
    <cellStyle name="Comma 4 2 3 3 3" xfId="2561"/>
    <cellStyle name="Comma 4 2 3 3 3 2" xfId="14935"/>
    <cellStyle name="Comma 4 2 3 3 3 2 2" xfId="14936"/>
    <cellStyle name="Comma 4 2 3 3 3 3" xfId="14937"/>
    <cellStyle name="Comma 4 2 3 3 4" xfId="14938"/>
    <cellStyle name="Comma 4 2 3 3 4 2" xfId="14939"/>
    <cellStyle name="Comma 4 2 3 3 5" xfId="14940"/>
    <cellStyle name="Comma 4 2 3 4" xfId="2562"/>
    <cellStyle name="Comma 4 2 3 4 2" xfId="2563"/>
    <cellStyle name="Comma 4 2 3 4 2 2" xfId="2564"/>
    <cellStyle name="Comma 4 2 3 4 2 2 2" xfId="14941"/>
    <cellStyle name="Comma 4 2 3 4 2 2 2 2" xfId="14942"/>
    <cellStyle name="Comma 4 2 3 4 2 2 3" xfId="14943"/>
    <cellStyle name="Comma 4 2 3 4 2 3" xfId="14944"/>
    <cellStyle name="Comma 4 2 3 4 2 3 2" xfId="14945"/>
    <cellStyle name="Comma 4 2 3 4 2 4" xfId="14946"/>
    <cellStyle name="Comma 4 2 3 4 3" xfId="2565"/>
    <cellStyle name="Comma 4 2 3 4 3 2" xfId="14947"/>
    <cellStyle name="Comma 4 2 3 4 3 2 2" xfId="14948"/>
    <cellStyle name="Comma 4 2 3 4 3 3" xfId="14949"/>
    <cellStyle name="Comma 4 2 3 4 4" xfId="14950"/>
    <cellStyle name="Comma 4 2 3 4 4 2" xfId="14951"/>
    <cellStyle name="Comma 4 2 3 4 5" xfId="14952"/>
    <cellStyle name="Comma 4 2 3 5" xfId="2566"/>
    <cellStyle name="Comma 4 2 3 5 2" xfId="2567"/>
    <cellStyle name="Comma 4 2 3 5 2 2" xfId="14953"/>
    <cellStyle name="Comma 4 2 3 5 2 2 2" xfId="14954"/>
    <cellStyle name="Comma 4 2 3 5 2 3" xfId="14955"/>
    <cellStyle name="Comma 4 2 3 5 3" xfId="14956"/>
    <cellStyle name="Comma 4 2 3 5 3 2" xfId="14957"/>
    <cellStyle name="Comma 4 2 3 5 4" xfId="14958"/>
    <cellStyle name="Comma 4 2 3 6" xfId="2568"/>
    <cellStyle name="Comma 4 2 3 6 2" xfId="14959"/>
    <cellStyle name="Comma 4 2 3 6 2 2" xfId="14960"/>
    <cellStyle name="Comma 4 2 3 6 3" xfId="14961"/>
    <cellStyle name="Comma 4 2 3 7" xfId="14962"/>
    <cellStyle name="Comma 4 2 3 7 2" xfId="14963"/>
    <cellStyle name="Comma 4 2 3 8" xfId="14964"/>
    <cellStyle name="Comma 4 2 4" xfId="2569"/>
    <cellStyle name="Comma 4 2 4 2" xfId="2570"/>
    <cellStyle name="Comma 4 2 4 2 2" xfId="2571"/>
    <cellStyle name="Comma 4 2 4 2 2 2" xfId="2572"/>
    <cellStyle name="Comma 4 2 4 2 2 2 2" xfId="2573"/>
    <cellStyle name="Comma 4 2 4 2 2 2 2 2" xfId="14965"/>
    <cellStyle name="Comma 4 2 4 2 2 2 2 2 2" xfId="14966"/>
    <cellStyle name="Comma 4 2 4 2 2 2 2 3" xfId="14967"/>
    <cellStyle name="Comma 4 2 4 2 2 2 3" xfId="14968"/>
    <cellStyle name="Comma 4 2 4 2 2 2 3 2" xfId="14969"/>
    <cellStyle name="Comma 4 2 4 2 2 2 4" xfId="14970"/>
    <cellStyle name="Comma 4 2 4 2 2 3" xfId="2574"/>
    <cellStyle name="Comma 4 2 4 2 2 3 2" xfId="14971"/>
    <cellStyle name="Comma 4 2 4 2 2 3 2 2" xfId="14972"/>
    <cellStyle name="Comma 4 2 4 2 2 3 3" xfId="14973"/>
    <cellStyle name="Comma 4 2 4 2 2 4" xfId="14974"/>
    <cellStyle name="Comma 4 2 4 2 2 4 2" xfId="14975"/>
    <cellStyle name="Comma 4 2 4 2 2 5" xfId="14976"/>
    <cellStyle name="Comma 4 2 4 2 3" xfId="2575"/>
    <cellStyle name="Comma 4 2 4 2 3 2" xfId="2576"/>
    <cellStyle name="Comma 4 2 4 2 3 2 2" xfId="2577"/>
    <cellStyle name="Comma 4 2 4 2 3 2 2 2" xfId="14977"/>
    <cellStyle name="Comma 4 2 4 2 3 2 2 2 2" xfId="14978"/>
    <cellStyle name="Comma 4 2 4 2 3 2 2 3" xfId="14979"/>
    <cellStyle name="Comma 4 2 4 2 3 2 3" xfId="14980"/>
    <cellStyle name="Comma 4 2 4 2 3 2 3 2" xfId="14981"/>
    <cellStyle name="Comma 4 2 4 2 3 2 4" xfId="14982"/>
    <cellStyle name="Comma 4 2 4 2 3 3" xfId="2578"/>
    <cellStyle name="Comma 4 2 4 2 3 3 2" xfId="14983"/>
    <cellStyle name="Comma 4 2 4 2 3 3 2 2" xfId="14984"/>
    <cellStyle name="Comma 4 2 4 2 3 3 3" xfId="14985"/>
    <cellStyle name="Comma 4 2 4 2 3 4" xfId="14986"/>
    <cellStyle name="Comma 4 2 4 2 3 4 2" xfId="14987"/>
    <cellStyle name="Comma 4 2 4 2 3 5" xfId="14988"/>
    <cellStyle name="Comma 4 2 4 2 4" xfId="2579"/>
    <cellStyle name="Comma 4 2 4 2 4 2" xfId="2580"/>
    <cellStyle name="Comma 4 2 4 2 4 2 2" xfId="14989"/>
    <cellStyle name="Comma 4 2 4 2 4 2 2 2" xfId="14990"/>
    <cellStyle name="Comma 4 2 4 2 4 2 3" xfId="14991"/>
    <cellStyle name="Comma 4 2 4 2 4 3" xfId="14992"/>
    <cellStyle name="Comma 4 2 4 2 4 3 2" xfId="14993"/>
    <cellStyle name="Comma 4 2 4 2 4 4" xfId="14994"/>
    <cellStyle name="Comma 4 2 4 2 5" xfId="2581"/>
    <cellStyle name="Comma 4 2 4 2 5 2" xfId="14995"/>
    <cellStyle name="Comma 4 2 4 2 5 2 2" xfId="14996"/>
    <cellStyle name="Comma 4 2 4 2 5 3" xfId="14997"/>
    <cellStyle name="Comma 4 2 4 2 6" xfId="14998"/>
    <cellStyle name="Comma 4 2 4 2 6 2" xfId="14999"/>
    <cellStyle name="Comma 4 2 4 2 7" xfId="15000"/>
    <cellStyle name="Comma 4 2 4 3" xfId="2582"/>
    <cellStyle name="Comma 4 2 4 3 2" xfId="2583"/>
    <cellStyle name="Comma 4 2 4 3 2 2" xfId="2584"/>
    <cellStyle name="Comma 4 2 4 3 2 2 2" xfId="15001"/>
    <cellStyle name="Comma 4 2 4 3 2 2 2 2" xfId="15002"/>
    <cellStyle name="Comma 4 2 4 3 2 2 3" xfId="15003"/>
    <cellStyle name="Comma 4 2 4 3 2 3" xfId="15004"/>
    <cellStyle name="Comma 4 2 4 3 2 3 2" xfId="15005"/>
    <cellStyle name="Comma 4 2 4 3 2 4" xfId="15006"/>
    <cellStyle name="Comma 4 2 4 3 3" xfId="2585"/>
    <cellStyle name="Comma 4 2 4 3 3 2" xfId="15007"/>
    <cellStyle name="Comma 4 2 4 3 3 2 2" xfId="15008"/>
    <cellStyle name="Comma 4 2 4 3 3 3" xfId="15009"/>
    <cellStyle name="Comma 4 2 4 3 4" xfId="15010"/>
    <cellStyle name="Comma 4 2 4 3 4 2" xfId="15011"/>
    <cellStyle name="Comma 4 2 4 3 5" xfId="15012"/>
    <cellStyle name="Comma 4 2 4 4" xfId="2586"/>
    <cellStyle name="Comma 4 2 4 4 2" xfId="2587"/>
    <cellStyle name="Comma 4 2 4 4 2 2" xfId="2588"/>
    <cellStyle name="Comma 4 2 4 4 2 2 2" xfId="15013"/>
    <cellStyle name="Comma 4 2 4 4 2 2 2 2" xfId="15014"/>
    <cellStyle name="Comma 4 2 4 4 2 2 3" xfId="15015"/>
    <cellStyle name="Comma 4 2 4 4 2 3" xfId="15016"/>
    <cellStyle name="Comma 4 2 4 4 2 3 2" xfId="15017"/>
    <cellStyle name="Comma 4 2 4 4 2 4" xfId="15018"/>
    <cellStyle name="Comma 4 2 4 4 3" xfId="2589"/>
    <cellStyle name="Comma 4 2 4 4 3 2" xfId="15019"/>
    <cellStyle name="Comma 4 2 4 4 3 2 2" xfId="15020"/>
    <cellStyle name="Comma 4 2 4 4 3 3" xfId="15021"/>
    <cellStyle name="Comma 4 2 4 4 4" xfId="15022"/>
    <cellStyle name="Comma 4 2 4 4 4 2" xfId="15023"/>
    <cellStyle name="Comma 4 2 4 4 5" xfId="15024"/>
    <cellStyle name="Comma 4 2 4 5" xfId="2590"/>
    <cellStyle name="Comma 4 2 4 5 2" xfId="2591"/>
    <cellStyle name="Comma 4 2 4 5 2 2" xfId="15025"/>
    <cellStyle name="Comma 4 2 4 5 2 2 2" xfId="15026"/>
    <cellStyle name="Comma 4 2 4 5 2 3" xfId="15027"/>
    <cellStyle name="Comma 4 2 4 5 3" xfId="15028"/>
    <cellStyle name="Comma 4 2 4 5 3 2" xfId="15029"/>
    <cellStyle name="Comma 4 2 4 5 4" xfId="15030"/>
    <cellStyle name="Comma 4 2 4 6" xfId="2592"/>
    <cellStyle name="Comma 4 2 4 6 2" xfId="15031"/>
    <cellStyle name="Comma 4 2 4 6 2 2" xfId="15032"/>
    <cellStyle name="Comma 4 2 4 6 3" xfId="15033"/>
    <cellStyle name="Comma 4 2 4 7" xfId="15034"/>
    <cellStyle name="Comma 4 2 4 7 2" xfId="15035"/>
    <cellStyle name="Comma 4 2 4 8" xfId="15036"/>
    <cellStyle name="Comma 4 2 5" xfId="2593"/>
    <cellStyle name="Comma 4 2 5 2" xfId="2594"/>
    <cellStyle name="Comma 4 2 5 2 2" xfId="2595"/>
    <cellStyle name="Comma 4 2 5 2 2 2" xfId="2596"/>
    <cellStyle name="Comma 4 2 5 2 2 2 2" xfId="2597"/>
    <cellStyle name="Comma 4 2 5 2 2 2 2 2" xfId="15037"/>
    <cellStyle name="Comma 4 2 5 2 2 2 2 2 2" xfId="15038"/>
    <cellStyle name="Comma 4 2 5 2 2 2 2 3" xfId="15039"/>
    <cellStyle name="Comma 4 2 5 2 2 2 3" xfId="15040"/>
    <cellStyle name="Comma 4 2 5 2 2 2 3 2" xfId="15041"/>
    <cellStyle name="Comma 4 2 5 2 2 2 4" xfId="15042"/>
    <cellStyle name="Comma 4 2 5 2 2 3" xfId="2598"/>
    <cellStyle name="Comma 4 2 5 2 2 3 2" xfId="15043"/>
    <cellStyle name="Comma 4 2 5 2 2 3 2 2" xfId="15044"/>
    <cellStyle name="Comma 4 2 5 2 2 3 3" xfId="15045"/>
    <cellStyle name="Comma 4 2 5 2 2 4" xfId="15046"/>
    <cellStyle name="Comma 4 2 5 2 2 4 2" xfId="15047"/>
    <cellStyle name="Comma 4 2 5 2 2 5" xfId="15048"/>
    <cellStyle name="Comma 4 2 5 2 3" xfId="2599"/>
    <cellStyle name="Comma 4 2 5 2 3 2" xfId="2600"/>
    <cellStyle name="Comma 4 2 5 2 3 2 2" xfId="2601"/>
    <cellStyle name="Comma 4 2 5 2 3 2 2 2" xfId="15049"/>
    <cellStyle name="Comma 4 2 5 2 3 2 2 2 2" xfId="15050"/>
    <cellStyle name="Comma 4 2 5 2 3 2 2 3" xfId="15051"/>
    <cellStyle name="Comma 4 2 5 2 3 2 3" xfId="15052"/>
    <cellStyle name="Comma 4 2 5 2 3 2 3 2" xfId="15053"/>
    <cellStyle name="Comma 4 2 5 2 3 2 4" xfId="15054"/>
    <cellStyle name="Comma 4 2 5 2 3 3" xfId="2602"/>
    <cellStyle name="Comma 4 2 5 2 3 3 2" xfId="15055"/>
    <cellStyle name="Comma 4 2 5 2 3 3 2 2" xfId="15056"/>
    <cellStyle name="Comma 4 2 5 2 3 3 3" xfId="15057"/>
    <cellStyle name="Comma 4 2 5 2 3 4" xfId="15058"/>
    <cellStyle name="Comma 4 2 5 2 3 4 2" xfId="15059"/>
    <cellStyle name="Comma 4 2 5 2 3 5" xfId="15060"/>
    <cellStyle name="Comma 4 2 5 2 4" xfId="2603"/>
    <cellStyle name="Comma 4 2 5 2 4 2" xfId="2604"/>
    <cellStyle name="Comma 4 2 5 2 4 2 2" xfId="15061"/>
    <cellStyle name="Comma 4 2 5 2 4 2 2 2" xfId="15062"/>
    <cellStyle name="Comma 4 2 5 2 4 2 3" xfId="15063"/>
    <cellStyle name="Comma 4 2 5 2 4 3" xfId="15064"/>
    <cellStyle name="Comma 4 2 5 2 4 3 2" xfId="15065"/>
    <cellStyle name="Comma 4 2 5 2 4 4" xfId="15066"/>
    <cellStyle name="Comma 4 2 5 2 5" xfId="2605"/>
    <cellStyle name="Comma 4 2 5 2 5 2" xfId="15067"/>
    <cellStyle name="Comma 4 2 5 2 5 2 2" xfId="15068"/>
    <cellStyle name="Comma 4 2 5 2 5 3" xfId="15069"/>
    <cellStyle name="Comma 4 2 5 2 6" xfId="15070"/>
    <cellStyle name="Comma 4 2 5 2 6 2" xfId="15071"/>
    <cellStyle name="Comma 4 2 5 2 7" xfId="15072"/>
    <cellStyle name="Comma 4 2 5 3" xfId="2606"/>
    <cellStyle name="Comma 4 2 5 3 2" xfId="2607"/>
    <cellStyle name="Comma 4 2 5 3 2 2" xfId="2608"/>
    <cellStyle name="Comma 4 2 5 3 2 2 2" xfId="15073"/>
    <cellStyle name="Comma 4 2 5 3 2 2 2 2" xfId="15074"/>
    <cellStyle name="Comma 4 2 5 3 2 2 3" xfId="15075"/>
    <cellStyle name="Comma 4 2 5 3 2 3" xfId="15076"/>
    <cellStyle name="Comma 4 2 5 3 2 3 2" xfId="15077"/>
    <cellStyle name="Comma 4 2 5 3 2 4" xfId="15078"/>
    <cellStyle name="Comma 4 2 5 3 3" xfId="2609"/>
    <cellStyle name="Comma 4 2 5 3 3 2" xfId="15079"/>
    <cellStyle name="Comma 4 2 5 3 3 2 2" xfId="15080"/>
    <cellStyle name="Comma 4 2 5 3 3 3" xfId="15081"/>
    <cellStyle name="Comma 4 2 5 3 4" xfId="15082"/>
    <cellStyle name="Comma 4 2 5 3 4 2" xfId="15083"/>
    <cellStyle name="Comma 4 2 5 3 5" xfId="15084"/>
    <cellStyle name="Comma 4 2 5 4" xfId="2610"/>
    <cellStyle name="Comma 4 2 5 4 2" xfId="2611"/>
    <cellStyle name="Comma 4 2 5 4 2 2" xfId="2612"/>
    <cellStyle name="Comma 4 2 5 4 2 2 2" xfId="15085"/>
    <cellStyle name="Comma 4 2 5 4 2 2 2 2" xfId="15086"/>
    <cellStyle name="Comma 4 2 5 4 2 2 3" xfId="15087"/>
    <cellStyle name="Comma 4 2 5 4 2 3" xfId="15088"/>
    <cellStyle name="Comma 4 2 5 4 2 3 2" xfId="15089"/>
    <cellStyle name="Comma 4 2 5 4 2 4" xfId="15090"/>
    <cellStyle name="Comma 4 2 5 4 3" xfId="2613"/>
    <cellStyle name="Comma 4 2 5 4 3 2" xfId="15091"/>
    <cellStyle name="Comma 4 2 5 4 3 2 2" xfId="15092"/>
    <cellStyle name="Comma 4 2 5 4 3 3" xfId="15093"/>
    <cellStyle name="Comma 4 2 5 4 4" xfId="15094"/>
    <cellStyle name="Comma 4 2 5 4 4 2" xfId="15095"/>
    <cellStyle name="Comma 4 2 5 4 5" xfId="15096"/>
    <cellStyle name="Comma 4 2 5 5" xfId="2614"/>
    <cellStyle name="Comma 4 2 5 5 2" xfId="2615"/>
    <cellStyle name="Comma 4 2 5 5 2 2" xfId="15097"/>
    <cellStyle name="Comma 4 2 5 5 2 2 2" xfId="15098"/>
    <cellStyle name="Comma 4 2 5 5 2 3" xfId="15099"/>
    <cellStyle name="Comma 4 2 5 5 3" xfId="15100"/>
    <cellStyle name="Comma 4 2 5 5 3 2" xfId="15101"/>
    <cellStyle name="Comma 4 2 5 5 4" xfId="15102"/>
    <cellStyle name="Comma 4 2 5 6" xfId="2616"/>
    <cellStyle name="Comma 4 2 5 6 2" xfId="15103"/>
    <cellStyle name="Comma 4 2 5 6 2 2" xfId="15104"/>
    <cellStyle name="Comma 4 2 5 6 3" xfId="15105"/>
    <cellStyle name="Comma 4 2 5 7" xfId="15106"/>
    <cellStyle name="Comma 4 2 5 7 2" xfId="15107"/>
    <cellStyle name="Comma 4 2 5 8" xfId="15108"/>
    <cellStyle name="Comma 4 2 6" xfId="2617"/>
    <cellStyle name="Comma 4 2 6 2" xfId="2618"/>
    <cellStyle name="Comma 4 2 6 2 2" xfId="2619"/>
    <cellStyle name="Comma 4 2 6 2 2 2" xfId="2620"/>
    <cellStyle name="Comma 4 2 6 2 2 2 2" xfId="15109"/>
    <cellStyle name="Comma 4 2 6 2 2 2 2 2" xfId="15110"/>
    <cellStyle name="Comma 4 2 6 2 2 2 3" xfId="15111"/>
    <cellStyle name="Comma 4 2 6 2 2 3" xfId="15112"/>
    <cellStyle name="Comma 4 2 6 2 2 3 2" xfId="15113"/>
    <cellStyle name="Comma 4 2 6 2 2 4" xfId="15114"/>
    <cellStyle name="Comma 4 2 6 2 3" xfId="2621"/>
    <cellStyle name="Comma 4 2 6 2 3 2" xfId="15115"/>
    <cellStyle name="Comma 4 2 6 2 3 2 2" xfId="15116"/>
    <cellStyle name="Comma 4 2 6 2 3 3" xfId="15117"/>
    <cellStyle name="Comma 4 2 6 2 4" xfId="15118"/>
    <cellStyle name="Comma 4 2 6 2 4 2" xfId="15119"/>
    <cellStyle name="Comma 4 2 6 2 5" xfId="15120"/>
    <cellStyle name="Comma 4 2 6 3" xfId="2622"/>
    <cellStyle name="Comma 4 2 6 3 2" xfId="2623"/>
    <cellStyle name="Comma 4 2 6 3 2 2" xfId="2624"/>
    <cellStyle name="Comma 4 2 6 3 2 2 2" xfId="15121"/>
    <cellStyle name="Comma 4 2 6 3 2 2 2 2" xfId="15122"/>
    <cellStyle name="Comma 4 2 6 3 2 2 3" xfId="15123"/>
    <cellStyle name="Comma 4 2 6 3 2 3" xfId="15124"/>
    <cellStyle name="Comma 4 2 6 3 2 3 2" xfId="15125"/>
    <cellStyle name="Comma 4 2 6 3 2 4" xfId="15126"/>
    <cellStyle name="Comma 4 2 6 3 3" xfId="2625"/>
    <cellStyle name="Comma 4 2 6 3 3 2" xfId="15127"/>
    <cellStyle name="Comma 4 2 6 3 3 2 2" xfId="15128"/>
    <cellStyle name="Comma 4 2 6 3 3 3" xfId="15129"/>
    <cellStyle name="Comma 4 2 6 3 4" xfId="15130"/>
    <cellStyle name="Comma 4 2 6 3 4 2" xfId="15131"/>
    <cellStyle name="Comma 4 2 6 3 5" xfId="15132"/>
    <cellStyle name="Comma 4 2 6 4" xfId="2626"/>
    <cellStyle name="Comma 4 2 6 4 2" xfId="2627"/>
    <cellStyle name="Comma 4 2 6 4 2 2" xfId="15133"/>
    <cellStyle name="Comma 4 2 6 4 2 2 2" xfId="15134"/>
    <cellStyle name="Comma 4 2 6 4 2 3" xfId="15135"/>
    <cellStyle name="Comma 4 2 6 4 3" xfId="15136"/>
    <cellStyle name="Comma 4 2 6 4 3 2" xfId="15137"/>
    <cellStyle name="Comma 4 2 6 4 4" xfId="15138"/>
    <cellStyle name="Comma 4 2 6 5" xfId="2628"/>
    <cellStyle name="Comma 4 2 6 5 2" xfId="15139"/>
    <cellStyle name="Comma 4 2 6 5 2 2" xfId="15140"/>
    <cellStyle name="Comma 4 2 6 5 3" xfId="15141"/>
    <cellStyle name="Comma 4 2 6 6" xfId="15142"/>
    <cellStyle name="Comma 4 2 6 6 2" xfId="15143"/>
    <cellStyle name="Comma 4 2 6 7" xfId="15144"/>
    <cellStyle name="Comma 4 2 7" xfId="2629"/>
    <cellStyle name="Comma 4 2 7 2" xfId="2630"/>
    <cellStyle name="Comma 4 2 7 2 2" xfId="2631"/>
    <cellStyle name="Comma 4 2 7 2 2 2" xfId="15145"/>
    <cellStyle name="Comma 4 2 7 2 2 2 2" xfId="15146"/>
    <cellStyle name="Comma 4 2 7 2 2 3" xfId="15147"/>
    <cellStyle name="Comma 4 2 7 2 3" xfId="15148"/>
    <cellStyle name="Comma 4 2 7 2 3 2" xfId="15149"/>
    <cellStyle name="Comma 4 2 7 2 4" xfId="15150"/>
    <cellStyle name="Comma 4 2 7 3" xfId="2632"/>
    <cellStyle name="Comma 4 2 7 3 2" xfId="15151"/>
    <cellStyle name="Comma 4 2 7 3 2 2" xfId="15152"/>
    <cellStyle name="Comma 4 2 7 3 3" xfId="15153"/>
    <cellStyle name="Comma 4 2 7 4" xfId="15154"/>
    <cellStyle name="Comma 4 2 7 4 2" xfId="15155"/>
    <cellStyle name="Comma 4 2 7 5" xfId="15156"/>
    <cellStyle name="Comma 4 2 8" xfId="2633"/>
    <cellStyle name="Comma 4 2 8 2" xfId="2634"/>
    <cellStyle name="Comma 4 2 8 2 2" xfId="2635"/>
    <cellStyle name="Comma 4 2 8 2 2 2" xfId="15157"/>
    <cellStyle name="Comma 4 2 8 2 2 2 2" xfId="15158"/>
    <cellStyle name="Comma 4 2 8 2 2 3" xfId="15159"/>
    <cellStyle name="Comma 4 2 8 2 3" xfId="15160"/>
    <cellStyle name="Comma 4 2 8 2 3 2" xfId="15161"/>
    <cellStyle name="Comma 4 2 8 2 4" xfId="15162"/>
    <cellStyle name="Comma 4 2 8 3" xfId="2636"/>
    <cellStyle name="Comma 4 2 8 3 2" xfId="15163"/>
    <cellStyle name="Comma 4 2 8 3 2 2" xfId="15164"/>
    <cellStyle name="Comma 4 2 8 3 3" xfId="15165"/>
    <cellStyle name="Comma 4 2 8 4" xfId="15166"/>
    <cellStyle name="Comma 4 2 8 4 2" xfId="15167"/>
    <cellStyle name="Comma 4 2 8 5" xfId="15168"/>
    <cellStyle name="Comma 4 2 9" xfId="2637"/>
    <cellStyle name="Comma 4 2 9 2" xfId="2638"/>
    <cellStyle name="Comma 4 2 9 2 2" xfId="15169"/>
    <cellStyle name="Comma 4 2 9 2 2 2" xfId="15170"/>
    <cellStyle name="Comma 4 2 9 2 3" xfId="15171"/>
    <cellStyle name="Comma 4 2 9 3" xfId="15172"/>
    <cellStyle name="Comma 4 2 9 3 2" xfId="15173"/>
    <cellStyle name="Comma 4 2 9 4" xfId="15174"/>
    <cellStyle name="Comma 4 3" xfId="2639"/>
    <cellStyle name="Comma 4 3 2" xfId="2640"/>
    <cellStyle name="Comma 4 3 2 2" xfId="2641"/>
    <cellStyle name="Comma 4 3 2 2 2" xfId="2642"/>
    <cellStyle name="Comma 4 3 2 2 2 2" xfId="2643"/>
    <cellStyle name="Comma 4 3 2 2 2 2 2" xfId="15175"/>
    <cellStyle name="Comma 4 3 2 2 2 2 2 2" xfId="15176"/>
    <cellStyle name="Comma 4 3 2 2 2 2 3" xfId="15177"/>
    <cellStyle name="Comma 4 3 2 2 2 3" xfId="15178"/>
    <cellStyle name="Comma 4 3 2 2 2 3 2" xfId="15179"/>
    <cellStyle name="Comma 4 3 2 2 2 4" xfId="15180"/>
    <cellStyle name="Comma 4 3 2 2 3" xfId="2644"/>
    <cellStyle name="Comma 4 3 2 2 3 2" xfId="15181"/>
    <cellStyle name="Comma 4 3 2 2 3 2 2" xfId="15182"/>
    <cellStyle name="Comma 4 3 2 2 3 3" xfId="15183"/>
    <cellStyle name="Comma 4 3 2 2 4" xfId="15184"/>
    <cellStyle name="Comma 4 3 2 2 4 2" xfId="15185"/>
    <cellStyle name="Comma 4 3 2 2 5" xfId="15186"/>
    <cellStyle name="Comma 4 3 2 3" xfId="2645"/>
    <cellStyle name="Comma 4 3 2 3 2" xfId="2646"/>
    <cellStyle name="Comma 4 3 2 3 2 2" xfId="2647"/>
    <cellStyle name="Comma 4 3 2 3 2 2 2" xfId="15187"/>
    <cellStyle name="Comma 4 3 2 3 2 2 2 2" xfId="15188"/>
    <cellStyle name="Comma 4 3 2 3 2 2 3" xfId="15189"/>
    <cellStyle name="Comma 4 3 2 3 2 3" xfId="15190"/>
    <cellStyle name="Comma 4 3 2 3 2 3 2" xfId="15191"/>
    <cellStyle name="Comma 4 3 2 3 2 4" xfId="15192"/>
    <cellStyle name="Comma 4 3 2 3 3" xfId="2648"/>
    <cellStyle name="Comma 4 3 2 3 3 2" xfId="15193"/>
    <cellStyle name="Comma 4 3 2 3 3 2 2" xfId="15194"/>
    <cellStyle name="Comma 4 3 2 3 3 3" xfId="15195"/>
    <cellStyle name="Comma 4 3 2 3 4" xfId="15196"/>
    <cellStyle name="Comma 4 3 2 3 4 2" xfId="15197"/>
    <cellStyle name="Comma 4 3 2 3 5" xfId="15198"/>
    <cellStyle name="Comma 4 3 2 4" xfId="2649"/>
    <cellStyle name="Comma 4 3 2 4 2" xfId="2650"/>
    <cellStyle name="Comma 4 3 2 4 2 2" xfId="15199"/>
    <cellStyle name="Comma 4 3 2 4 2 2 2" xfId="15200"/>
    <cellStyle name="Comma 4 3 2 4 2 3" xfId="15201"/>
    <cellStyle name="Comma 4 3 2 4 3" xfId="15202"/>
    <cellStyle name="Comma 4 3 2 4 3 2" xfId="15203"/>
    <cellStyle name="Comma 4 3 2 4 4" xfId="15204"/>
    <cellStyle name="Comma 4 3 2 5" xfId="2651"/>
    <cellStyle name="Comma 4 3 2 5 2" xfId="15205"/>
    <cellStyle name="Comma 4 3 2 5 2 2" xfId="15206"/>
    <cellStyle name="Comma 4 3 2 5 3" xfId="15207"/>
    <cellStyle name="Comma 4 3 2 6" xfId="15208"/>
    <cellStyle name="Comma 4 3 2 6 2" xfId="15209"/>
    <cellStyle name="Comma 4 3 2 7" xfId="15210"/>
    <cellStyle name="Comma 4 3 3" xfId="2652"/>
    <cellStyle name="Comma 4 3 3 2" xfId="2653"/>
    <cellStyle name="Comma 4 3 3 2 2" xfId="2654"/>
    <cellStyle name="Comma 4 3 3 2 2 2" xfId="15211"/>
    <cellStyle name="Comma 4 3 3 2 2 2 2" xfId="15212"/>
    <cellStyle name="Comma 4 3 3 2 2 3" xfId="15213"/>
    <cellStyle name="Comma 4 3 3 2 3" xfId="15214"/>
    <cellStyle name="Comma 4 3 3 2 3 2" xfId="15215"/>
    <cellStyle name="Comma 4 3 3 2 4" xfId="15216"/>
    <cellStyle name="Comma 4 3 3 3" xfId="2655"/>
    <cellStyle name="Comma 4 3 3 3 2" xfId="15217"/>
    <cellStyle name="Comma 4 3 3 3 2 2" xfId="15218"/>
    <cellStyle name="Comma 4 3 3 3 3" xfId="15219"/>
    <cellStyle name="Comma 4 3 3 4" xfId="15220"/>
    <cellStyle name="Comma 4 3 3 4 2" xfId="15221"/>
    <cellStyle name="Comma 4 3 3 5" xfId="15222"/>
    <cellStyle name="Comma 4 3 4" xfId="2656"/>
    <cellStyle name="Comma 4 3 4 2" xfId="2657"/>
    <cellStyle name="Comma 4 3 4 2 2" xfId="2658"/>
    <cellStyle name="Comma 4 3 4 2 2 2" xfId="15223"/>
    <cellStyle name="Comma 4 3 4 2 2 2 2" xfId="15224"/>
    <cellStyle name="Comma 4 3 4 2 2 3" xfId="15225"/>
    <cellStyle name="Comma 4 3 4 2 3" xfId="15226"/>
    <cellStyle name="Comma 4 3 4 2 3 2" xfId="15227"/>
    <cellStyle name="Comma 4 3 4 2 4" xfId="15228"/>
    <cellStyle name="Comma 4 3 4 3" xfId="2659"/>
    <cellStyle name="Comma 4 3 4 3 2" xfId="15229"/>
    <cellStyle name="Comma 4 3 4 3 2 2" xfId="15230"/>
    <cellStyle name="Comma 4 3 4 3 3" xfId="15231"/>
    <cellStyle name="Comma 4 3 4 4" xfId="15232"/>
    <cellStyle name="Comma 4 3 4 4 2" xfId="15233"/>
    <cellStyle name="Comma 4 3 4 5" xfId="15234"/>
    <cellStyle name="Comma 4 3 5" xfId="2660"/>
    <cellStyle name="Comma 4 3 5 2" xfId="2661"/>
    <cellStyle name="Comma 4 3 5 2 2" xfId="15235"/>
    <cellStyle name="Comma 4 3 5 2 2 2" xfId="15236"/>
    <cellStyle name="Comma 4 3 5 2 3" xfId="15237"/>
    <cellStyle name="Comma 4 3 5 3" xfId="15238"/>
    <cellStyle name="Comma 4 3 5 3 2" xfId="15239"/>
    <cellStyle name="Comma 4 3 5 4" xfId="15240"/>
    <cellStyle name="Comma 4 3 6" xfId="2662"/>
    <cellStyle name="Comma 4 3 6 2" xfId="15241"/>
    <cellStyle name="Comma 4 3 6 2 2" xfId="15242"/>
    <cellStyle name="Comma 4 3 6 3" xfId="15243"/>
    <cellStyle name="Comma 4 3 7" xfId="15244"/>
    <cellStyle name="Comma 4 3 7 2" xfId="15245"/>
    <cellStyle name="Comma 4 3 8" xfId="15246"/>
    <cellStyle name="Comma 4 3 9" xfId="15247"/>
    <cellStyle name="Comma 4 4" xfId="2663"/>
    <cellStyle name="Comma 4 4 2" xfId="2664"/>
    <cellStyle name="Comma 4 4 2 2" xfId="2665"/>
    <cellStyle name="Comma 4 4 2 2 2" xfId="2666"/>
    <cellStyle name="Comma 4 4 2 2 2 2" xfId="2667"/>
    <cellStyle name="Comma 4 4 2 2 2 2 2" xfId="15248"/>
    <cellStyle name="Comma 4 4 2 2 2 2 2 2" xfId="15249"/>
    <cellStyle name="Comma 4 4 2 2 2 2 3" xfId="15250"/>
    <cellStyle name="Comma 4 4 2 2 2 3" xfId="15251"/>
    <cellStyle name="Comma 4 4 2 2 2 3 2" xfId="15252"/>
    <cellStyle name="Comma 4 4 2 2 2 4" xfId="15253"/>
    <cellStyle name="Comma 4 4 2 2 3" xfId="2668"/>
    <cellStyle name="Comma 4 4 2 2 3 2" xfId="15254"/>
    <cellStyle name="Comma 4 4 2 2 3 2 2" xfId="15255"/>
    <cellStyle name="Comma 4 4 2 2 3 3" xfId="15256"/>
    <cellStyle name="Comma 4 4 2 2 4" xfId="15257"/>
    <cellStyle name="Comma 4 4 2 2 4 2" xfId="15258"/>
    <cellStyle name="Comma 4 4 2 2 5" xfId="15259"/>
    <cellStyle name="Comma 4 4 2 3" xfId="2669"/>
    <cellStyle name="Comma 4 4 2 3 2" xfId="2670"/>
    <cellStyle name="Comma 4 4 2 3 2 2" xfId="2671"/>
    <cellStyle name="Comma 4 4 2 3 2 2 2" xfId="15260"/>
    <cellStyle name="Comma 4 4 2 3 2 2 2 2" xfId="15261"/>
    <cellStyle name="Comma 4 4 2 3 2 2 3" xfId="15262"/>
    <cellStyle name="Comma 4 4 2 3 2 3" xfId="15263"/>
    <cellStyle name="Comma 4 4 2 3 2 3 2" xfId="15264"/>
    <cellStyle name="Comma 4 4 2 3 2 4" xfId="15265"/>
    <cellStyle name="Comma 4 4 2 3 3" xfId="2672"/>
    <cellStyle name="Comma 4 4 2 3 3 2" xfId="15266"/>
    <cellStyle name="Comma 4 4 2 3 3 2 2" xfId="15267"/>
    <cellStyle name="Comma 4 4 2 3 3 3" xfId="15268"/>
    <cellStyle name="Comma 4 4 2 3 4" xfId="15269"/>
    <cellStyle name="Comma 4 4 2 3 4 2" xfId="15270"/>
    <cellStyle name="Comma 4 4 2 3 5" xfId="15271"/>
    <cellStyle name="Comma 4 4 2 4" xfId="2673"/>
    <cellStyle name="Comma 4 4 2 4 2" xfId="2674"/>
    <cellStyle name="Comma 4 4 2 4 2 2" xfId="15272"/>
    <cellStyle name="Comma 4 4 2 4 2 2 2" xfId="15273"/>
    <cellStyle name="Comma 4 4 2 4 2 3" xfId="15274"/>
    <cellStyle name="Comma 4 4 2 4 3" xfId="15275"/>
    <cellStyle name="Comma 4 4 2 4 3 2" xfId="15276"/>
    <cellStyle name="Comma 4 4 2 4 4" xfId="15277"/>
    <cellStyle name="Comma 4 4 2 5" xfId="2675"/>
    <cellStyle name="Comma 4 4 2 5 2" xfId="15278"/>
    <cellStyle name="Comma 4 4 2 5 2 2" xfId="15279"/>
    <cellStyle name="Comma 4 4 2 5 3" xfId="15280"/>
    <cellStyle name="Comma 4 4 2 6" xfId="15281"/>
    <cellStyle name="Comma 4 4 2 6 2" xfId="15282"/>
    <cellStyle name="Comma 4 4 2 7" xfId="15283"/>
    <cellStyle name="Comma 4 4 3" xfId="2676"/>
    <cellStyle name="Comma 4 4 3 2" xfId="2677"/>
    <cellStyle name="Comma 4 4 3 2 2" xfId="2678"/>
    <cellStyle name="Comma 4 4 3 2 2 2" xfId="15284"/>
    <cellStyle name="Comma 4 4 3 2 2 2 2" xfId="15285"/>
    <cellStyle name="Comma 4 4 3 2 2 3" xfId="15286"/>
    <cellStyle name="Comma 4 4 3 2 3" xfId="15287"/>
    <cellStyle name="Comma 4 4 3 2 3 2" xfId="15288"/>
    <cellStyle name="Comma 4 4 3 2 4" xfId="15289"/>
    <cellStyle name="Comma 4 4 3 3" xfId="2679"/>
    <cellStyle name="Comma 4 4 3 3 2" xfId="15290"/>
    <cellStyle name="Comma 4 4 3 3 2 2" xfId="15291"/>
    <cellStyle name="Comma 4 4 3 3 3" xfId="15292"/>
    <cellStyle name="Comma 4 4 3 4" xfId="15293"/>
    <cellStyle name="Comma 4 4 3 4 2" xfId="15294"/>
    <cellStyle name="Comma 4 4 3 5" xfId="15295"/>
    <cellStyle name="Comma 4 4 4" xfId="2680"/>
    <cellStyle name="Comma 4 4 4 2" xfId="2681"/>
    <cellStyle name="Comma 4 4 4 2 2" xfId="2682"/>
    <cellStyle name="Comma 4 4 4 2 2 2" xfId="15296"/>
    <cellStyle name="Comma 4 4 4 2 2 2 2" xfId="15297"/>
    <cellStyle name="Comma 4 4 4 2 2 3" xfId="15298"/>
    <cellStyle name="Comma 4 4 4 2 3" xfId="15299"/>
    <cellStyle name="Comma 4 4 4 2 3 2" xfId="15300"/>
    <cellStyle name="Comma 4 4 4 2 4" xfId="15301"/>
    <cellStyle name="Comma 4 4 4 3" xfId="2683"/>
    <cellStyle name="Comma 4 4 4 3 2" xfId="15302"/>
    <cellStyle name="Comma 4 4 4 3 2 2" xfId="15303"/>
    <cellStyle name="Comma 4 4 4 3 3" xfId="15304"/>
    <cellStyle name="Comma 4 4 4 4" xfId="15305"/>
    <cellStyle name="Comma 4 4 4 4 2" xfId="15306"/>
    <cellStyle name="Comma 4 4 4 5" xfId="15307"/>
    <cellStyle name="Comma 4 4 5" xfId="2684"/>
    <cellStyle name="Comma 4 4 5 2" xfId="2685"/>
    <cellStyle name="Comma 4 4 5 2 2" xfId="15308"/>
    <cellStyle name="Comma 4 4 5 2 2 2" xfId="15309"/>
    <cellStyle name="Comma 4 4 5 2 3" xfId="15310"/>
    <cellStyle name="Comma 4 4 5 3" xfId="15311"/>
    <cellStyle name="Comma 4 4 5 3 2" xfId="15312"/>
    <cellStyle name="Comma 4 4 5 4" xfId="15313"/>
    <cellStyle name="Comma 4 4 6" xfId="2686"/>
    <cellStyle name="Comma 4 4 6 2" xfId="15314"/>
    <cellStyle name="Comma 4 4 6 2 2" xfId="15315"/>
    <cellStyle name="Comma 4 4 6 3" xfId="15316"/>
    <cellStyle name="Comma 4 4 7" xfId="15317"/>
    <cellStyle name="Comma 4 4 7 2" xfId="15318"/>
    <cellStyle name="Comma 4 4 8" xfId="15319"/>
    <cellStyle name="Comma 4 4 9" xfId="15320"/>
    <cellStyle name="Comma 4 5" xfId="2687"/>
    <cellStyle name="Comma 4 5 2" xfId="2688"/>
    <cellStyle name="Comma 4 5 2 2" xfId="2689"/>
    <cellStyle name="Comma 4 5 2 2 2" xfId="2690"/>
    <cellStyle name="Comma 4 5 2 2 2 2" xfId="2691"/>
    <cellStyle name="Comma 4 5 2 2 2 2 2" xfId="15321"/>
    <cellStyle name="Comma 4 5 2 2 2 2 2 2" xfId="15322"/>
    <cellStyle name="Comma 4 5 2 2 2 2 3" xfId="15323"/>
    <cellStyle name="Comma 4 5 2 2 2 3" xfId="15324"/>
    <cellStyle name="Comma 4 5 2 2 2 3 2" xfId="15325"/>
    <cellStyle name="Comma 4 5 2 2 2 4" xfId="15326"/>
    <cellStyle name="Comma 4 5 2 2 3" xfId="2692"/>
    <cellStyle name="Comma 4 5 2 2 3 2" xfId="15327"/>
    <cellStyle name="Comma 4 5 2 2 3 2 2" xfId="15328"/>
    <cellStyle name="Comma 4 5 2 2 3 3" xfId="15329"/>
    <cellStyle name="Comma 4 5 2 2 4" xfId="15330"/>
    <cellStyle name="Comma 4 5 2 2 4 2" xfId="15331"/>
    <cellStyle name="Comma 4 5 2 2 5" xfId="15332"/>
    <cellStyle name="Comma 4 5 2 3" xfId="2693"/>
    <cellStyle name="Comma 4 5 2 3 2" xfId="2694"/>
    <cellStyle name="Comma 4 5 2 3 2 2" xfId="2695"/>
    <cellStyle name="Comma 4 5 2 3 2 2 2" xfId="15333"/>
    <cellStyle name="Comma 4 5 2 3 2 2 2 2" xfId="15334"/>
    <cellStyle name="Comma 4 5 2 3 2 2 3" xfId="15335"/>
    <cellStyle name="Comma 4 5 2 3 2 3" xfId="15336"/>
    <cellStyle name="Comma 4 5 2 3 2 3 2" xfId="15337"/>
    <cellStyle name="Comma 4 5 2 3 2 4" xfId="15338"/>
    <cellStyle name="Comma 4 5 2 3 3" xfId="2696"/>
    <cellStyle name="Comma 4 5 2 3 3 2" xfId="15339"/>
    <cellStyle name="Comma 4 5 2 3 3 2 2" xfId="15340"/>
    <cellStyle name="Comma 4 5 2 3 3 3" xfId="15341"/>
    <cellStyle name="Comma 4 5 2 3 4" xfId="15342"/>
    <cellStyle name="Comma 4 5 2 3 4 2" xfId="15343"/>
    <cellStyle name="Comma 4 5 2 3 5" xfId="15344"/>
    <cellStyle name="Comma 4 5 2 4" xfId="2697"/>
    <cellStyle name="Comma 4 5 2 4 2" xfId="2698"/>
    <cellStyle name="Comma 4 5 2 4 2 2" xfId="15345"/>
    <cellStyle name="Comma 4 5 2 4 2 2 2" xfId="15346"/>
    <cellStyle name="Comma 4 5 2 4 2 3" xfId="15347"/>
    <cellStyle name="Comma 4 5 2 4 3" xfId="15348"/>
    <cellStyle name="Comma 4 5 2 4 3 2" xfId="15349"/>
    <cellStyle name="Comma 4 5 2 4 4" xfId="15350"/>
    <cellStyle name="Comma 4 5 2 5" xfId="2699"/>
    <cellStyle name="Comma 4 5 2 5 2" xfId="15351"/>
    <cellStyle name="Comma 4 5 2 5 2 2" xfId="15352"/>
    <cellStyle name="Comma 4 5 2 5 3" xfId="15353"/>
    <cellStyle name="Comma 4 5 2 6" xfId="15354"/>
    <cellStyle name="Comma 4 5 2 6 2" xfId="15355"/>
    <cellStyle name="Comma 4 5 2 7" xfId="15356"/>
    <cellStyle name="Comma 4 5 3" xfId="2700"/>
    <cellStyle name="Comma 4 5 3 2" xfId="2701"/>
    <cellStyle name="Comma 4 5 3 2 2" xfId="2702"/>
    <cellStyle name="Comma 4 5 3 2 2 2" xfId="15357"/>
    <cellStyle name="Comma 4 5 3 2 2 2 2" xfId="15358"/>
    <cellStyle name="Comma 4 5 3 2 2 3" xfId="15359"/>
    <cellStyle name="Comma 4 5 3 2 3" xfId="15360"/>
    <cellStyle name="Comma 4 5 3 2 3 2" xfId="15361"/>
    <cellStyle name="Comma 4 5 3 2 4" xfId="15362"/>
    <cellStyle name="Comma 4 5 3 3" xfId="2703"/>
    <cellStyle name="Comma 4 5 3 3 2" xfId="15363"/>
    <cellStyle name="Comma 4 5 3 3 2 2" xfId="15364"/>
    <cellStyle name="Comma 4 5 3 3 3" xfId="15365"/>
    <cellStyle name="Comma 4 5 3 4" xfId="15366"/>
    <cellStyle name="Comma 4 5 3 4 2" xfId="15367"/>
    <cellStyle name="Comma 4 5 3 5" xfId="15368"/>
    <cellStyle name="Comma 4 5 4" xfId="2704"/>
    <cellStyle name="Comma 4 5 4 2" xfId="2705"/>
    <cellStyle name="Comma 4 5 4 2 2" xfId="2706"/>
    <cellStyle name="Comma 4 5 4 2 2 2" xfId="15369"/>
    <cellStyle name="Comma 4 5 4 2 2 2 2" xfId="15370"/>
    <cellStyle name="Comma 4 5 4 2 2 3" xfId="15371"/>
    <cellStyle name="Comma 4 5 4 2 3" xfId="15372"/>
    <cellStyle name="Comma 4 5 4 2 3 2" xfId="15373"/>
    <cellStyle name="Comma 4 5 4 2 4" xfId="15374"/>
    <cellStyle name="Comma 4 5 4 3" xfId="2707"/>
    <cellStyle name="Comma 4 5 4 3 2" xfId="15375"/>
    <cellStyle name="Comma 4 5 4 3 2 2" xfId="15376"/>
    <cellStyle name="Comma 4 5 4 3 3" xfId="15377"/>
    <cellStyle name="Comma 4 5 4 4" xfId="15378"/>
    <cellStyle name="Comma 4 5 4 4 2" xfId="15379"/>
    <cellStyle name="Comma 4 5 4 5" xfId="15380"/>
    <cellStyle name="Comma 4 5 5" xfId="2708"/>
    <cellStyle name="Comma 4 5 5 2" xfId="2709"/>
    <cellStyle name="Comma 4 5 5 2 2" xfId="15381"/>
    <cellStyle name="Comma 4 5 5 2 2 2" xfId="15382"/>
    <cellStyle name="Comma 4 5 5 2 3" xfId="15383"/>
    <cellStyle name="Comma 4 5 5 3" xfId="15384"/>
    <cellStyle name="Comma 4 5 5 3 2" xfId="15385"/>
    <cellStyle name="Comma 4 5 5 4" xfId="15386"/>
    <cellStyle name="Comma 4 5 6" xfId="2710"/>
    <cellStyle name="Comma 4 5 6 2" xfId="15387"/>
    <cellStyle name="Comma 4 5 6 2 2" xfId="15388"/>
    <cellStyle name="Comma 4 5 6 3" xfId="15389"/>
    <cellStyle name="Comma 4 5 7" xfId="15390"/>
    <cellStyle name="Comma 4 5 7 2" xfId="15391"/>
    <cellStyle name="Comma 4 5 8" xfId="15392"/>
    <cellStyle name="Comma 4 6" xfId="2711"/>
    <cellStyle name="Comma 4 6 2" xfId="2712"/>
    <cellStyle name="Comma 4 6 2 2" xfId="2713"/>
    <cellStyle name="Comma 4 6 2 2 2" xfId="2714"/>
    <cellStyle name="Comma 4 6 2 2 2 2" xfId="2715"/>
    <cellStyle name="Comma 4 6 2 2 2 2 2" xfId="15393"/>
    <cellStyle name="Comma 4 6 2 2 2 2 2 2" xfId="15394"/>
    <cellStyle name="Comma 4 6 2 2 2 2 3" xfId="15395"/>
    <cellStyle name="Comma 4 6 2 2 2 3" xfId="15396"/>
    <cellStyle name="Comma 4 6 2 2 2 3 2" xfId="15397"/>
    <cellStyle name="Comma 4 6 2 2 2 4" xfId="15398"/>
    <cellStyle name="Comma 4 6 2 2 3" xfId="2716"/>
    <cellStyle name="Comma 4 6 2 2 3 2" xfId="15399"/>
    <cellStyle name="Comma 4 6 2 2 3 2 2" xfId="15400"/>
    <cellStyle name="Comma 4 6 2 2 3 3" xfId="15401"/>
    <cellStyle name="Comma 4 6 2 2 4" xfId="15402"/>
    <cellStyle name="Comma 4 6 2 2 4 2" xfId="15403"/>
    <cellStyle name="Comma 4 6 2 2 5" xfId="15404"/>
    <cellStyle name="Comma 4 6 2 3" xfId="2717"/>
    <cellStyle name="Comma 4 6 2 3 2" xfId="2718"/>
    <cellStyle name="Comma 4 6 2 3 2 2" xfId="2719"/>
    <cellStyle name="Comma 4 6 2 3 2 2 2" xfId="15405"/>
    <cellStyle name="Comma 4 6 2 3 2 2 2 2" xfId="15406"/>
    <cellStyle name="Comma 4 6 2 3 2 2 3" xfId="15407"/>
    <cellStyle name="Comma 4 6 2 3 2 3" xfId="15408"/>
    <cellStyle name="Comma 4 6 2 3 2 3 2" xfId="15409"/>
    <cellStyle name="Comma 4 6 2 3 2 4" xfId="15410"/>
    <cellStyle name="Comma 4 6 2 3 3" xfId="2720"/>
    <cellStyle name="Comma 4 6 2 3 3 2" xfId="15411"/>
    <cellStyle name="Comma 4 6 2 3 3 2 2" xfId="15412"/>
    <cellStyle name="Comma 4 6 2 3 3 3" xfId="15413"/>
    <cellStyle name="Comma 4 6 2 3 4" xfId="15414"/>
    <cellStyle name="Comma 4 6 2 3 4 2" xfId="15415"/>
    <cellStyle name="Comma 4 6 2 3 5" xfId="15416"/>
    <cellStyle name="Comma 4 6 2 4" xfId="2721"/>
    <cellStyle name="Comma 4 6 2 4 2" xfId="2722"/>
    <cellStyle name="Comma 4 6 2 4 2 2" xfId="15417"/>
    <cellStyle name="Comma 4 6 2 4 2 2 2" xfId="15418"/>
    <cellStyle name="Comma 4 6 2 4 2 3" xfId="15419"/>
    <cellStyle name="Comma 4 6 2 4 3" xfId="15420"/>
    <cellStyle name="Comma 4 6 2 4 3 2" xfId="15421"/>
    <cellStyle name="Comma 4 6 2 4 4" xfId="15422"/>
    <cellStyle name="Comma 4 6 2 5" xfId="2723"/>
    <cellStyle name="Comma 4 6 2 5 2" xfId="15423"/>
    <cellStyle name="Comma 4 6 2 5 2 2" xfId="15424"/>
    <cellStyle name="Comma 4 6 2 5 3" xfId="15425"/>
    <cellStyle name="Comma 4 6 2 6" xfId="15426"/>
    <cellStyle name="Comma 4 6 2 6 2" xfId="15427"/>
    <cellStyle name="Comma 4 6 2 7" xfId="15428"/>
    <cellStyle name="Comma 4 6 3" xfId="2724"/>
    <cellStyle name="Comma 4 6 3 2" xfId="2725"/>
    <cellStyle name="Comma 4 6 3 2 2" xfId="2726"/>
    <cellStyle name="Comma 4 6 3 2 2 2" xfId="15429"/>
    <cellStyle name="Comma 4 6 3 2 2 2 2" xfId="15430"/>
    <cellStyle name="Comma 4 6 3 2 2 3" xfId="15431"/>
    <cellStyle name="Comma 4 6 3 2 3" xfId="15432"/>
    <cellStyle name="Comma 4 6 3 2 3 2" xfId="15433"/>
    <cellStyle name="Comma 4 6 3 2 4" xfId="15434"/>
    <cellStyle name="Comma 4 6 3 3" xfId="2727"/>
    <cellStyle name="Comma 4 6 3 3 2" xfId="15435"/>
    <cellStyle name="Comma 4 6 3 3 2 2" xfId="15436"/>
    <cellStyle name="Comma 4 6 3 3 3" xfId="15437"/>
    <cellStyle name="Comma 4 6 3 4" xfId="15438"/>
    <cellStyle name="Comma 4 6 3 4 2" xfId="15439"/>
    <cellStyle name="Comma 4 6 3 5" xfId="15440"/>
    <cellStyle name="Comma 4 6 4" xfId="2728"/>
    <cellStyle name="Comma 4 6 4 2" xfId="2729"/>
    <cellStyle name="Comma 4 6 4 2 2" xfId="2730"/>
    <cellStyle name="Comma 4 6 4 2 2 2" xfId="15441"/>
    <cellStyle name="Comma 4 6 4 2 2 2 2" xfId="15442"/>
    <cellStyle name="Comma 4 6 4 2 2 3" xfId="15443"/>
    <cellStyle name="Comma 4 6 4 2 3" xfId="15444"/>
    <cellStyle name="Comma 4 6 4 2 3 2" xfId="15445"/>
    <cellStyle name="Comma 4 6 4 2 4" xfId="15446"/>
    <cellStyle name="Comma 4 6 4 3" xfId="2731"/>
    <cellStyle name="Comma 4 6 4 3 2" xfId="15447"/>
    <cellStyle name="Comma 4 6 4 3 2 2" xfId="15448"/>
    <cellStyle name="Comma 4 6 4 3 3" xfId="15449"/>
    <cellStyle name="Comma 4 6 4 4" xfId="15450"/>
    <cellStyle name="Comma 4 6 4 4 2" xfId="15451"/>
    <cellStyle name="Comma 4 6 4 5" xfId="15452"/>
    <cellStyle name="Comma 4 6 5" xfId="2732"/>
    <cellStyle name="Comma 4 6 5 2" xfId="2733"/>
    <cellStyle name="Comma 4 6 5 2 2" xfId="15453"/>
    <cellStyle name="Comma 4 6 5 2 2 2" xfId="15454"/>
    <cellStyle name="Comma 4 6 5 2 3" xfId="15455"/>
    <cellStyle name="Comma 4 6 5 3" xfId="15456"/>
    <cellStyle name="Comma 4 6 5 3 2" xfId="15457"/>
    <cellStyle name="Comma 4 6 5 4" xfId="15458"/>
    <cellStyle name="Comma 4 6 6" xfId="2734"/>
    <cellStyle name="Comma 4 6 6 2" xfId="15459"/>
    <cellStyle name="Comma 4 6 6 2 2" xfId="15460"/>
    <cellStyle name="Comma 4 6 6 3" xfId="15461"/>
    <cellStyle name="Comma 4 6 7" xfId="15462"/>
    <cellStyle name="Comma 4 6 7 2" xfId="15463"/>
    <cellStyle name="Comma 4 6 8" xfId="15464"/>
    <cellStyle name="Comma 4 7" xfId="2735"/>
    <cellStyle name="Comma 4 7 2" xfId="2736"/>
    <cellStyle name="Comma 4 7 2 2" xfId="2737"/>
    <cellStyle name="Comma 4 7 2 2 2" xfId="2738"/>
    <cellStyle name="Comma 4 7 2 2 2 2" xfId="15465"/>
    <cellStyle name="Comma 4 7 2 2 2 2 2" xfId="15466"/>
    <cellStyle name="Comma 4 7 2 2 2 3" xfId="15467"/>
    <cellStyle name="Comma 4 7 2 2 3" xfId="15468"/>
    <cellStyle name="Comma 4 7 2 2 3 2" xfId="15469"/>
    <cellStyle name="Comma 4 7 2 2 4" xfId="15470"/>
    <cellStyle name="Comma 4 7 2 3" xfId="2739"/>
    <cellStyle name="Comma 4 7 2 3 2" xfId="15471"/>
    <cellStyle name="Comma 4 7 2 3 2 2" xfId="15472"/>
    <cellStyle name="Comma 4 7 2 3 3" xfId="15473"/>
    <cellStyle name="Comma 4 7 2 4" xfId="15474"/>
    <cellStyle name="Comma 4 7 2 4 2" xfId="15475"/>
    <cellStyle name="Comma 4 7 2 5" xfId="15476"/>
    <cellStyle name="Comma 4 7 3" xfId="2740"/>
    <cellStyle name="Comma 4 7 3 2" xfId="2741"/>
    <cellStyle name="Comma 4 7 3 2 2" xfId="2742"/>
    <cellStyle name="Comma 4 7 3 2 2 2" xfId="15477"/>
    <cellStyle name="Comma 4 7 3 2 2 2 2" xfId="15478"/>
    <cellStyle name="Comma 4 7 3 2 2 3" xfId="15479"/>
    <cellStyle name="Comma 4 7 3 2 3" xfId="15480"/>
    <cellStyle name="Comma 4 7 3 2 3 2" xfId="15481"/>
    <cellStyle name="Comma 4 7 3 2 4" xfId="15482"/>
    <cellStyle name="Comma 4 7 3 3" xfId="2743"/>
    <cellStyle name="Comma 4 7 3 3 2" xfId="15483"/>
    <cellStyle name="Comma 4 7 3 3 2 2" xfId="15484"/>
    <cellStyle name="Comma 4 7 3 3 3" xfId="15485"/>
    <cellStyle name="Comma 4 7 3 4" xfId="15486"/>
    <cellStyle name="Comma 4 7 3 4 2" xfId="15487"/>
    <cellStyle name="Comma 4 7 3 5" xfId="15488"/>
    <cellStyle name="Comma 4 7 4" xfId="2744"/>
    <cellStyle name="Comma 4 7 4 2" xfId="2745"/>
    <cellStyle name="Comma 4 7 4 2 2" xfId="15489"/>
    <cellStyle name="Comma 4 7 4 2 2 2" xfId="15490"/>
    <cellStyle name="Comma 4 7 4 2 3" xfId="15491"/>
    <cellStyle name="Comma 4 7 4 3" xfId="15492"/>
    <cellStyle name="Comma 4 7 4 3 2" xfId="15493"/>
    <cellStyle name="Comma 4 7 4 4" xfId="15494"/>
    <cellStyle name="Comma 4 7 5" xfId="2746"/>
    <cellStyle name="Comma 4 7 5 2" xfId="15495"/>
    <cellStyle name="Comma 4 7 5 2 2" xfId="15496"/>
    <cellStyle name="Comma 4 7 5 3" xfId="15497"/>
    <cellStyle name="Comma 4 7 6" xfId="15498"/>
    <cellStyle name="Comma 4 7 6 2" xfId="15499"/>
    <cellStyle name="Comma 4 7 7" xfId="15500"/>
    <cellStyle name="Comma 4 8" xfId="2747"/>
    <cellStyle name="Comma 4 8 2" xfId="2748"/>
    <cellStyle name="Comma 4 8 2 2" xfId="2749"/>
    <cellStyle name="Comma 4 8 2 2 2" xfId="15501"/>
    <cellStyle name="Comma 4 8 2 2 2 2" xfId="15502"/>
    <cellStyle name="Comma 4 8 2 2 3" xfId="15503"/>
    <cellStyle name="Comma 4 8 2 3" xfId="15504"/>
    <cellStyle name="Comma 4 8 2 3 2" xfId="15505"/>
    <cellStyle name="Comma 4 8 2 4" xfId="15506"/>
    <cellStyle name="Comma 4 8 3" xfId="2750"/>
    <cellStyle name="Comma 4 8 3 2" xfId="15507"/>
    <cellStyle name="Comma 4 8 3 2 2" xfId="15508"/>
    <cellStyle name="Comma 4 8 3 3" xfId="15509"/>
    <cellStyle name="Comma 4 8 4" xfId="15510"/>
    <cellStyle name="Comma 4 8 4 2" xfId="15511"/>
    <cellStyle name="Comma 4 8 5" xfId="15512"/>
    <cellStyle name="Comma 4 9" xfId="2751"/>
    <cellStyle name="Comma 4 9 2" xfId="2752"/>
    <cellStyle name="Comma 4 9 2 2" xfId="2753"/>
    <cellStyle name="Comma 4 9 2 2 2" xfId="15513"/>
    <cellStyle name="Comma 4 9 2 2 2 2" xfId="15514"/>
    <cellStyle name="Comma 4 9 2 2 3" xfId="15515"/>
    <cellStyle name="Comma 4 9 2 3" xfId="15516"/>
    <cellStyle name="Comma 4 9 2 3 2" xfId="15517"/>
    <cellStyle name="Comma 4 9 2 4" xfId="15518"/>
    <cellStyle name="Comma 4 9 3" xfId="2754"/>
    <cellStyle name="Comma 4 9 3 2" xfId="15519"/>
    <cellStyle name="Comma 4 9 3 2 2" xfId="15520"/>
    <cellStyle name="Comma 4 9 3 3" xfId="15521"/>
    <cellStyle name="Comma 4 9 4" xfId="15522"/>
    <cellStyle name="Comma 4 9 4 2" xfId="15523"/>
    <cellStyle name="Comma 4 9 5" xfId="15524"/>
    <cellStyle name="Comma 40" xfId="15525"/>
    <cellStyle name="Comma 41" xfId="15526"/>
    <cellStyle name="Comma 42" xfId="15527"/>
    <cellStyle name="Comma 43" xfId="15528"/>
    <cellStyle name="Comma 5" xfId="2755"/>
    <cellStyle name="Comma 5 2" xfId="2756"/>
    <cellStyle name="Comma 5 2 2" xfId="2757"/>
    <cellStyle name="Comma 5 2 2 2" xfId="2758"/>
    <cellStyle name="Comma 5 2 2 2 2" xfId="15529"/>
    <cellStyle name="Comma 5 2 2 3" xfId="15530"/>
    <cellStyle name="Comma 5 2 3" xfId="2759"/>
    <cellStyle name="Comma 5 2 3 2" xfId="15531"/>
    <cellStyle name="Comma 5 2 4" xfId="2760"/>
    <cellStyle name="Comma 5 2 5" xfId="15532"/>
    <cellStyle name="Comma 5 3" xfId="2761"/>
    <cellStyle name="Comma 5 3 2" xfId="2762"/>
    <cellStyle name="Comma 5 3 2 2" xfId="15533"/>
    <cellStyle name="Comma 5 3 3" xfId="15534"/>
    <cellStyle name="Comma 5 4" xfId="2763"/>
    <cellStyle name="Comma 5 4 2" xfId="15535"/>
    <cellStyle name="Comma 5 5" xfId="15536"/>
    <cellStyle name="Comma 5 6" xfId="15537"/>
    <cellStyle name="Comma 5 7" xfId="15538"/>
    <cellStyle name="Comma 6" xfId="2764"/>
    <cellStyle name="Comma 6 2" xfId="2765"/>
    <cellStyle name="Comma 6 2 2" xfId="2766"/>
    <cellStyle name="Comma 6 2 2 2" xfId="2767"/>
    <cellStyle name="Comma 6 2 2 2 2" xfId="2768"/>
    <cellStyle name="Comma 6 2 2 2 2 2" xfId="15539"/>
    <cellStyle name="Comma 6 2 2 2 2 2 2" xfId="15540"/>
    <cellStyle name="Comma 6 2 2 2 2 3" xfId="15541"/>
    <cellStyle name="Comma 6 2 2 2 3" xfId="15542"/>
    <cellStyle name="Comma 6 2 2 2 3 2" xfId="15543"/>
    <cellStyle name="Comma 6 2 2 2 4" xfId="15544"/>
    <cellStyle name="Comma 6 2 2 3" xfId="2769"/>
    <cellStyle name="Comma 6 2 2 3 2" xfId="15545"/>
    <cellStyle name="Comma 6 2 2 3 2 2" xfId="15546"/>
    <cellStyle name="Comma 6 2 2 3 3" xfId="15547"/>
    <cellStyle name="Comma 6 2 2 4" xfId="15548"/>
    <cellStyle name="Comma 6 2 2 4 2" xfId="15549"/>
    <cellStyle name="Comma 6 2 2 5" xfId="15550"/>
    <cellStyle name="Comma 6 2 3" xfId="2770"/>
    <cellStyle name="Comma 6 2 3 2" xfId="2771"/>
    <cellStyle name="Comma 6 2 3 2 2" xfId="2772"/>
    <cellStyle name="Comma 6 2 3 2 2 2" xfId="15551"/>
    <cellStyle name="Comma 6 2 3 2 2 2 2" xfId="15552"/>
    <cellStyle name="Comma 6 2 3 2 2 3" xfId="15553"/>
    <cellStyle name="Comma 6 2 3 2 3" xfId="15554"/>
    <cellStyle name="Comma 6 2 3 2 3 2" xfId="15555"/>
    <cellStyle name="Comma 6 2 3 2 4" xfId="15556"/>
    <cellStyle name="Comma 6 2 3 3" xfId="2773"/>
    <cellStyle name="Comma 6 2 3 3 2" xfId="15557"/>
    <cellStyle name="Comma 6 2 3 3 2 2" xfId="15558"/>
    <cellStyle name="Comma 6 2 3 3 3" xfId="15559"/>
    <cellStyle name="Comma 6 2 3 4" xfId="15560"/>
    <cellStyle name="Comma 6 2 3 4 2" xfId="15561"/>
    <cellStyle name="Comma 6 2 3 5" xfId="15562"/>
    <cellStyle name="Comma 6 2 4" xfId="2774"/>
    <cellStyle name="Comma 6 2 4 2" xfId="2775"/>
    <cellStyle name="Comma 6 2 4 2 2" xfId="15563"/>
    <cellStyle name="Comma 6 2 4 2 2 2" xfId="15564"/>
    <cellStyle name="Comma 6 2 4 2 3" xfId="15565"/>
    <cellStyle name="Comma 6 2 4 3" xfId="15566"/>
    <cellStyle name="Comma 6 2 4 3 2" xfId="15567"/>
    <cellStyle name="Comma 6 2 4 4" xfId="15568"/>
    <cellStyle name="Comma 6 2 5" xfId="2776"/>
    <cellStyle name="Comma 6 2 5 2" xfId="15569"/>
    <cellStyle name="Comma 6 2 6" xfId="15570"/>
    <cellStyle name="Comma 6 3" xfId="2777"/>
    <cellStyle name="Comma 6 3 2" xfId="2778"/>
    <cellStyle name="Comma 6 3 2 2" xfId="2779"/>
    <cellStyle name="Comma 6 3 2 2 2" xfId="15571"/>
    <cellStyle name="Comma 6 3 2 2 2 2" xfId="15572"/>
    <cellStyle name="Comma 6 3 2 2 3" xfId="15573"/>
    <cellStyle name="Comma 6 3 2 3" xfId="15574"/>
    <cellStyle name="Comma 6 3 2 3 2" xfId="15575"/>
    <cellStyle name="Comma 6 3 2 4" xfId="15576"/>
    <cellStyle name="Comma 6 3 3" xfId="2780"/>
    <cellStyle name="Comma 6 3 3 2" xfId="15577"/>
    <cellStyle name="Comma 6 3 3 2 2" xfId="15578"/>
    <cellStyle name="Comma 6 3 3 3" xfId="15579"/>
    <cellStyle name="Comma 6 3 4" xfId="15580"/>
    <cellStyle name="Comma 6 3 4 2" xfId="15581"/>
    <cellStyle name="Comma 6 3 5" xfId="15582"/>
    <cellStyle name="Comma 6 4" xfId="2781"/>
    <cellStyle name="Comma 6 4 2" xfId="2782"/>
    <cellStyle name="Comma 6 4 2 2" xfId="2783"/>
    <cellStyle name="Comma 6 4 2 2 2" xfId="15583"/>
    <cellStyle name="Comma 6 4 2 2 2 2" xfId="15584"/>
    <cellStyle name="Comma 6 4 2 2 3" xfId="15585"/>
    <cellStyle name="Comma 6 4 2 3" xfId="15586"/>
    <cellStyle name="Comma 6 4 2 3 2" xfId="15587"/>
    <cellStyle name="Comma 6 4 2 4" xfId="15588"/>
    <cellStyle name="Comma 6 4 3" xfId="2784"/>
    <cellStyle name="Comma 6 4 3 2" xfId="15589"/>
    <cellStyle name="Comma 6 4 3 2 2" xfId="15590"/>
    <cellStyle name="Comma 6 4 3 3" xfId="15591"/>
    <cellStyle name="Comma 6 4 4" xfId="15592"/>
    <cellStyle name="Comma 6 4 4 2" xfId="15593"/>
    <cellStyle name="Comma 6 4 5" xfId="15594"/>
    <cellStyle name="Comma 6 5" xfId="2785"/>
    <cellStyle name="Comma 6 5 2" xfId="2786"/>
    <cellStyle name="Comma 6 5 2 2" xfId="15595"/>
    <cellStyle name="Comma 6 5 2 2 2" xfId="15596"/>
    <cellStyle name="Comma 6 5 2 3" xfId="15597"/>
    <cellStyle name="Comma 6 5 3" xfId="15598"/>
    <cellStyle name="Comma 6 5 3 2" xfId="15599"/>
    <cellStyle name="Comma 6 5 4" xfId="15600"/>
    <cellStyle name="Comma 6 6" xfId="2787"/>
    <cellStyle name="Comma 6 6 2" xfId="15601"/>
    <cellStyle name="Comma 6 7" xfId="15602"/>
    <cellStyle name="Comma 7" xfId="2788"/>
    <cellStyle name="Comma 7 2" xfId="2789"/>
    <cellStyle name="Comma 7 2 2" xfId="2790"/>
    <cellStyle name="Comma 7 2 2 2" xfId="2791"/>
    <cellStyle name="Comma 7 2 2 2 2" xfId="2792"/>
    <cellStyle name="Comma 7 2 2 2 2 2" xfId="15603"/>
    <cellStyle name="Comma 7 2 2 2 2 2 2" xfId="15604"/>
    <cellStyle name="Comma 7 2 2 2 2 3" xfId="15605"/>
    <cellStyle name="Comma 7 2 2 2 3" xfId="15606"/>
    <cellStyle name="Comma 7 2 2 2 3 2" xfId="15607"/>
    <cellStyle name="Comma 7 2 2 2 4" xfId="15608"/>
    <cellStyle name="Comma 7 2 2 3" xfId="2793"/>
    <cellStyle name="Comma 7 2 2 3 2" xfId="15609"/>
    <cellStyle name="Comma 7 2 2 3 2 2" xfId="15610"/>
    <cellStyle name="Comma 7 2 2 3 3" xfId="15611"/>
    <cellStyle name="Comma 7 2 2 4" xfId="15612"/>
    <cellStyle name="Comma 7 2 2 4 2" xfId="15613"/>
    <cellStyle name="Comma 7 2 2 5" xfId="15614"/>
    <cellStyle name="Comma 7 2 3" xfId="2794"/>
    <cellStyle name="Comma 7 2 3 2" xfId="2795"/>
    <cellStyle name="Comma 7 2 3 2 2" xfId="2796"/>
    <cellStyle name="Comma 7 2 3 2 2 2" xfId="15615"/>
    <cellStyle name="Comma 7 2 3 2 2 2 2" xfId="15616"/>
    <cellStyle name="Comma 7 2 3 2 2 3" xfId="15617"/>
    <cellStyle name="Comma 7 2 3 2 3" xfId="15618"/>
    <cellStyle name="Comma 7 2 3 2 3 2" xfId="15619"/>
    <cellStyle name="Comma 7 2 3 2 4" xfId="15620"/>
    <cellStyle name="Comma 7 2 3 3" xfId="2797"/>
    <cellStyle name="Comma 7 2 3 3 2" xfId="15621"/>
    <cellStyle name="Comma 7 2 3 3 2 2" xfId="15622"/>
    <cellStyle name="Comma 7 2 3 3 3" xfId="15623"/>
    <cellStyle name="Comma 7 2 3 4" xfId="15624"/>
    <cellStyle name="Comma 7 2 3 4 2" xfId="15625"/>
    <cellStyle name="Comma 7 2 3 5" xfId="15626"/>
    <cellStyle name="Comma 7 2 4" xfId="2798"/>
    <cellStyle name="Comma 7 2 4 2" xfId="2799"/>
    <cellStyle name="Comma 7 2 4 2 2" xfId="15627"/>
    <cellStyle name="Comma 7 2 4 2 2 2" xfId="15628"/>
    <cellStyle name="Comma 7 2 4 2 3" xfId="15629"/>
    <cellStyle name="Comma 7 2 4 3" xfId="15630"/>
    <cellStyle name="Comma 7 2 4 3 2" xfId="15631"/>
    <cellStyle name="Comma 7 2 4 4" xfId="15632"/>
    <cellStyle name="Comma 7 2 5" xfId="2800"/>
    <cellStyle name="Comma 7 2 5 2" xfId="15633"/>
    <cellStyle name="Comma 7 2 6" xfId="2801"/>
    <cellStyle name="Comma 7 2 7" xfId="15634"/>
    <cellStyle name="Comma 7 3" xfId="2802"/>
    <cellStyle name="Comma 7 3 2" xfId="2803"/>
    <cellStyle name="Comma 7 3 2 2" xfId="2804"/>
    <cellStyle name="Comma 7 3 2 2 2" xfId="15635"/>
    <cellStyle name="Comma 7 3 2 2 2 2" xfId="15636"/>
    <cellStyle name="Comma 7 3 2 2 3" xfId="15637"/>
    <cellStyle name="Comma 7 3 2 3" xfId="15638"/>
    <cellStyle name="Comma 7 3 2 3 2" xfId="15639"/>
    <cellStyle name="Comma 7 3 2 4" xfId="15640"/>
    <cellStyle name="Comma 7 3 3" xfId="2805"/>
    <cellStyle name="Comma 7 3 3 2" xfId="15641"/>
    <cellStyle name="Comma 7 3 3 2 2" xfId="15642"/>
    <cellStyle name="Comma 7 3 3 3" xfId="15643"/>
    <cellStyle name="Comma 7 3 4" xfId="15644"/>
    <cellStyle name="Comma 7 3 4 2" xfId="15645"/>
    <cellStyle name="Comma 7 3 5" xfId="15646"/>
    <cellStyle name="Comma 7 4" xfId="2806"/>
    <cellStyle name="Comma 7 4 2" xfId="2807"/>
    <cellStyle name="Comma 7 4 2 2" xfId="2808"/>
    <cellStyle name="Comma 7 4 2 2 2" xfId="15647"/>
    <cellStyle name="Comma 7 4 2 2 2 2" xfId="15648"/>
    <cellStyle name="Comma 7 4 2 2 3" xfId="15649"/>
    <cellStyle name="Comma 7 4 2 3" xfId="15650"/>
    <cellStyle name="Comma 7 4 2 3 2" xfId="15651"/>
    <cellStyle name="Comma 7 4 2 4" xfId="15652"/>
    <cellStyle name="Comma 7 4 3" xfId="2809"/>
    <cellStyle name="Comma 7 4 3 2" xfId="15653"/>
    <cellStyle name="Comma 7 4 3 2 2" xfId="15654"/>
    <cellStyle name="Comma 7 4 3 3" xfId="15655"/>
    <cellStyle name="Comma 7 4 4" xfId="15656"/>
    <cellStyle name="Comma 7 4 4 2" xfId="15657"/>
    <cellStyle name="Comma 7 4 5" xfId="15658"/>
    <cellStyle name="Comma 7 5" xfId="2810"/>
    <cellStyle name="Comma 7 5 2" xfId="2811"/>
    <cellStyle name="Comma 7 5 2 2" xfId="15659"/>
    <cellStyle name="Comma 7 5 2 2 2" xfId="15660"/>
    <cellStyle name="Comma 7 5 2 3" xfId="15661"/>
    <cellStyle name="Comma 7 5 3" xfId="15662"/>
    <cellStyle name="Comma 7 5 3 2" xfId="15663"/>
    <cellStyle name="Comma 7 5 4" xfId="15664"/>
    <cellStyle name="Comma 7 6" xfId="2812"/>
    <cellStyle name="Comma 7 6 2" xfId="15665"/>
    <cellStyle name="Comma 7 7" xfId="2813"/>
    <cellStyle name="Comma 7 8" xfId="15666"/>
    <cellStyle name="Comma 8" xfId="2814"/>
    <cellStyle name="Comma 8 2" xfId="2815"/>
    <cellStyle name="Comma 8 2 2" xfId="2816"/>
    <cellStyle name="Comma 8 2 2 2" xfId="15667"/>
    <cellStyle name="Comma 8 2 3" xfId="15668"/>
    <cellStyle name="Comma 8 3" xfId="2817"/>
    <cellStyle name="Comma 8 3 2" xfId="15669"/>
    <cellStyle name="Comma 8 4" xfId="15670"/>
    <cellStyle name="Comma 8 4 2" xfId="15671"/>
    <cellStyle name="Comma 8 5" xfId="15672"/>
    <cellStyle name="Comma 9" xfId="2818"/>
    <cellStyle name="Comma 9 2" xfId="2819"/>
    <cellStyle name="Comma 9 2 2" xfId="2820"/>
    <cellStyle name="Comma 9 2 2 2" xfId="15673"/>
    <cellStyle name="Comma 9 2 3" xfId="15674"/>
    <cellStyle name="Comma 9 2 3 2" xfId="15675"/>
    <cellStyle name="Comma 9 2 4" xfId="15676"/>
    <cellStyle name="Comma 9 3" xfId="2821"/>
    <cellStyle name="Comma 9 3 2" xfId="15677"/>
    <cellStyle name="Comma 9 4" xfId="2822"/>
    <cellStyle name="Comma 9 4 2" xfId="15678"/>
    <cellStyle name="Comma0" xfId="2823"/>
    <cellStyle name="Comma0 2" xfId="2824"/>
    <cellStyle name="Company" xfId="2825"/>
    <cellStyle name="Comparative bold" xfId="2826"/>
    <cellStyle name="Comparative unbold" xfId="2827"/>
    <cellStyle name="Cover Date" xfId="2828"/>
    <cellStyle name="Cover Subtitle" xfId="2829"/>
    <cellStyle name="Cover Title" xfId="2830"/>
    <cellStyle name="CurRatio" xfId="2831"/>
    <cellStyle name="Currency [0] U" xfId="2832"/>
    <cellStyle name="Currency [2]" xfId="2833"/>
    <cellStyle name="Currency [2] U" xfId="2834"/>
    <cellStyle name="Currency [2]_Comps" xfId="2835"/>
    <cellStyle name="Currency 0" xfId="2836"/>
    <cellStyle name="Currency 10" xfId="15679"/>
    <cellStyle name="Currency 11" xfId="15680"/>
    <cellStyle name="Currency 2" xfId="2837"/>
    <cellStyle name="Currency 2 2" xfId="2838"/>
    <cellStyle name="Currency 2 2 2" xfId="2839"/>
    <cellStyle name="Currency 2 2 2 2" xfId="15681"/>
    <cellStyle name="Currency 2 2 2 3" xfId="15682"/>
    <cellStyle name="Currency 2 2 3" xfId="15683"/>
    <cellStyle name="Currency 2 2 3 2" xfId="15684"/>
    <cellStyle name="Currency 2 2 4" xfId="15685"/>
    <cellStyle name="Currency 2 3" xfId="2840"/>
    <cellStyle name="Currency 2 3 2" xfId="2841"/>
    <cellStyle name="Currency 2 3 3" xfId="15686"/>
    <cellStyle name="Currency 2 4" xfId="15687"/>
    <cellStyle name="Currency 2 4 2" xfId="15688"/>
    <cellStyle name="Currency 2 4 3" xfId="15689"/>
    <cellStyle name="Currency 2 5" xfId="15690"/>
    <cellStyle name="Currency 3" xfId="2842"/>
    <cellStyle name="Currency 3 2" xfId="15691"/>
    <cellStyle name="Currency 3 2 2" xfId="15692"/>
    <cellStyle name="Currency 3 3" xfId="15693"/>
    <cellStyle name="Currency 3 4" xfId="15694"/>
    <cellStyle name="Currency 3 5" xfId="15695"/>
    <cellStyle name="Currency 3 6" xfId="15696"/>
    <cellStyle name="Currency 4" xfId="2843"/>
    <cellStyle name="Currency 4 2" xfId="15697"/>
    <cellStyle name="Currency 4 2 2" xfId="15698"/>
    <cellStyle name="Currency 4 3" xfId="15699"/>
    <cellStyle name="Currency 4 4" xfId="15700"/>
    <cellStyle name="Currency 4 5" xfId="15701"/>
    <cellStyle name="Currency 5" xfId="2844"/>
    <cellStyle name="Currency 5 2" xfId="15702"/>
    <cellStyle name="Currency 5 2 2" xfId="15703"/>
    <cellStyle name="Currency 5 3" xfId="15704"/>
    <cellStyle name="Currency 5 4" xfId="15705"/>
    <cellStyle name="Currency 6" xfId="2845"/>
    <cellStyle name="Currency 6 2" xfId="15706"/>
    <cellStyle name="Currency 7" xfId="15707"/>
    <cellStyle name="Currency 8" xfId="15708"/>
    <cellStyle name="Currency 9" xfId="15709"/>
    <cellStyle name="Currency Euro" xfId="2846"/>
    <cellStyle name="Currency Pound" xfId="2847"/>
    <cellStyle name="Currency0" xfId="2848"/>
    <cellStyle name="Currency0 2" xfId="2849"/>
    <cellStyle name="Currency1" xfId="2850"/>
    <cellStyle name="Currency2" xfId="2851"/>
    <cellStyle name="Currency3" xfId="2852"/>
    <cellStyle name="Currency4" xfId="2853"/>
    <cellStyle name="Currency-Denomination" xfId="2854"/>
    <cellStyle name="Current Bold" xfId="2855"/>
    <cellStyle name="CUS.Work.Area" xfId="2856"/>
    <cellStyle name="DATA Amount" xfId="2857"/>
    <cellStyle name="DATA Amount [1]" xfId="2858"/>
    <cellStyle name="DATA Amount [2]" xfId="2859"/>
    <cellStyle name="DATA Currency" xfId="2860"/>
    <cellStyle name="DATA Currency [1]" xfId="2861"/>
    <cellStyle name="DATA Currency [2]" xfId="2862"/>
    <cellStyle name="DATA Date Long" xfId="2863"/>
    <cellStyle name="DATA Date Short" xfId="2864"/>
    <cellStyle name="DATA List" xfId="2865"/>
    <cellStyle name="DATA Percent" xfId="2866"/>
    <cellStyle name="DATA Percent [1]" xfId="2867"/>
    <cellStyle name="DATA Percent [2]" xfId="2868"/>
    <cellStyle name="DATA Text" xfId="2869"/>
    <cellStyle name="Date" xfId="2870"/>
    <cellStyle name="Date 2" xfId="2871"/>
    <cellStyle name="Date Aligned" xfId="2872"/>
    <cellStyle name="Date d/mm/yy" xfId="2873"/>
    <cellStyle name="Date mmm-yy" xfId="2874"/>
    <cellStyle name="Date U" xfId="2875"/>
    <cellStyle name="Date_Book3 Chart 1" xfId="2876"/>
    <cellStyle name="Decimal [0]" xfId="2877"/>
    <cellStyle name="Decimal [2]" xfId="2878"/>
    <cellStyle name="Decimal [2] U" xfId="2879"/>
    <cellStyle name="Decimal [4]" xfId="2880"/>
    <cellStyle name="Decimal [4] U" xfId="2881"/>
    <cellStyle name="Decimal [4]_Comps" xfId="2882"/>
    <cellStyle name="Decimal_0dp" xfId="2883"/>
    <cellStyle name="Dezimal [0]_Übersichtstabelle_FM_24082001bu inc. EC" xfId="2884"/>
    <cellStyle name="Dezimal_Übersichtstabelle_FM_24082001bu inc. EC" xfId="2885"/>
    <cellStyle name="Dotted Line" xfId="2886"/>
    <cellStyle name="Error" xfId="2887"/>
    <cellStyle name="Euro" xfId="2888"/>
    <cellStyle name="Euro 2" xfId="2889"/>
    <cellStyle name="Euro 2 2" xfId="2890"/>
    <cellStyle name="Euro 3" xfId="2891"/>
    <cellStyle name="Euro 3 2" xfId="2892"/>
    <cellStyle name="Explanatory Text 2" xfId="2893"/>
    <cellStyle name="Explanatory Text 2 2" xfId="2894"/>
    <cellStyle name="Explanatory Text 2 3" xfId="2895"/>
    <cellStyle name="Explanatory Text 3" xfId="2896"/>
    <cellStyle name="Fixed" xfId="2897"/>
    <cellStyle name="Fixed 2" xfId="2898"/>
    <cellStyle name="Footer SBILogo1" xfId="2899"/>
    <cellStyle name="Footer SBILogo2" xfId="2900"/>
    <cellStyle name="Footnote" xfId="2901"/>
    <cellStyle name="Footnote Reference" xfId="2902"/>
    <cellStyle name="Footnote_pldt" xfId="2903"/>
    <cellStyle name="Forecast Cell Column Heading" xfId="2904"/>
    <cellStyle name="Good 2" xfId="2905"/>
    <cellStyle name="Good 2 2" xfId="2906"/>
    <cellStyle name="Good 2 2 2" xfId="15710"/>
    <cellStyle name="Good 2 3" xfId="2907"/>
    <cellStyle name="Good 3" xfId="2908"/>
    <cellStyle name="Grey" xfId="2909"/>
    <cellStyle name="Grey 2" xfId="2910"/>
    <cellStyle name="Grey 2 2" xfId="2911"/>
    <cellStyle name="Grey 3" xfId="2912"/>
    <cellStyle name="Grey 3 2" xfId="2913"/>
    <cellStyle name="Grey 4" xfId="5332"/>
    <cellStyle name="Grey 4 2" xfId="5333"/>
    <cellStyle name="Grey 5" xfId="5334"/>
    <cellStyle name="Grey 5 2" xfId="5335"/>
    <cellStyle name="H1:10, Wrap,LRCtre,TBCtre" xfId="2914"/>
    <cellStyle name="H2:Page,16,TBCtre" xfId="2915"/>
    <cellStyle name="H3:10,TBCtre,Bold" xfId="2916"/>
    <cellStyle name="Hard Percent" xfId="2917"/>
    <cellStyle name="he" xfId="2918"/>
    <cellStyle name="Header" xfId="2919"/>
    <cellStyle name="Header Draft Stamp" xfId="2920"/>
    <cellStyle name="Header_Crown moodys model" xfId="2921"/>
    <cellStyle name="Header2" xfId="2922"/>
    <cellStyle name="Header3" xfId="2923"/>
    <cellStyle name="Heading" xfId="2924"/>
    <cellStyle name="Heading 1 10" xfId="2925"/>
    <cellStyle name="Heading 1 2" xfId="2926"/>
    <cellStyle name="Heading 1 2 2" xfId="2927"/>
    <cellStyle name="Heading 1 2 2 2" xfId="15711"/>
    <cellStyle name="Heading 1 2 3" xfId="2928"/>
    <cellStyle name="Heading 1 3" xfId="2929"/>
    <cellStyle name="HEADING 1 4" xfId="2930"/>
    <cellStyle name="HEADING 1 5" xfId="2931"/>
    <cellStyle name="HEADING 1 6" xfId="2932"/>
    <cellStyle name="HEADING 1 7" xfId="2933"/>
    <cellStyle name="HEADING 1 8" xfId="2934"/>
    <cellStyle name="HEADING 1 9" xfId="2935"/>
    <cellStyle name="Heading 1 Above" xfId="2936"/>
    <cellStyle name="Heading 1+" xfId="2937"/>
    <cellStyle name="Heading 2 10" xfId="2938"/>
    <cellStyle name="Heading 2 2" xfId="2939"/>
    <cellStyle name="Heading 2 2 2" xfId="2940"/>
    <cellStyle name="Heading 2 2 2 2" xfId="15712"/>
    <cellStyle name="Heading 2 2 3" xfId="2941"/>
    <cellStyle name="Heading 2 3" xfId="2942"/>
    <cellStyle name="HEADING 2 4" xfId="2943"/>
    <cellStyle name="HEADING 2 5" xfId="2944"/>
    <cellStyle name="HEADING 2 6" xfId="2945"/>
    <cellStyle name="HEADING 2 7" xfId="2946"/>
    <cellStyle name="HEADING 2 8" xfId="2947"/>
    <cellStyle name="HEADING 2 9" xfId="2948"/>
    <cellStyle name="Heading 2 Below" xfId="2949"/>
    <cellStyle name="Heading 2+" xfId="2950"/>
    <cellStyle name="Heading 3 10" xfId="2951"/>
    <cellStyle name="Heading 3 2" xfId="2952"/>
    <cellStyle name="Heading 3 2 2" xfId="2953"/>
    <cellStyle name="Heading 3 2 2 2" xfId="15713"/>
    <cellStyle name="Heading 3 2 3" xfId="2954"/>
    <cellStyle name="Heading 3 2 3 2" xfId="2955"/>
    <cellStyle name="Heading 3 2 4" xfId="2956"/>
    <cellStyle name="Heading 3 2 5" xfId="2957"/>
    <cellStyle name="Heading 3 2 6" xfId="2958"/>
    <cellStyle name="Heading 3 3" xfId="2959"/>
    <cellStyle name="HEADING 3 4" xfId="2960"/>
    <cellStyle name="HEADING 3 5" xfId="2961"/>
    <cellStyle name="HEADING 3 6" xfId="2962"/>
    <cellStyle name="HEADING 3 7" xfId="2963"/>
    <cellStyle name="HEADING 3 8" xfId="2964"/>
    <cellStyle name="HEADING 3 9" xfId="2965"/>
    <cellStyle name="Heading 3+" xfId="2966"/>
    <cellStyle name="Heading 4 2" xfId="2967"/>
    <cellStyle name="Heading 4 2 2" xfId="2968"/>
    <cellStyle name="Heading 4 2 2 2" xfId="15714"/>
    <cellStyle name="Heading 4 2 3" xfId="2969"/>
    <cellStyle name="Heading 4 3" xfId="2970"/>
    <cellStyle name="Heading Border" xfId="2971"/>
    <cellStyle name="Heading normal text" xfId="2972"/>
    <cellStyle name="Heading on Financials" xfId="2973"/>
    <cellStyle name="Heading1" xfId="2974"/>
    <cellStyle name="Heading2" xfId="2975"/>
    <cellStyle name="Heading3" xfId="2976"/>
    <cellStyle name="Heading4" xfId="2977"/>
    <cellStyle name="Hidden" xfId="2978"/>
    <cellStyle name="Hyperlink" xfId="34271" builtinId="8"/>
    <cellStyle name="Hyperlink 2" xfId="2979"/>
    <cellStyle name="Hyperlink 2 2" xfId="2980"/>
    <cellStyle name="Hyperlink 3" xfId="2981"/>
    <cellStyle name="in" xfId="2982"/>
    <cellStyle name="Input [yellow]" xfId="2983"/>
    <cellStyle name="Input [yellow] 10" xfId="15715"/>
    <cellStyle name="Input [yellow] 10 2" xfId="15716"/>
    <cellStyle name="Input [yellow] 10 2 2" xfId="15717"/>
    <cellStyle name="Input [yellow] 10 2 2 2" xfId="15718"/>
    <cellStyle name="Input [yellow] 10 2 2 3" xfId="15719"/>
    <cellStyle name="Input [yellow] 10 2 2 4" xfId="15720"/>
    <cellStyle name="Input [yellow] 10 2 3" xfId="15721"/>
    <cellStyle name="Input [yellow] 10 2 3 2" xfId="15722"/>
    <cellStyle name="Input [yellow] 10 2 4" xfId="15723"/>
    <cellStyle name="Input [yellow] 10 2 5" xfId="15724"/>
    <cellStyle name="Input [yellow] 10 3" xfId="15725"/>
    <cellStyle name="Input [yellow] 10 3 2" xfId="15726"/>
    <cellStyle name="Input [yellow] 10 3 2 2" xfId="15727"/>
    <cellStyle name="Input [yellow] 10 3 2 3" xfId="15728"/>
    <cellStyle name="Input [yellow] 10 3 2 4" xfId="15729"/>
    <cellStyle name="Input [yellow] 10 3 3" xfId="15730"/>
    <cellStyle name="Input [yellow] 10 3 3 2" xfId="15731"/>
    <cellStyle name="Input [yellow] 10 3 4" xfId="15732"/>
    <cellStyle name="Input [yellow] 10 3 5" xfId="15733"/>
    <cellStyle name="Input [yellow] 10 4" xfId="15734"/>
    <cellStyle name="Input [yellow] 10 4 2" xfId="15735"/>
    <cellStyle name="Input [yellow] 10 4 2 2" xfId="15736"/>
    <cellStyle name="Input [yellow] 10 4 2 3" xfId="15737"/>
    <cellStyle name="Input [yellow] 10 4 2 4" xfId="15738"/>
    <cellStyle name="Input [yellow] 10 4 3" xfId="15739"/>
    <cellStyle name="Input [yellow] 10 4 3 2" xfId="15740"/>
    <cellStyle name="Input [yellow] 10 4 4" xfId="15741"/>
    <cellStyle name="Input [yellow] 10 4 5" xfId="15742"/>
    <cellStyle name="Input [yellow] 10 5" xfId="15743"/>
    <cellStyle name="Input [yellow] 10 5 2" xfId="15744"/>
    <cellStyle name="Input [yellow] 10 5 3" xfId="15745"/>
    <cellStyle name="Input [yellow] 10 5 4" xfId="15746"/>
    <cellStyle name="Input [yellow] 10 6" xfId="15747"/>
    <cellStyle name="Input [yellow] 10 6 2" xfId="15748"/>
    <cellStyle name="Input [yellow] 10 7" xfId="15749"/>
    <cellStyle name="Input [yellow] 10 8" xfId="15750"/>
    <cellStyle name="Input [yellow] 11" xfId="15751"/>
    <cellStyle name="Input [yellow] 11 2" xfId="15752"/>
    <cellStyle name="Input [yellow] 11 2 2" xfId="15753"/>
    <cellStyle name="Input [yellow] 11 2 2 2" xfId="15754"/>
    <cellStyle name="Input [yellow] 11 2 2 3" xfId="15755"/>
    <cellStyle name="Input [yellow] 11 2 2 4" xfId="15756"/>
    <cellStyle name="Input [yellow] 11 2 3" xfId="15757"/>
    <cellStyle name="Input [yellow] 11 2 3 2" xfId="15758"/>
    <cellStyle name="Input [yellow] 11 2 4" xfId="15759"/>
    <cellStyle name="Input [yellow] 11 2 5" xfId="15760"/>
    <cellStyle name="Input [yellow] 11 3" xfId="15761"/>
    <cellStyle name="Input [yellow] 11 3 2" xfId="15762"/>
    <cellStyle name="Input [yellow] 11 3 2 2" xfId="15763"/>
    <cellStyle name="Input [yellow] 11 3 2 3" xfId="15764"/>
    <cellStyle name="Input [yellow] 11 3 2 4" xfId="15765"/>
    <cellStyle name="Input [yellow] 11 3 3" xfId="15766"/>
    <cellStyle name="Input [yellow] 11 3 3 2" xfId="15767"/>
    <cellStyle name="Input [yellow] 11 3 4" xfId="15768"/>
    <cellStyle name="Input [yellow] 11 3 5" xfId="15769"/>
    <cellStyle name="Input [yellow] 11 4" xfId="15770"/>
    <cellStyle name="Input [yellow] 11 4 2" xfId="15771"/>
    <cellStyle name="Input [yellow] 11 4 2 2" xfId="15772"/>
    <cellStyle name="Input [yellow] 11 4 2 3" xfId="15773"/>
    <cellStyle name="Input [yellow] 11 4 2 4" xfId="15774"/>
    <cellStyle name="Input [yellow] 11 4 3" xfId="15775"/>
    <cellStyle name="Input [yellow] 11 4 3 2" xfId="15776"/>
    <cellStyle name="Input [yellow] 11 4 4" xfId="15777"/>
    <cellStyle name="Input [yellow] 11 4 5" xfId="15778"/>
    <cellStyle name="Input [yellow] 11 5" xfId="15779"/>
    <cellStyle name="Input [yellow] 11 5 2" xfId="15780"/>
    <cellStyle name="Input [yellow] 11 5 3" xfId="15781"/>
    <cellStyle name="Input [yellow] 11 5 4" xfId="15782"/>
    <cellStyle name="Input [yellow] 11 6" xfId="15783"/>
    <cellStyle name="Input [yellow] 11 6 2" xfId="15784"/>
    <cellStyle name="Input [yellow] 11 7" xfId="15785"/>
    <cellStyle name="Input [yellow] 11 8" xfId="15786"/>
    <cellStyle name="Input [yellow] 12" xfId="15787"/>
    <cellStyle name="Input [yellow] 12 2" xfId="15788"/>
    <cellStyle name="Input [yellow] 12 2 2" xfId="15789"/>
    <cellStyle name="Input [yellow] 12 2 2 2" xfId="15790"/>
    <cellStyle name="Input [yellow] 12 2 2 3" xfId="15791"/>
    <cellStyle name="Input [yellow] 12 2 2 4" xfId="15792"/>
    <cellStyle name="Input [yellow] 12 2 3" xfId="15793"/>
    <cellStyle name="Input [yellow] 12 2 3 2" xfId="15794"/>
    <cellStyle name="Input [yellow] 12 2 4" xfId="15795"/>
    <cellStyle name="Input [yellow] 12 2 5" xfId="15796"/>
    <cellStyle name="Input [yellow] 12 3" xfId="15797"/>
    <cellStyle name="Input [yellow] 12 3 2" xfId="15798"/>
    <cellStyle name="Input [yellow] 12 3 2 2" xfId="15799"/>
    <cellStyle name="Input [yellow] 12 3 2 3" xfId="15800"/>
    <cellStyle name="Input [yellow] 12 3 2 4" xfId="15801"/>
    <cellStyle name="Input [yellow] 12 3 3" xfId="15802"/>
    <cellStyle name="Input [yellow] 12 3 3 2" xfId="15803"/>
    <cellStyle name="Input [yellow] 12 3 4" xfId="15804"/>
    <cellStyle name="Input [yellow] 12 3 5" xfId="15805"/>
    <cellStyle name="Input [yellow] 12 4" xfId="15806"/>
    <cellStyle name="Input [yellow] 12 4 2" xfId="15807"/>
    <cellStyle name="Input [yellow] 12 4 2 2" xfId="15808"/>
    <cellStyle name="Input [yellow] 12 4 2 3" xfId="15809"/>
    <cellStyle name="Input [yellow] 12 4 2 4" xfId="15810"/>
    <cellStyle name="Input [yellow] 12 4 3" xfId="15811"/>
    <cellStyle name="Input [yellow] 12 4 3 2" xfId="15812"/>
    <cellStyle name="Input [yellow] 12 4 4" xfId="15813"/>
    <cellStyle name="Input [yellow] 12 4 5" xfId="15814"/>
    <cellStyle name="Input [yellow] 12 5" xfId="15815"/>
    <cellStyle name="Input [yellow] 12 5 2" xfId="15816"/>
    <cellStyle name="Input [yellow] 12 5 3" xfId="15817"/>
    <cellStyle name="Input [yellow] 12 5 4" xfId="15818"/>
    <cellStyle name="Input [yellow] 12 6" xfId="15819"/>
    <cellStyle name="Input [yellow] 12 6 2" xfId="15820"/>
    <cellStyle name="Input [yellow] 12 7" xfId="15821"/>
    <cellStyle name="Input [yellow] 12 8" xfId="15822"/>
    <cellStyle name="Input [yellow] 13" xfId="15823"/>
    <cellStyle name="Input [yellow] 13 2" xfId="15824"/>
    <cellStyle name="Input [yellow] 13 2 2" xfId="15825"/>
    <cellStyle name="Input [yellow] 13 2 2 2" xfId="15826"/>
    <cellStyle name="Input [yellow] 13 2 2 3" xfId="15827"/>
    <cellStyle name="Input [yellow] 13 2 2 4" xfId="15828"/>
    <cellStyle name="Input [yellow] 13 2 3" xfId="15829"/>
    <cellStyle name="Input [yellow] 13 2 3 2" xfId="15830"/>
    <cellStyle name="Input [yellow] 13 2 4" xfId="15831"/>
    <cellStyle name="Input [yellow] 13 2 5" xfId="15832"/>
    <cellStyle name="Input [yellow] 13 3" xfId="15833"/>
    <cellStyle name="Input [yellow] 13 3 2" xfId="15834"/>
    <cellStyle name="Input [yellow] 13 3 2 2" xfId="15835"/>
    <cellStyle name="Input [yellow] 13 3 2 3" xfId="15836"/>
    <cellStyle name="Input [yellow] 13 3 2 4" xfId="15837"/>
    <cellStyle name="Input [yellow] 13 3 3" xfId="15838"/>
    <cellStyle name="Input [yellow] 13 3 3 2" xfId="15839"/>
    <cellStyle name="Input [yellow] 13 3 4" xfId="15840"/>
    <cellStyle name="Input [yellow] 13 3 5" xfId="15841"/>
    <cellStyle name="Input [yellow] 13 4" xfId="15842"/>
    <cellStyle name="Input [yellow] 13 4 2" xfId="15843"/>
    <cellStyle name="Input [yellow] 13 4 2 2" xfId="15844"/>
    <cellStyle name="Input [yellow] 13 4 2 3" xfId="15845"/>
    <cellStyle name="Input [yellow] 13 4 2 4" xfId="15846"/>
    <cellStyle name="Input [yellow] 13 4 3" xfId="15847"/>
    <cellStyle name="Input [yellow] 13 4 3 2" xfId="15848"/>
    <cellStyle name="Input [yellow] 13 4 4" xfId="15849"/>
    <cellStyle name="Input [yellow] 13 4 5" xfId="15850"/>
    <cellStyle name="Input [yellow] 13 5" xfId="15851"/>
    <cellStyle name="Input [yellow] 13 5 2" xfId="15852"/>
    <cellStyle name="Input [yellow] 13 5 3" xfId="15853"/>
    <cellStyle name="Input [yellow] 13 5 4" xfId="15854"/>
    <cellStyle name="Input [yellow] 13 6" xfId="15855"/>
    <cellStyle name="Input [yellow] 13 6 2" xfId="15856"/>
    <cellStyle name="Input [yellow] 13 7" xfId="15857"/>
    <cellStyle name="Input [yellow] 13 8" xfId="15858"/>
    <cellStyle name="Input [yellow] 14" xfId="15859"/>
    <cellStyle name="Input [yellow] 14 2" xfId="15860"/>
    <cellStyle name="Input [yellow] 14 2 2" xfId="15861"/>
    <cellStyle name="Input [yellow] 14 2 2 2" xfId="15862"/>
    <cellStyle name="Input [yellow] 14 2 2 3" xfId="15863"/>
    <cellStyle name="Input [yellow] 14 2 2 4" xfId="15864"/>
    <cellStyle name="Input [yellow] 14 2 3" xfId="15865"/>
    <cellStyle name="Input [yellow] 14 2 3 2" xfId="15866"/>
    <cellStyle name="Input [yellow] 14 2 4" xfId="15867"/>
    <cellStyle name="Input [yellow] 14 2 5" xfId="15868"/>
    <cellStyle name="Input [yellow] 14 3" xfId="15869"/>
    <cellStyle name="Input [yellow] 14 3 2" xfId="15870"/>
    <cellStyle name="Input [yellow] 14 3 2 2" xfId="15871"/>
    <cellStyle name="Input [yellow] 14 3 2 3" xfId="15872"/>
    <cellStyle name="Input [yellow] 14 3 2 4" xfId="15873"/>
    <cellStyle name="Input [yellow] 14 3 3" xfId="15874"/>
    <cellStyle name="Input [yellow] 14 3 3 2" xfId="15875"/>
    <cellStyle name="Input [yellow] 14 3 4" xfId="15876"/>
    <cellStyle name="Input [yellow] 14 3 5" xfId="15877"/>
    <cellStyle name="Input [yellow] 14 4" xfId="15878"/>
    <cellStyle name="Input [yellow] 14 4 2" xfId="15879"/>
    <cellStyle name="Input [yellow] 14 4 2 2" xfId="15880"/>
    <cellStyle name="Input [yellow] 14 4 2 3" xfId="15881"/>
    <cellStyle name="Input [yellow] 14 4 2 4" xfId="15882"/>
    <cellStyle name="Input [yellow] 14 4 3" xfId="15883"/>
    <cellStyle name="Input [yellow] 14 4 3 2" xfId="15884"/>
    <cellStyle name="Input [yellow] 14 4 4" xfId="15885"/>
    <cellStyle name="Input [yellow] 14 4 5" xfId="15886"/>
    <cellStyle name="Input [yellow] 14 5" xfId="15887"/>
    <cellStyle name="Input [yellow] 14 5 2" xfId="15888"/>
    <cellStyle name="Input [yellow] 14 5 3" xfId="15889"/>
    <cellStyle name="Input [yellow] 14 5 4" xfId="15890"/>
    <cellStyle name="Input [yellow] 14 6" xfId="15891"/>
    <cellStyle name="Input [yellow] 14 6 2" xfId="15892"/>
    <cellStyle name="Input [yellow] 14 7" xfId="15893"/>
    <cellStyle name="Input [yellow] 14 8" xfId="15894"/>
    <cellStyle name="Input [yellow] 15" xfId="15895"/>
    <cellStyle name="Input [yellow] 15 2" xfId="15896"/>
    <cellStyle name="Input [yellow] 15 2 2" xfId="15897"/>
    <cellStyle name="Input [yellow] 15 2 2 2" xfId="15898"/>
    <cellStyle name="Input [yellow] 15 2 2 3" xfId="15899"/>
    <cellStyle name="Input [yellow] 15 2 2 4" xfId="15900"/>
    <cellStyle name="Input [yellow] 15 2 3" xfId="15901"/>
    <cellStyle name="Input [yellow] 15 2 3 2" xfId="15902"/>
    <cellStyle name="Input [yellow] 15 2 4" xfId="15903"/>
    <cellStyle name="Input [yellow] 15 2 5" xfId="15904"/>
    <cellStyle name="Input [yellow] 15 3" xfId="15905"/>
    <cellStyle name="Input [yellow] 15 3 2" xfId="15906"/>
    <cellStyle name="Input [yellow] 15 3 2 2" xfId="15907"/>
    <cellStyle name="Input [yellow] 15 3 2 3" xfId="15908"/>
    <cellStyle name="Input [yellow] 15 3 2 4" xfId="15909"/>
    <cellStyle name="Input [yellow] 15 3 3" xfId="15910"/>
    <cellStyle name="Input [yellow] 15 3 3 2" xfId="15911"/>
    <cellStyle name="Input [yellow] 15 3 4" xfId="15912"/>
    <cellStyle name="Input [yellow] 15 3 5" xfId="15913"/>
    <cellStyle name="Input [yellow] 15 4" xfId="15914"/>
    <cellStyle name="Input [yellow] 15 4 2" xfId="15915"/>
    <cellStyle name="Input [yellow] 15 4 2 2" xfId="15916"/>
    <cellStyle name="Input [yellow] 15 4 2 3" xfId="15917"/>
    <cellStyle name="Input [yellow] 15 4 2 4" xfId="15918"/>
    <cellStyle name="Input [yellow] 15 4 3" xfId="15919"/>
    <cellStyle name="Input [yellow] 15 4 3 2" xfId="15920"/>
    <cellStyle name="Input [yellow] 15 4 4" xfId="15921"/>
    <cellStyle name="Input [yellow] 15 4 5" xfId="15922"/>
    <cellStyle name="Input [yellow] 15 5" xfId="15923"/>
    <cellStyle name="Input [yellow] 15 5 2" xfId="15924"/>
    <cellStyle name="Input [yellow] 15 5 3" xfId="15925"/>
    <cellStyle name="Input [yellow] 15 5 4" xfId="15926"/>
    <cellStyle name="Input [yellow] 15 6" xfId="15927"/>
    <cellStyle name="Input [yellow] 15 6 2" xfId="15928"/>
    <cellStyle name="Input [yellow] 15 7" xfId="15929"/>
    <cellStyle name="Input [yellow] 15 8" xfId="15930"/>
    <cellStyle name="Input [yellow] 16" xfId="15931"/>
    <cellStyle name="Input [yellow] 16 2" xfId="15932"/>
    <cellStyle name="Input [yellow] 16 2 2" xfId="15933"/>
    <cellStyle name="Input [yellow] 16 2 2 2" xfId="15934"/>
    <cellStyle name="Input [yellow] 16 2 2 3" xfId="15935"/>
    <cellStyle name="Input [yellow] 16 2 2 4" xfId="15936"/>
    <cellStyle name="Input [yellow] 16 2 3" xfId="15937"/>
    <cellStyle name="Input [yellow] 16 2 3 2" xfId="15938"/>
    <cellStyle name="Input [yellow] 16 2 4" xfId="15939"/>
    <cellStyle name="Input [yellow] 16 2 5" xfId="15940"/>
    <cellStyle name="Input [yellow] 16 3" xfId="15941"/>
    <cellStyle name="Input [yellow] 16 3 2" xfId="15942"/>
    <cellStyle name="Input [yellow] 16 3 2 2" xfId="15943"/>
    <cellStyle name="Input [yellow] 16 3 2 3" xfId="15944"/>
    <cellStyle name="Input [yellow] 16 3 2 4" xfId="15945"/>
    <cellStyle name="Input [yellow] 16 3 3" xfId="15946"/>
    <cellStyle name="Input [yellow] 16 3 3 2" xfId="15947"/>
    <cellStyle name="Input [yellow] 16 3 4" xfId="15948"/>
    <cellStyle name="Input [yellow] 16 3 5" xfId="15949"/>
    <cellStyle name="Input [yellow] 16 4" xfId="15950"/>
    <cellStyle name="Input [yellow] 16 4 2" xfId="15951"/>
    <cellStyle name="Input [yellow] 16 4 2 2" xfId="15952"/>
    <cellStyle name="Input [yellow] 16 4 2 3" xfId="15953"/>
    <cellStyle name="Input [yellow] 16 4 2 4" xfId="15954"/>
    <cellStyle name="Input [yellow] 16 4 3" xfId="15955"/>
    <cellStyle name="Input [yellow] 16 4 3 2" xfId="15956"/>
    <cellStyle name="Input [yellow] 16 4 4" xfId="15957"/>
    <cellStyle name="Input [yellow] 16 4 5" xfId="15958"/>
    <cellStyle name="Input [yellow] 16 5" xfId="15959"/>
    <cellStyle name="Input [yellow] 16 5 2" xfId="15960"/>
    <cellStyle name="Input [yellow] 16 5 3" xfId="15961"/>
    <cellStyle name="Input [yellow] 16 5 4" xfId="15962"/>
    <cellStyle name="Input [yellow] 16 6" xfId="15963"/>
    <cellStyle name="Input [yellow] 16 6 2" xfId="15964"/>
    <cellStyle name="Input [yellow] 16 7" xfId="15965"/>
    <cellStyle name="Input [yellow] 16 8" xfId="15966"/>
    <cellStyle name="Input [yellow] 17" xfId="15967"/>
    <cellStyle name="Input [yellow] 17 2" xfId="15968"/>
    <cellStyle name="Input [yellow] 17 2 2" xfId="15969"/>
    <cellStyle name="Input [yellow] 17 2 2 2" xfId="15970"/>
    <cellStyle name="Input [yellow] 17 2 2 3" xfId="15971"/>
    <cellStyle name="Input [yellow] 17 2 2 4" xfId="15972"/>
    <cellStyle name="Input [yellow] 17 2 3" xfId="15973"/>
    <cellStyle name="Input [yellow] 17 2 3 2" xfId="15974"/>
    <cellStyle name="Input [yellow] 17 2 4" xfId="15975"/>
    <cellStyle name="Input [yellow] 17 2 5" xfId="15976"/>
    <cellStyle name="Input [yellow] 17 3" xfId="15977"/>
    <cellStyle name="Input [yellow] 17 3 2" xfId="15978"/>
    <cellStyle name="Input [yellow] 17 3 2 2" xfId="15979"/>
    <cellStyle name="Input [yellow] 17 3 2 3" xfId="15980"/>
    <cellStyle name="Input [yellow] 17 3 2 4" xfId="15981"/>
    <cellStyle name="Input [yellow] 17 3 3" xfId="15982"/>
    <cellStyle name="Input [yellow] 17 3 3 2" xfId="15983"/>
    <cellStyle name="Input [yellow] 17 3 4" xfId="15984"/>
    <cellStyle name="Input [yellow] 17 3 5" xfId="15985"/>
    <cellStyle name="Input [yellow] 17 4" xfId="15986"/>
    <cellStyle name="Input [yellow] 17 4 2" xfId="15987"/>
    <cellStyle name="Input [yellow] 17 4 2 2" xfId="15988"/>
    <cellStyle name="Input [yellow] 17 4 2 3" xfId="15989"/>
    <cellStyle name="Input [yellow] 17 4 2 4" xfId="15990"/>
    <cellStyle name="Input [yellow] 17 4 3" xfId="15991"/>
    <cellStyle name="Input [yellow] 17 4 3 2" xfId="15992"/>
    <cellStyle name="Input [yellow] 17 4 4" xfId="15993"/>
    <cellStyle name="Input [yellow] 17 4 5" xfId="15994"/>
    <cellStyle name="Input [yellow] 17 5" xfId="15995"/>
    <cellStyle name="Input [yellow] 17 5 2" xfId="15996"/>
    <cellStyle name="Input [yellow] 17 5 3" xfId="15997"/>
    <cellStyle name="Input [yellow] 17 5 4" xfId="15998"/>
    <cellStyle name="Input [yellow] 17 6" xfId="15999"/>
    <cellStyle name="Input [yellow] 17 6 2" xfId="16000"/>
    <cellStyle name="Input [yellow] 17 7" xfId="16001"/>
    <cellStyle name="Input [yellow] 17 8" xfId="16002"/>
    <cellStyle name="Input [yellow] 18" xfId="16003"/>
    <cellStyle name="Input [yellow] 18 2" xfId="16004"/>
    <cellStyle name="Input [yellow] 18 2 2" xfId="16005"/>
    <cellStyle name="Input [yellow] 18 2 2 2" xfId="16006"/>
    <cellStyle name="Input [yellow] 18 2 2 3" xfId="16007"/>
    <cellStyle name="Input [yellow] 18 2 2 4" xfId="16008"/>
    <cellStyle name="Input [yellow] 18 2 3" xfId="16009"/>
    <cellStyle name="Input [yellow] 18 2 3 2" xfId="16010"/>
    <cellStyle name="Input [yellow] 18 2 4" xfId="16011"/>
    <cellStyle name="Input [yellow] 18 2 5" xfId="16012"/>
    <cellStyle name="Input [yellow] 18 3" xfId="16013"/>
    <cellStyle name="Input [yellow] 18 3 2" xfId="16014"/>
    <cellStyle name="Input [yellow] 18 3 2 2" xfId="16015"/>
    <cellStyle name="Input [yellow] 18 3 2 3" xfId="16016"/>
    <cellStyle name="Input [yellow] 18 3 2 4" xfId="16017"/>
    <cellStyle name="Input [yellow] 18 3 3" xfId="16018"/>
    <cellStyle name="Input [yellow] 18 3 3 2" xfId="16019"/>
    <cellStyle name="Input [yellow] 18 3 4" xfId="16020"/>
    <cellStyle name="Input [yellow] 18 3 5" xfId="16021"/>
    <cellStyle name="Input [yellow] 18 4" xfId="16022"/>
    <cellStyle name="Input [yellow] 18 4 2" xfId="16023"/>
    <cellStyle name="Input [yellow] 18 4 2 2" xfId="16024"/>
    <cellStyle name="Input [yellow] 18 4 2 3" xfId="16025"/>
    <cellStyle name="Input [yellow] 18 4 2 4" xfId="16026"/>
    <cellStyle name="Input [yellow] 18 4 3" xfId="16027"/>
    <cellStyle name="Input [yellow] 18 4 3 2" xfId="16028"/>
    <cellStyle name="Input [yellow] 18 4 4" xfId="16029"/>
    <cellStyle name="Input [yellow] 18 4 5" xfId="16030"/>
    <cellStyle name="Input [yellow] 18 5" xfId="16031"/>
    <cellStyle name="Input [yellow] 18 5 2" xfId="16032"/>
    <cellStyle name="Input [yellow] 18 5 3" xfId="16033"/>
    <cellStyle name="Input [yellow] 18 5 4" xfId="16034"/>
    <cellStyle name="Input [yellow] 18 6" xfId="16035"/>
    <cellStyle name="Input [yellow] 18 6 2" xfId="16036"/>
    <cellStyle name="Input [yellow] 18 7" xfId="16037"/>
    <cellStyle name="Input [yellow] 18 8" xfId="16038"/>
    <cellStyle name="Input [yellow] 19" xfId="16039"/>
    <cellStyle name="Input [yellow] 19 2" xfId="16040"/>
    <cellStyle name="Input [yellow] 19 2 2" xfId="16041"/>
    <cellStyle name="Input [yellow] 19 2 2 2" xfId="16042"/>
    <cellStyle name="Input [yellow] 19 2 2 3" xfId="16043"/>
    <cellStyle name="Input [yellow] 19 2 2 4" xfId="16044"/>
    <cellStyle name="Input [yellow] 19 2 3" xfId="16045"/>
    <cellStyle name="Input [yellow] 19 2 3 2" xfId="16046"/>
    <cellStyle name="Input [yellow] 19 2 4" xfId="16047"/>
    <cellStyle name="Input [yellow] 19 2 5" xfId="16048"/>
    <cellStyle name="Input [yellow] 19 3" xfId="16049"/>
    <cellStyle name="Input [yellow] 19 3 2" xfId="16050"/>
    <cellStyle name="Input [yellow] 19 3 2 2" xfId="16051"/>
    <cellStyle name="Input [yellow] 19 3 2 3" xfId="16052"/>
    <cellStyle name="Input [yellow] 19 3 2 4" xfId="16053"/>
    <cellStyle name="Input [yellow] 19 3 3" xfId="16054"/>
    <cellStyle name="Input [yellow] 19 3 3 2" xfId="16055"/>
    <cellStyle name="Input [yellow] 19 3 4" xfId="16056"/>
    <cellStyle name="Input [yellow] 19 3 5" xfId="16057"/>
    <cellStyle name="Input [yellow] 19 4" xfId="16058"/>
    <cellStyle name="Input [yellow] 19 4 2" xfId="16059"/>
    <cellStyle name="Input [yellow] 19 4 2 2" xfId="16060"/>
    <cellStyle name="Input [yellow] 19 4 2 3" xfId="16061"/>
    <cellStyle name="Input [yellow] 19 4 2 4" xfId="16062"/>
    <cellStyle name="Input [yellow] 19 4 3" xfId="16063"/>
    <cellStyle name="Input [yellow] 19 4 3 2" xfId="16064"/>
    <cellStyle name="Input [yellow] 19 4 4" xfId="16065"/>
    <cellStyle name="Input [yellow] 19 4 5" xfId="16066"/>
    <cellStyle name="Input [yellow] 19 5" xfId="16067"/>
    <cellStyle name="Input [yellow] 19 5 2" xfId="16068"/>
    <cellStyle name="Input [yellow] 19 5 3" xfId="16069"/>
    <cellStyle name="Input [yellow] 19 5 4" xfId="16070"/>
    <cellStyle name="Input [yellow] 19 6" xfId="16071"/>
    <cellStyle name="Input [yellow] 19 6 2" xfId="16072"/>
    <cellStyle name="Input [yellow] 19 7" xfId="16073"/>
    <cellStyle name="Input [yellow] 19 8" xfId="16074"/>
    <cellStyle name="Input [yellow] 2" xfId="16075"/>
    <cellStyle name="Input [yellow] 2 2" xfId="16076"/>
    <cellStyle name="Input [yellow] 2 2 2" xfId="16077"/>
    <cellStyle name="Input [yellow] 2 2 2 2" xfId="16078"/>
    <cellStyle name="Input [yellow] 2 2 2 3" xfId="16079"/>
    <cellStyle name="Input [yellow] 2 2 2 4" xfId="16080"/>
    <cellStyle name="Input [yellow] 2 2 3" xfId="16081"/>
    <cellStyle name="Input [yellow] 2 2 3 2" xfId="16082"/>
    <cellStyle name="Input [yellow] 2 2 4" xfId="16083"/>
    <cellStyle name="Input [yellow] 2 2 5" xfId="16084"/>
    <cellStyle name="Input [yellow] 2 3" xfId="16085"/>
    <cellStyle name="Input [yellow] 2 3 2" xfId="16086"/>
    <cellStyle name="Input [yellow] 2 3 2 2" xfId="16087"/>
    <cellStyle name="Input [yellow] 2 3 2 3" xfId="16088"/>
    <cellStyle name="Input [yellow] 2 3 2 4" xfId="16089"/>
    <cellStyle name="Input [yellow] 2 3 3" xfId="16090"/>
    <cellStyle name="Input [yellow] 2 3 3 2" xfId="16091"/>
    <cellStyle name="Input [yellow] 2 3 4" xfId="16092"/>
    <cellStyle name="Input [yellow] 2 3 5" xfId="16093"/>
    <cellStyle name="Input [yellow] 2 4" xfId="16094"/>
    <cellStyle name="Input [yellow] 2 4 2" xfId="16095"/>
    <cellStyle name="Input [yellow] 2 4 2 2" xfId="16096"/>
    <cellStyle name="Input [yellow] 2 4 2 3" xfId="16097"/>
    <cellStyle name="Input [yellow] 2 4 2 4" xfId="16098"/>
    <cellStyle name="Input [yellow] 2 4 3" xfId="16099"/>
    <cellStyle name="Input [yellow] 2 4 3 2" xfId="16100"/>
    <cellStyle name="Input [yellow] 2 4 4" xfId="16101"/>
    <cellStyle name="Input [yellow] 2 4 5" xfId="16102"/>
    <cellStyle name="Input [yellow] 2 5" xfId="16103"/>
    <cellStyle name="Input [yellow] 2 5 2" xfId="16104"/>
    <cellStyle name="Input [yellow] 2 5 3" xfId="16105"/>
    <cellStyle name="Input [yellow] 2 5 4" xfId="16106"/>
    <cellStyle name="Input [yellow] 2 6" xfId="16107"/>
    <cellStyle name="Input [yellow] 2 6 2" xfId="16108"/>
    <cellStyle name="Input [yellow] 2 7" xfId="16109"/>
    <cellStyle name="Input [yellow] 2 8" xfId="16110"/>
    <cellStyle name="Input [yellow] 20" xfId="16111"/>
    <cellStyle name="Input [yellow] 20 2" xfId="16112"/>
    <cellStyle name="Input [yellow] 20 2 2" xfId="16113"/>
    <cellStyle name="Input [yellow] 20 2 2 2" xfId="16114"/>
    <cellStyle name="Input [yellow] 20 2 2 3" xfId="16115"/>
    <cellStyle name="Input [yellow] 20 2 2 4" xfId="16116"/>
    <cellStyle name="Input [yellow] 20 2 3" xfId="16117"/>
    <cellStyle name="Input [yellow] 20 2 3 2" xfId="16118"/>
    <cellStyle name="Input [yellow] 20 2 4" xfId="16119"/>
    <cellStyle name="Input [yellow] 20 2 5" xfId="16120"/>
    <cellStyle name="Input [yellow] 20 3" xfId="16121"/>
    <cellStyle name="Input [yellow] 20 3 2" xfId="16122"/>
    <cellStyle name="Input [yellow] 20 3 2 2" xfId="16123"/>
    <cellStyle name="Input [yellow] 20 3 2 3" xfId="16124"/>
    <cellStyle name="Input [yellow] 20 3 2 4" xfId="16125"/>
    <cellStyle name="Input [yellow] 20 3 3" xfId="16126"/>
    <cellStyle name="Input [yellow] 20 3 3 2" xfId="16127"/>
    <cellStyle name="Input [yellow] 20 3 4" xfId="16128"/>
    <cellStyle name="Input [yellow] 20 3 5" xfId="16129"/>
    <cellStyle name="Input [yellow] 20 4" xfId="16130"/>
    <cellStyle name="Input [yellow] 20 4 2" xfId="16131"/>
    <cellStyle name="Input [yellow] 20 4 2 2" xfId="16132"/>
    <cellStyle name="Input [yellow] 20 4 2 3" xfId="16133"/>
    <cellStyle name="Input [yellow] 20 4 2 4" xfId="16134"/>
    <cellStyle name="Input [yellow] 20 4 3" xfId="16135"/>
    <cellStyle name="Input [yellow] 20 4 3 2" xfId="16136"/>
    <cellStyle name="Input [yellow] 20 4 4" xfId="16137"/>
    <cellStyle name="Input [yellow] 20 4 5" xfId="16138"/>
    <cellStyle name="Input [yellow] 20 5" xfId="16139"/>
    <cellStyle name="Input [yellow] 20 5 2" xfId="16140"/>
    <cellStyle name="Input [yellow] 20 5 3" xfId="16141"/>
    <cellStyle name="Input [yellow] 20 5 4" xfId="16142"/>
    <cellStyle name="Input [yellow] 20 6" xfId="16143"/>
    <cellStyle name="Input [yellow] 20 6 2" xfId="16144"/>
    <cellStyle name="Input [yellow] 20 7" xfId="16145"/>
    <cellStyle name="Input [yellow] 20 8" xfId="16146"/>
    <cellStyle name="Input [yellow] 21" xfId="16147"/>
    <cellStyle name="Input [yellow] 21 2" xfId="16148"/>
    <cellStyle name="Input [yellow] 21 2 2" xfId="16149"/>
    <cellStyle name="Input [yellow] 21 2 2 2" xfId="16150"/>
    <cellStyle name="Input [yellow] 21 2 2 3" xfId="16151"/>
    <cellStyle name="Input [yellow] 21 2 2 4" xfId="16152"/>
    <cellStyle name="Input [yellow] 21 2 3" xfId="16153"/>
    <cellStyle name="Input [yellow] 21 2 3 2" xfId="16154"/>
    <cellStyle name="Input [yellow] 21 2 4" xfId="16155"/>
    <cellStyle name="Input [yellow] 21 2 5" xfId="16156"/>
    <cellStyle name="Input [yellow] 21 3" xfId="16157"/>
    <cellStyle name="Input [yellow] 21 3 2" xfId="16158"/>
    <cellStyle name="Input [yellow] 21 3 2 2" xfId="16159"/>
    <cellStyle name="Input [yellow] 21 3 2 3" xfId="16160"/>
    <cellStyle name="Input [yellow] 21 3 2 4" xfId="16161"/>
    <cellStyle name="Input [yellow] 21 3 3" xfId="16162"/>
    <cellStyle name="Input [yellow] 21 3 3 2" xfId="16163"/>
    <cellStyle name="Input [yellow] 21 3 4" xfId="16164"/>
    <cellStyle name="Input [yellow] 21 3 5" xfId="16165"/>
    <cellStyle name="Input [yellow] 21 4" xfId="16166"/>
    <cellStyle name="Input [yellow] 21 4 2" xfId="16167"/>
    <cellStyle name="Input [yellow] 21 4 2 2" xfId="16168"/>
    <cellStyle name="Input [yellow] 21 4 2 3" xfId="16169"/>
    <cellStyle name="Input [yellow] 21 4 2 4" xfId="16170"/>
    <cellStyle name="Input [yellow] 21 4 3" xfId="16171"/>
    <cellStyle name="Input [yellow] 21 4 3 2" xfId="16172"/>
    <cellStyle name="Input [yellow] 21 4 4" xfId="16173"/>
    <cellStyle name="Input [yellow] 21 4 5" xfId="16174"/>
    <cellStyle name="Input [yellow] 21 5" xfId="16175"/>
    <cellStyle name="Input [yellow] 21 5 2" xfId="16176"/>
    <cellStyle name="Input [yellow] 21 5 3" xfId="16177"/>
    <cellStyle name="Input [yellow] 21 5 4" xfId="16178"/>
    <cellStyle name="Input [yellow] 21 6" xfId="16179"/>
    <cellStyle name="Input [yellow] 21 6 2" xfId="16180"/>
    <cellStyle name="Input [yellow] 21 7" xfId="16181"/>
    <cellStyle name="Input [yellow] 21 8" xfId="16182"/>
    <cellStyle name="Input [yellow] 22" xfId="16183"/>
    <cellStyle name="Input [yellow] 22 2" xfId="16184"/>
    <cellStyle name="Input [yellow] 22 2 2" xfId="16185"/>
    <cellStyle name="Input [yellow] 22 2 2 2" xfId="16186"/>
    <cellStyle name="Input [yellow] 22 2 2 3" xfId="16187"/>
    <cellStyle name="Input [yellow] 22 2 2 4" xfId="16188"/>
    <cellStyle name="Input [yellow] 22 2 3" xfId="16189"/>
    <cellStyle name="Input [yellow] 22 2 3 2" xfId="16190"/>
    <cellStyle name="Input [yellow] 22 2 4" xfId="16191"/>
    <cellStyle name="Input [yellow] 22 2 5" xfId="16192"/>
    <cellStyle name="Input [yellow] 22 3" xfId="16193"/>
    <cellStyle name="Input [yellow] 22 3 2" xfId="16194"/>
    <cellStyle name="Input [yellow] 22 3 2 2" xfId="16195"/>
    <cellStyle name="Input [yellow] 22 3 2 3" xfId="16196"/>
    <cellStyle name="Input [yellow] 22 3 2 4" xfId="16197"/>
    <cellStyle name="Input [yellow] 22 3 3" xfId="16198"/>
    <cellStyle name="Input [yellow] 22 3 3 2" xfId="16199"/>
    <cellStyle name="Input [yellow] 22 3 4" xfId="16200"/>
    <cellStyle name="Input [yellow] 22 3 5" xfId="16201"/>
    <cellStyle name="Input [yellow] 22 4" xfId="16202"/>
    <cellStyle name="Input [yellow] 22 4 2" xfId="16203"/>
    <cellStyle name="Input [yellow] 22 4 2 2" xfId="16204"/>
    <cellStyle name="Input [yellow] 22 4 2 3" xfId="16205"/>
    <cellStyle name="Input [yellow] 22 4 2 4" xfId="16206"/>
    <cellStyle name="Input [yellow] 22 4 3" xfId="16207"/>
    <cellStyle name="Input [yellow] 22 4 3 2" xfId="16208"/>
    <cellStyle name="Input [yellow] 22 4 4" xfId="16209"/>
    <cellStyle name="Input [yellow] 22 4 5" xfId="16210"/>
    <cellStyle name="Input [yellow] 22 5" xfId="16211"/>
    <cellStyle name="Input [yellow] 22 5 2" xfId="16212"/>
    <cellStyle name="Input [yellow] 22 5 3" xfId="16213"/>
    <cellStyle name="Input [yellow] 22 5 4" xfId="16214"/>
    <cellStyle name="Input [yellow] 22 6" xfId="16215"/>
    <cellStyle name="Input [yellow] 22 6 2" xfId="16216"/>
    <cellStyle name="Input [yellow] 22 7" xfId="16217"/>
    <cellStyle name="Input [yellow] 22 8" xfId="16218"/>
    <cellStyle name="Input [yellow] 23" xfId="16219"/>
    <cellStyle name="Input [yellow] 23 2" xfId="16220"/>
    <cellStyle name="Input [yellow] 23 2 2" xfId="16221"/>
    <cellStyle name="Input [yellow] 23 2 2 2" xfId="16222"/>
    <cellStyle name="Input [yellow] 23 2 2 3" xfId="16223"/>
    <cellStyle name="Input [yellow] 23 2 2 4" xfId="16224"/>
    <cellStyle name="Input [yellow] 23 2 3" xfId="16225"/>
    <cellStyle name="Input [yellow] 23 2 3 2" xfId="16226"/>
    <cellStyle name="Input [yellow] 23 2 4" xfId="16227"/>
    <cellStyle name="Input [yellow] 23 2 5" xfId="16228"/>
    <cellStyle name="Input [yellow] 23 3" xfId="16229"/>
    <cellStyle name="Input [yellow] 23 3 2" xfId="16230"/>
    <cellStyle name="Input [yellow] 23 3 2 2" xfId="16231"/>
    <cellStyle name="Input [yellow] 23 3 2 3" xfId="16232"/>
    <cellStyle name="Input [yellow] 23 3 2 4" xfId="16233"/>
    <cellStyle name="Input [yellow] 23 3 3" xfId="16234"/>
    <cellStyle name="Input [yellow] 23 3 3 2" xfId="16235"/>
    <cellStyle name="Input [yellow] 23 3 4" xfId="16236"/>
    <cellStyle name="Input [yellow] 23 3 5" xfId="16237"/>
    <cellStyle name="Input [yellow] 23 4" xfId="16238"/>
    <cellStyle name="Input [yellow] 23 4 2" xfId="16239"/>
    <cellStyle name="Input [yellow] 23 4 2 2" xfId="16240"/>
    <cellStyle name="Input [yellow] 23 4 2 3" xfId="16241"/>
    <cellStyle name="Input [yellow] 23 4 2 4" xfId="16242"/>
    <cellStyle name="Input [yellow] 23 4 3" xfId="16243"/>
    <cellStyle name="Input [yellow] 23 4 3 2" xfId="16244"/>
    <cellStyle name="Input [yellow] 23 4 4" xfId="16245"/>
    <cellStyle name="Input [yellow] 23 4 5" xfId="16246"/>
    <cellStyle name="Input [yellow] 23 5" xfId="16247"/>
    <cellStyle name="Input [yellow] 23 5 2" xfId="16248"/>
    <cellStyle name="Input [yellow] 23 5 3" xfId="16249"/>
    <cellStyle name="Input [yellow] 23 5 4" xfId="16250"/>
    <cellStyle name="Input [yellow] 23 6" xfId="16251"/>
    <cellStyle name="Input [yellow] 23 6 2" xfId="16252"/>
    <cellStyle name="Input [yellow] 23 7" xfId="16253"/>
    <cellStyle name="Input [yellow] 23 8" xfId="16254"/>
    <cellStyle name="Input [yellow] 24" xfId="16255"/>
    <cellStyle name="Input [yellow] 24 2" xfId="16256"/>
    <cellStyle name="Input [yellow] 24 2 2" xfId="16257"/>
    <cellStyle name="Input [yellow] 24 2 2 2" xfId="16258"/>
    <cellStyle name="Input [yellow] 24 2 2 3" xfId="16259"/>
    <cellStyle name="Input [yellow] 24 2 2 4" xfId="16260"/>
    <cellStyle name="Input [yellow] 24 2 3" xfId="16261"/>
    <cellStyle name="Input [yellow] 24 2 3 2" xfId="16262"/>
    <cellStyle name="Input [yellow] 24 2 4" xfId="16263"/>
    <cellStyle name="Input [yellow] 24 2 5" xfId="16264"/>
    <cellStyle name="Input [yellow] 24 3" xfId="16265"/>
    <cellStyle name="Input [yellow] 24 3 2" xfId="16266"/>
    <cellStyle name="Input [yellow] 24 3 2 2" xfId="16267"/>
    <cellStyle name="Input [yellow] 24 3 2 3" xfId="16268"/>
    <cellStyle name="Input [yellow] 24 3 2 4" xfId="16269"/>
    <cellStyle name="Input [yellow] 24 3 3" xfId="16270"/>
    <cellStyle name="Input [yellow] 24 3 3 2" xfId="16271"/>
    <cellStyle name="Input [yellow] 24 3 4" xfId="16272"/>
    <cellStyle name="Input [yellow] 24 3 5" xfId="16273"/>
    <cellStyle name="Input [yellow] 24 4" xfId="16274"/>
    <cellStyle name="Input [yellow] 24 4 2" xfId="16275"/>
    <cellStyle name="Input [yellow] 24 4 2 2" xfId="16276"/>
    <cellStyle name="Input [yellow] 24 4 2 3" xfId="16277"/>
    <cellStyle name="Input [yellow] 24 4 2 4" xfId="16278"/>
    <cellStyle name="Input [yellow] 24 4 3" xfId="16279"/>
    <cellStyle name="Input [yellow] 24 4 3 2" xfId="16280"/>
    <cellStyle name="Input [yellow] 24 4 4" xfId="16281"/>
    <cellStyle name="Input [yellow] 24 4 5" xfId="16282"/>
    <cellStyle name="Input [yellow] 24 5" xfId="16283"/>
    <cellStyle name="Input [yellow] 24 5 2" xfId="16284"/>
    <cellStyle name="Input [yellow] 24 5 3" xfId="16285"/>
    <cellStyle name="Input [yellow] 24 5 4" xfId="16286"/>
    <cellStyle name="Input [yellow] 24 6" xfId="16287"/>
    <cellStyle name="Input [yellow] 24 6 2" xfId="16288"/>
    <cellStyle name="Input [yellow] 24 7" xfId="16289"/>
    <cellStyle name="Input [yellow] 24 8" xfId="16290"/>
    <cellStyle name="Input [yellow] 25" xfId="16291"/>
    <cellStyle name="Input [yellow] 25 2" xfId="16292"/>
    <cellStyle name="Input [yellow] 25 2 2" xfId="16293"/>
    <cellStyle name="Input [yellow] 25 2 2 2" xfId="16294"/>
    <cellStyle name="Input [yellow] 25 2 2 3" xfId="16295"/>
    <cellStyle name="Input [yellow] 25 2 2 4" xfId="16296"/>
    <cellStyle name="Input [yellow] 25 2 3" xfId="16297"/>
    <cellStyle name="Input [yellow] 25 2 3 2" xfId="16298"/>
    <cellStyle name="Input [yellow] 25 2 4" xfId="16299"/>
    <cellStyle name="Input [yellow] 25 2 5" xfId="16300"/>
    <cellStyle name="Input [yellow] 25 3" xfId="16301"/>
    <cellStyle name="Input [yellow] 25 3 2" xfId="16302"/>
    <cellStyle name="Input [yellow] 25 3 2 2" xfId="16303"/>
    <cellStyle name="Input [yellow] 25 3 2 3" xfId="16304"/>
    <cellStyle name="Input [yellow] 25 3 2 4" xfId="16305"/>
    <cellStyle name="Input [yellow] 25 3 3" xfId="16306"/>
    <cellStyle name="Input [yellow] 25 3 3 2" xfId="16307"/>
    <cellStyle name="Input [yellow] 25 3 4" xfId="16308"/>
    <cellStyle name="Input [yellow] 25 3 5" xfId="16309"/>
    <cellStyle name="Input [yellow] 25 4" xfId="16310"/>
    <cellStyle name="Input [yellow] 25 4 2" xfId="16311"/>
    <cellStyle name="Input [yellow] 25 4 2 2" xfId="16312"/>
    <cellStyle name="Input [yellow] 25 4 2 3" xfId="16313"/>
    <cellStyle name="Input [yellow] 25 4 2 4" xfId="16314"/>
    <cellStyle name="Input [yellow] 25 4 3" xfId="16315"/>
    <cellStyle name="Input [yellow] 25 4 3 2" xfId="16316"/>
    <cellStyle name="Input [yellow] 25 4 4" xfId="16317"/>
    <cellStyle name="Input [yellow] 25 4 5" xfId="16318"/>
    <cellStyle name="Input [yellow] 25 5" xfId="16319"/>
    <cellStyle name="Input [yellow] 25 5 2" xfId="16320"/>
    <cellStyle name="Input [yellow] 25 5 3" xfId="16321"/>
    <cellStyle name="Input [yellow] 25 5 4" xfId="16322"/>
    <cellStyle name="Input [yellow] 25 6" xfId="16323"/>
    <cellStyle name="Input [yellow] 25 6 2" xfId="16324"/>
    <cellStyle name="Input [yellow] 25 7" xfId="16325"/>
    <cellStyle name="Input [yellow] 25 8" xfId="16326"/>
    <cellStyle name="Input [yellow] 26" xfId="16327"/>
    <cellStyle name="Input [yellow] 26 2" xfId="16328"/>
    <cellStyle name="Input [yellow] 26 2 2" xfId="16329"/>
    <cellStyle name="Input [yellow] 26 2 2 2" xfId="16330"/>
    <cellStyle name="Input [yellow] 26 2 2 3" xfId="16331"/>
    <cellStyle name="Input [yellow] 26 2 2 4" xfId="16332"/>
    <cellStyle name="Input [yellow] 26 2 3" xfId="16333"/>
    <cellStyle name="Input [yellow] 26 2 3 2" xfId="16334"/>
    <cellStyle name="Input [yellow] 26 2 4" xfId="16335"/>
    <cellStyle name="Input [yellow] 26 2 5" xfId="16336"/>
    <cellStyle name="Input [yellow] 26 3" xfId="16337"/>
    <cellStyle name="Input [yellow] 26 3 2" xfId="16338"/>
    <cellStyle name="Input [yellow] 26 3 2 2" xfId="16339"/>
    <cellStyle name="Input [yellow] 26 3 2 3" xfId="16340"/>
    <cellStyle name="Input [yellow] 26 3 2 4" xfId="16341"/>
    <cellStyle name="Input [yellow] 26 3 3" xfId="16342"/>
    <cellStyle name="Input [yellow] 26 3 3 2" xfId="16343"/>
    <cellStyle name="Input [yellow] 26 3 4" xfId="16344"/>
    <cellStyle name="Input [yellow] 26 3 5" xfId="16345"/>
    <cellStyle name="Input [yellow] 26 4" xfId="16346"/>
    <cellStyle name="Input [yellow] 26 4 2" xfId="16347"/>
    <cellStyle name="Input [yellow] 26 4 2 2" xfId="16348"/>
    <cellStyle name="Input [yellow] 26 4 2 3" xfId="16349"/>
    <cellStyle name="Input [yellow] 26 4 2 4" xfId="16350"/>
    <cellStyle name="Input [yellow] 26 4 3" xfId="16351"/>
    <cellStyle name="Input [yellow] 26 4 3 2" xfId="16352"/>
    <cellStyle name="Input [yellow] 26 4 4" xfId="16353"/>
    <cellStyle name="Input [yellow] 26 4 5" xfId="16354"/>
    <cellStyle name="Input [yellow] 26 5" xfId="16355"/>
    <cellStyle name="Input [yellow] 26 5 2" xfId="16356"/>
    <cellStyle name="Input [yellow] 26 5 3" xfId="16357"/>
    <cellStyle name="Input [yellow] 26 5 4" xfId="16358"/>
    <cellStyle name="Input [yellow] 26 6" xfId="16359"/>
    <cellStyle name="Input [yellow] 26 6 2" xfId="16360"/>
    <cellStyle name="Input [yellow] 26 7" xfId="16361"/>
    <cellStyle name="Input [yellow] 26 8" xfId="16362"/>
    <cellStyle name="Input [yellow] 27" xfId="16363"/>
    <cellStyle name="Input [yellow] 27 2" xfId="16364"/>
    <cellStyle name="Input [yellow] 27 2 2" xfId="16365"/>
    <cellStyle name="Input [yellow] 27 2 2 2" xfId="16366"/>
    <cellStyle name="Input [yellow] 27 2 2 3" xfId="16367"/>
    <cellStyle name="Input [yellow] 27 2 2 4" xfId="16368"/>
    <cellStyle name="Input [yellow] 27 2 3" xfId="16369"/>
    <cellStyle name="Input [yellow] 27 2 3 2" xfId="16370"/>
    <cellStyle name="Input [yellow] 27 2 4" xfId="16371"/>
    <cellStyle name="Input [yellow] 27 2 5" xfId="16372"/>
    <cellStyle name="Input [yellow] 27 3" xfId="16373"/>
    <cellStyle name="Input [yellow] 27 3 2" xfId="16374"/>
    <cellStyle name="Input [yellow] 27 3 2 2" xfId="16375"/>
    <cellStyle name="Input [yellow] 27 3 2 3" xfId="16376"/>
    <cellStyle name="Input [yellow] 27 3 2 4" xfId="16377"/>
    <cellStyle name="Input [yellow] 27 3 3" xfId="16378"/>
    <cellStyle name="Input [yellow] 27 3 3 2" xfId="16379"/>
    <cellStyle name="Input [yellow] 27 3 4" xfId="16380"/>
    <cellStyle name="Input [yellow] 27 3 5" xfId="16381"/>
    <cellStyle name="Input [yellow] 27 4" xfId="16382"/>
    <cellStyle name="Input [yellow] 27 4 2" xfId="16383"/>
    <cellStyle name="Input [yellow] 27 4 2 2" xfId="16384"/>
    <cellStyle name="Input [yellow] 27 4 2 3" xfId="16385"/>
    <cellStyle name="Input [yellow] 27 4 2 4" xfId="16386"/>
    <cellStyle name="Input [yellow] 27 4 3" xfId="16387"/>
    <cellStyle name="Input [yellow] 27 4 3 2" xfId="16388"/>
    <cellStyle name="Input [yellow] 27 4 4" xfId="16389"/>
    <cellStyle name="Input [yellow] 27 4 5" xfId="16390"/>
    <cellStyle name="Input [yellow] 27 5" xfId="16391"/>
    <cellStyle name="Input [yellow] 27 5 2" xfId="16392"/>
    <cellStyle name="Input [yellow] 27 5 3" xfId="16393"/>
    <cellStyle name="Input [yellow] 27 5 4" xfId="16394"/>
    <cellStyle name="Input [yellow] 27 6" xfId="16395"/>
    <cellStyle name="Input [yellow] 27 6 2" xfId="16396"/>
    <cellStyle name="Input [yellow] 27 7" xfId="16397"/>
    <cellStyle name="Input [yellow] 27 8" xfId="16398"/>
    <cellStyle name="Input [yellow] 28" xfId="16399"/>
    <cellStyle name="Input [yellow] 28 2" xfId="16400"/>
    <cellStyle name="Input [yellow] 28 2 2" xfId="16401"/>
    <cellStyle name="Input [yellow] 28 2 2 2" xfId="16402"/>
    <cellStyle name="Input [yellow] 28 2 2 3" xfId="16403"/>
    <cellStyle name="Input [yellow] 28 2 2 4" xfId="16404"/>
    <cellStyle name="Input [yellow] 28 2 3" xfId="16405"/>
    <cellStyle name="Input [yellow] 28 2 3 2" xfId="16406"/>
    <cellStyle name="Input [yellow] 28 2 4" xfId="16407"/>
    <cellStyle name="Input [yellow] 28 2 5" xfId="16408"/>
    <cellStyle name="Input [yellow] 28 3" xfId="16409"/>
    <cellStyle name="Input [yellow] 28 3 2" xfId="16410"/>
    <cellStyle name="Input [yellow] 28 3 2 2" xfId="16411"/>
    <cellStyle name="Input [yellow] 28 3 2 3" xfId="16412"/>
    <cellStyle name="Input [yellow] 28 3 2 4" xfId="16413"/>
    <cellStyle name="Input [yellow] 28 3 3" xfId="16414"/>
    <cellStyle name="Input [yellow] 28 3 3 2" xfId="16415"/>
    <cellStyle name="Input [yellow] 28 3 4" xfId="16416"/>
    <cellStyle name="Input [yellow] 28 3 5" xfId="16417"/>
    <cellStyle name="Input [yellow] 28 4" xfId="16418"/>
    <cellStyle name="Input [yellow] 28 4 2" xfId="16419"/>
    <cellStyle name="Input [yellow] 28 4 2 2" xfId="16420"/>
    <cellStyle name="Input [yellow] 28 4 2 3" xfId="16421"/>
    <cellStyle name="Input [yellow] 28 4 2 4" xfId="16422"/>
    <cellStyle name="Input [yellow] 28 4 3" xfId="16423"/>
    <cellStyle name="Input [yellow] 28 4 3 2" xfId="16424"/>
    <cellStyle name="Input [yellow] 28 4 4" xfId="16425"/>
    <cellStyle name="Input [yellow] 28 4 5" xfId="16426"/>
    <cellStyle name="Input [yellow] 28 5" xfId="16427"/>
    <cellStyle name="Input [yellow] 28 5 2" xfId="16428"/>
    <cellStyle name="Input [yellow] 28 5 3" xfId="16429"/>
    <cellStyle name="Input [yellow] 28 5 4" xfId="16430"/>
    <cellStyle name="Input [yellow] 28 6" xfId="16431"/>
    <cellStyle name="Input [yellow] 28 6 2" xfId="16432"/>
    <cellStyle name="Input [yellow] 28 7" xfId="16433"/>
    <cellStyle name="Input [yellow] 28 8" xfId="16434"/>
    <cellStyle name="Input [yellow] 29" xfId="16435"/>
    <cellStyle name="Input [yellow] 29 2" xfId="16436"/>
    <cellStyle name="Input [yellow] 29 2 2" xfId="16437"/>
    <cellStyle name="Input [yellow] 29 2 2 2" xfId="16438"/>
    <cellStyle name="Input [yellow] 29 2 2 3" xfId="16439"/>
    <cellStyle name="Input [yellow] 29 2 2 4" xfId="16440"/>
    <cellStyle name="Input [yellow] 29 2 3" xfId="16441"/>
    <cellStyle name="Input [yellow] 29 2 3 2" xfId="16442"/>
    <cellStyle name="Input [yellow] 29 2 4" xfId="16443"/>
    <cellStyle name="Input [yellow] 29 2 5" xfId="16444"/>
    <cellStyle name="Input [yellow] 29 3" xfId="16445"/>
    <cellStyle name="Input [yellow] 29 3 2" xfId="16446"/>
    <cellStyle name="Input [yellow] 29 3 2 2" xfId="16447"/>
    <cellStyle name="Input [yellow] 29 3 2 3" xfId="16448"/>
    <cellStyle name="Input [yellow] 29 3 2 4" xfId="16449"/>
    <cellStyle name="Input [yellow] 29 3 3" xfId="16450"/>
    <cellStyle name="Input [yellow] 29 3 3 2" xfId="16451"/>
    <cellStyle name="Input [yellow] 29 3 4" xfId="16452"/>
    <cellStyle name="Input [yellow] 29 3 5" xfId="16453"/>
    <cellStyle name="Input [yellow] 29 4" xfId="16454"/>
    <cellStyle name="Input [yellow] 29 4 2" xfId="16455"/>
    <cellStyle name="Input [yellow] 29 4 2 2" xfId="16456"/>
    <cellStyle name="Input [yellow] 29 4 2 3" xfId="16457"/>
    <cellStyle name="Input [yellow] 29 4 2 4" xfId="16458"/>
    <cellStyle name="Input [yellow] 29 4 3" xfId="16459"/>
    <cellStyle name="Input [yellow] 29 4 3 2" xfId="16460"/>
    <cellStyle name="Input [yellow] 29 4 4" xfId="16461"/>
    <cellStyle name="Input [yellow] 29 4 5" xfId="16462"/>
    <cellStyle name="Input [yellow] 29 5" xfId="16463"/>
    <cellStyle name="Input [yellow] 29 5 2" xfId="16464"/>
    <cellStyle name="Input [yellow] 29 5 3" xfId="16465"/>
    <cellStyle name="Input [yellow] 29 5 4" xfId="16466"/>
    <cellStyle name="Input [yellow] 29 6" xfId="16467"/>
    <cellStyle name="Input [yellow] 29 6 2" xfId="16468"/>
    <cellStyle name="Input [yellow] 29 7" xfId="16469"/>
    <cellStyle name="Input [yellow] 29 8" xfId="16470"/>
    <cellStyle name="Input [yellow] 3" xfId="16471"/>
    <cellStyle name="Input [yellow] 3 2" xfId="16472"/>
    <cellStyle name="Input [yellow] 3 2 2" xfId="16473"/>
    <cellStyle name="Input [yellow] 3 2 2 2" xfId="16474"/>
    <cellStyle name="Input [yellow] 3 2 2 3" xfId="16475"/>
    <cellStyle name="Input [yellow] 3 2 2 4" xfId="16476"/>
    <cellStyle name="Input [yellow] 3 2 3" xfId="16477"/>
    <cellStyle name="Input [yellow] 3 2 3 2" xfId="16478"/>
    <cellStyle name="Input [yellow] 3 2 4" xfId="16479"/>
    <cellStyle name="Input [yellow] 3 2 5" xfId="16480"/>
    <cellStyle name="Input [yellow] 3 3" xfId="16481"/>
    <cellStyle name="Input [yellow] 3 3 2" xfId="16482"/>
    <cellStyle name="Input [yellow] 3 3 2 2" xfId="16483"/>
    <cellStyle name="Input [yellow] 3 3 2 3" xfId="16484"/>
    <cellStyle name="Input [yellow] 3 3 2 4" xfId="16485"/>
    <cellStyle name="Input [yellow] 3 3 3" xfId="16486"/>
    <cellStyle name="Input [yellow] 3 3 3 2" xfId="16487"/>
    <cellStyle name="Input [yellow] 3 3 4" xfId="16488"/>
    <cellStyle name="Input [yellow] 3 3 5" xfId="16489"/>
    <cellStyle name="Input [yellow] 3 4" xfId="16490"/>
    <cellStyle name="Input [yellow] 3 4 2" xfId="16491"/>
    <cellStyle name="Input [yellow] 3 4 2 2" xfId="16492"/>
    <cellStyle name="Input [yellow] 3 4 2 3" xfId="16493"/>
    <cellStyle name="Input [yellow] 3 4 2 4" xfId="16494"/>
    <cellStyle name="Input [yellow] 3 4 3" xfId="16495"/>
    <cellStyle name="Input [yellow] 3 4 3 2" xfId="16496"/>
    <cellStyle name="Input [yellow] 3 4 4" xfId="16497"/>
    <cellStyle name="Input [yellow] 3 4 5" xfId="16498"/>
    <cellStyle name="Input [yellow] 3 5" xfId="16499"/>
    <cellStyle name="Input [yellow] 3 5 2" xfId="16500"/>
    <cellStyle name="Input [yellow] 3 5 3" xfId="16501"/>
    <cellStyle name="Input [yellow] 3 5 4" xfId="16502"/>
    <cellStyle name="Input [yellow] 3 6" xfId="16503"/>
    <cellStyle name="Input [yellow] 3 6 2" xfId="16504"/>
    <cellStyle name="Input [yellow] 3 7" xfId="16505"/>
    <cellStyle name="Input [yellow] 3 8" xfId="16506"/>
    <cellStyle name="Input [yellow] 30" xfId="16507"/>
    <cellStyle name="Input [yellow] 30 2" xfId="16508"/>
    <cellStyle name="Input [yellow] 30 2 2" xfId="16509"/>
    <cellStyle name="Input [yellow] 30 2 2 2" xfId="16510"/>
    <cellStyle name="Input [yellow] 30 2 2 3" xfId="16511"/>
    <cellStyle name="Input [yellow] 30 2 2 4" xfId="16512"/>
    <cellStyle name="Input [yellow] 30 2 3" xfId="16513"/>
    <cellStyle name="Input [yellow] 30 2 3 2" xfId="16514"/>
    <cellStyle name="Input [yellow] 30 2 4" xfId="16515"/>
    <cellStyle name="Input [yellow] 30 2 5" xfId="16516"/>
    <cellStyle name="Input [yellow] 30 3" xfId="16517"/>
    <cellStyle name="Input [yellow] 30 3 2" xfId="16518"/>
    <cellStyle name="Input [yellow] 30 3 2 2" xfId="16519"/>
    <cellStyle name="Input [yellow] 30 3 2 3" xfId="16520"/>
    <cellStyle name="Input [yellow] 30 3 2 4" xfId="16521"/>
    <cellStyle name="Input [yellow] 30 3 3" xfId="16522"/>
    <cellStyle name="Input [yellow] 30 3 3 2" xfId="16523"/>
    <cellStyle name="Input [yellow] 30 3 4" xfId="16524"/>
    <cellStyle name="Input [yellow] 30 3 5" xfId="16525"/>
    <cellStyle name="Input [yellow] 30 4" xfId="16526"/>
    <cellStyle name="Input [yellow] 30 4 2" xfId="16527"/>
    <cellStyle name="Input [yellow] 30 4 2 2" xfId="16528"/>
    <cellStyle name="Input [yellow] 30 4 2 3" xfId="16529"/>
    <cellStyle name="Input [yellow] 30 4 2 4" xfId="16530"/>
    <cellStyle name="Input [yellow] 30 4 3" xfId="16531"/>
    <cellStyle name="Input [yellow] 30 4 3 2" xfId="16532"/>
    <cellStyle name="Input [yellow] 30 4 4" xfId="16533"/>
    <cellStyle name="Input [yellow] 30 4 5" xfId="16534"/>
    <cellStyle name="Input [yellow] 30 5" xfId="16535"/>
    <cellStyle name="Input [yellow] 30 5 2" xfId="16536"/>
    <cellStyle name="Input [yellow] 30 5 3" xfId="16537"/>
    <cellStyle name="Input [yellow] 30 5 4" xfId="16538"/>
    <cellStyle name="Input [yellow] 30 6" xfId="16539"/>
    <cellStyle name="Input [yellow] 30 6 2" xfId="16540"/>
    <cellStyle name="Input [yellow] 30 7" xfId="16541"/>
    <cellStyle name="Input [yellow] 30 8" xfId="16542"/>
    <cellStyle name="Input [yellow] 31" xfId="16543"/>
    <cellStyle name="Input [yellow] 31 2" xfId="16544"/>
    <cellStyle name="Input [yellow] 31 2 2" xfId="16545"/>
    <cellStyle name="Input [yellow] 31 2 2 2" xfId="16546"/>
    <cellStyle name="Input [yellow] 31 2 2 3" xfId="16547"/>
    <cellStyle name="Input [yellow] 31 2 2 4" xfId="16548"/>
    <cellStyle name="Input [yellow] 31 2 3" xfId="16549"/>
    <cellStyle name="Input [yellow] 31 2 3 2" xfId="16550"/>
    <cellStyle name="Input [yellow] 31 2 4" xfId="16551"/>
    <cellStyle name="Input [yellow] 31 2 5" xfId="16552"/>
    <cellStyle name="Input [yellow] 31 3" xfId="16553"/>
    <cellStyle name="Input [yellow] 31 3 2" xfId="16554"/>
    <cellStyle name="Input [yellow] 31 3 2 2" xfId="16555"/>
    <cellStyle name="Input [yellow] 31 3 2 3" xfId="16556"/>
    <cellStyle name="Input [yellow] 31 3 2 4" xfId="16557"/>
    <cellStyle name="Input [yellow] 31 3 3" xfId="16558"/>
    <cellStyle name="Input [yellow] 31 3 3 2" xfId="16559"/>
    <cellStyle name="Input [yellow] 31 3 4" xfId="16560"/>
    <cellStyle name="Input [yellow] 31 3 5" xfId="16561"/>
    <cellStyle name="Input [yellow] 31 4" xfId="16562"/>
    <cellStyle name="Input [yellow] 31 4 2" xfId="16563"/>
    <cellStyle name="Input [yellow] 31 4 2 2" xfId="16564"/>
    <cellStyle name="Input [yellow] 31 4 2 3" xfId="16565"/>
    <cellStyle name="Input [yellow] 31 4 2 4" xfId="16566"/>
    <cellStyle name="Input [yellow] 31 4 3" xfId="16567"/>
    <cellStyle name="Input [yellow] 31 4 3 2" xfId="16568"/>
    <cellStyle name="Input [yellow] 31 4 4" xfId="16569"/>
    <cellStyle name="Input [yellow] 31 4 5" xfId="16570"/>
    <cellStyle name="Input [yellow] 31 5" xfId="16571"/>
    <cellStyle name="Input [yellow] 31 5 2" xfId="16572"/>
    <cellStyle name="Input [yellow] 31 5 3" xfId="16573"/>
    <cellStyle name="Input [yellow] 31 5 4" xfId="16574"/>
    <cellStyle name="Input [yellow] 31 6" xfId="16575"/>
    <cellStyle name="Input [yellow] 31 6 2" xfId="16576"/>
    <cellStyle name="Input [yellow] 31 7" xfId="16577"/>
    <cellStyle name="Input [yellow] 31 8" xfId="16578"/>
    <cellStyle name="Input [yellow] 32" xfId="16579"/>
    <cellStyle name="Input [yellow] 32 2" xfId="16580"/>
    <cellStyle name="Input [yellow] 32 2 2" xfId="16581"/>
    <cellStyle name="Input [yellow] 32 2 2 2" xfId="16582"/>
    <cellStyle name="Input [yellow] 32 2 2 3" xfId="16583"/>
    <cellStyle name="Input [yellow] 32 2 2 4" xfId="16584"/>
    <cellStyle name="Input [yellow] 32 2 3" xfId="16585"/>
    <cellStyle name="Input [yellow] 32 2 3 2" xfId="16586"/>
    <cellStyle name="Input [yellow] 32 2 4" xfId="16587"/>
    <cellStyle name="Input [yellow] 32 2 5" xfId="16588"/>
    <cellStyle name="Input [yellow] 32 3" xfId="16589"/>
    <cellStyle name="Input [yellow] 32 3 2" xfId="16590"/>
    <cellStyle name="Input [yellow] 32 3 2 2" xfId="16591"/>
    <cellStyle name="Input [yellow] 32 3 2 3" xfId="16592"/>
    <cellStyle name="Input [yellow] 32 3 2 4" xfId="16593"/>
    <cellStyle name="Input [yellow] 32 3 3" xfId="16594"/>
    <cellStyle name="Input [yellow] 32 3 3 2" xfId="16595"/>
    <cellStyle name="Input [yellow] 32 3 4" xfId="16596"/>
    <cellStyle name="Input [yellow] 32 3 5" xfId="16597"/>
    <cellStyle name="Input [yellow] 32 4" xfId="16598"/>
    <cellStyle name="Input [yellow] 32 4 2" xfId="16599"/>
    <cellStyle name="Input [yellow] 32 4 2 2" xfId="16600"/>
    <cellStyle name="Input [yellow] 32 4 2 3" xfId="16601"/>
    <cellStyle name="Input [yellow] 32 4 2 4" xfId="16602"/>
    <cellStyle name="Input [yellow] 32 4 3" xfId="16603"/>
    <cellStyle name="Input [yellow] 32 4 3 2" xfId="16604"/>
    <cellStyle name="Input [yellow] 32 4 4" xfId="16605"/>
    <cellStyle name="Input [yellow] 32 4 5" xfId="16606"/>
    <cellStyle name="Input [yellow] 32 5" xfId="16607"/>
    <cellStyle name="Input [yellow] 32 5 2" xfId="16608"/>
    <cellStyle name="Input [yellow] 32 5 3" xfId="16609"/>
    <cellStyle name="Input [yellow] 32 5 4" xfId="16610"/>
    <cellStyle name="Input [yellow] 32 6" xfId="16611"/>
    <cellStyle name="Input [yellow] 32 6 2" xfId="16612"/>
    <cellStyle name="Input [yellow] 32 7" xfId="16613"/>
    <cellStyle name="Input [yellow] 32 8" xfId="16614"/>
    <cellStyle name="Input [yellow] 33" xfId="16615"/>
    <cellStyle name="Input [yellow] 33 2" xfId="16616"/>
    <cellStyle name="Input [yellow] 33 2 2" xfId="16617"/>
    <cellStyle name="Input [yellow] 33 2 2 2" xfId="16618"/>
    <cellStyle name="Input [yellow] 33 2 2 3" xfId="16619"/>
    <cellStyle name="Input [yellow] 33 2 2 4" xfId="16620"/>
    <cellStyle name="Input [yellow] 33 2 3" xfId="16621"/>
    <cellStyle name="Input [yellow] 33 2 3 2" xfId="16622"/>
    <cellStyle name="Input [yellow] 33 2 4" xfId="16623"/>
    <cellStyle name="Input [yellow] 33 2 5" xfId="16624"/>
    <cellStyle name="Input [yellow] 33 3" xfId="16625"/>
    <cellStyle name="Input [yellow] 33 3 2" xfId="16626"/>
    <cellStyle name="Input [yellow] 33 3 2 2" xfId="16627"/>
    <cellStyle name="Input [yellow] 33 3 2 3" xfId="16628"/>
    <cellStyle name="Input [yellow] 33 3 2 4" xfId="16629"/>
    <cellStyle name="Input [yellow] 33 3 3" xfId="16630"/>
    <cellStyle name="Input [yellow] 33 3 3 2" xfId="16631"/>
    <cellStyle name="Input [yellow] 33 3 4" xfId="16632"/>
    <cellStyle name="Input [yellow] 33 3 5" xfId="16633"/>
    <cellStyle name="Input [yellow] 33 4" xfId="16634"/>
    <cellStyle name="Input [yellow] 33 4 2" xfId="16635"/>
    <cellStyle name="Input [yellow] 33 4 2 2" xfId="16636"/>
    <cellStyle name="Input [yellow] 33 4 2 3" xfId="16637"/>
    <cellStyle name="Input [yellow] 33 4 2 4" xfId="16638"/>
    <cellStyle name="Input [yellow] 33 4 3" xfId="16639"/>
    <cellStyle name="Input [yellow] 33 4 3 2" xfId="16640"/>
    <cellStyle name="Input [yellow] 33 4 4" xfId="16641"/>
    <cellStyle name="Input [yellow] 33 4 5" xfId="16642"/>
    <cellStyle name="Input [yellow] 33 5" xfId="16643"/>
    <cellStyle name="Input [yellow] 33 5 2" xfId="16644"/>
    <cellStyle name="Input [yellow] 33 5 3" xfId="16645"/>
    <cellStyle name="Input [yellow] 33 5 4" xfId="16646"/>
    <cellStyle name="Input [yellow] 33 6" xfId="16647"/>
    <cellStyle name="Input [yellow] 33 6 2" xfId="16648"/>
    <cellStyle name="Input [yellow] 33 7" xfId="16649"/>
    <cellStyle name="Input [yellow] 33 8" xfId="16650"/>
    <cellStyle name="Input [yellow] 34" xfId="16651"/>
    <cellStyle name="Input [yellow] 34 2" xfId="16652"/>
    <cellStyle name="Input [yellow] 34 3" xfId="16653"/>
    <cellStyle name="Input [yellow] 34 4" xfId="16654"/>
    <cellStyle name="Input [yellow] 35" xfId="16655"/>
    <cellStyle name="Input [yellow] 35 2" xfId="16656"/>
    <cellStyle name="Input [yellow] 36" xfId="16657"/>
    <cellStyle name="Input [yellow] 4" xfId="16658"/>
    <cellStyle name="Input [yellow] 4 2" xfId="16659"/>
    <cellStyle name="Input [yellow] 4 2 2" xfId="16660"/>
    <cellStyle name="Input [yellow] 4 2 2 2" xfId="16661"/>
    <cellStyle name="Input [yellow] 4 2 2 3" xfId="16662"/>
    <cellStyle name="Input [yellow] 4 2 2 4" xfId="16663"/>
    <cellStyle name="Input [yellow] 4 2 3" xfId="16664"/>
    <cellStyle name="Input [yellow] 4 2 3 2" xfId="16665"/>
    <cellStyle name="Input [yellow] 4 2 4" xfId="16666"/>
    <cellStyle name="Input [yellow] 4 2 5" xfId="16667"/>
    <cellStyle name="Input [yellow] 4 3" xfId="16668"/>
    <cellStyle name="Input [yellow] 4 3 2" xfId="16669"/>
    <cellStyle name="Input [yellow] 4 3 2 2" xfId="16670"/>
    <cellStyle name="Input [yellow] 4 3 2 3" xfId="16671"/>
    <cellStyle name="Input [yellow] 4 3 2 4" xfId="16672"/>
    <cellStyle name="Input [yellow] 4 3 3" xfId="16673"/>
    <cellStyle name="Input [yellow] 4 3 3 2" xfId="16674"/>
    <cellStyle name="Input [yellow] 4 3 4" xfId="16675"/>
    <cellStyle name="Input [yellow] 4 3 5" xfId="16676"/>
    <cellStyle name="Input [yellow] 4 4" xfId="16677"/>
    <cellStyle name="Input [yellow] 4 4 2" xfId="16678"/>
    <cellStyle name="Input [yellow] 4 4 2 2" xfId="16679"/>
    <cellStyle name="Input [yellow] 4 4 2 3" xfId="16680"/>
    <cellStyle name="Input [yellow] 4 4 2 4" xfId="16681"/>
    <cellStyle name="Input [yellow] 4 4 3" xfId="16682"/>
    <cellStyle name="Input [yellow] 4 4 3 2" xfId="16683"/>
    <cellStyle name="Input [yellow] 4 4 4" xfId="16684"/>
    <cellStyle name="Input [yellow] 4 4 5" xfId="16685"/>
    <cellStyle name="Input [yellow] 4 5" xfId="16686"/>
    <cellStyle name="Input [yellow] 4 5 2" xfId="16687"/>
    <cellStyle name="Input [yellow] 4 5 3" xfId="16688"/>
    <cellStyle name="Input [yellow] 4 5 4" xfId="16689"/>
    <cellStyle name="Input [yellow] 4 6" xfId="16690"/>
    <cellStyle name="Input [yellow] 4 6 2" xfId="16691"/>
    <cellStyle name="Input [yellow] 4 7" xfId="16692"/>
    <cellStyle name="Input [yellow] 4 8" xfId="16693"/>
    <cellStyle name="Input [yellow] 5" xfId="16694"/>
    <cellStyle name="Input [yellow] 5 2" xfId="16695"/>
    <cellStyle name="Input [yellow] 5 2 2" xfId="16696"/>
    <cellStyle name="Input [yellow] 5 2 2 2" xfId="16697"/>
    <cellStyle name="Input [yellow] 5 2 2 3" xfId="16698"/>
    <cellStyle name="Input [yellow] 5 2 2 4" xfId="16699"/>
    <cellStyle name="Input [yellow] 5 2 3" xfId="16700"/>
    <cellStyle name="Input [yellow] 5 2 3 2" xfId="16701"/>
    <cellStyle name="Input [yellow] 5 2 4" xfId="16702"/>
    <cellStyle name="Input [yellow] 5 2 5" xfId="16703"/>
    <cellStyle name="Input [yellow] 5 3" xfId="16704"/>
    <cellStyle name="Input [yellow] 5 3 2" xfId="16705"/>
    <cellStyle name="Input [yellow] 5 3 2 2" xfId="16706"/>
    <cellStyle name="Input [yellow] 5 3 2 3" xfId="16707"/>
    <cellStyle name="Input [yellow] 5 3 2 4" xfId="16708"/>
    <cellStyle name="Input [yellow] 5 3 3" xfId="16709"/>
    <cellStyle name="Input [yellow] 5 3 3 2" xfId="16710"/>
    <cellStyle name="Input [yellow] 5 3 4" xfId="16711"/>
    <cellStyle name="Input [yellow] 5 3 5" xfId="16712"/>
    <cellStyle name="Input [yellow] 5 4" xfId="16713"/>
    <cellStyle name="Input [yellow] 5 4 2" xfId="16714"/>
    <cellStyle name="Input [yellow] 5 4 2 2" xfId="16715"/>
    <cellStyle name="Input [yellow] 5 4 2 3" xfId="16716"/>
    <cellStyle name="Input [yellow] 5 4 2 4" xfId="16717"/>
    <cellStyle name="Input [yellow] 5 4 3" xfId="16718"/>
    <cellStyle name="Input [yellow] 5 4 3 2" xfId="16719"/>
    <cellStyle name="Input [yellow] 5 4 4" xfId="16720"/>
    <cellStyle name="Input [yellow] 5 4 5" xfId="16721"/>
    <cellStyle name="Input [yellow] 5 5" xfId="16722"/>
    <cellStyle name="Input [yellow] 5 5 2" xfId="16723"/>
    <cellStyle name="Input [yellow] 5 5 3" xfId="16724"/>
    <cellStyle name="Input [yellow] 5 5 4" xfId="16725"/>
    <cellStyle name="Input [yellow] 5 6" xfId="16726"/>
    <cellStyle name="Input [yellow] 5 6 2" xfId="16727"/>
    <cellStyle name="Input [yellow] 5 7" xfId="16728"/>
    <cellStyle name="Input [yellow] 5 8" xfId="16729"/>
    <cellStyle name="Input [yellow] 6" xfId="16730"/>
    <cellStyle name="Input [yellow] 6 2" xfId="16731"/>
    <cellStyle name="Input [yellow] 6 2 2" xfId="16732"/>
    <cellStyle name="Input [yellow] 6 2 2 2" xfId="16733"/>
    <cellStyle name="Input [yellow] 6 2 2 3" xfId="16734"/>
    <cellStyle name="Input [yellow] 6 2 2 4" xfId="16735"/>
    <cellStyle name="Input [yellow] 6 2 3" xfId="16736"/>
    <cellStyle name="Input [yellow] 6 2 3 2" xfId="16737"/>
    <cellStyle name="Input [yellow] 6 2 4" xfId="16738"/>
    <cellStyle name="Input [yellow] 6 2 5" xfId="16739"/>
    <cellStyle name="Input [yellow] 6 3" xfId="16740"/>
    <cellStyle name="Input [yellow] 6 3 2" xfId="16741"/>
    <cellStyle name="Input [yellow] 6 3 2 2" xfId="16742"/>
    <cellStyle name="Input [yellow] 6 3 2 3" xfId="16743"/>
    <cellStyle name="Input [yellow] 6 3 2 4" xfId="16744"/>
    <cellStyle name="Input [yellow] 6 3 3" xfId="16745"/>
    <cellStyle name="Input [yellow] 6 3 3 2" xfId="16746"/>
    <cellStyle name="Input [yellow] 6 3 4" xfId="16747"/>
    <cellStyle name="Input [yellow] 6 3 5" xfId="16748"/>
    <cellStyle name="Input [yellow] 6 4" xfId="16749"/>
    <cellStyle name="Input [yellow] 6 4 2" xfId="16750"/>
    <cellStyle name="Input [yellow] 6 4 2 2" xfId="16751"/>
    <cellStyle name="Input [yellow] 6 4 2 3" xfId="16752"/>
    <cellStyle name="Input [yellow] 6 4 2 4" xfId="16753"/>
    <cellStyle name="Input [yellow] 6 4 3" xfId="16754"/>
    <cellStyle name="Input [yellow] 6 4 3 2" xfId="16755"/>
    <cellStyle name="Input [yellow] 6 4 4" xfId="16756"/>
    <cellStyle name="Input [yellow] 6 4 5" xfId="16757"/>
    <cellStyle name="Input [yellow] 6 5" xfId="16758"/>
    <cellStyle name="Input [yellow] 6 5 2" xfId="16759"/>
    <cellStyle name="Input [yellow] 6 5 3" xfId="16760"/>
    <cellStyle name="Input [yellow] 6 5 4" xfId="16761"/>
    <cellStyle name="Input [yellow] 6 6" xfId="16762"/>
    <cellStyle name="Input [yellow] 6 6 2" xfId="16763"/>
    <cellStyle name="Input [yellow] 6 7" xfId="16764"/>
    <cellStyle name="Input [yellow] 6 8" xfId="16765"/>
    <cellStyle name="Input [yellow] 7" xfId="16766"/>
    <cellStyle name="Input [yellow] 7 2" xfId="16767"/>
    <cellStyle name="Input [yellow] 7 2 2" xfId="16768"/>
    <cellStyle name="Input [yellow] 7 2 2 2" xfId="16769"/>
    <cellStyle name="Input [yellow] 7 2 2 3" xfId="16770"/>
    <cellStyle name="Input [yellow] 7 2 2 4" xfId="16771"/>
    <cellStyle name="Input [yellow] 7 2 3" xfId="16772"/>
    <cellStyle name="Input [yellow] 7 2 3 2" xfId="16773"/>
    <cellStyle name="Input [yellow] 7 2 4" xfId="16774"/>
    <cellStyle name="Input [yellow] 7 2 5" xfId="16775"/>
    <cellStyle name="Input [yellow] 7 3" xfId="16776"/>
    <cellStyle name="Input [yellow] 7 3 2" xfId="16777"/>
    <cellStyle name="Input [yellow] 7 3 2 2" xfId="16778"/>
    <cellStyle name="Input [yellow] 7 3 2 3" xfId="16779"/>
    <cellStyle name="Input [yellow] 7 3 2 4" xfId="16780"/>
    <cellStyle name="Input [yellow] 7 3 3" xfId="16781"/>
    <cellStyle name="Input [yellow] 7 3 3 2" xfId="16782"/>
    <cellStyle name="Input [yellow] 7 3 4" xfId="16783"/>
    <cellStyle name="Input [yellow] 7 3 5" xfId="16784"/>
    <cellStyle name="Input [yellow] 7 4" xfId="16785"/>
    <cellStyle name="Input [yellow] 7 4 2" xfId="16786"/>
    <cellStyle name="Input [yellow] 7 4 2 2" xfId="16787"/>
    <cellStyle name="Input [yellow] 7 4 2 3" xfId="16788"/>
    <cellStyle name="Input [yellow] 7 4 2 4" xfId="16789"/>
    <cellStyle name="Input [yellow] 7 4 3" xfId="16790"/>
    <cellStyle name="Input [yellow] 7 4 3 2" xfId="16791"/>
    <cellStyle name="Input [yellow] 7 4 4" xfId="16792"/>
    <cellStyle name="Input [yellow] 7 4 5" xfId="16793"/>
    <cellStyle name="Input [yellow] 7 5" xfId="16794"/>
    <cellStyle name="Input [yellow] 7 5 2" xfId="16795"/>
    <cellStyle name="Input [yellow] 7 5 3" xfId="16796"/>
    <cellStyle name="Input [yellow] 7 5 4" xfId="16797"/>
    <cellStyle name="Input [yellow] 7 6" xfId="16798"/>
    <cellStyle name="Input [yellow] 7 6 2" xfId="16799"/>
    <cellStyle name="Input [yellow] 7 7" xfId="16800"/>
    <cellStyle name="Input [yellow] 7 8" xfId="16801"/>
    <cellStyle name="Input [yellow] 8" xfId="16802"/>
    <cellStyle name="Input [yellow] 8 2" xfId="16803"/>
    <cellStyle name="Input [yellow] 8 2 2" xfId="16804"/>
    <cellStyle name="Input [yellow] 8 2 2 2" xfId="16805"/>
    <cellStyle name="Input [yellow] 8 2 2 3" xfId="16806"/>
    <cellStyle name="Input [yellow] 8 2 2 4" xfId="16807"/>
    <cellStyle name="Input [yellow] 8 2 3" xfId="16808"/>
    <cellStyle name="Input [yellow] 8 2 3 2" xfId="16809"/>
    <cellStyle name="Input [yellow] 8 2 4" xfId="16810"/>
    <cellStyle name="Input [yellow] 8 2 5" xfId="16811"/>
    <cellStyle name="Input [yellow] 8 3" xfId="16812"/>
    <cellStyle name="Input [yellow] 8 3 2" xfId="16813"/>
    <cellStyle name="Input [yellow] 8 3 2 2" xfId="16814"/>
    <cellStyle name="Input [yellow] 8 3 2 3" xfId="16815"/>
    <cellStyle name="Input [yellow] 8 3 2 4" xfId="16816"/>
    <cellStyle name="Input [yellow] 8 3 3" xfId="16817"/>
    <cellStyle name="Input [yellow] 8 3 3 2" xfId="16818"/>
    <cellStyle name="Input [yellow] 8 3 4" xfId="16819"/>
    <cellStyle name="Input [yellow] 8 3 5" xfId="16820"/>
    <cellStyle name="Input [yellow] 8 4" xfId="16821"/>
    <cellStyle name="Input [yellow] 8 4 2" xfId="16822"/>
    <cellStyle name="Input [yellow] 8 4 2 2" xfId="16823"/>
    <cellStyle name="Input [yellow] 8 4 2 3" xfId="16824"/>
    <cellStyle name="Input [yellow] 8 4 2 4" xfId="16825"/>
    <cellStyle name="Input [yellow] 8 4 3" xfId="16826"/>
    <cellStyle name="Input [yellow] 8 4 3 2" xfId="16827"/>
    <cellStyle name="Input [yellow] 8 4 4" xfId="16828"/>
    <cellStyle name="Input [yellow] 8 4 5" xfId="16829"/>
    <cellStyle name="Input [yellow] 8 5" xfId="16830"/>
    <cellStyle name="Input [yellow] 8 5 2" xfId="16831"/>
    <cellStyle name="Input [yellow] 8 5 3" xfId="16832"/>
    <cellStyle name="Input [yellow] 8 5 4" xfId="16833"/>
    <cellStyle name="Input [yellow] 8 6" xfId="16834"/>
    <cellStyle name="Input [yellow] 8 6 2" xfId="16835"/>
    <cellStyle name="Input [yellow] 8 7" xfId="16836"/>
    <cellStyle name="Input [yellow] 8 8" xfId="16837"/>
    <cellStyle name="Input [yellow] 9" xfId="16838"/>
    <cellStyle name="Input [yellow] 9 2" xfId="16839"/>
    <cellStyle name="Input [yellow] 9 2 2" xfId="16840"/>
    <cellStyle name="Input [yellow] 9 2 2 2" xfId="16841"/>
    <cellStyle name="Input [yellow] 9 2 2 3" xfId="16842"/>
    <cellStyle name="Input [yellow] 9 2 2 4" xfId="16843"/>
    <cellStyle name="Input [yellow] 9 2 3" xfId="16844"/>
    <cellStyle name="Input [yellow] 9 2 3 2" xfId="16845"/>
    <cellStyle name="Input [yellow] 9 2 4" xfId="16846"/>
    <cellStyle name="Input [yellow] 9 2 5" xfId="16847"/>
    <cellStyle name="Input [yellow] 9 3" xfId="16848"/>
    <cellStyle name="Input [yellow] 9 3 2" xfId="16849"/>
    <cellStyle name="Input [yellow] 9 3 2 2" xfId="16850"/>
    <cellStyle name="Input [yellow] 9 3 2 3" xfId="16851"/>
    <cellStyle name="Input [yellow] 9 3 2 4" xfId="16852"/>
    <cellStyle name="Input [yellow] 9 3 3" xfId="16853"/>
    <cellStyle name="Input [yellow] 9 3 3 2" xfId="16854"/>
    <cellStyle name="Input [yellow] 9 3 4" xfId="16855"/>
    <cellStyle name="Input [yellow] 9 3 5" xfId="16856"/>
    <cellStyle name="Input [yellow] 9 4" xfId="16857"/>
    <cellStyle name="Input [yellow] 9 4 2" xfId="16858"/>
    <cellStyle name="Input [yellow] 9 4 2 2" xfId="16859"/>
    <cellStyle name="Input [yellow] 9 4 2 3" xfId="16860"/>
    <cellStyle name="Input [yellow] 9 4 2 4" xfId="16861"/>
    <cellStyle name="Input [yellow] 9 4 3" xfId="16862"/>
    <cellStyle name="Input [yellow] 9 4 3 2" xfId="16863"/>
    <cellStyle name="Input [yellow] 9 4 4" xfId="16864"/>
    <cellStyle name="Input [yellow] 9 4 5" xfId="16865"/>
    <cellStyle name="Input [yellow] 9 5" xfId="16866"/>
    <cellStyle name="Input [yellow] 9 5 2" xfId="16867"/>
    <cellStyle name="Input [yellow] 9 5 3" xfId="16868"/>
    <cellStyle name="Input [yellow] 9 5 4" xfId="16869"/>
    <cellStyle name="Input [yellow] 9 6" xfId="16870"/>
    <cellStyle name="Input [yellow] 9 6 2" xfId="16871"/>
    <cellStyle name="Input [yellow] 9 7" xfId="16872"/>
    <cellStyle name="Input [yellow] 9 8" xfId="16873"/>
    <cellStyle name="Input 2" xfId="2984"/>
    <cellStyle name="Input 2 10" xfId="16874"/>
    <cellStyle name="Input 2 10 2" xfId="16875"/>
    <cellStyle name="Input 2 10 2 2" xfId="16876"/>
    <cellStyle name="Input 2 10 2 3" xfId="16877"/>
    <cellStyle name="Input 2 10 2 4" xfId="16878"/>
    <cellStyle name="Input 2 10 3" xfId="16879"/>
    <cellStyle name="Input 2 10 3 2" xfId="16880"/>
    <cellStyle name="Input 2 10 3 3" xfId="16881"/>
    <cellStyle name="Input 2 10 3 4" xfId="16882"/>
    <cellStyle name="Input 2 10 4" xfId="16883"/>
    <cellStyle name="Input 2 10 4 2" xfId="16884"/>
    <cellStyle name="Input 2 10 4 3" xfId="16885"/>
    <cellStyle name="Input 2 10 4 4" xfId="16886"/>
    <cellStyle name="Input 2 10 5" xfId="16887"/>
    <cellStyle name="Input 2 10 6" xfId="16888"/>
    <cellStyle name="Input 2 10 7" xfId="16889"/>
    <cellStyle name="Input 2 11" xfId="16890"/>
    <cellStyle name="Input 2 11 2" xfId="16891"/>
    <cellStyle name="Input 2 11 2 2" xfId="16892"/>
    <cellStyle name="Input 2 11 2 3" xfId="16893"/>
    <cellStyle name="Input 2 11 2 4" xfId="16894"/>
    <cellStyle name="Input 2 11 3" xfId="16895"/>
    <cellStyle name="Input 2 11 3 2" xfId="16896"/>
    <cellStyle name="Input 2 11 3 3" xfId="16897"/>
    <cellStyle name="Input 2 11 3 4" xfId="16898"/>
    <cellStyle name="Input 2 11 4" xfId="16899"/>
    <cellStyle name="Input 2 11 4 2" xfId="16900"/>
    <cellStyle name="Input 2 11 4 3" xfId="16901"/>
    <cellStyle name="Input 2 11 4 4" xfId="16902"/>
    <cellStyle name="Input 2 11 5" xfId="16903"/>
    <cellStyle name="Input 2 11 6" xfId="16904"/>
    <cellStyle name="Input 2 11 7" xfId="16905"/>
    <cellStyle name="Input 2 12" xfId="16906"/>
    <cellStyle name="Input 2 12 2" xfId="16907"/>
    <cellStyle name="Input 2 12 2 2" xfId="16908"/>
    <cellStyle name="Input 2 12 2 3" xfId="16909"/>
    <cellStyle name="Input 2 12 2 4" xfId="16910"/>
    <cellStyle name="Input 2 12 3" xfId="16911"/>
    <cellStyle name="Input 2 12 3 2" xfId="16912"/>
    <cellStyle name="Input 2 12 3 3" xfId="16913"/>
    <cellStyle name="Input 2 12 3 4" xfId="16914"/>
    <cellStyle name="Input 2 12 4" xfId="16915"/>
    <cellStyle name="Input 2 12 4 2" xfId="16916"/>
    <cellStyle name="Input 2 12 4 3" xfId="16917"/>
    <cellStyle name="Input 2 12 4 4" xfId="16918"/>
    <cellStyle name="Input 2 12 5" xfId="16919"/>
    <cellStyle name="Input 2 12 6" xfId="16920"/>
    <cellStyle name="Input 2 12 7" xfId="16921"/>
    <cellStyle name="Input 2 13" xfId="16922"/>
    <cellStyle name="Input 2 13 2" xfId="16923"/>
    <cellStyle name="Input 2 13 2 2" xfId="16924"/>
    <cellStyle name="Input 2 13 2 3" xfId="16925"/>
    <cellStyle name="Input 2 13 2 4" xfId="16926"/>
    <cellStyle name="Input 2 13 3" xfId="16927"/>
    <cellStyle name="Input 2 13 3 2" xfId="16928"/>
    <cellStyle name="Input 2 13 3 3" xfId="16929"/>
    <cellStyle name="Input 2 13 3 4" xfId="16930"/>
    <cellStyle name="Input 2 13 4" xfId="16931"/>
    <cellStyle name="Input 2 13 4 2" xfId="16932"/>
    <cellStyle name="Input 2 13 4 3" xfId="16933"/>
    <cellStyle name="Input 2 13 4 4" xfId="16934"/>
    <cellStyle name="Input 2 13 5" xfId="16935"/>
    <cellStyle name="Input 2 13 6" xfId="16936"/>
    <cellStyle name="Input 2 13 7" xfId="16937"/>
    <cellStyle name="Input 2 14" xfId="16938"/>
    <cellStyle name="Input 2 14 2" xfId="16939"/>
    <cellStyle name="Input 2 14 2 2" xfId="16940"/>
    <cellStyle name="Input 2 14 2 3" xfId="16941"/>
    <cellStyle name="Input 2 14 2 4" xfId="16942"/>
    <cellStyle name="Input 2 14 3" xfId="16943"/>
    <cellStyle name="Input 2 14 3 2" xfId="16944"/>
    <cellStyle name="Input 2 14 3 3" xfId="16945"/>
    <cellStyle name="Input 2 14 3 4" xfId="16946"/>
    <cellStyle name="Input 2 14 4" xfId="16947"/>
    <cellStyle name="Input 2 14 4 2" xfId="16948"/>
    <cellStyle name="Input 2 14 4 3" xfId="16949"/>
    <cellStyle name="Input 2 14 4 4" xfId="16950"/>
    <cellStyle name="Input 2 14 5" xfId="16951"/>
    <cellStyle name="Input 2 14 6" xfId="16952"/>
    <cellStyle name="Input 2 14 7" xfId="16953"/>
    <cellStyle name="Input 2 15" xfId="16954"/>
    <cellStyle name="Input 2 15 2" xfId="16955"/>
    <cellStyle name="Input 2 15 2 2" xfId="16956"/>
    <cellStyle name="Input 2 15 2 3" xfId="16957"/>
    <cellStyle name="Input 2 15 2 4" xfId="16958"/>
    <cellStyle name="Input 2 15 3" xfId="16959"/>
    <cellStyle name="Input 2 15 3 2" xfId="16960"/>
    <cellStyle name="Input 2 15 3 3" xfId="16961"/>
    <cellStyle name="Input 2 15 3 4" xfId="16962"/>
    <cellStyle name="Input 2 15 4" xfId="16963"/>
    <cellStyle name="Input 2 15 4 2" xfId="16964"/>
    <cellStyle name="Input 2 15 4 3" xfId="16965"/>
    <cellStyle name="Input 2 15 4 4" xfId="16966"/>
    <cellStyle name="Input 2 15 5" xfId="16967"/>
    <cellStyle name="Input 2 15 6" xfId="16968"/>
    <cellStyle name="Input 2 15 7" xfId="16969"/>
    <cellStyle name="Input 2 16" xfId="16970"/>
    <cellStyle name="Input 2 16 2" xfId="16971"/>
    <cellStyle name="Input 2 16 2 2" xfId="16972"/>
    <cellStyle name="Input 2 16 2 3" xfId="16973"/>
    <cellStyle name="Input 2 16 2 4" xfId="16974"/>
    <cellStyle name="Input 2 16 3" xfId="16975"/>
    <cellStyle name="Input 2 16 3 2" xfId="16976"/>
    <cellStyle name="Input 2 16 3 3" xfId="16977"/>
    <cellStyle name="Input 2 16 3 4" xfId="16978"/>
    <cellStyle name="Input 2 16 4" xfId="16979"/>
    <cellStyle name="Input 2 16 4 2" xfId="16980"/>
    <cellStyle name="Input 2 16 4 3" xfId="16981"/>
    <cellStyle name="Input 2 16 4 4" xfId="16982"/>
    <cellStyle name="Input 2 16 5" xfId="16983"/>
    <cellStyle name="Input 2 16 6" xfId="16984"/>
    <cellStyle name="Input 2 16 7" xfId="16985"/>
    <cellStyle name="Input 2 17" xfId="16986"/>
    <cellStyle name="Input 2 17 2" xfId="16987"/>
    <cellStyle name="Input 2 17 2 2" xfId="16988"/>
    <cellStyle name="Input 2 17 2 3" xfId="16989"/>
    <cellStyle name="Input 2 17 2 4" xfId="16990"/>
    <cellStyle name="Input 2 17 3" xfId="16991"/>
    <cellStyle name="Input 2 17 3 2" xfId="16992"/>
    <cellStyle name="Input 2 17 3 3" xfId="16993"/>
    <cellStyle name="Input 2 17 3 4" xfId="16994"/>
    <cellStyle name="Input 2 17 4" xfId="16995"/>
    <cellStyle name="Input 2 17 4 2" xfId="16996"/>
    <cellStyle name="Input 2 17 4 3" xfId="16997"/>
    <cellStyle name="Input 2 17 4 4" xfId="16998"/>
    <cellStyle name="Input 2 17 5" xfId="16999"/>
    <cellStyle name="Input 2 17 6" xfId="17000"/>
    <cellStyle name="Input 2 17 7" xfId="17001"/>
    <cellStyle name="Input 2 18" xfId="17002"/>
    <cellStyle name="Input 2 18 2" xfId="17003"/>
    <cellStyle name="Input 2 18 2 2" xfId="17004"/>
    <cellStyle name="Input 2 18 2 3" xfId="17005"/>
    <cellStyle name="Input 2 18 2 4" xfId="17006"/>
    <cellStyle name="Input 2 18 3" xfId="17007"/>
    <cellStyle name="Input 2 18 3 2" xfId="17008"/>
    <cellStyle name="Input 2 18 3 3" xfId="17009"/>
    <cellStyle name="Input 2 18 3 4" xfId="17010"/>
    <cellStyle name="Input 2 18 4" xfId="17011"/>
    <cellStyle name="Input 2 18 4 2" xfId="17012"/>
    <cellStyle name="Input 2 18 4 3" xfId="17013"/>
    <cellStyle name="Input 2 18 4 4" xfId="17014"/>
    <cellStyle name="Input 2 18 5" xfId="17015"/>
    <cellStyle name="Input 2 18 6" xfId="17016"/>
    <cellStyle name="Input 2 18 7" xfId="17017"/>
    <cellStyle name="Input 2 19" xfId="17018"/>
    <cellStyle name="Input 2 19 2" xfId="17019"/>
    <cellStyle name="Input 2 19 2 2" xfId="17020"/>
    <cellStyle name="Input 2 19 2 3" xfId="17021"/>
    <cellStyle name="Input 2 19 2 4" xfId="17022"/>
    <cellStyle name="Input 2 19 3" xfId="17023"/>
    <cellStyle name="Input 2 19 3 2" xfId="17024"/>
    <cellStyle name="Input 2 19 3 3" xfId="17025"/>
    <cellStyle name="Input 2 19 3 4" xfId="17026"/>
    <cellStyle name="Input 2 19 4" xfId="17027"/>
    <cellStyle name="Input 2 19 4 2" xfId="17028"/>
    <cellStyle name="Input 2 19 4 3" xfId="17029"/>
    <cellStyle name="Input 2 19 4 4" xfId="17030"/>
    <cellStyle name="Input 2 19 5" xfId="17031"/>
    <cellStyle name="Input 2 19 6" xfId="17032"/>
    <cellStyle name="Input 2 19 7" xfId="17033"/>
    <cellStyle name="Input 2 2" xfId="2985"/>
    <cellStyle name="Input 2 2 2" xfId="17034"/>
    <cellStyle name="Input 2 2 2 2" xfId="17035"/>
    <cellStyle name="Input 2 2 3" xfId="17036"/>
    <cellStyle name="Input 2 2 4" xfId="17037"/>
    <cellStyle name="Input 2 2 5" xfId="17038"/>
    <cellStyle name="Input 2 2 6" xfId="17039"/>
    <cellStyle name="Input 2 2 7" xfId="17040"/>
    <cellStyle name="Input 2 20" xfId="17041"/>
    <cellStyle name="Input 2 20 2" xfId="17042"/>
    <cellStyle name="Input 2 20 2 2" xfId="17043"/>
    <cellStyle name="Input 2 20 2 3" xfId="17044"/>
    <cellStyle name="Input 2 20 2 4" xfId="17045"/>
    <cellStyle name="Input 2 20 3" xfId="17046"/>
    <cellStyle name="Input 2 20 3 2" xfId="17047"/>
    <cellStyle name="Input 2 20 3 3" xfId="17048"/>
    <cellStyle name="Input 2 20 3 4" xfId="17049"/>
    <cellStyle name="Input 2 20 4" xfId="17050"/>
    <cellStyle name="Input 2 20 4 2" xfId="17051"/>
    <cellStyle name="Input 2 20 4 3" xfId="17052"/>
    <cellStyle name="Input 2 20 4 4" xfId="17053"/>
    <cellStyle name="Input 2 20 5" xfId="17054"/>
    <cellStyle name="Input 2 20 6" xfId="17055"/>
    <cellStyle name="Input 2 20 7" xfId="17056"/>
    <cellStyle name="Input 2 21" xfId="17057"/>
    <cellStyle name="Input 2 21 2" xfId="17058"/>
    <cellStyle name="Input 2 21 2 2" xfId="17059"/>
    <cellStyle name="Input 2 21 2 3" xfId="17060"/>
    <cellStyle name="Input 2 21 2 4" xfId="17061"/>
    <cellStyle name="Input 2 21 3" xfId="17062"/>
    <cellStyle name="Input 2 21 3 2" xfId="17063"/>
    <cellStyle name="Input 2 21 3 3" xfId="17064"/>
    <cellStyle name="Input 2 21 3 4" xfId="17065"/>
    <cellStyle name="Input 2 21 4" xfId="17066"/>
    <cellStyle name="Input 2 21 4 2" xfId="17067"/>
    <cellStyle name="Input 2 21 4 3" xfId="17068"/>
    <cellStyle name="Input 2 21 4 4" xfId="17069"/>
    <cellStyle name="Input 2 21 5" xfId="17070"/>
    <cellStyle name="Input 2 21 6" xfId="17071"/>
    <cellStyle name="Input 2 21 7" xfId="17072"/>
    <cellStyle name="Input 2 22" xfId="17073"/>
    <cellStyle name="Input 2 22 2" xfId="17074"/>
    <cellStyle name="Input 2 22 2 2" xfId="17075"/>
    <cellStyle name="Input 2 22 2 3" xfId="17076"/>
    <cellStyle name="Input 2 22 2 4" xfId="17077"/>
    <cellStyle name="Input 2 22 3" xfId="17078"/>
    <cellStyle name="Input 2 22 3 2" xfId="17079"/>
    <cellStyle name="Input 2 22 3 3" xfId="17080"/>
    <cellStyle name="Input 2 22 3 4" xfId="17081"/>
    <cellStyle name="Input 2 22 4" xfId="17082"/>
    <cellStyle name="Input 2 22 4 2" xfId="17083"/>
    <cellStyle name="Input 2 22 4 3" xfId="17084"/>
    <cellStyle name="Input 2 22 4 4" xfId="17085"/>
    <cellStyle name="Input 2 22 5" xfId="17086"/>
    <cellStyle name="Input 2 22 6" xfId="17087"/>
    <cellStyle name="Input 2 22 7" xfId="17088"/>
    <cellStyle name="Input 2 23" xfId="17089"/>
    <cellStyle name="Input 2 23 2" xfId="17090"/>
    <cellStyle name="Input 2 23 2 2" xfId="17091"/>
    <cellStyle name="Input 2 23 2 3" xfId="17092"/>
    <cellStyle name="Input 2 23 2 4" xfId="17093"/>
    <cellStyle name="Input 2 23 3" xfId="17094"/>
    <cellStyle name="Input 2 23 3 2" xfId="17095"/>
    <cellStyle name="Input 2 23 3 3" xfId="17096"/>
    <cellStyle name="Input 2 23 3 4" xfId="17097"/>
    <cellStyle name="Input 2 23 4" xfId="17098"/>
    <cellStyle name="Input 2 23 4 2" xfId="17099"/>
    <cellStyle name="Input 2 23 4 3" xfId="17100"/>
    <cellStyle name="Input 2 23 4 4" xfId="17101"/>
    <cellStyle name="Input 2 23 5" xfId="17102"/>
    <cellStyle name="Input 2 23 6" xfId="17103"/>
    <cellStyle name="Input 2 23 7" xfId="17104"/>
    <cellStyle name="Input 2 24" xfId="17105"/>
    <cellStyle name="Input 2 24 2" xfId="17106"/>
    <cellStyle name="Input 2 24 2 2" xfId="17107"/>
    <cellStyle name="Input 2 24 2 3" xfId="17108"/>
    <cellStyle name="Input 2 24 2 4" xfId="17109"/>
    <cellStyle name="Input 2 24 3" xfId="17110"/>
    <cellStyle name="Input 2 24 3 2" xfId="17111"/>
    <cellStyle name="Input 2 24 3 3" xfId="17112"/>
    <cellStyle name="Input 2 24 3 4" xfId="17113"/>
    <cellStyle name="Input 2 24 4" xfId="17114"/>
    <cellStyle name="Input 2 24 4 2" xfId="17115"/>
    <cellStyle name="Input 2 24 4 3" xfId="17116"/>
    <cellStyle name="Input 2 24 4 4" xfId="17117"/>
    <cellStyle name="Input 2 24 5" xfId="17118"/>
    <cellStyle name="Input 2 24 6" xfId="17119"/>
    <cellStyle name="Input 2 24 7" xfId="17120"/>
    <cellStyle name="Input 2 25" xfId="17121"/>
    <cellStyle name="Input 2 25 2" xfId="17122"/>
    <cellStyle name="Input 2 25 2 2" xfId="17123"/>
    <cellStyle name="Input 2 25 2 3" xfId="17124"/>
    <cellStyle name="Input 2 25 2 4" xfId="17125"/>
    <cellStyle name="Input 2 25 3" xfId="17126"/>
    <cellStyle name="Input 2 25 3 2" xfId="17127"/>
    <cellStyle name="Input 2 25 3 3" xfId="17128"/>
    <cellStyle name="Input 2 25 3 4" xfId="17129"/>
    <cellStyle name="Input 2 25 4" xfId="17130"/>
    <cellStyle name="Input 2 25 4 2" xfId="17131"/>
    <cellStyle name="Input 2 25 4 3" xfId="17132"/>
    <cellStyle name="Input 2 25 4 4" xfId="17133"/>
    <cellStyle name="Input 2 25 5" xfId="17134"/>
    <cellStyle name="Input 2 25 6" xfId="17135"/>
    <cellStyle name="Input 2 25 7" xfId="17136"/>
    <cellStyle name="Input 2 26" xfId="17137"/>
    <cellStyle name="Input 2 26 2" xfId="17138"/>
    <cellStyle name="Input 2 26 2 2" xfId="17139"/>
    <cellStyle name="Input 2 26 2 3" xfId="17140"/>
    <cellStyle name="Input 2 26 2 4" xfId="17141"/>
    <cellStyle name="Input 2 26 3" xfId="17142"/>
    <cellStyle name="Input 2 26 3 2" xfId="17143"/>
    <cellStyle name="Input 2 26 3 3" xfId="17144"/>
    <cellStyle name="Input 2 26 3 4" xfId="17145"/>
    <cellStyle name="Input 2 26 4" xfId="17146"/>
    <cellStyle name="Input 2 26 4 2" xfId="17147"/>
    <cellStyle name="Input 2 26 4 3" xfId="17148"/>
    <cellStyle name="Input 2 26 4 4" xfId="17149"/>
    <cellStyle name="Input 2 26 5" xfId="17150"/>
    <cellStyle name="Input 2 26 6" xfId="17151"/>
    <cellStyle name="Input 2 26 7" xfId="17152"/>
    <cellStyle name="Input 2 27" xfId="17153"/>
    <cellStyle name="Input 2 27 2" xfId="17154"/>
    <cellStyle name="Input 2 27 2 2" xfId="17155"/>
    <cellStyle name="Input 2 27 2 3" xfId="17156"/>
    <cellStyle name="Input 2 27 2 4" xfId="17157"/>
    <cellStyle name="Input 2 27 3" xfId="17158"/>
    <cellStyle name="Input 2 27 3 2" xfId="17159"/>
    <cellStyle name="Input 2 27 3 3" xfId="17160"/>
    <cellStyle name="Input 2 27 3 4" xfId="17161"/>
    <cellStyle name="Input 2 27 4" xfId="17162"/>
    <cellStyle name="Input 2 27 4 2" xfId="17163"/>
    <cellStyle name="Input 2 27 4 3" xfId="17164"/>
    <cellStyle name="Input 2 27 4 4" xfId="17165"/>
    <cellStyle name="Input 2 27 5" xfId="17166"/>
    <cellStyle name="Input 2 27 6" xfId="17167"/>
    <cellStyle name="Input 2 27 7" xfId="17168"/>
    <cellStyle name="Input 2 28" xfId="17169"/>
    <cellStyle name="Input 2 28 2" xfId="17170"/>
    <cellStyle name="Input 2 28 2 2" xfId="17171"/>
    <cellStyle name="Input 2 28 2 3" xfId="17172"/>
    <cellStyle name="Input 2 28 2 4" xfId="17173"/>
    <cellStyle name="Input 2 28 3" xfId="17174"/>
    <cellStyle name="Input 2 28 3 2" xfId="17175"/>
    <cellStyle name="Input 2 28 3 3" xfId="17176"/>
    <cellStyle name="Input 2 28 3 4" xfId="17177"/>
    <cellStyle name="Input 2 28 4" xfId="17178"/>
    <cellStyle name="Input 2 28 4 2" xfId="17179"/>
    <cellStyle name="Input 2 28 4 3" xfId="17180"/>
    <cellStyle name="Input 2 28 4 4" xfId="17181"/>
    <cellStyle name="Input 2 28 5" xfId="17182"/>
    <cellStyle name="Input 2 28 6" xfId="17183"/>
    <cellStyle name="Input 2 28 7" xfId="17184"/>
    <cellStyle name="Input 2 29" xfId="17185"/>
    <cellStyle name="Input 2 29 2" xfId="17186"/>
    <cellStyle name="Input 2 29 2 2" xfId="17187"/>
    <cellStyle name="Input 2 29 2 3" xfId="17188"/>
    <cellStyle name="Input 2 29 2 4" xfId="17189"/>
    <cellStyle name="Input 2 29 3" xfId="17190"/>
    <cellStyle name="Input 2 29 3 2" xfId="17191"/>
    <cellStyle name="Input 2 29 3 3" xfId="17192"/>
    <cellStyle name="Input 2 29 3 4" xfId="17193"/>
    <cellStyle name="Input 2 29 4" xfId="17194"/>
    <cellStyle name="Input 2 29 4 2" xfId="17195"/>
    <cellStyle name="Input 2 29 4 3" xfId="17196"/>
    <cellStyle name="Input 2 29 4 4" xfId="17197"/>
    <cellStyle name="Input 2 29 5" xfId="17198"/>
    <cellStyle name="Input 2 29 6" xfId="17199"/>
    <cellStyle name="Input 2 29 7" xfId="17200"/>
    <cellStyle name="Input 2 3" xfId="2986"/>
    <cellStyle name="Input 2 3 10" xfId="17201"/>
    <cellStyle name="Input 2 3 10 2" xfId="17202"/>
    <cellStyle name="Input 2 3 10 2 2" xfId="17203"/>
    <cellStyle name="Input 2 3 10 2 3" xfId="17204"/>
    <cellStyle name="Input 2 3 10 2 4" xfId="17205"/>
    <cellStyle name="Input 2 3 10 3" xfId="17206"/>
    <cellStyle name="Input 2 3 10 3 2" xfId="17207"/>
    <cellStyle name="Input 2 3 10 3 3" xfId="17208"/>
    <cellStyle name="Input 2 3 10 3 4" xfId="17209"/>
    <cellStyle name="Input 2 3 10 4" xfId="17210"/>
    <cellStyle name="Input 2 3 10 4 2" xfId="17211"/>
    <cellStyle name="Input 2 3 10 4 3" xfId="17212"/>
    <cellStyle name="Input 2 3 10 4 4" xfId="17213"/>
    <cellStyle name="Input 2 3 10 5" xfId="17214"/>
    <cellStyle name="Input 2 3 10 6" xfId="17215"/>
    <cellStyle name="Input 2 3 10 7" xfId="17216"/>
    <cellStyle name="Input 2 3 11" xfId="17217"/>
    <cellStyle name="Input 2 3 11 2" xfId="17218"/>
    <cellStyle name="Input 2 3 11 2 2" xfId="17219"/>
    <cellStyle name="Input 2 3 11 2 3" xfId="17220"/>
    <cellStyle name="Input 2 3 11 2 4" xfId="17221"/>
    <cellStyle name="Input 2 3 11 3" xfId="17222"/>
    <cellStyle name="Input 2 3 11 3 2" xfId="17223"/>
    <cellStyle name="Input 2 3 11 3 3" xfId="17224"/>
    <cellStyle name="Input 2 3 11 3 4" xfId="17225"/>
    <cellStyle name="Input 2 3 11 4" xfId="17226"/>
    <cellStyle name="Input 2 3 11 4 2" xfId="17227"/>
    <cellStyle name="Input 2 3 11 4 3" xfId="17228"/>
    <cellStyle name="Input 2 3 11 4 4" xfId="17229"/>
    <cellStyle name="Input 2 3 11 5" xfId="17230"/>
    <cellStyle name="Input 2 3 11 6" xfId="17231"/>
    <cellStyle name="Input 2 3 11 7" xfId="17232"/>
    <cellStyle name="Input 2 3 12" xfId="17233"/>
    <cellStyle name="Input 2 3 12 2" xfId="17234"/>
    <cellStyle name="Input 2 3 12 2 2" xfId="17235"/>
    <cellStyle name="Input 2 3 12 2 3" xfId="17236"/>
    <cellStyle name="Input 2 3 12 2 4" xfId="17237"/>
    <cellStyle name="Input 2 3 12 3" xfId="17238"/>
    <cellStyle name="Input 2 3 12 3 2" xfId="17239"/>
    <cellStyle name="Input 2 3 12 3 3" xfId="17240"/>
    <cellStyle name="Input 2 3 12 3 4" xfId="17241"/>
    <cellStyle name="Input 2 3 12 4" xfId="17242"/>
    <cellStyle name="Input 2 3 12 4 2" xfId="17243"/>
    <cellStyle name="Input 2 3 12 4 3" xfId="17244"/>
    <cellStyle name="Input 2 3 12 4 4" xfId="17245"/>
    <cellStyle name="Input 2 3 12 5" xfId="17246"/>
    <cellStyle name="Input 2 3 12 6" xfId="17247"/>
    <cellStyle name="Input 2 3 12 7" xfId="17248"/>
    <cellStyle name="Input 2 3 13" xfId="17249"/>
    <cellStyle name="Input 2 3 13 2" xfId="17250"/>
    <cellStyle name="Input 2 3 13 2 2" xfId="17251"/>
    <cellStyle name="Input 2 3 13 2 3" xfId="17252"/>
    <cellStyle name="Input 2 3 13 2 4" xfId="17253"/>
    <cellStyle name="Input 2 3 13 3" xfId="17254"/>
    <cellStyle name="Input 2 3 13 3 2" xfId="17255"/>
    <cellStyle name="Input 2 3 13 3 3" xfId="17256"/>
    <cellStyle name="Input 2 3 13 3 4" xfId="17257"/>
    <cellStyle name="Input 2 3 13 4" xfId="17258"/>
    <cellStyle name="Input 2 3 13 4 2" xfId="17259"/>
    <cellStyle name="Input 2 3 13 4 3" xfId="17260"/>
    <cellStyle name="Input 2 3 13 4 4" xfId="17261"/>
    <cellStyle name="Input 2 3 13 5" xfId="17262"/>
    <cellStyle name="Input 2 3 13 6" xfId="17263"/>
    <cellStyle name="Input 2 3 13 7" xfId="17264"/>
    <cellStyle name="Input 2 3 14" xfId="17265"/>
    <cellStyle name="Input 2 3 14 2" xfId="17266"/>
    <cellStyle name="Input 2 3 14 2 2" xfId="17267"/>
    <cellStyle name="Input 2 3 14 2 3" xfId="17268"/>
    <cellStyle name="Input 2 3 14 2 4" xfId="17269"/>
    <cellStyle name="Input 2 3 14 3" xfId="17270"/>
    <cellStyle name="Input 2 3 14 3 2" xfId="17271"/>
    <cellStyle name="Input 2 3 14 3 3" xfId="17272"/>
    <cellStyle name="Input 2 3 14 3 4" xfId="17273"/>
    <cellStyle name="Input 2 3 14 4" xfId="17274"/>
    <cellStyle name="Input 2 3 14 4 2" xfId="17275"/>
    <cellStyle name="Input 2 3 14 4 3" xfId="17276"/>
    <cellStyle name="Input 2 3 14 4 4" xfId="17277"/>
    <cellStyle name="Input 2 3 14 5" xfId="17278"/>
    <cellStyle name="Input 2 3 14 6" xfId="17279"/>
    <cellStyle name="Input 2 3 14 7" xfId="17280"/>
    <cellStyle name="Input 2 3 15" xfId="17281"/>
    <cellStyle name="Input 2 3 15 2" xfId="17282"/>
    <cellStyle name="Input 2 3 15 2 2" xfId="17283"/>
    <cellStyle name="Input 2 3 15 2 3" xfId="17284"/>
    <cellStyle name="Input 2 3 15 2 4" xfId="17285"/>
    <cellStyle name="Input 2 3 15 3" xfId="17286"/>
    <cellStyle name="Input 2 3 15 3 2" xfId="17287"/>
    <cellStyle name="Input 2 3 15 3 3" xfId="17288"/>
    <cellStyle name="Input 2 3 15 3 4" xfId="17289"/>
    <cellStyle name="Input 2 3 15 4" xfId="17290"/>
    <cellStyle name="Input 2 3 15 4 2" xfId="17291"/>
    <cellStyle name="Input 2 3 15 4 3" xfId="17292"/>
    <cellStyle name="Input 2 3 15 4 4" xfId="17293"/>
    <cellStyle name="Input 2 3 15 5" xfId="17294"/>
    <cellStyle name="Input 2 3 15 6" xfId="17295"/>
    <cellStyle name="Input 2 3 15 7" xfId="17296"/>
    <cellStyle name="Input 2 3 16" xfId="17297"/>
    <cellStyle name="Input 2 3 16 2" xfId="17298"/>
    <cellStyle name="Input 2 3 16 2 2" xfId="17299"/>
    <cellStyle name="Input 2 3 16 2 3" xfId="17300"/>
    <cellStyle name="Input 2 3 16 2 4" xfId="17301"/>
    <cellStyle name="Input 2 3 16 3" xfId="17302"/>
    <cellStyle name="Input 2 3 16 3 2" xfId="17303"/>
    <cellStyle name="Input 2 3 16 3 3" xfId="17304"/>
    <cellStyle name="Input 2 3 16 3 4" xfId="17305"/>
    <cellStyle name="Input 2 3 16 4" xfId="17306"/>
    <cellStyle name="Input 2 3 16 4 2" xfId="17307"/>
    <cellStyle name="Input 2 3 16 4 3" xfId="17308"/>
    <cellStyle name="Input 2 3 16 4 4" xfId="17309"/>
    <cellStyle name="Input 2 3 16 5" xfId="17310"/>
    <cellStyle name="Input 2 3 16 6" xfId="17311"/>
    <cellStyle name="Input 2 3 16 7" xfId="17312"/>
    <cellStyle name="Input 2 3 17" xfId="17313"/>
    <cellStyle name="Input 2 3 17 2" xfId="17314"/>
    <cellStyle name="Input 2 3 17 2 2" xfId="17315"/>
    <cellStyle name="Input 2 3 17 2 3" xfId="17316"/>
    <cellStyle name="Input 2 3 17 2 4" xfId="17317"/>
    <cellStyle name="Input 2 3 17 3" xfId="17318"/>
    <cellStyle name="Input 2 3 17 3 2" xfId="17319"/>
    <cellStyle name="Input 2 3 17 3 3" xfId="17320"/>
    <cellStyle name="Input 2 3 17 3 4" xfId="17321"/>
    <cellStyle name="Input 2 3 17 4" xfId="17322"/>
    <cellStyle name="Input 2 3 17 4 2" xfId="17323"/>
    <cellStyle name="Input 2 3 17 4 3" xfId="17324"/>
    <cellStyle name="Input 2 3 17 4 4" xfId="17325"/>
    <cellStyle name="Input 2 3 17 5" xfId="17326"/>
    <cellStyle name="Input 2 3 17 6" xfId="17327"/>
    <cellStyle name="Input 2 3 17 7" xfId="17328"/>
    <cellStyle name="Input 2 3 18" xfId="17329"/>
    <cellStyle name="Input 2 3 18 2" xfId="17330"/>
    <cellStyle name="Input 2 3 18 2 2" xfId="17331"/>
    <cellStyle name="Input 2 3 18 2 3" xfId="17332"/>
    <cellStyle name="Input 2 3 18 2 4" xfId="17333"/>
    <cellStyle name="Input 2 3 18 3" xfId="17334"/>
    <cellStyle name="Input 2 3 18 3 2" xfId="17335"/>
    <cellStyle name="Input 2 3 18 3 3" xfId="17336"/>
    <cellStyle name="Input 2 3 18 3 4" xfId="17337"/>
    <cellStyle name="Input 2 3 18 4" xfId="17338"/>
    <cellStyle name="Input 2 3 18 4 2" xfId="17339"/>
    <cellStyle name="Input 2 3 18 4 3" xfId="17340"/>
    <cellStyle name="Input 2 3 18 4 4" xfId="17341"/>
    <cellStyle name="Input 2 3 18 5" xfId="17342"/>
    <cellStyle name="Input 2 3 18 6" xfId="17343"/>
    <cellStyle name="Input 2 3 18 7" xfId="17344"/>
    <cellStyle name="Input 2 3 19" xfId="17345"/>
    <cellStyle name="Input 2 3 19 2" xfId="17346"/>
    <cellStyle name="Input 2 3 19 2 2" xfId="17347"/>
    <cellStyle name="Input 2 3 19 2 3" xfId="17348"/>
    <cellStyle name="Input 2 3 19 2 4" xfId="17349"/>
    <cellStyle name="Input 2 3 19 3" xfId="17350"/>
    <cellStyle name="Input 2 3 19 3 2" xfId="17351"/>
    <cellStyle name="Input 2 3 19 3 3" xfId="17352"/>
    <cellStyle name="Input 2 3 19 3 4" xfId="17353"/>
    <cellStyle name="Input 2 3 19 4" xfId="17354"/>
    <cellStyle name="Input 2 3 19 4 2" xfId="17355"/>
    <cellStyle name="Input 2 3 19 4 3" xfId="17356"/>
    <cellStyle name="Input 2 3 19 4 4" xfId="17357"/>
    <cellStyle name="Input 2 3 19 5" xfId="17358"/>
    <cellStyle name="Input 2 3 19 6" xfId="17359"/>
    <cellStyle name="Input 2 3 19 7" xfId="17360"/>
    <cellStyle name="Input 2 3 2" xfId="17361"/>
    <cellStyle name="Input 2 3 2 2" xfId="17362"/>
    <cellStyle name="Input 2 3 2 2 2" xfId="17363"/>
    <cellStyle name="Input 2 3 2 2 3" xfId="17364"/>
    <cellStyle name="Input 2 3 2 2 4" xfId="17365"/>
    <cellStyle name="Input 2 3 2 3" xfId="17366"/>
    <cellStyle name="Input 2 3 2 3 2" xfId="17367"/>
    <cellStyle name="Input 2 3 2 3 3" xfId="17368"/>
    <cellStyle name="Input 2 3 2 3 4" xfId="17369"/>
    <cellStyle name="Input 2 3 2 4" xfId="17370"/>
    <cellStyle name="Input 2 3 2 4 2" xfId="17371"/>
    <cellStyle name="Input 2 3 2 4 3" xfId="17372"/>
    <cellStyle name="Input 2 3 2 4 4" xfId="17373"/>
    <cellStyle name="Input 2 3 2 5" xfId="17374"/>
    <cellStyle name="Input 2 3 2 6" xfId="17375"/>
    <cellStyle name="Input 2 3 2 7" xfId="17376"/>
    <cellStyle name="Input 2 3 20" xfId="17377"/>
    <cellStyle name="Input 2 3 20 2" xfId="17378"/>
    <cellStyle name="Input 2 3 20 2 2" xfId="17379"/>
    <cellStyle name="Input 2 3 20 2 3" xfId="17380"/>
    <cellStyle name="Input 2 3 20 2 4" xfId="17381"/>
    <cellStyle name="Input 2 3 20 3" xfId="17382"/>
    <cellStyle name="Input 2 3 20 3 2" xfId="17383"/>
    <cellStyle name="Input 2 3 20 3 3" xfId="17384"/>
    <cellStyle name="Input 2 3 20 3 4" xfId="17385"/>
    <cellStyle name="Input 2 3 20 4" xfId="17386"/>
    <cellStyle name="Input 2 3 20 4 2" xfId="17387"/>
    <cellStyle name="Input 2 3 20 4 3" xfId="17388"/>
    <cellStyle name="Input 2 3 20 4 4" xfId="17389"/>
    <cellStyle name="Input 2 3 20 5" xfId="17390"/>
    <cellStyle name="Input 2 3 20 6" xfId="17391"/>
    <cellStyle name="Input 2 3 20 7" xfId="17392"/>
    <cellStyle name="Input 2 3 21" xfId="17393"/>
    <cellStyle name="Input 2 3 21 2" xfId="17394"/>
    <cellStyle name="Input 2 3 21 2 2" xfId="17395"/>
    <cellStyle name="Input 2 3 21 2 3" xfId="17396"/>
    <cellStyle name="Input 2 3 21 2 4" xfId="17397"/>
    <cellStyle name="Input 2 3 21 3" xfId="17398"/>
    <cellStyle name="Input 2 3 21 3 2" xfId="17399"/>
    <cellStyle name="Input 2 3 21 3 3" xfId="17400"/>
    <cellStyle name="Input 2 3 21 3 4" xfId="17401"/>
    <cellStyle name="Input 2 3 21 4" xfId="17402"/>
    <cellStyle name="Input 2 3 21 4 2" xfId="17403"/>
    <cellStyle name="Input 2 3 21 4 3" xfId="17404"/>
    <cellStyle name="Input 2 3 21 4 4" xfId="17405"/>
    <cellStyle name="Input 2 3 21 5" xfId="17406"/>
    <cellStyle name="Input 2 3 21 6" xfId="17407"/>
    <cellStyle name="Input 2 3 21 7" xfId="17408"/>
    <cellStyle name="Input 2 3 22" xfId="17409"/>
    <cellStyle name="Input 2 3 22 2" xfId="17410"/>
    <cellStyle name="Input 2 3 22 2 2" xfId="17411"/>
    <cellStyle name="Input 2 3 22 2 3" xfId="17412"/>
    <cellStyle name="Input 2 3 22 2 4" xfId="17413"/>
    <cellStyle name="Input 2 3 22 3" xfId="17414"/>
    <cellStyle name="Input 2 3 22 3 2" xfId="17415"/>
    <cellStyle name="Input 2 3 22 3 3" xfId="17416"/>
    <cellStyle name="Input 2 3 22 3 4" xfId="17417"/>
    <cellStyle name="Input 2 3 22 4" xfId="17418"/>
    <cellStyle name="Input 2 3 22 4 2" xfId="17419"/>
    <cellStyle name="Input 2 3 22 4 3" xfId="17420"/>
    <cellStyle name="Input 2 3 22 4 4" xfId="17421"/>
    <cellStyle name="Input 2 3 22 5" xfId="17422"/>
    <cellStyle name="Input 2 3 22 6" xfId="17423"/>
    <cellStyle name="Input 2 3 22 7" xfId="17424"/>
    <cellStyle name="Input 2 3 23" xfId="17425"/>
    <cellStyle name="Input 2 3 23 2" xfId="17426"/>
    <cellStyle name="Input 2 3 23 2 2" xfId="17427"/>
    <cellStyle name="Input 2 3 23 2 3" xfId="17428"/>
    <cellStyle name="Input 2 3 23 2 4" xfId="17429"/>
    <cellStyle name="Input 2 3 23 3" xfId="17430"/>
    <cellStyle name="Input 2 3 23 3 2" xfId="17431"/>
    <cellStyle name="Input 2 3 23 3 3" xfId="17432"/>
    <cellStyle name="Input 2 3 23 3 4" xfId="17433"/>
    <cellStyle name="Input 2 3 23 4" xfId="17434"/>
    <cellStyle name="Input 2 3 23 4 2" xfId="17435"/>
    <cellStyle name="Input 2 3 23 4 3" xfId="17436"/>
    <cellStyle name="Input 2 3 23 4 4" xfId="17437"/>
    <cellStyle name="Input 2 3 23 5" xfId="17438"/>
    <cellStyle name="Input 2 3 23 6" xfId="17439"/>
    <cellStyle name="Input 2 3 23 7" xfId="17440"/>
    <cellStyle name="Input 2 3 24" xfId="17441"/>
    <cellStyle name="Input 2 3 24 2" xfId="17442"/>
    <cellStyle name="Input 2 3 24 2 2" xfId="17443"/>
    <cellStyle name="Input 2 3 24 2 3" xfId="17444"/>
    <cellStyle name="Input 2 3 24 2 4" xfId="17445"/>
    <cellStyle name="Input 2 3 24 3" xfId="17446"/>
    <cellStyle name="Input 2 3 24 3 2" xfId="17447"/>
    <cellStyle name="Input 2 3 24 3 3" xfId="17448"/>
    <cellStyle name="Input 2 3 24 3 4" xfId="17449"/>
    <cellStyle name="Input 2 3 24 4" xfId="17450"/>
    <cellStyle name="Input 2 3 24 4 2" xfId="17451"/>
    <cellStyle name="Input 2 3 24 4 3" xfId="17452"/>
    <cellStyle name="Input 2 3 24 4 4" xfId="17453"/>
    <cellStyle name="Input 2 3 24 5" xfId="17454"/>
    <cellStyle name="Input 2 3 24 6" xfId="17455"/>
    <cellStyle name="Input 2 3 24 7" xfId="17456"/>
    <cellStyle name="Input 2 3 25" xfId="17457"/>
    <cellStyle name="Input 2 3 25 2" xfId="17458"/>
    <cellStyle name="Input 2 3 25 2 2" xfId="17459"/>
    <cellStyle name="Input 2 3 25 2 3" xfId="17460"/>
    <cellStyle name="Input 2 3 25 2 4" xfId="17461"/>
    <cellStyle name="Input 2 3 25 3" xfId="17462"/>
    <cellStyle name="Input 2 3 25 3 2" xfId="17463"/>
    <cellStyle name="Input 2 3 25 3 3" xfId="17464"/>
    <cellStyle name="Input 2 3 25 3 4" xfId="17465"/>
    <cellStyle name="Input 2 3 25 4" xfId="17466"/>
    <cellStyle name="Input 2 3 25 4 2" xfId="17467"/>
    <cellStyle name="Input 2 3 25 4 3" xfId="17468"/>
    <cellStyle name="Input 2 3 25 4 4" xfId="17469"/>
    <cellStyle name="Input 2 3 25 5" xfId="17470"/>
    <cellStyle name="Input 2 3 25 6" xfId="17471"/>
    <cellStyle name="Input 2 3 25 7" xfId="17472"/>
    <cellStyle name="Input 2 3 26" xfId="17473"/>
    <cellStyle name="Input 2 3 26 2" xfId="17474"/>
    <cellStyle name="Input 2 3 26 2 2" xfId="17475"/>
    <cellStyle name="Input 2 3 26 2 3" xfId="17476"/>
    <cellStyle name="Input 2 3 26 2 4" xfId="17477"/>
    <cellStyle name="Input 2 3 26 3" xfId="17478"/>
    <cellStyle name="Input 2 3 26 3 2" xfId="17479"/>
    <cellStyle name="Input 2 3 26 3 3" xfId="17480"/>
    <cellStyle name="Input 2 3 26 3 4" xfId="17481"/>
    <cellStyle name="Input 2 3 26 4" xfId="17482"/>
    <cellStyle name="Input 2 3 26 4 2" xfId="17483"/>
    <cellStyle name="Input 2 3 26 4 3" xfId="17484"/>
    <cellStyle name="Input 2 3 26 4 4" xfId="17485"/>
    <cellStyle name="Input 2 3 26 5" xfId="17486"/>
    <cellStyle name="Input 2 3 26 6" xfId="17487"/>
    <cellStyle name="Input 2 3 26 7" xfId="17488"/>
    <cellStyle name="Input 2 3 27" xfId="17489"/>
    <cellStyle name="Input 2 3 27 2" xfId="17490"/>
    <cellStyle name="Input 2 3 27 2 2" xfId="17491"/>
    <cellStyle name="Input 2 3 27 2 3" xfId="17492"/>
    <cellStyle name="Input 2 3 27 2 4" xfId="17493"/>
    <cellStyle name="Input 2 3 27 3" xfId="17494"/>
    <cellStyle name="Input 2 3 27 3 2" xfId="17495"/>
    <cellStyle name="Input 2 3 27 3 3" xfId="17496"/>
    <cellStyle name="Input 2 3 27 3 4" xfId="17497"/>
    <cellStyle name="Input 2 3 27 4" xfId="17498"/>
    <cellStyle name="Input 2 3 27 4 2" xfId="17499"/>
    <cellStyle name="Input 2 3 27 4 3" xfId="17500"/>
    <cellStyle name="Input 2 3 27 4 4" xfId="17501"/>
    <cellStyle name="Input 2 3 27 5" xfId="17502"/>
    <cellStyle name="Input 2 3 27 6" xfId="17503"/>
    <cellStyle name="Input 2 3 27 7" xfId="17504"/>
    <cellStyle name="Input 2 3 28" xfId="17505"/>
    <cellStyle name="Input 2 3 28 2" xfId="17506"/>
    <cellStyle name="Input 2 3 28 2 2" xfId="17507"/>
    <cellStyle name="Input 2 3 28 2 3" xfId="17508"/>
    <cellStyle name="Input 2 3 28 2 4" xfId="17509"/>
    <cellStyle name="Input 2 3 28 3" xfId="17510"/>
    <cellStyle name="Input 2 3 28 3 2" xfId="17511"/>
    <cellStyle name="Input 2 3 28 3 3" xfId="17512"/>
    <cellStyle name="Input 2 3 28 3 4" xfId="17513"/>
    <cellStyle name="Input 2 3 28 4" xfId="17514"/>
    <cellStyle name="Input 2 3 28 4 2" xfId="17515"/>
    <cellStyle name="Input 2 3 28 4 3" xfId="17516"/>
    <cellStyle name="Input 2 3 28 4 4" xfId="17517"/>
    <cellStyle name="Input 2 3 28 5" xfId="17518"/>
    <cellStyle name="Input 2 3 28 6" xfId="17519"/>
    <cellStyle name="Input 2 3 28 7" xfId="17520"/>
    <cellStyle name="Input 2 3 29" xfId="17521"/>
    <cellStyle name="Input 2 3 29 2" xfId="17522"/>
    <cellStyle name="Input 2 3 29 2 2" xfId="17523"/>
    <cellStyle name="Input 2 3 29 2 3" xfId="17524"/>
    <cellStyle name="Input 2 3 29 2 4" xfId="17525"/>
    <cellStyle name="Input 2 3 29 3" xfId="17526"/>
    <cellStyle name="Input 2 3 29 3 2" xfId="17527"/>
    <cellStyle name="Input 2 3 29 3 3" xfId="17528"/>
    <cellStyle name="Input 2 3 29 3 4" xfId="17529"/>
    <cellStyle name="Input 2 3 29 4" xfId="17530"/>
    <cellStyle name="Input 2 3 29 4 2" xfId="17531"/>
    <cellStyle name="Input 2 3 29 4 3" xfId="17532"/>
    <cellStyle name="Input 2 3 29 4 4" xfId="17533"/>
    <cellStyle name="Input 2 3 29 5" xfId="17534"/>
    <cellStyle name="Input 2 3 29 6" xfId="17535"/>
    <cellStyle name="Input 2 3 29 7" xfId="17536"/>
    <cellStyle name="Input 2 3 3" xfId="17537"/>
    <cellStyle name="Input 2 3 3 2" xfId="17538"/>
    <cellStyle name="Input 2 3 3 2 2" xfId="17539"/>
    <cellStyle name="Input 2 3 3 2 3" xfId="17540"/>
    <cellStyle name="Input 2 3 3 2 4" xfId="17541"/>
    <cellStyle name="Input 2 3 3 3" xfId="17542"/>
    <cellStyle name="Input 2 3 3 3 2" xfId="17543"/>
    <cellStyle name="Input 2 3 3 3 3" xfId="17544"/>
    <cellStyle name="Input 2 3 3 3 4" xfId="17545"/>
    <cellStyle name="Input 2 3 3 4" xfId="17546"/>
    <cellStyle name="Input 2 3 3 4 2" xfId="17547"/>
    <cellStyle name="Input 2 3 3 4 3" xfId="17548"/>
    <cellStyle name="Input 2 3 3 4 4" xfId="17549"/>
    <cellStyle name="Input 2 3 3 5" xfId="17550"/>
    <cellStyle name="Input 2 3 3 6" xfId="17551"/>
    <cellStyle name="Input 2 3 3 7" xfId="17552"/>
    <cellStyle name="Input 2 3 30" xfId="17553"/>
    <cellStyle name="Input 2 3 30 2" xfId="17554"/>
    <cellStyle name="Input 2 3 30 2 2" xfId="17555"/>
    <cellStyle name="Input 2 3 30 2 3" xfId="17556"/>
    <cellStyle name="Input 2 3 30 2 4" xfId="17557"/>
    <cellStyle name="Input 2 3 30 3" xfId="17558"/>
    <cellStyle name="Input 2 3 30 3 2" xfId="17559"/>
    <cellStyle name="Input 2 3 30 3 3" xfId="17560"/>
    <cellStyle name="Input 2 3 30 3 4" xfId="17561"/>
    <cellStyle name="Input 2 3 30 4" xfId="17562"/>
    <cellStyle name="Input 2 3 30 4 2" xfId="17563"/>
    <cellStyle name="Input 2 3 30 4 3" xfId="17564"/>
    <cellStyle name="Input 2 3 30 4 4" xfId="17565"/>
    <cellStyle name="Input 2 3 30 5" xfId="17566"/>
    <cellStyle name="Input 2 3 30 6" xfId="17567"/>
    <cellStyle name="Input 2 3 30 7" xfId="17568"/>
    <cellStyle name="Input 2 3 31" xfId="17569"/>
    <cellStyle name="Input 2 3 31 2" xfId="17570"/>
    <cellStyle name="Input 2 3 31 2 2" xfId="17571"/>
    <cellStyle name="Input 2 3 31 2 3" xfId="17572"/>
    <cellStyle name="Input 2 3 31 2 4" xfId="17573"/>
    <cellStyle name="Input 2 3 31 3" xfId="17574"/>
    <cellStyle name="Input 2 3 31 3 2" xfId="17575"/>
    <cellStyle name="Input 2 3 31 3 3" xfId="17576"/>
    <cellStyle name="Input 2 3 31 3 4" xfId="17577"/>
    <cellStyle name="Input 2 3 31 4" xfId="17578"/>
    <cellStyle name="Input 2 3 31 4 2" xfId="17579"/>
    <cellStyle name="Input 2 3 31 4 3" xfId="17580"/>
    <cellStyle name="Input 2 3 31 4 4" xfId="17581"/>
    <cellStyle name="Input 2 3 31 5" xfId="17582"/>
    <cellStyle name="Input 2 3 31 6" xfId="17583"/>
    <cellStyle name="Input 2 3 31 7" xfId="17584"/>
    <cellStyle name="Input 2 3 32" xfId="17585"/>
    <cellStyle name="Input 2 3 32 2" xfId="17586"/>
    <cellStyle name="Input 2 3 32 2 2" xfId="17587"/>
    <cellStyle name="Input 2 3 32 2 3" xfId="17588"/>
    <cellStyle name="Input 2 3 32 2 4" xfId="17589"/>
    <cellStyle name="Input 2 3 32 3" xfId="17590"/>
    <cellStyle name="Input 2 3 32 3 2" xfId="17591"/>
    <cellStyle name="Input 2 3 32 3 3" xfId="17592"/>
    <cellStyle name="Input 2 3 32 3 4" xfId="17593"/>
    <cellStyle name="Input 2 3 32 4" xfId="17594"/>
    <cellStyle name="Input 2 3 32 4 2" xfId="17595"/>
    <cellStyle name="Input 2 3 32 4 3" xfId="17596"/>
    <cellStyle name="Input 2 3 32 4 4" xfId="17597"/>
    <cellStyle name="Input 2 3 32 5" xfId="17598"/>
    <cellStyle name="Input 2 3 32 6" xfId="17599"/>
    <cellStyle name="Input 2 3 32 7" xfId="17600"/>
    <cellStyle name="Input 2 3 33" xfId="17601"/>
    <cellStyle name="Input 2 3 33 2" xfId="17602"/>
    <cellStyle name="Input 2 3 33 2 2" xfId="17603"/>
    <cellStyle name="Input 2 3 33 2 3" xfId="17604"/>
    <cellStyle name="Input 2 3 33 2 4" xfId="17605"/>
    <cellStyle name="Input 2 3 33 3" xfId="17606"/>
    <cellStyle name="Input 2 3 33 3 2" xfId="17607"/>
    <cellStyle name="Input 2 3 33 3 3" xfId="17608"/>
    <cellStyle name="Input 2 3 33 3 4" xfId="17609"/>
    <cellStyle name="Input 2 3 33 4" xfId="17610"/>
    <cellStyle name="Input 2 3 33 4 2" xfId="17611"/>
    <cellStyle name="Input 2 3 33 4 3" xfId="17612"/>
    <cellStyle name="Input 2 3 33 4 4" xfId="17613"/>
    <cellStyle name="Input 2 3 33 5" xfId="17614"/>
    <cellStyle name="Input 2 3 33 6" xfId="17615"/>
    <cellStyle name="Input 2 3 33 7" xfId="17616"/>
    <cellStyle name="Input 2 3 34" xfId="17617"/>
    <cellStyle name="Input 2 3 35" xfId="17618"/>
    <cellStyle name="Input 2 3 4" xfId="17619"/>
    <cellStyle name="Input 2 3 4 2" xfId="17620"/>
    <cellStyle name="Input 2 3 4 2 2" xfId="17621"/>
    <cellStyle name="Input 2 3 4 2 3" xfId="17622"/>
    <cellStyle name="Input 2 3 4 2 4" xfId="17623"/>
    <cellStyle name="Input 2 3 4 3" xfId="17624"/>
    <cellStyle name="Input 2 3 4 3 2" xfId="17625"/>
    <cellStyle name="Input 2 3 4 3 3" xfId="17626"/>
    <cellStyle name="Input 2 3 4 3 4" xfId="17627"/>
    <cellStyle name="Input 2 3 4 4" xfId="17628"/>
    <cellStyle name="Input 2 3 4 4 2" xfId="17629"/>
    <cellStyle name="Input 2 3 4 4 3" xfId="17630"/>
    <cellStyle name="Input 2 3 4 4 4" xfId="17631"/>
    <cellStyle name="Input 2 3 4 5" xfId="17632"/>
    <cellStyle name="Input 2 3 4 6" xfId="17633"/>
    <cellStyle name="Input 2 3 4 7" xfId="17634"/>
    <cellStyle name="Input 2 3 5" xfId="17635"/>
    <cellStyle name="Input 2 3 5 2" xfId="17636"/>
    <cellStyle name="Input 2 3 5 2 2" xfId="17637"/>
    <cellStyle name="Input 2 3 5 2 3" xfId="17638"/>
    <cellStyle name="Input 2 3 5 2 4" xfId="17639"/>
    <cellStyle name="Input 2 3 5 3" xfId="17640"/>
    <cellStyle name="Input 2 3 5 3 2" xfId="17641"/>
    <cellStyle name="Input 2 3 5 3 3" xfId="17642"/>
    <cellStyle name="Input 2 3 5 3 4" xfId="17643"/>
    <cellStyle name="Input 2 3 5 4" xfId="17644"/>
    <cellStyle name="Input 2 3 5 4 2" xfId="17645"/>
    <cellStyle name="Input 2 3 5 4 3" xfId="17646"/>
    <cellStyle name="Input 2 3 5 4 4" xfId="17647"/>
    <cellStyle name="Input 2 3 5 5" xfId="17648"/>
    <cellStyle name="Input 2 3 5 6" xfId="17649"/>
    <cellStyle name="Input 2 3 5 7" xfId="17650"/>
    <cellStyle name="Input 2 3 6" xfId="17651"/>
    <cellStyle name="Input 2 3 6 2" xfId="17652"/>
    <cellStyle name="Input 2 3 6 2 2" xfId="17653"/>
    <cellStyle name="Input 2 3 6 2 3" xfId="17654"/>
    <cellStyle name="Input 2 3 6 2 4" xfId="17655"/>
    <cellStyle name="Input 2 3 6 3" xfId="17656"/>
    <cellStyle name="Input 2 3 6 3 2" xfId="17657"/>
    <cellStyle name="Input 2 3 6 3 3" xfId="17658"/>
    <cellStyle name="Input 2 3 6 3 4" xfId="17659"/>
    <cellStyle name="Input 2 3 6 4" xfId="17660"/>
    <cellStyle name="Input 2 3 6 4 2" xfId="17661"/>
    <cellStyle name="Input 2 3 6 4 3" xfId="17662"/>
    <cellStyle name="Input 2 3 6 4 4" xfId="17663"/>
    <cellStyle name="Input 2 3 6 5" xfId="17664"/>
    <cellStyle name="Input 2 3 6 6" xfId="17665"/>
    <cellStyle name="Input 2 3 6 7" xfId="17666"/>
    <cellStyle name="Input 2 3 7" xfId="17667"/>
    <cellStyle name="Input 2 3 7 2" xfId="17668"/>
    <cellStyle name="Input 2 3 7 2 2" xfId="17669"/>
    <cellStyle name="Input 2 3 7 2 3" xfId="17670"/>
    <cellStyle name="Input 2 3 7 2 4" xfId="17671"/>
    <cellStyle name="Input 2 3 7 3" xfId="17672"/>
    <cellStyle name="Input 2 3 7 3 2" xfId="17673"/>
    <cellStyle name="Input 2 3 7 3 3" xfId="17674"/>
    <cellStyle name="Input 2 3 7 3 4" xfId="17675"/>
    <cellStyle name="Input 2 3 7 4" xfId="17676"/>
    <cellStyle name="Input 2 3 7 4 2" xfId="17677"/>
    <cellStyle name="Input 2 3 7 4 3" xfId="17678"/>
    <cellStyle name="Input 2 3 7 4 4" xfId="17679"/>
    <cellStyle name="Input 2 3 7 5" xfId="17680"/>
    <cellStyle name="Input 2 3 7 6" xfId="17681"/>
    <cellStyle name="Input 2 3 7 7" xfId="17682"/>
    <cellStyle name="Input 2 3 8" xfId="17683"/>
    <cellStyle name="Input 2 3 8 2" xfId="17684"/>
    <cellStyle name="Input 2 3 8 2 2" xfId="17685"/>
    <cellStyle name="Input 2 3 8 2 3" xfId="17686"/>
    <cellStyle name="Input 2 3 8 2 4" xfId="17687"/>
    <cellStyle name="Input 2 3 8 3" xfId="17688"/>
    <cellStyle name="Input 2 3 8 3 2" xfId="17689"/>
    <cellStyle name="Input 2 3 8 3 3" xfId="17690"/>
    <cellStyle name="Input 2 3 8 3 4" xfId="17691"/>
    <cellStyle name="Input 2 3 8 4" xfId="17692"/>
    <cellStyle name="Input 2 3 8 4 2" xfId="17693"/>
    <cellStyle name="Input 2 3 8 4 3" xfId="17694"/>
    <cellStyle name="Input 2 3 8 4 4" xfId="17695"/>
    <cellStyle name="Input 2 3 8 5" xfId="17696"/>
    <cellStyle name="Input 2 3 8 6" xfId="17697"/>
    <cellStyle name="Input 2 3 8 7" xfId="17698"/>
    <cellStyle name="Input 2 3 9" xfId="17699"/>
    <cellStyle name="Input 2 3 9 2" xfId="17700"/>
    <cellStyle name="Input 2 3 9 2 2" xfId="17701"/>
    <cellStyle name="Input 2 3 9 2 3" xfId="17702"/>
    <cellStyle name="Input 2 3 9 2 4" xfId="17703"/>
    <cellStyle name="Input 2 3 9 3" xfId="17704"/>
    <cellStyle name="Input 2 3 9 3 2" xfId="17705"/>
    <cellStyle name="Input 2 3 9 3 3" xfId="17706"/>
    <cellStyle name="Input 2 3 9 3 4" xfId="17707"/>
    <cellStyle name="Input 2 3 9 4" xfId="17708"/>
    <cellStyle name="Input 2 3 9 4 2" xfId="17709"/>
    <cellStyle name="Input 2 3 9 4 3" xfId="17710"/>
    <cellStyle name="Input 2 3 9 4 4" xfId="17711"/>
    <cellStyle name="Input 2 3 9 5" xfId="17712"/>
    <cellStyle name="Input 2 3 9 6" xfId="17713"/>
    <cellStyle name="Input 2 3 9 7" xfId="17714"/>
    <cellStyle name="Input 2 30" xfId="17715"/>
    <cellStyle name="Input 2 30 2" xfId="17716"/>
    <cellStyle name="Input 2 30 2 2" xfId="17717"/>
    <cellStyle name="Input 2 30 2 3" xfId="17718"/>
    <cellStyle name="Input 2 30 2 4" xfId="17719"/>
    <cellStyle name="Input 2 30 3" xfId="17720"/>
    <cellStyle name="Input 2 30 3 2" xfId="17721"/>
    <cellStyle name="Input 2 30 3 3" xfId="17722"/>
    <cellStyle name="Input 2 30 3 4" xfId="17723"/>
    <cellStyle name="Input 2 30 4" xfId="17724"/>
    <cellStyle name="Input 2 30 4 2" xfId="17725"/>
    <cellStyle name="Input 2 30 4 3" xfId="17726"/>
    <cellStyle name="Input 2 30 4 4" xfId="17727"/>
    <cellStyle name="Input 2 30 5" xfId="17728"/>
    <cellStyle name="Input 2 30 6" xfId="17729"/>
    <cellStyle name="Input 2 30 7" xfId="17730"/>
    <cellStyle name="Input 2 31" xfId="17731"/>
    <cellStyle name="Input 2 31 2" xfId="17732"/>
    <cellStyle name="Input 2 31 2 2" xfId="17733"/>
    <cellStyle name="Input 2 31 2 3" xfId="17734"/>
    <cellStyle name="Input 2 31 2 4" xfId="17735"/>
    <cellStyle name="Input 2 31 3" xfId="17736"/>
    <cellStyle name="Input 2 31 3 2" xfId="17737"/>
    <cellStyle name="Input 2 31 3 3" xfId="17738"/>
    <cellStyle name="Input 2 31 3 4" xfId="17739"/>
    <cellStyle name="Input 2 31 4" xfId="17740"/>
    <cellStyle name="Input 2 31 4 2" xfId="17741"/>
    <cellStyle name="Input 2 31 4 3" xfId="17742"/>
    <cellStyle name="Input 2 31 4 4" xfId="17743"/>
    <cellStyle name="Input 2 31 5" xfId="17744"/>
    <cellStyle name="Input 2 31 6" xfId="17745"/>
    <cellStyle name="Input 2 31 7" xfId="17746"/>
    <cellStyle name="Input 2 32" xfId="17747"/>
    <cellStyle name="Input 2 32 2" xfId="17748"/>
    <cellStyle name="Input 2 32 2 2" xfId="17749"/>
    <cellStyle name="Input 2 32 2 3" xfId="17750"/>
    <cellStyle name="Input 2 32 2 4" xfId="17751"/>
    <cellStyle name="Input 2 32 3" xfId="17752"/>
    <cellStyle name="Input 2 32 3 2" xfId="17753"/>
    <cellStyle name="Input 2 32 3 3" xfId="17754"/>
    <cellStyle name="Input 2 32 3 4" xfId="17755"/>
    <cellStyle name="Input 2 32 4" xfId="17756"/>
    <cellStyle name="Input 2 32 4 2" xfId="17757"/>
    <cellStyle name="Input 2 32 4 3" xfId="17758"/>
    <cellStyle name="Input 2 32 4 4" xfId="17759"/>
    <cellStyle name="Input 2 32 5" xfId="17760"/>
    <cellStyle name="Input 2 32 6" xfId="17761"/>
    <cellStyle name="Input 2 32 7" xfId="17762"/>
    <cellStyle name="Input 2 33" xfId="17763"/>
    <cellStyle name="Input 2 33 2" xfId="17764"/>
    <cellStyle name="Input 2 33 2 2" xfId="17765"/>
    <cellStyle name="Input 2 33 2 3" xfId="17766"/>
    <cellStyle name="Input 2 33 2 4" xfId="17767"/>
    <cellStyle name="Input 2 33 3" xfId="17768"/>
    <cellStyle name="Input 2 33 3 2" xfId="17769"/>
    <cellStyle name="Input 2 33 3 3" xfId="17770"/>
    <cellStyle name="Input 2 33 3 4" xfId="17771"/>
    <cellStyle name="Input 2 33 4" xfId="17772"/>
    <cellStyle name="Input 2 33 4 2" xfId="17773"/>
    <cellStyle name="Input 2 33 4 3" xfId="17774"/>
    <cellStyle name="Input 2 33 4 4" xfId="17775"/>
    <cellStyle name="Input 2 33 5" xfId="17776"/>
    <cellStyle name="Input 2 33 6" xfId="17777"/>
    <cellStyle name="Input 2 33 7" xfId="17778"/>
    <cellStyle name="Input 2 34" xfId="17779"/>
    <cellStyle name="Input 2 34 2" xfId="17780"/>
    <cellStyle name="Input 2 34 2 2" xfId="17781"/>
    <cellStyle name="Input 2 34 2 3" xfId="17782"/>
    <cellStyle name="Input 2 34 2 4" xfId="17783"/>
    <cellStyle name="Input 2 34 3" xfId="17784"/>
    <cellStyle name="Input 2 34 3 2" xfId="17785"/>
    <cellStyle name="Input 2 34 3 3" xfId="17786"/>
    <cellStyle name="Input 2 34 3 4" xfId="17787"/>
    <cellStyle name="Input 2 34 4" xfId="17788"/>
    <cellStyle name="Input 2 34 4 2" xfId="17789"/>
    <cellStyle name="Input 2 34 4 3" xfId="17790"/>
    <cellStyle name="Input 2 34 4 4" xfId="17791"/>
    <cellStyle name="Input 2 34 5" xfId="17792"/>
    <cellStyle name="Input 2 34 6" xfId="17793"/>
    <cellStyle name="Input 2 34 7" xfId="17794"/>
    <cellStyle name="Input 2 35" xfId="17795"/>
    <cellStyle name="Input 2 35 2" xfId="17796"/>
    <cellStyle name="Input 2 35 2 2" xfId="17797"/>
    <cellStyle name="Input 2 35 2 3" xfId="17798"/>
    <cellStyle name="Input 2 35 2 4" xfId="17799"/>
    <cellStyle name="Input 2 35 3" xfId="17800"/>
    <cellStyle name="Input 2 35 3 2" xfId="17801"/>
    <cellStyle name="Input 2 35 3 3" xfId="17802"/>
    <cellStyle name="Input 2 35 3 4" xfId="17803"/>
    <cellStyle name="Input 2 35 4" xfId="17804"/>
    <cellStyle name="Input 2 35 4 2" xfId="17805"/>
    <cellStyle name="Input 2 35 4 3" xfId="17806"/>
    <cellStyle name="Input 2 35 4 4" xfId="17807"/>
    <cellStyle name="Input 2 35 5" xfId="17808"/>
    <cellStyle name="Input 2 35 6" xfId="17809"/>
    <cellStyle name="Input 2 35 7" xfId="17810"/>
    <cellStyle name="Input 2 36" xfId="17811"/>
    <cellStyle name="Input 2 36 2" xfId="17812"/>
    <cellStyle name="Input 2 36 3" xfId="17813"/>
    <cellStyle name="Input 2 36 4" xfId="17814"/>
    <cellStyle name="Input 2 4" xfId="17815"/>
    <cellStyle name="Input 2 4 2" xfId="17816"/>
    <cellStyle name="Input 2 4 2 2" xfId="17817"/>
    <cellStyle name="Input 2 4 2 3" xfId="17818"/>
    <cellStyle name="Input 2 4 2 4" xfId="17819"/>
    <cellStyle name="Input 2 4 3" xfId="17820"/>
    <cellStyle name="Input 2 4 3 2" xfId="17821"/>
    <cellStyle name="Input 2 4 3 3" xfId="17822"/>
    <cellStyle name="Input 2 4 3 4" xfId="17823"/>
    <cellStyle name="Input 2 4 4" xfId="17824"/>
    <cellStyle name="Input 2 4 4 2" xfId="17825"/>
    <cellStyle name="Input 2 4 4 3" xfId="17826"/>
    <cellStyle name="Input 2 4 4 4" xfId="17827"/>
    <cellStyle name="Input 2 4 5" xfId="17828"/>
    <cellStyle name="Input 2 4 6" xfId="17829"/>
    <cellStyle name="Input 2 4 7" xfId="17830"/>
    <cellStyle name="Input 2 4 8" xfId="17831"/>
    <cellStyle name="Input 2 5" xfId="17832"/>
    <cellStyle name="Input 2 5 2" xfId="17833"/>
    <cellStyle name="Input 2 5 2 2" xfId="17834"/>
    <cellStyle name="Input 2 5 2 3" xfId="17835"/>
    <cellStyle name="Input 2 5 2 4" xfId="17836"/>
    <cellStyle name="Input 2 5 3" xfId="17837"/>
    <cellStyle name="Input 2 5 3 2" xfId="17838"/>
    <cellStyle name="Input 2 5 3 3" xfId="17839"/>
    <cellStyle name="Input 2 5 3 4" xfId="17840"/>
    <cellStyle name="Input 2 5 4" xfId="17841"/>
    <cellStyle name="Input 2 5 4 2" xfId="17842"/>
    <cellStyle name="Input 2 5 4 3" xfId="17843"/>
    <cellStyle name="Input 2 5 4 4" xfId="17844"/>
    <cellStyle name="Input 2 5 5" xfId="17845"/>
    <cellStyle name="Input 2 5 6" xfId="17846"/>
    <cellStyle name="Input 2 5 7" xfId="17847"/>
    <cellStyle name="Input 2 5 8" xfId="17848"/>
    <cellStyle name="Input 2 6" xfId="17849"/>
    <cellStyle name="Input 2 6 2" xfId="17850"/>
    <cellStyle name="Input 2 6 2 2" xfId="17851"/>
    <cellStyle name="Input 2 6 2 3" xfId="17852"/>
    <cellStyle name="Input 2 6 2 4" xfId="17853"/>
    <cellStyle name="Input 2 6 3" xfId="17854"/>
    <cellStyle name="Input 2 6 3 2" xfId="17855"/>
    <cellStyle name="Input 2 6 3 3" xfId="17856"/>
    <cellStyle name="Input 2 6 3 4" xfId="17857"/>
    <cellStyle name="Input 2 6 4" xfId="17858"/>
    <cellStyle name="Input 2 6 4 2" xfId="17859"/>
    <cellStyle name="Input 2 6 4 3" xfId="17860"/>
    <cellStyle name="Input 2 6 4 4" xfId="17861"/>
    <cellStyle name="Input 2 6 5" xfId="17862"/>
    <cellStyle name="Input 2 6 6" xfId="17863"/>
    <cellStyle name="Input 2 6 7" xfId="17864"/>
    <cellStyle name="Input 2 6 8" xfId="17865"/>
    <cellStyle name="Input 2 7" xfId="17866"/>
    <cellStyle name="Input 2 7 2" xfId="17867"/>
    <cellStyle name="Input 2 7 2 2" xfId="17868"/>
    <cellStyle name="Input 2 7 2 3" xfId="17869"/>
    <cellStyle name="Input 2 7 2 4" xfId="17870"/>
    <cellStyle name="Input 2 7 3" xfId="17871"/>
    <cellStyle name="Input 2 7 3 2" xfId="17872"/>
    <cellStyle name="Input 2 7 3 3" xfId="17873"/>
    <cellStyle name="Input 2 7 3 4" xfId="17874"/>
    <cellStyle name="Input 2 7 4" xfId="17875"/>
    <cellStyle name="Input 2 7 4 2" xfId="17876"/>
    <cellStyle name="Input 2 7 4 3" xfId="17877"/>
    <cellStyle name="Input 2 7 4 4" xfId="17878"/>
    <cellStyle name="Input 2 7 5" xfId="17879"/>
    <cellStyle name="Input 2 7 6" xfId="17880"/>
    <cellStyle name="Input 2 7 7" xfId="17881"/>
    <cellStyle name="Input 2 7 8" xfId="17882"/>
    <cellStyle name="Input 2 8" xfId="17883"/>
    <cellStyle name="Input 2 8 2" xfId="17884"/>
    <cellStyle name="Input 2 8 2 2" xfId="17885"/>
    <cellStyle name="Input 2 8 2 3" xfId="17886"/>
    <cellStyle name="Input 2 8 2 4" xfId="17887"/>
    <cellStyle name="Input 2 8 3" xfId="17888"/>
    <cellStyle name="Input 2 8 3 2" xfId="17889"/>
    <cellStyle name="Input 2 8 3 3" xfId="17890"/>
    <cellStyle name="Input 2 8 3 4" xfId="17891"/>
    <cellStyle name="Input 2 8 4" xfId="17892"/>
    <cellStyle name="Input 2 8 4 2" xfId="17893"/>
    <cellStyle name="Input 2 8 4 3" xfId="17894"/>
    <cellStyle name="Input 2 8 4 4" xfId="17895"/>
    <cellStyle name="Input 2 8 5" xfId="17896"/>
    <cellStyle name="Input 2 8 6" xfId="17897"/>
    <cellStyle name="Input 2 8 7" xfId="17898"/>
    <cellStyle name="Input 2 8 8" xfId="17899"/>
    <cellStyle name="Input 2 9" xfId="17900"/>
    <cellStyle name="Input 2 9 2" xfId="17901"/>
    <cellStyle name="Input 2 9 2 2" xfId="17902"/>
    <cellStyle name="Input 2 9 2 3" xfId="17903"/>
    <cellStyle name="Input 2 9 2 4" xfId="17904"/>
    <cellStyle name="Input 2 9 3" xfId="17905"/>
    <cellStyle name="Input 2 9 3 2" xfId="17906"/>
    <cellStyle name="Input 2 9 3 3" xfId="17907"/>
    <cellStyle name="Input 2 9 3 4" xfId="17908"/>
    <cellStyle name="Input 2 9 4" xfId="17909"/>
    <cellStyle name="Input 2 9 4 2" xfId="17910"/>
    <cellStyle name="Input 2 9 4 3" xfId="17911"/>
    <cellStyle name="Input 2 9 4 4" xfId="17912"/>
    <cellStyle name="Input 2 9 5" xfId="17913"/>
    <cellStyle name="Input 2 9 6" xfId="17914"/>
    <cellStyle name="Input 2 9 7" xfId="17915"/>
    <cellStyle name="Input 3" xfId="2987"/>
    <cellStyle name="Input, 0 dec" xfId="2988"/>
    <cellStyle name="Input2" xfId="2989"/>
    <cellStyle name="Input3" xfId="2990"/>
    <cellStyle name="Input3 10" xfId="17916"/>
    <cellStyle name="Input3 10 2" xfId="17917"/>
    <cellStyle name="Input3 10 2 2" xfId="17918"/>
    <cellStyle name="Input3 10 2 2 2" xfId="17919"/>
    <cellStyle name="Input3 10 2 3" xfId="17920"/>
    <cellStyle name="Input3 10 2 3 2" xfId="17921"/>
    <cellStyle name="Input3 10 2 4" xfId="17922"/>
    <cellStyle name="Input3 10 3" xfId="17923"/>
    <cellStyle name="Input3 10 3 2" xfId="17924"/>
    <cellStyle name="Input3 10 3 2 2" xfId="17925"/>
    <cellStyle name="Input3 10 3 3" xfId="17926"/>
    <cellStyle name="Input3 10 3 3 2" xfId="17927"/>
    <cellStyle name="Input3 10 3 4" xfId="17928"/>
    <cellStyle name="Input3 10 4" xfId="17929"/>
    <cellStyle name="Input3 10 4 2" xfId="17930"/>
    <cellStyle name="Input3 10 4 2 2" xfId="17931"/>
    <cellStyle name="Input3 10 4 3" xfId="17932"/>
    <cellStyle name="Input3 10 4 3 2" xfId="17933"/>
    <cellStyle name="Input3 10 4 4" xfId="17934"/>
    <cellStyle name="Input3 10 5" xfId="17935"/>
    <cellStyle name="Input3 10 5 2" xfId="17936"/>
    <cellStyle name="Input3 10 6" xfId="17937"/>
    <cellStyle name="Input3 10 6 2" xfId="17938"/>
    <cellStyle name="Input3 10 7" xfId="17939"/>
    <cellStyle name="Input3 11" xfId="17940"/>
    <cellStyle name="Input3 11 2" xfId="17941"/>
    <cellStyle name="Input3 11 2 2" xfId="17942"/>
    <cellStyle name="Input3 11 2 2 2" xfId="17943"/>
    <cellStyle name="Input3 11 2 3" xfId="17944"/>
    <cellStyle name="Input3 11 2 3 2" xfId="17945"/>
    <cellStyle name="Input3 11 2 4" xfId="17946"/>
    <cellStyle name="Input3 11 3" xfId="17947"/>
    <cellStyle name="Input3 11 3 2" xfId="17948"/>
    <cellStyle name="Input3 11 3 2 2" xfId="17949"/>
    <cellStyle name="Input3 11 3 3" xfId="17950"/>
    <cellStyle name="Input3 11 3 3 2" xfId="17951"/>
    <cellStyle name="Input3 11 3 4" xfId="17952"/>
    <cellStyle name="Input3 11 4" xfId="17953"/>
    <cellStyle name="Input3 11 4 2" xfId="17954"/>
    <cellStyle name="Input3 11 4 2 2" xfId="17955"/>
    <cellStyle name="Input3 11 4 3" xfId="17956"/>
    <cellStyle name="Input3 11 4 3 2" xfId="17957"/>
    <cellStyle name="Input3 11 4 4" xfId="17958"/>
    <cellStyle name="Input3 11 5" xfId="17959"/>
    <cellStyle name="Input3 11 5 2" xfId="17960"/>
    <cellStyle name="Input3 11 6" xfId="17961"/>
    <cellStyle name="Input3 11 6 2" xfId="17962"/>
    <cellStyle name="Input3 11 7" xfId="17963"/>
    <cellStyle name="Input3 12" xfId="17964"/>
    <cellStyle name="Input3 12 2" xfId="17965"/>
    <cellStyle name="Input3 12 2 2" xfId="17966"/>
    <cellStyle name="Input3 12 2 2 2" xfId="17967"/>
    <cellStyle name="Input3 12 2 3" xfId="17968"/>
    <cellStyle name="Input3 12 2 3 2" xfId="17969"/>
    <cellStyle name="Input3 12 2 4" xfId="17970"/>
    <cellStyle name="Input3 12 3" xfId="17971"/>
    <cellStyle name="Input3 12 3 2" xfId="17972"/>
    <cellStyle name="Input3 12 3 2 2" xfId="17973"/>
    <cellStyle name="Input3 12 3 3" xfId="17974"/>
    <cellStyle name="Input3 12 3 3 2" xfId="17975"/>
    <cellStyle name="Input3 12 3 4" xfId="17976"/>
    <cellStyle name="Input3 12 4" xfId="17977"/>
    <cellStyle name="Input3 12 4 2" xfId="17978"/>
    <cellStyle name="Input3 12 4 2 2" xfId="17979"/>
    <cellStyle name="Input3 12 4 3" xfId="17980"/>
    <cellStyle name="Input3 12 4 3 2" xfId="17981"/>
    <cellStyle name="Input3 12 4 4" xfId="17982"/>
    <cellStyle name="Input3 12 5" xfId="17983"/>
    <cellStyle name="Input3 12 5 2" xfId="17984"/>
    <cellStyle name="Input3 12 6" xfId="17985"/>
    <cellStyle name="Input3 12 6 2" xfId="17986"/>
    <cellStyle name="Input3 12 7" xfId="17987"/>
    <cellStyle name="Input3 13" xfId="17988"/>
    <cellStyle name="Input3 13 2" xfId="17989"/>
    <cellStyle name="Input3 13 2 2" xfId="17990"/>
    <cellStyle name="Input3 13 2 2 2" xfId="17991"/>
    <cellStyle name="Input3 13 2 3" xfId="17992"/>
    <cellStyle name="Input3 13 2 3 2" xfId="17993"/>
    <cellStyle name="Input3 13 2 4" xfId="17994"/>
    <cellStyle name="Input3 13 3" xfId="17995"/>
    <cellStyle name="Input3 13 3 2" xfId="17996"/>
    <cellStyle name="Input3 13 3 2 2" xfId="17997"/>
    <cellStyle name="Input3 13 3 3" xfId="17998"/>
    <cellStyle name="Input3 13 3 3 2" xfId="17999"/>
    <cellStyle name="Input3 13 3 4" xfId="18000"/>
    <cellStyle name="Input3 13 4" xfId="18001"/>
    <cellStyle name="Input3 13 4 2" xfId="18002"/>
    <cellStyle name="Input3 13 4 2 2" xfId="18003"/>
    <cellStyle name="Input3 13 4 3" xfId="18004"/>
    <cellStyle name="Input3 13 4 3 2" xfId="18005"/>
    <cellStyle name="Input3 13 4 4" xfId="18006"/>
    <cellStyle name="Input3 13 5" xfId="18007"/>
    <cellStyle name="Input3 13 5 2" xfId="18008"/>
    <cellStyle name="Input3 13 6" xfId="18009"/>
    <cellStyle name="Input3 13 6 2" xfId="18010"/>
    <cellStyle name="Input3 13 7" xfId="18011"/>
    <cellStyle name="Input3 14" xfId="18012"/>
    <cellStyle name="Input3 14 2" xfId="18013"/>
    <cellStyle name="Input3 14 2 2" xfId="18014"/>
    <cellStyle name="Input3 14 2 2 2" xfId="18015"/>
    <cellStyle name="Input3 14 2 3" xfId="18016"/>
    <cellStyle name="Input3 14 2 3 2" xfId="18017"/>
    <cellStyle name="Input3 14 2 4" xfId="18018"/>
    <cellStyle name="Input3 14 3" xfId="18019"/>
    <cellStyle name="Input3 14 3 2" xfId="18020"/>
    <cellStyle name="Input3 14 3 2 2" xfId="18021"/>
    <cellStyle name="Input3 14 3 3" xfId="18022"/>
    <cellStyle name="Input3 14 3 3 2" xfId="18023"/>
    <cellStyle name="Input3 14 3 4" xfId="18024"/>
    <cellStyle name="Input3 14 4" xfId="18025"/>
    <cellStyle name="Input3 14 4 2" xfId="18026"/>
    <cellStyle name="Input3 14 4 2 2" xfId="18027"/>
    <cellStyle name="Input3 14 4 3" xfId="18028"/>
    <cellStyle name="Input3 14 4 3 2" xfId="18029"/>
    <cellStyle name="Input3 14 4 4" xfId="18030"/>
    <cellStyle name="Input3 14 5" xfId="18031"/>
    <cellStyle name="Input3 14 5 2" xfId="18032"/>
    <cellStyle name="Input3 14 6" xfId="18033"/>
    <cellStyle name="Input3 14 6 2" xfId="18034"/>
    <cellStyle name="Input3 14 7" xfId="18035"/>
    <cellStyle name="Input3 15" xfId="18036"/>
    <cellStyle name="Input3 15 2" xfId="18037"/>
    <cellStyle name="Input3 15 2 2" xfId="18038"/>
    <cellStyle name="Input3 15 2 2 2" xfId="18039"/>
    <cellStyle name="Input3 15 2 3" xfId="18040"/>
    <cellStyle name="Input3 15 2 3 2" xfId="18041"/>
    <cellStyle name="Input3 15 2 4" xfId="18042"/>
    <cellStyle name="Input3 15 3" xfId="18043"/>
    <cellStyle name="Input3 15 3 2" xfId="18044"/>
    <cellStyle name="Input3 15 3 2 2" xfId="18045"/>
    <cellStyle name="Input3 15 3 3" xfId="18046"/>
    <cellStyle name="Input3 15 3 3 2" xfId="18047"/>
    <cellStyle name="Input3 15 3 4" xfId="18048"/>
    <cellStyle name="Input3 15 4" xfId="18049"/>
    <cellStyle name="Input3 15 4 2" xfId="18050"/>
    <cellStyle name="Input3 15 4 2 2" xfId="18051"/>
    <cellStyle name="Input3 15 4 3" xfId="18052"/>
    <cellStyle name="Input3 15 4 3 2" xfId="18053"/>
    <cellStyle name="Input3 15 4 4" xfId="18054"/>
    <cellStyle name="Input3 15 5" xfId="18055"/>
    <cellStyle name="Input3 15 5 2" xfId="18056"/>
    <cellStyle name="Input3 15 6" xfId="18057"/>
    <cellStyle name="Input3 15 6 2" xfId="18058"/>
    <cellStyle name="Input3 15 7" xfId="18059"/>
    <cellStyle name="Input3 16" xfId="18060"/>
    <cellStyle name="Input3 16 2" xfId="18061"/>
    <cellStyle name="Input3 16 2 2" xfId="18062"/>
    <cellStyle name="Input3 16 2 2 2" xfId="18063"/>
    <cellStyle name="Input3 16 2 3" xfId="18064"/>
    <cellStyle name="Input3 16 2 3 2" xfId="18065"/>
    <cellStyle name="Input3 16 2 4" xfId="18066"/>
    <cellStyle name="Input3 16 3" xfId="18067"/>
    <cellStyle name="Input3 16 3 2" xfId="18068"/>
    <cellStyle name="Input3 16 3 2 2" xfId="18069"/>
    <cellStyle name="Input3 16 3 3" xfId="18070"/>
    <cellStyle name="Input3 16 3 3 2" xfId="18071"/>
    <cellStyle name="Input3 16 3 4" xfId="18072"/>
    <cellStyle name="Input3 16 4" xfId="18073"/>
    <cellStyle name="Input3 16 4 2" xfId="18074"/>
    <cellStyle name="Input3 16 4 2 2" xfId="18075"/>
    <cellStyle name="Input3 16 4 3" xfId="18076"/>
    <cellStyle name="Input3 16 4 3 2" xfId="18077"/>
    <cellStyle name="Input3 16 4 4" xfId="18078"/>
    <cellStyle name="Input3 16 5" xfId="18079"/>
    <cellStyle name="Input3 16 5 2" xfId="18080"/>
    <cellStyle name="Input3 16 6" xfId="18081"/>
    <cellStyle name="Input3 16 6 2" xfId="18082"/>
    <cellStyle name="Input3 16 7" xfId="18083"/>
    <cellStyle name="Input3 17" xfId="18084"/>
    <cellStyle name="Input3 17 2" xfId="18085"/>
    <cellStyle name="Input3 17 2 2" xfId="18086"/>
    <cellStyle name="Input3 17 2 2 2" xfId="18087"/>
    <cellStyle name="Input3 17 2 3" xfId="18088"/>
    <cellStyle name="Input3 17 2 3 2" xfId="18089"/>
    <cellStyle name="Input3 17 2 4" xfId="18090"/>
    <cellStyle name="Input3 17 3" xfId="18091"/>
    <cellStyle name="Input3 17 3 2" xfId="18092"/>
    <cellStyle name="Input3 17 3 2 2" xfId="18093"/>
    <cellStyle name="Input3 17 3 3" xfId="18094"/>
    <cellStyle name="Input3 17 3 3 2" xfId="18095"/>
    <cellStyle name="Input3 17 3 4" xfId="18096"/>
    <cellStyle name="Input3 17 4" xfId="18097"/>
    <cellStyle name="Input3 17 4 2" xfId="18098"/>
    <cellStyle name="Input3 17 4 2 2" xfId="18099"/>
    <cellStyle name="Input3 17 4 3" xfId="18100"/>
    <cellStyle name="Input3 17 4 3 2" xfId="18101"/>
    <cellStyle name="Input3 17 4 4" xfId="18102"/>
    <cellStyle name="Input3 17 5" xfId="18103"/>
    <cellStyle name="Input3 17 5 2" xfId="18104"/>
    <cellStyle name="Input3 17 6" xfId="18105"/>
    <cellStyle name="Input3 17 6 2" xfId="18106"/>
    <cellStyle name="Input3 17 7" xfId="18107"/>
    <cellStyle name="Input3 18" xfId="18108"/>
    <cellStyle name="Input3 18 2" xfId="18109"/>
    <cellStyle name="Input3 18 2 2" xfId="18110"/>
    <cellStyle name="Input3 18 2 2 2" xfId="18111"/>
    <cellStyle name="Input3 18 2 3" xfId="18112"/>
    <cellStyle name="Input3 18 2 3 2" xfId="18113"/>
    <cellStyle name="Input3 18 2 4" xfId="18114"/>
    <cellStyle name="Input3 18 3" xfId="18115"/>
    <cellStyle name="Input3 18 3 2" xfId="18116"/>
    <cellStyle name="Input3 18 3 2 2" xfId="18117"/>
    <cellStyle name="Input3 18 3 3" xfId="18118"/>
    <cellStyle name="Input3 18 3 3 2" xfId="18119"/>
    <cellStyle name="Input3 18 3 4" xfId="18120"/>
    <cellStyle name="Input3 18 4" xfId="18121"/>
    <cellStyle name="Input3 18 4 2" xfId="18122"/>
    <cellStyle name="Input3 18 4 2 2" xfId="18123"/>
    <cellStyle name="Input3 18 4 3" xfId="18124"/>
    <cellStyle name="Input3 18 4 3 2" xfId="18125"/>
    <cellStyle name="Input3 18 4 4" xfId="18126"/>
    <cellStyle name="Input3 18 5" xfId="18127"/>
    <cellStyle name="Input3 18 5 2" xfId="18128"/>
    <cellStyle name="Input3 18 6" xfId="18129"/>
    <cellStyle name="Input3 18 6 2" xfId="18130"/>
    <cellStyle name="Input3 18 7" xfId="18131"/>
    <cellStyle name="Input3 19" xfId="18132"/>
    <cellStyle name="Input3 19 2" xfId="18133"/>
    <cellStyle name="Input3 19 2 2" xfId="18134"/>
    <cellStyle name="Input3 19 2 2 2" xfId="18135"/>
    <cellStyle name="Input3 19 2 3" xfId="18136"/>
    <cellStyle name="Input3 19 2 3 2" xfId="18137"/>
    <cellStyle name="Input3 19 2 4" xfId="18138"/>
    <cellStyle name="Input3 19 3" xfId="18139"/>
    <cellStyle name="Input3 19 3 2" xfId="18140"/>
    <cellStyle name="Input3 19 3 2 2" xfId="18141"/>
    <cellStyle name="Input3 19 3 3" xfId="18142"/>
    <cellStyle name="Input3 19 3 3 2" xfId="18143"/>
    <cellStyle name="Input3 19 3 4" xfId="18144"/>
    <cellStyle name="Input3 19 4" xfId="18145"/>
    <cellStyle name="Input3 19 4 2" xfId="18146"/>
    <cellStyle name="Input3 19 4 2 2" xfId="18147"/>
    <cellStyle name="Input3 19 4 3" xfId="18148"/>
    <cellStyle name="Input3 19 4 3 2" xfId="18149"/>
    <cellStyle name="Input3 19 4 4" xfId="18150"/>
    <cellStyle name="Input3 19 5" xfId="18151"/>
    <cellStyle name="Input3 19 5 2" xfId="18152"/>
    <cellStyle name="Input3 19 6" xfId="18153"/>
    <cellStyle name="Input3 19 6 2" xfId="18154"/>
    <cellStyle name="Input3 19 7" xfId="18155"/>
    <cellStyle name="Input3 2" xfId="2991"/>
    <cellStyle name="Input3 2 10" xfId="18156"/>
    <cellStyle name="Input3 2 10 2" xfId="18157"/>
    <cellStyle name="Input3 2 10 2 2" xfId="18158"/>
    <cellStyle name="Input3 2 10 2 2 2" xfId="18159"/>
    <cellStyle name="Input3 2 10 2 3" xfId="18160"/>
    <cellStyle name="Input3 2 10 2 3 2" xfId="18161"/>
    <cellStyle name="Input3 2 10 2 4" xfId="18162"/>
    <cellStyle name="Input3 2 10 3" xfId="18163"/>
    <cellStyle name="Input3 2 10 3 2" xfId="18164"/>
    <cellStyle name="Input3 2 10 3 2 2" xfId="18165"/>
    <cellStyle name="Input3 2 10 3 3" xfId="18166"/>
    <cellStyle name="Input3 2 10 3 3 2" xfId="18167"/>
    <cellStyle name="Input3 2 10 3 4" xfId="18168"/>
    <cellStyle name="Input3 2 10 4" xfId="18169"/>
    <cellStyle name="Input3 2 10 4 2" xfId="18170"/>
    <cellStyle name="Input3 2 10 4 2 2" xfId="18171"/>
    <cellStyle name="Input3 2 10 4 3" xfId="18172"/>
    <cellStyle name="Input3 2 10 4 3 2" xfId="18173"/>
    <cellStyle name="Input3 2 10 4 4" xfId="18174"/>
    <cellStyle name="Input3 2 10 5" xfId="18175"/>
    <cellStyle name="Input3 2 10 5 2" xfId="18176"/>
    <cellStyle name="Input3 2 10 6" xfId="18177"/>
    <cellStyle name="Input3 2 10 6 2" xfId="18178"/>
    <cellStyle name="Input3 2 10 7" xfId="18179"/>
    <cellStyle name="Input3 2 11" xfId="18180"/>
    <cellStyle name="Input3 2 11 2" xfId="18181"/>
    <cellStyle name="Input3 2 11 2 2" xfId="18182"/>
    <cellStyle name="Input3 2 11 2 2 2" xfId="18183"/>
    <cellStyle name="Input3 2 11 2 3" xfId="18184"/>
    <cellStyle name="Input3 2 11 2 3 2" xfId="18185"/>
    <cellStyle name="Input3 2 11 2 4" xfId="18186"/>
    <cellStyle name="Input3 2 11 3" xfId="18187"/>
    <cellStyle name="Input3 2 11 3 2" xfId="18188"/>
    <cellStyle name="Input3 2 11 3 2 2" xfId="18189"/>
    <cellStyle name="Input3 2 11 3 3" xfId="18190"/>
    <cellStyle name="Input3 2 11 3 3 2" xfId="18191"/>
    <cellStyle name="Input3 2 11 3 4" xfId="18192"/>
    <cellStyle name="Input3 2 11 4" xfId="18193"/>
    <cellStyle name="Input3 2 11 4 2" xfId="18194"/>
    <cellStyle name="Input3 2 11 4 2 2" xfId="18195"/>
    <cellStyle name="Input3 2 11 4 3" xfId="18196"/>
    <cellStyle name="Input3 2 11 4 3 2" xfId="18197"/>
    <cellStyle name="Input3 2 11 4 4" xfId="18198"/>
    <cellStyle name="Input3 2 11 5" xfId="18199"/>
    <cellStyle name="Input3 2 11 5 2" xfId="18200"/>
    <cellStyle name="Input3 2 11 6" xfId="18201"/>
    <cellStyle name="Input3 2 11 6 2" xfId="18202"/>
    <cellStyle name="Input3 2 11 7" xfId="18203"/>
    <cellStyle name="Input3 2 12" xfId="18204"/>
    <cellStyle name="Input3 2 12 2" xfId="18205"/>
    <cellStyle name="Input3 2 12 2 2" xfId="18206"/>
    <cellStyle name="Input3 2 12 2 2 2" xfId="18207"/>
    <cellStyle name="Input3 2 12 2 3" xfId="18208"/>
    <cellStyle name="Input3 2 12 2 3 2" xfId="18209"/>
    <cellStyle name="Input3 2 12 2 4" xfId="18210"/>
    <cellStyle name="Input3 2 12 3" xfId="18211"/>
    <cellStyle name="Input3 2 12 3 2" xfId="18212"/>
    <cellStyle name="Input3 2 12 3 2 2" xfId="18213"/>
    <cellStyle name="Input3 2 12 3 3" xfId="18214"/>
    <cellStyle name="Input3 2 12 3 3 2" xfId="18215"/>
    <cellStyle name="Input3 2 12 3 4" xfId="18216"/>
    <cellStyle name="Input3 2 12 4" xfId="18217"/>
    <cellStyle name="Input3 2 12 4 2" xfId="18218"/>
    <cellStyle name="Input3 2 12 4 2 2" xfId="18219"/>
    <cellStyle name="Input3 2 12 4 3" xfId="18220"/>
    <cellStyle name="Input3 2 12 4 3 2" xfId="18221"/>
    <cellStyle name="Input3 2 12 4 4" xfId="18222"/>
    <cellStyle name="Input3 2 12 5" xfId="18223"/>
    <cellStyle name="Input3 2 12 5 2" xfId="18224"/>
    <cellStyle name="Input3 2 12 6" xfId="18225"/>
    <cellStyle name="Input3 2 12 6 2" xfId="18226"/>
    <cellStyle name="Input3 2 12 7" xfId="18227"/>
    <cellStyle name="Input3 2 13" xfId="18228"/>
    <cellStyle name="Input3 2 13 2" xfId="18229"/>
    <cellStyle name="Input3 2 13 2 2" xfId="18230"/>
    <cellStyle name="Input3 2 13 2 2 2" xfId="18231"/>
    <cellStyle name="Input3 2 13 2 3" xfId="18232"/>
    <cellStyle name="Input3 2 13 2 3 2" xfId="18233"/>
    <cellStyle name="Input3 2 13 2 4" xfId="18234"/>
    <cellStyle name="Input3 2 13 3" xfId="18235"/>
    <cellStyle name="Input3 2 13 3 2" xfId="18236"/>
    <cellStyle name="Input3 2 13 3 2 2" xfId="18237"/>
    <cellStyle name="Input3 2 13 3 3" xfId="18238"/>
    <cellStyle name="Input3 2 13 3 3 2" xfId="18239"/>
    <cellStyle name="Input3 2 13 3 4" xfId="18240"/>
    <cellStyle name="Input3 2 13 4" xfId="18241"/>
    <cellStyle name="Input3 2 13 4 2" xfId="18242"/>
    <cellStyle name="Input3 2 13 4 2 2" xfId="18243"/>
    <cellStyle name="Input3 2 13 4 3" xfId="18244"/>
    <cellStyle name="Input3 2 13 4 3 2" xfId="18245"/>
    <cellStyle name="Input3 2 13 4 4" xfId="18246"/>
    <cellStyle name="Input3 2 13 5" xfId="18247"/>
    <cellStyle name="Input3 2 13 5 2" xfId="18248"/>
    <cellStyle name="Input3 2 13 6" xfId="18249"/>
    <cellStyle name="Input3 2 13 6 2" xfId="18250"/>
    <cellStyle name="Input3 2 13 7" xfId="18251"/>
    <cellStyle name="Input3 2 14" xfId="18252"/>
    <cellStyle name="Input3 2 14 2" xfId="18253"/>
    <cellStyle name="Input3 2 14 2 2" xfId="18254"/>
    <cellStyle name="Input3 2 14 2 2 2" xfId="18255"/>
    <cellStyle name="Input3 2 14 2 3" xfId="18256"/>
    <cellStyle name="Input3 2 14 2 3 2" xfId="18257"/>
    <cellStyle name="Input3 2 14 2 4" xfId="18258"/>
    <cellStyle name="Input3 2 14 3" xfId="18259"/>
    <cellStyle name="Input3 2 14 3 2" xfId="18260"/>
    <cellStyle name="Input3 2 14 3 2 2" xfId="18261"/>
    <cellStyle name="Input3 2 14 3 3" xfId="18262"/>
    <cellStyle name="Input3 2 14 3 3 2" xfId="18263"/>
    <cellStyle name="Input3 2 14 3 4" xfId="18264"/>
    <cellStyle name="Input3 2 14 4" xfId="18265"/>
    <cellStyle name="Input3 2 14 4 2" xfId="18266"/>
    <cellStyle name="Input3 2 14 4 2 2" xfId="18267"/>
    <cellStyle name="Input3 2 14 4 3" xfId="18268"/>
    <cellStyle name="Input3 2 14 4 3 2" xfId="18269"/>
    <cellStyle name="Input3 2 14 4 4" xfId="18270"/>
    <cellStyle name="Input3 2 14 5" xfId="18271"/>
    <cellStyle name="Input3 2 14 5 2" xfId="18272"/>
    <cellStyle name="Input3 2 14 6" xfId="18273"/>
    <cellStyle name="Input3 2 14 6 2" xfId="18274"/>
    <cellStyle name="Input3 2 14 7" xfId="18275"/>
    <cellStyle name="Input3 2 15" xfId="18276"/>
    <cellStyle name="Input3 2 15 2" xfId="18277"/>
    <cellStyle name="Input3 2 15 2 2" xfId="18278"/>
    <cellStyle name="Input3 2 15 2 2 2" xfId="18279"/>
    <cellStyle name="Input3 2 15 2 3" xfId="18280"/>
    <cellStyle name="Input3 2 15 2 3 2" xfId="18281"/>
    <cellStyle name="Input3 2 15 2 4" xfId="18282"/>
    <cellStyle name="Input3 2 15 3" xfId="18283"/>
    <cellStyle name="Input3 2 15 3 2" xfId="18284"/>
    <cellStyle name="Input3 2 15 3 2 2" xfId="18285"/>
    <cellStyle name="Input3 2 15 3 3" xfId="18286"/>
    <cellStyle name="Input3 2 15 3 3 2" xfId="18287"/>
    <cellStyle name="Input3 2 15 3 4" xfId="18288"/>
    <cellStyle name="Input3 2 15 4" xfId="18289"/>
    <cellStyle name="Input3 2 15 4 2" xfId="18290"/>
    <cellStyle name="Input3 2 15 4 2 2" xfId="18291"/>
    <cellStyle name="Input3 2 15 4 3" xfId="18292"/>
    <cellStyle name="Input3 2 15 4 3 2" xfId="18293"/>
    <cellStyle name="Input3 2 15 4 4" xfId="18294"/>
    <cellStyle name="Input3 2 15 5" xfId="18295"/>
    <cellStyle name="Input3 2 15 5 2" xfId="18296"/>
    <cellStyle name="Input3 2 15 6" xfId="18297"/>
    <cellStyle name="Input3 2 15 6 2" xfId="18298"/>
    <cellStyle name="Input3 2 15 7" xfId="18299"/>
    <cellStyle name="Input3 2 16" xfId="18300"/>
    <cellStyle name="Input3 2 16 2" xfId="18301"/>
    <cellStyle name="Input3 2 16 2 2" xfId="18302"/>
    <cellStyle name="Input3 2 16 2 2 2" xfId="18303"/>
    <cellStyle name="Input3 2 16 2 3" xfId="18304"/>
    <cellStyle name="Input3 2 16 2 3 2" xfId="18305"/>
    <cellStyle name="Input3 2 16 2 4" xfId="18306"/>
    <cellStyle name="Input3 2 16 3" xfId="18307"/>
    <cellStyle name="Input3 2 16 3 2" xfId="18308"/>
    <cellStyle name="Input3 2 16 3 2 2" xfId="18309"/>
    <cellStyle name="Input3 2 16 3 3" xfId="18310"/>
    <cellStyle name="Input3 2 16 3 3 2" xfId="18311"/>
    <cellStyle name="Input3 2 16 3 4" xfId="18312"/>
    <cellStyle name="Input3 2 16 4" xfId="18313"/>
    <cellStyle name="Input3 2 16 4 2" xfId="18314"/>
    <cellStyle name="Input3 2 16 4 2 2" xfId="18315"/>
    <cellStyle name="Input3 2 16 4 3" xfId="18316"/>
    <cellStyle name="Input3 2 16 4 3 2" xfId="18317"/>
    <cellStyle name="Input3 2 16 4 4" xfId="18318"/>
    <cellStyle name="Input3 2 16 5" xfId="18319"/>
    <cellStyle name="Input3 2 16 5 2" xfId="18320"/>
    <cellStyle name="Input3 2 16 6" xfId="18321"/>
    <cellStyle name="Input3 2 16 6 2" xfId="18322"/>
    <cellStyle name="Input3 2 16 7" xfId="18323"/>
    <cellStyle name="Input3 2 17" xfId="18324"/>
    <cellStyle name="Input3 2 17 2" xfId="18325"/>
    <cellStyle name="Input3 2 17 2 2" xfId="18326"/>
    <cellStyle name="Input3 2 17 2 2 2" xfId="18327"/>
    <cellStyle name="Input3 2 17 2 3" xfId="18328"/>
    <cellStyle name="Input3 2 17 2 3 2" xfId="18329"/>
    <cellStyle name="Input3 2 17 2 4" xfId="18330"/>
    <cellStyle name="Input3 2 17 3" xfId="18331"/>
    <cellStyle name="Input3 2 17 3 2" xfId="18332"/>
    <cellStyle name="Input3 2 17 3 2 2" xfId="18333"/>
    <cellStyle name="Input3 2 17 3 3" xfId="18334"/>
    <cellStyle name="Input3 2 17 3 3 2" xfId="18335"/>
    <cellStyle name="Input3 2 17 3 4" xfId="18336"/>
    <cellStyle name="Input3 2 17 4" xfId="18337"/>
    <cellStyle name="Input3 2 17 4 2" xfId="18338"/>
    <cellStyle name="Input3 2 17 4 2 2" xfId="18339"/>
    <cellStyle name="Input3 2 17 4 3" xfId="18340"/>
    <cellStyle name="Input3 2 17 4 3 2" xfId="18341"/>
    <cellStyle name="Input3 2 17 4 4" xfId="18342"/>
    <cellStyle name="Input3 2 17 5" xfId="18343"/>
    <cellStyle name="Input3 2 17 5 2" xfId="18344"/>
    <cellStyle name="Input3 2 17 6" xfId="18345"/>
    <cellStyle name="Input3 2 17 6 2" xfId="18346"/>
    <cellStyle name="Input3 2 17 7" xfId="18347"/>
    <cellStyle name="Input3 2 18" xfId="18348"/>
    <cellStyle name="Input3 2 18 2" xfId="18349"/>
    <cellStyle name="Input3 2 18 2 2" xfId="18350"/>
    <cellStyle name="Input3 2 18 2 2 2" xfId="18351"/>
    <cellStyle name="Input3 2 18 2 3" xfId="18352"/>
    <cellStyle name="Input3 2 18 2 3 2" xfId="18353"/>
    <cellStyle name="Input3 2 18 2 4" xfId="18354"/>
    <cellStyle name="Input3 2 18 3" xfId="18355"/>
    <cellStyle name="Input3 2 18 3 2" xfId="18356"/>
    <cellStyle name="Input3 2 18 3 2 2" xfId="18357"/>
    <cellStyle name="Input3 2 18 3 3" xfId="18358"/>
    <cellStyle name="Input3 2 18 3 3 2" xfId="18359"/>
    <cellStyle name="Input3 2 18 3 4" xfId="18360"/>
    <cellStyle name="Input3 2 18 4" xfId="18361"/>
    <cellStyle name="Input3 2 18 4 2" xfId="18362"/>
    <cellStyle name="Input3 2 18 4 2 2" xfId="18363"/>
    <cellStyle name="Input3 2 18 4 3" xfId="18364"/>
    <cellStyle name="Input3 2 18 4 3 2" xfId="18365"/>
    <cellStyle name="Input3 2 18 4 4" xfId="18366"/>
    <cellStyle name="Input3 2 18 5" xfId="18367"/>
    <cellStyle name="Input3 2 18 5 2" xfId="18368"/>
    <cellStyle name="Input3 2 18 6" xfId="18369"/>
    <cellStyle name="Input3 2 18 6 2" xfId="18370"/>
    <cellStyle name="Input3 2 18 7" xfId="18371"/>
    <cellStyle name="Input3 2 19" xfId="18372"/>
    <cellStyle name="Input3 2 19 2" xfId="18373"/>
    <cellStyle name="Input3 2 19 2 2" xfId="18374"/>
    <cellStyle name="Input3 2 19 2 2 2" xfId="18375"/>
    <cellStyle name="Input3 2 19 2 3" xfId="18376"/>
    <cellStyle name="Input3 2 19 2 3 2" xfId="18377"/>
    <cellStyle name="Input3 2 19 2 4" xfId="18378"/>
    <cellStyle name="Input3 2 19 3" xfId="18379"/>
    <cellStyle name="Input3 2 19 3 2" xfId="18380"/>
    <cellStyle name="Input3 2 19 3 2 2" xfId="18381"/>
    <cellStyle name="Input3 2 19 3 3" xfId="18382"/>
    <cellStyle name="Input3 2 19 3 3 2" xfId="18383"/>
    <cellStyle name="Input3 2 19 3 4" xfId="18384"/>
    <cellStyle name="Input3 2 19 4" xfId="18385"/>
    <cellStyle name="Input3 2 19 4 2" xfId="18386"/>
    <cellStyle name="Input3 2 19 4 2 2" xfId="18387"/>
    <cellStyle name="Input3 2 19 4 3" xfId="18388"/>
    <cellStyle name="Input3 2 19 4 3 2" xfId="18389"/>
    <cellStyle name="Input3 2 19 4 4" xfId="18390"/>
    <cellStyle name="Input3 2 19 5" xfId="18391"/>
    <cellStyle name="Input3 2 19 5 2" xfId="18392"/>
    <cellStyle name="Input3 2 19 6" xfId="18393"/>
    <cellStyle name="Input3 2 19 6 2" xfId="18394"/>
    <cellStyle name="Input3 2 19 7" xfId="18395"/>
    <cellStyle name="Input3 2 2" xfId="2992"/>
    <cellStyle name="Input3 2 2 2" xfId="18396"/>
    <cellStyle name="Input3 2 2 2 2" xfId="18397"/>
    <cellStyle name="Input3 2 2 2 2 2" xfId="18398"/>
    <cellStyle name="Input3 2 2 2 3" xfId="18399"/>
    <cellStyle name="Input3 2 2 2 3 2" xfId="18400"/>
    <cellStyle name="Input3 2 2 2 4" xfId="18401"/>
    <cellStyle name="Input3 2 2 3" xfId="18402"/>
    <cellStyle name="Input3 2 2 3 2" xfId="18403"/>
    <cellStyle name="Input3 2 2 3 2 2" xfId="18404"/>
    <cellStyle name="Input3 2 2 3 3" xfId="18405"/>
    <cellStyle name="Input3 2 2 3 3 2" xfId="18406"/>
    <cellStyle name="Input3 2 2 3 4" xfId="18407"/>
    <cellStyle name="Input3 2 2 4" xfId="18408"/>
    <cellStyle name="Input3 2 2 4 2" xfId="18409"/>
    <cellStyle name="Input3 2 2 4 2 2" xfId="18410"/>
    <cellStyle name="Input3 2 2 4 3" xfId="18411"/>
    <cellStyle name="Input3 2 2 4 3 2" xfId="18412"/>
    <cellStyle name="Input3 2 2 4 4" xfId="18413"/>
    <cellStyle name="Input3 2 2 5" xfId="18414"/>
    <cellStyle name="Input3 2 2 5 2" xfId="18415"/>
    <cellStyle name="Input3 2 2 6" xfId="18416"/>
    <cellStyle name="Input3 2 2 6 2" xfId="18417"/>
    <cellStyle name="Input3 2 2 7" xfId="18418"/>
    <cellStyle name="Input3 2 20" xfId="18419"/>
    <cellStyle name="Input3 2 20 2" xfId="18420"/>
    <cellStyle name="Input3 2 20 2 2" xfId="18421"/>
    <cellStyle name="Input3 2 20 2 2 2" xfId="18422"/>
    <cellStyle name="Input3 2 20 2 3" xfId="18423"/>
    <cellStyle name="Input3 2 20 2 3 2" xfId="18424"/>
    <cellStyle name="Input3 2 20 2 4" xfId="18425"/>
    <cellStyle name="Input3 2 20 3" xfId="18426"/>
    <cellStyle name="Input3 2 20 3 2" xfId="18427"/>
    <cellStyle name="Input3 2 20 3 2 2" xfId="18428"/>
    <cellStyle name="Input3 2 20 3 3" xfId="18429"/>
    <cellStyle name="Input3 2 20 3 3 2" xfId="18430"/>
    <cellStyle name="Input3 2 20 3 4" xfId="18431"/>
    <cellStyle name="Input3 2 20 4" xfId="18432"/>
    <cellStyle name="Input3 2 20 4 2" xfId="18433"/>
    <cellStyle name="Input3 2 20 4 2 2" xfId="18434"/>
    <cellStyle name="Input3 2 20 4 3" xfId="18435"/>
    <cellStyle name="Input3 2 20 4 3 2" xfId="18436"/>
    <cellStyle name="Input3 2 20 4 4" xfId="18437"/>
    <cellStyle name="Input3 2 20 5" xfId="18438"/>
    <cellStyle name="Input3 2 20 5 2" xfId="18439"/>
    <cellStyle name="Input3 2 20 6" xfId="18440"/>
    <cellStyle name="Input3 2 20 6 2" xfId="18441"/>
    <cellStyle name="Input3 2 20 7" xfId="18442"/>
    <cellStyle name="Input3 2 21" xfId="18443"/>
    <cellStyle name="Input3 2 21 2" xfId="18444"/>
    <cellStyle name="Input3 2 21 2 2" xfId="18445"/>
    <cellStyle name="Input3 2 21 2 2 2" xfId="18446"/>
    <cellStyle name="Input3 2 21 2 3" xfId="18447"/>
    <cellStyle name="Input3 2 21 2 3 2" xfId="18448"/>
    <cellStyle name="Input3 2 21 2 4" xfId="18449"/>
    <cellStyle name="Input3 2 21 3" xfId="18450"/>
    <cellStyle name="Input3 2 21 3 2" xfId="18451"/>
    <cellStyle name="Input3 2 21 3 2 2" xfId="18452"/>
    <cellStyle name="Input3 2 21 3 3" xfId="18453"/>
    <cellStyle name="Input3 2 21 3 3 2" xfId="18454"/>
    <cellStyle name="Input3 2 21 3 4" xfId="18455"/>
    <cellStyle name="Input3 2 21 4" xfId="18456"/>
    <cellStyle name="Input3 2 21 4 2" xfId="18457"/>
    <cellStyle name="Input3 2 21 4 2 2" xfId="18458"/>
    <cellStyle name="Input3 2 21 4 3" xfId="18459"/>
    <cellStyle name="Input3 2 21 4 3 2" xfId="18460"/>
    <cellStyle name="Input3 2 21 4 4" xfId="18461"/>
    <cellStyle name="Input3 2 21 5" xfId="18462"/>
    <cellStyle name="Input3 2 21 5 2" xfId="18463"/>
    <cellStyle name="Input3 2 21 6" xfId="18464"/>
    <cellStyle name="Input3 2 21 6 2" xfId="18465"/>
    <cellStyle name="Input3 2 21 7" xfId="18466"/>
    <cellStyle name="Input3 2 22" xfId="18467"/>
    <cellStyle name="Input3 2 22 2" xfId="18468"/>
    <cellStyle name="Input3 2 22 2 2" xfId="18469"/>
    <cellStyle name="Input3 2 22 2 2 2" xfId="18470"/>
    <cellStyle name="Input3 2 22 2 3" xfId="18471"/>
    <cellStyle name="Input3 2 22 2 3 2" xfId="18472"/>
    <cellStyle name="Input3 2 22 2 4" xfId="18473"/>
    <cellStyle name="Input3 2 22 3" xfId="18474"/>
    <cellStyle name="Input3 2 22 3 2" xfId="18475"/>
    <cellStyle name="Input3 2 22 3 2 2" xfId="18476"/>
    <cellStyle name="Input3 2 22 3 3" xfId="18477"/>
    <cellStyle name="Input3 2 22 3 3 2" xfId="18478"/>
    <cellStyle name="Input3 2 22 3 4" xfId="18479"/>
    <cellStyle name="Input3 2 22 4" xfId="18480"/>
    <cellStyle name="Input3 2 22 4 2" xfId="18481"/>
    <cellStyle name="Input3 2 22 4 2 2" xfId="18482"/>
    <cellStyle name="Input3 2 22 4 3" xfId="18483"/>
    <cellStyle name="Input3 2 22 4 3 2" xfId="18484"/>
    <cellStyle name="Input3 2 22 4 4" xfId="18485"/>
    <cellStyle name="Input3 2 22 5" xfId="18486"/>
    <cellStyle name="Input3 2 22 5 2" xfId="18487"/>
    <cellStyle name="Input3 2 22 6" xfId="18488"/>
    <cellStyle name="Input3 2 22 6 2" xfId="18489"/>
    <cellStyle name="Input3 2 22 7" xfId="18490"/>
    <cellStyle name="Input3 2 23" xfId="18491"/>
    <cellStyle name="Input3 2 23 2" xfId="18492"/>
    <cellStyle name="Input3 2 23 2 2" xfId="18493"/>
    <cellStyle name="Input3 2 23 2 2 2" xfId="18494"/>
    <cellStyle name="Input3 2 23 2 3" xfId="18495"/>
    <cellStyle name="Input3 2 23 2 3 2" xfId="18496"/>
    <cellStyle name="Input3 2 23 2 4" xfId="18497"/>
    <cellStyle name="Input3 2 23 3" xfId="18498"/>
    <cellStyle name="Input3 2 23 3 2" xfId="18499"/>
    <cellStyle name="Input3 2 23 3 2 2" xfId="18500"/>
    <cellStyle name="Input3 2 23 3 3" xfId="18501"/>
    <cellStyle name="Input3 2 23 3 3 2" xfId="18502"/>
    <cellStyle name="Input3 2 23 3 4" xfId="18503"/>
    <cellStyle name="Input3 2 23 4" xfId="18504"/>
    <cellStyle name="Input3 2 23 4 2" xfId="18505"/>
    <cellStyle name="Input3 2 23 4 2 2" xfId="18506"/>
    <cellStyle name="Input3 2 23 4 3" xfId="18507"/>
    <cellStyle name="Input3 2 23 4 3 2" xfId="18508"/>
    <cellStyle name="Input3 2 23 4 4" xfId="18509"/>
    <cellStyle name="Input3 2 23 5" xfId="18510"/>
    <cellStyle name="Input3 2 23 5 2" xfId="18511"/>
    <cellStyle name="Input3 2 23 6" xfId="18512"/>
    <cellStyle name="Input3 2 23 6 2" xfId="18513"/>
    <cellStyle name="Input3 2 23 7" xfId="18514"/>
    <cellStyle name="Input3 2 24" xfId="18515"/>
    <cellStyle name="Input3 2 24 2" xfId="18516"/>
    <cellStyle name="Input3 2 24 2 2" xfId="18517"/>
    <cellStyle name="Input3 2 24 2 2 2" xfId="18518"/>
    <cellStyle name="Input3 2 24 2 3" xfId="18519"/>
    <cellStyle name="Input3 2 24 2 3 2" xfId="18520"/>
    <cellStyle name="Input3 2 24 2 4" xfId="18521"/>
    <cellStyle name="Input3 2 24 3" xfId="18522"/>
    <cellStyle name="Input3 2 24 3 2" xfId="18523"/>
    <cellStyle name="Input3 2 24 3 2 2" xfId="18524"/>
    <cellStyle name="Input3 2 24 3 3" xfId="18525"/>
    <cellStyle name="Input3 2 24 3 3 2" xfId="18526"/>
    <cellStyle name="Input3 2 24 3 4" xfId="18527"/>
    <cellStyle name="Input3 2 24 4" xfId="18528"/>
    <cellStyle name="Input3 2 24 4 2" xfId="18529"/>
    <cellStyle name="Input3 2 24 4 2 2" xfId="18530"/>
    <cellStyle name="Input3 2 24 4 3" xfId="18531"/>
    <cellStyle name="Input3 2 24 4 3 2" xfId="18532"/>
    <cellStyle name="Input3 2 24 4 4" xfId="18533"/>
    <cellStyle name="Input3 2 24 5" xfId="18534"/>
    <cellStyle name="Input3 2 24 5 2" xfId="18535"/>
    <cellStyle name="Input3 2 24 6" xfId="18536"/>
    <cellStyle name="Input3 2 24 6 2" xfId="18537"/>
    <cellStyle name="Input3 2 24 7" xfId="18538"/>
    <cellStyle name="Input3 2 25" xfId="18539"/>
    <cellStyle name="Input3 2 25 2" xfId="18540"/>
    <cellStyle name="Input3 2 25 2 2" xfId="18541"/>
    <cellStyle name="Input3 2 25 2 2 2" xfId="18542"/>
    <cellStyle name="Input3 2 25 2 3" xfId="18543"/>
    <cellStyle name="Input3 2 25 2 3 2" xfId="18544"/>
    <cellStyle name="Input3 2 25 2 4" xfId="18545"/>
    <cellStyle name="Input3 2 25 3" xfId="18546"/>
    <cellStyle name="Input3 2 25 3 2" xfId="18547"/>
    <cellStyle name="Input3 2 25 3 2 2" xfId="18548"/>
    <cellStyle name="Input3 2 25 3 3" xfId="18549"/>
    <cellStyle name="Input3 2 25 3 3 2" xfId="18550"/>
    <cellStyle name="Input3 2 25 3 4" xfId="18551"/>
    <cellStyle name="Input3 2 25 4" xfId="18552"/>
    <cellStyle name="Input3 2 25 4 2" xfId="18553"/>
    <cellStyle name="Input3 2 25 4 2 2" xfId="18554"/>
    <cellStyle name="Input3 2 25 4 3" xfId="18555"/>
    <cellStyle name="Input3 2 25 4 3 2" xfId="18556"/>
    <cellStyle name="Input3 2 25 4 4" xfId="18557"/>
    <cellStyle name="Input3 2 25 5" xfId="18558"/>
    <cellStyle name="Input3 2 25 5 2" xfId="18559"/>
    <cellStyle name="Input3 2 25 6" xfId="18560"/>
    <cellStyle name="Input3 2 25 6 2" xfId="18561"/>
    <cellStyle name="Input3 2 25 7" xfId="18562"/>
    <cellStyle name="Input3 2 26" xfId="18563"/>
    <cellStyle name="Input3 2 26 2" xfId="18564"/>
    <cellStyle name="Input3 2 26 2 2" xfId="18565"/>
    <cellStyle name="Input3 2 26 2 2 2" xfId="18566"/>
    <cellStyle name="Input3 2 26 2 3" xfId="18567"/>
    <cellStyle name="Input3 2 26 2 3 2" xfId="18568"/>
    <cellStyle name="Input3 2 26 2 4" xfId="18569"/>
    <cellStyle name="Input3 2 26 3" xfId="18570"/>
    <cellStyle name="Input3 2 26 3 2" xfId="18571"/>
    <cellStyle name="Input3 2 26 3 2 2" xfId="18572"/>
    <cellStyle name="Input3 2 26 3 3" xfId="18573"/>
    <cellStyle name="Input3 2 26 3 3 2" xfId="18574"/>
    <cellStyle name="Input3 2 26 3 4" xfId="18575"/>
    <cellStyle name="Input3 2 26 4" xfId="18576"/>
    <cellStyle name="Input3 2 26 4 2" xfId="18577"/>
    <cellStyle name="Input3 2 26 4 2 2" xfId="18578"/>
    <cellStyle name="Input3 2 26 4 3" xfId="18579"/>
    <cellStyle name="Input3 2 26 4 3 2" xfId="18580"/>
    <cellStyle name="Input3 2 26 4 4" xfId="18581"/>
    <cellStyle name="Input3 2 26 5" xfId="18582"/>
    <cellStyle name="Input3 2 26 5 2" xfId="18583"/>
    <cellStyle name="Input3 2 26 6" xfId="18584"/>
    <cellStyle name="Input3 2 26 6 2" xfId="18585"/>
    <cellStyle name="Input3 2 26 7" xfId="18586"/>
    <cellStyle name="Input3 2 27" xfId="18587"/>
    <cellStyle name="Input3 2 27 2" xfId="18588"/>
    <cellStyle name="Input3 2 27 2 2" xfId="18589"/>
    <cellStyle name="Input3 2 27 2 2 2" xfId="18590"/>
    <cellStyle name="Input3 2 27 2 3" xfId="18591"/>
    <cellStyle name="Input3 2 27 2 3 2" xfId="18592"/>
    <cellStyle name="Input3 2 27 2 4" xfId="18593"/>
    <cellStyle name="Input3 2 27 3" xfId="18594"/>
    <cellStyle name="Input3 2 27 3 2" xfId="18595"/>
    <cellStyle name="Input3 2 27 3 2 2" xfId="18596"/>
    <cellStyle name="Input3 2 27 3 3" xfId="18597"/>
    <cellStyle name="Input3 2 27 3 3 2" xfId="18598"/>
    <cellStyle name="Input3 2 27 3 4" xfId="18599"/>
    <cellStyle name="Input3 2 27 4" xfId="18600"/>
    <cellStyle name="Input3 2 27 4 2" xfId="18601"/>
    <cellStyle name="Input3 2 27 4 2 2" xfId="18602"/>
    <cellStyle name="Input3 2 27 4 3" xfId="18603"/>
    <cellStyle name="Input3 2 27 4 3 2" xfId="18604"/>
    <cellStyle name="Input3 2 27 4 4" xfId="18605"/>
    <cellStyle name="Input3 2 27 5" xfId="18606"/>
    <cellStyle name="Input3 2 27 5 2" xfId="18607"/>
    <cellStyle name="Input3 2 27 6" xfId="18608"/>
    <cellStyle name="Input3 2 27 6 2" xfId="18609"/>
    <cellStyle name="Input3 2 27 7" xfId="18610"/>
    <cellStyle name="Input3 2 28" xfId="18611"/>
    <cellStyle name="Input3 2 28 2" xfId="18612"/>
    <cellStyle name="Input3 2 28 2 2" xfId="18613"/>
    <cellStyle name="Input3 2 28 2 2 2" xfId="18614"/>
    <cellStyle name="Input3 2 28 2 3" xfId="18615"/>
    <cellStyle name="Input3 2 28 2 3 2" xfId="18616"/>
    <cellStyle name="Input3 2 28 2 4" xfId="18617"/>
    <cellStyle name="Input3 2 28 3" xfId="18618"/>
    <cellStyle name="Input3 2 28 3 2" xfId="18619"/>
    <cellStyle name="Input3 2 28 3 2 2" xfId="18620"/>
    <cellStyle name="Input3 2 28 3 3" xfId="18621"/>
    <cellStyle name="Input3 2 28 3 3 2" xfId="18622"/>
    <cellStyle name="Input3 2 28 3 4" xfId="18623"/>
    <cellStyle name="Input3 2 28 4" xfId="18624"/>
    <cellStyle name="Input3 2 28 4 2" xfId="18625"/>
    <cellStyle name="Input3 2 28 4 2 2" xfId="18626"/>
    <cellStyle name="Input3 2 28 4 3" xfId="18627"/>
    <cellStyle name="Input3 2 28 4 3 2" xfId="18628"/>
    <cellStyle name="Input3 2 28 4 4" xfId="18629"/>
    <cellStyle name="Input3 2 28 5" xfId="18630"/>
    <cellStyle name="Input3 2 28 5 2" xfId="18631"/>
    <cellStyle name="Input3 2 28 6" xfId="18632"/>
    <cellStyle name="Input3 2 28 6 2" xfId="18633"/>
    <cellStyle name="Input3 2 28 7" xfId="18634"/>
    <cellStyle name="Input3 2 29" xfId="18635"/>
    <cellStyle name="Input3 2 29 2" xfId="18636"/>
    <cellStyle name="Input3 2 29 2 2" xfId="18637"/>
    <cellStyle name="Input3 2 29 2 2 2" xfId="18638"/>
    <cellStyle name="Input3 2 29 2 3" xfId="18639"/>
    <cellStyle name="Input3 2 29 2 3 2" xfId="18640"/>
    <cellStyle name="Input3 2 29 2 4" xfId="18641"/>
    <cellStyle name="Input3 2 29 3" xfId="18642"/>
    <cellStyle name="Input3 2 29 3 2" xfId="18643"/>
    <cellStyle name="Input3 2 29 3 2 2" xfId="18644"/>
    <cellStyle name="Input3 2 29 3 3" xfId="18645"/>
    <cellStyle name="Input3 2 29 3 3 2" xfId="18646"/>
    <cellStyle name="Input3 2 29 3 4" xfId="18647"/>
    <cellStyle name="Input3 2 29 4" xfId="18648"/>
    <cellStyle name="Input3 2 29 4 2" xfId="18649"/>
    <cellStyle name="Input3 2 29 4 2 2" xfId="18650"/>
    <cellStyle name="Input3 2 29 4 3" xfId="18651"/>
    <cellStyle name="Input3 2 29 4 3 2" xfId="18652"/>
    <cellStyle name="Input3 2 29 4 4" xfId="18653"/>
    <cellStyle name="Input3 2 29 5" xfId="18654"/>
    <cellStyle name="Input3 2 29 5 2" xfId="18655"/>
    <cellStyle name="Input3 2 29 6" xfId="18656"/>
    <cellStyle name="Input3 2 29 6 2" xfId="18657"/>
    <cellStyle name="Input3 2 29 7" xfId="18658"/>
    <cellStyle name="Input3 2 3" xfId="18659"/>
    <cellStyle name="Input3 2 3 2" xfId="18660"/>
    <cellStyle name="Input3 2 3 2 2" xfId="18661"/>
    <cellStyle name="Input3 2 3 2 2 2" xfId="18662"/>
    <cellStyle name="Input3 2 3 2 3" xfId="18663"/>
    <cellStyle name="Input3 2 3 2 3 2" xfId="18664"/>
    <cellStyle name="Input3 2 3 2 4" xfId="18665"/>
    <cellStyle name="Input3 2 3 3" xfId="18666"/>
    <cellStyle name="Input3 2 3 3 2" xfId="18667"/>
    <cellStyle name="Input3 2 3 3 2 2" xfId="18668"/>
    <cellStyle name="Input3 2 3 3 3" xfId="18669"/>
    <cellStyle name="Input3 2 3 3 3 2" xfId="18670"/>
    <cellStyle name="Input3 2 3 3 4" xfId="18671"/>
    <cellStyle name="Input3 2 3 4" xfId="18672"/>
    <cellStyle name="Input3 2 3 4 2" xfId="18673"/>
    <cellStyle name="Input3 2 3 4 2 2" xfId="18674"/>
    <cellStyle name="Input3 2 3 4 3" xfId="18675"/>
    <cellStyle name="Input3 2 3 4 3 2" xfId="18676"/>
    <cellStyle name="Input3 2 3 4 4" xfId="18677"/>
    <cellStyle name="Input3 2 3 5" xfId="18678"/>
    <cellStyle name="Input3 2 3 5 2" xfId="18679"/>
    <cellStyle name="Input3 2 3 6" xfId="18680"/>
    <cellStyle name="Input3 2 3 6 2" xfId="18681"/>
    <cellStyle name="Input3 2 3 7" xfId="18682"/>
    <cellStyle name="Input3 2 30" xfId="18683"/>
    <cellStyle name="Input3 2 30 2" xfId="18684"/>
    <cellStyle name="Input3 2 30 2 2" xfId="18685"/>
    <cellStyle name="Input3 2 30 2 2 2" xfId="18686"/>
    <cellStyle name="Input3 2 30 2 3" xfId="18687"/>
    <cellStyle name="Input3 2 30 2 3 2" xfId="18688"/>
    <cellStyle name="Input3 2 30 2 4" xfId="18689"/>
    <cellStyle name="Input3 2 30 3" xfId="18690"/>
    <cellStyle name="Input3 2 30 3 2" xfId="18691"/>
    <cellStyle name="Input3 2 30 3 2 2" xfId="18692"/>
    <cellStyle name="Input3 2 30 3 3" xfId="18693"/>
    <cellStyle name="Input3 2 30 3 3 2" xfId="18694"/>
    <cellStyle name="Input3 2 30 3 4" xfId="18695"/>
    <cellStyle name="Input3 2 30 4" xfId="18696"/>
    <cellStyle name="Input3 2 30 4 2" xfId="18697"/>
    <cellStyle name="Input3 2 30 4 2 2" xfId="18698"/>
    <cellStyle name="Input3 2 30 4 3" xfId="18699"/>
    <cellStyle name="Input3 2 30 4 3 2" xfId="18700"/>
    <cellStyle name="Input3 2 30 4 4" xfId="18701"/>
    <cellStyle name="Input3 2 30 5" xfId="18702"/>
    <cellStyle name="Input3 2 30 5 2" xfId="18703"/>
    <cellStyle name="Input3 2 30 6" xfId="18704"/>
    <cellStyle name="Input3 2 30 6 2" xfId="18705"/>
    <cellStyle name="Input3 2 30 7" xfId="18706"/>
    <cellStyle name="Input3 2 31" xfId="18707"/>
    <cellStyle name="Input3 2 31 2" xfId="18708"/>
    <cellStyle name="Input3 2 31 2 2" xfId="18709"/>
    <cellStyle name="Input3 2 31 2 2 2" xfId="18710"/>
    <cellStyle name="Input3 2 31 2 3" xfId="18711"/>
    <cellStyle name="Input3 2 31 2 3 2" xfId="18712"/>
    <cellStyle name="Input3 2 31 2 4" xfId="18713"/>
    <cellStyle name="Input3 2 31 3" xfId="18714"/>
    <cellStyle name="Input3 2 31 3 2" xfId="18715"/>
    <cellStyle name="Input3 2 31 3 2 2" xfId="18716"/>
    <cellStyle name="Input3 2 31 3 3" xfId="18717"/>
    <cellStyle name="Input3 2 31 3 3 2" xfId="18718"/>
    <cellStyle name="Input3 2 31 3 4" xfId="18719"/>
    <cellStyle name="Input3 2 31 4" xfId="18720"/>
    <cellStyle name="Input3 2 31 4 2" xfId="18721"/>
    <cellStyle name="Input3 2 31 4 2 2" xfId="18722"/>
    <cellStyle name="Input3 2 31 4 3" xfId="18723"/>
    <cellStyle name="Input3 2 31 4 3 2" xfId="18724"/>
    <cellStyle name="Input3 2 31 4 4" xfId="18725"/>
    <cellStyle name="Input3 2 31 5" xfId="18726"/>
    <cellStyle name="Input3 2 31 5 2" xfId="18727"/>
    <cellStyle name="Input3 2 31 6" xfId="18728"/>
    <cellStyle name="Input3 2 31 6 2" xfId="18729"/>
    <cellStyle name="Input3 2 31 7" xfId="18730"/>
    <cellStyle name="Input3 2 32" xfId="18731"/>
    <cellStyle name="Input3 2 32 2" xfId="18732"/>
    <cellStyle name="Input3 2 32 2 2" xfId="18733"/>
    <cellStyle name="Input3 2 32 2 2 2" xfId="18734"/>
    <cellStyle name="Input3 2 32 2 3" xfId="18735"/>
    <cellStyle name="Input3 2 32 2 3 2" xfId="18736"/>
    <cellStyle name="Input3 2 32 2 4" xfId="18737"/>
    <cellStyle name="Input3 2 32 3" xfId="18738"/>
    <cellStyle name="Input3 2 32 3 2" xfId="18739"/>
    <cellStyle name="Input3 2 32 3 2 2" xfId="18740"/>
    <cellStyle name="Input3 2 32 3 3" xfId="18741"/>
    <cellStyle name="Input3 2 32 3 3 2" xfId="18742"/>
    <cellStyle name="Input3 2 32 3 4" xfId="18743"/>
    <cellStyle name="Input3 2 32 4" xfId="18744"/>
    <cellStyle name="Input3 2 32 4 2" xfId="18745"/>
    <cellStyle name="Input3 2 32 4 2 2" xfId="18746"/>
    <cellStyle name="Input3 2 32 4 3" xfId="18747"/>
    <cellStyle name="Input3 2 32 4 3 2" xfId="18748"/>
    <cellStyle name="Input3 2 32 4 4" xfId="18749"/>
    <cellStyle name="Input3 2 32 5" xfId="18750"/>
    <cellStyle name="Input3 2 32 5 2" xfId="18751"/>
    <cellStyle name="Input3 2 32 6" xfId="18752"/>
    <cellStyle name="Input3 2 32 6 2" xfId="18753"/>
    <cellStyle name="Input3 2 32 7" xfId="18754"/>
    <cellStyle name="Input3 2 33" xfId="18755"/>
    <cellStyle name="Input3 2 33 2" xfId="18756"/>
    <cellStyle name="Input3 2 33 2 2" xfId="18757"/>
    <cellStyle name="Input3 2 33 2 2 2" xfId="18758"/>
    <cellStyle name="Input3 2 33 2 3" xfId="18759"/>
    <cellStyle name="Input3 2 33 2 3 2" xfId="18760"/>
    <cellStyle name="Input3 2 33 2 4" xfId="18761"/>
    <cellStyle name="Input3 2 33 3" xfId="18762"/>
    <cellStyle name="Input3 2 33 3 2" xfId="18763"/>
    <cellStyle name="Input3 2 33 3 2 2" xfId="18764"/>
    <cellStyle name="Input3 2 33 3 3" xfId="18765"/>
    <cellStyle name="Input3 2 33 3 3 2" xfId="18766"/>
    <cellStyle name="Input3 2 33 3 4" xfId="18767"/>
    <cellStyle name="Input3 2 33 4" xfId="18768"/>
    <cellStyle name="Input3 2 33 4 2" xfId="18769"/>
    <cellStyle name="Input3 2 33 4 2 2" xfId="18770"/>
    <cellStyle name="Input3 2 33 4 3" xfId="18771"/>
    <cellStyle name="Input3 2 33 4 3 2" xfId="18772"/>
    <cellStyle name="Input3 2 33 4 4" xfId="18773"/>
    <cellStyle name="Input3 2 33 5" xfId="18774"/>
    <cellStyle name="Input3 2 33 5 2" xfId="18775"/>
    <cellStyle name="Input3 2 33 6" xfId="18776"/>
    <cellStyle name="Input3 2 33 6 2" xfId="18777"/>
    <cellStyle name="Input3 2 33 7" xfId="18778"/>
    <cellStyle name="Input3 2 34" xfId="18779"/>
    <cellStyle name="Input3 2 4" xfId="18780"/>
    <cellStyle name="Input3 2 4 2" xfId="18781"/>
    <cellStyle name="Input3 2 4 2 2" xfId="18782"/>
    <cellStyle name="Input3 2 4 2 2 2" xfId="18783"/>
    <cellStyle name="Input3 2 4 2 3" xfId="18784"/>
    <cellStyle name="Input3 2 4 2 3 2" xfId="18785"/>
    <cellStyle name="Input3 2 4 2 4" xfId="18786"/>
    <cellStyle name="Input3 2 4 3" xfId="18787"/>
    <cellStyle name="Input3 2 4 3 2" xfId="18788"/>
    <cellStyle name="Input3 2 4 3 2 2" xfId="18789"/>
    <cellStyle name="Input3 2 4 3 3" xfId="18790"/>
    <cellStyle name="Input3 2 4 3 3 2" xfId="18791"/>
    <cellStyle name="Input3 2 4 3 4" xfId="18792"/>
    <cellStyle name="Input3 2 4 4" xfId="18793"/>
    <cellStyle name="Input3 2 4 4 2" xfId="18794"/>
    <cellStyle name="Input3 2 4 4 2 2" xfId="18795"/>
    <cellStyle name="Input3 2 4 4 3" xfId="18796"/>
    <cellStyle name="Input3 2 4 4 3 2" xfId="18797"/>
    <cellStyle name="Input3 2 4 4 4" xfId="18798"/>
    <cellStyle name="Input3 2 4 5" xfId="18799"/>
    <cellStyle name="Input3 2 4 5 2" xfId="18800"/>
    <cellStyle name="Input3 2 4 6" xfId="18801"/>
    <cellStyle name="Input3 2 4 6 2" xfId="18802"/>
    <cellStyle name="Input3 2 4 7" xfId="18803"/>
    <cellStyle name="Input3 2 5" xfId="18804"/>
    <cellStyle name="Input3 2 5 2" xfId="18805"/>
    <cellStyle name="Input3 2 5 2 2" xfId="18806"/>
    <cellStyle name="Input3 2 5 2 2 2" xfId="18807"/>
    <cellStyle name="Input3 2 5 2 3" xfId="18808"/>
    <cellStyle name="Input3 2 5 2 3 2" xfId="18809"/>
    <cellStyle name="Input3 2 5 2 4" xfId="18810"/>
    <cellStyle name="Input3 2 5 3" xfId="18811"/>
    <cellStyle name="Input3 2 5 3 2" xfId="18812"/>
    <cellStyle name="Input3 2 5 3 2 2" xfId="18813"/>
    <cellStyle name="Input3 2 5 3 3" xfId="18814"/>
    <cellStyle name="Input3 2 5 3 3 2" xfId="18815"/>
    <cellStyle name="Input3 2 5 3 4" xfId="18816"/>
    <cellStyle name="Input3 2 5 4" xfId="18817"/>
    <cellStyle name="Input3 2 5 4 2" xfId="18818"/>
    <cellStyle name="Input3 2 5 4 2 2" xfId="18819"/>
    <cellStyle name="Input3 2 5 4 3" xfId="18820"/>
    <cellStyle name="Input3 2 5 4 3 2" xfId="18821"/>
    <cellStyle name="Input3 2 5 4 4" xfId="18822"/>
    <cellStyle name="Input3 2 5 5" xfId="18823"/>
    <cellStyle name="Input3 2 5 5 2" xfId="18824"/>
    <cellStyle name="Input3 2 5 6" xfId="18825"/>
    <cellStyle name="Input3 2 5 6 2" xfId="18826"/>
    <cellStyle name="Input3 2 5 7" xfId="18827"/>
    <cellStyle name="Input3 2 6" xfId="18828"/>
    <cellStyle name="Input3 2 6 2" xfId="18829"/>
    <cellStyle name="Input3 2 6 2 2" xfId="18830"/>
    <cellStyle name="Input3 2 6 2 2 2" xfId="18831"/>
    <cellStyle name="Input3 2 6 2 3" xfId="18832"/>
    <cellStyle name="Input3 2 6 2 3 2" xfId="18833"/>
    <cellStyle name="Input3 2 6 2 4" xfId="18834"/>
    <cellStyle name="Input3 2 6 3" xfId="18835"/>
    <cellStyle name="Input3 2 6 3 2" xfId="18836"/>
    <cellStyle name="Input3 2 6 3 2 2" xfId="18837"/>
    <cellStyle name="Input3 2 6 3 3" xfId="18838"/>
    <cellStyle name="Input3 2 6 3 3 2" xfId="18839"/>
    <cellStyle name="Input3 2 6 3 4" xfId="18840"/>
    <cellStyle name="Input3 2 6 4" xfId="18841"/>
    <cellStyle name="Input3 2 6 4 2" xfId="18842"/>
    <cellStyle name="Input3 2 6 4 2 2" xfId="18843"/>
    <cellStyle name="Input3 2 6 4 3" xfId="18844"/>
    <cellStyle name="Input3 2 6 4 3 2" xfId="18845"/>
    <cellStyle name="Input3 2 6 4 4" xfId="18846"/>
    <cellStyle name="Input3 2 6 5" xfId="18847"/>
    <cellStyle name="Input3 2 6 5 2" xfId="18848"/>
    <cellStyle name="Input3 2 6 6" xfId="18849"/>
    <cellStyle name="Input3 2 6 6 2" xfId="18850"/>
    <cellStyle name="Input3 2 6 7" xfId="18851"/>
    <cellStyle name="Input3 2 7" xfId="18852"/>
    <cellStyle name="Input3 2 7 2" xfId="18853"/>
    <cellStyle name="Input3 2 7 2 2" xfId="18854"/>
    <cellStyle name="Input3 2 7 2 2 2" xfId="18855"/>
    <cellStyle name="Input3 2 7 2 3" xfId="18856"/>
    <cellStyle name="Input3 2 7 2 3 2" xfId="18857"/>
    <cellStyle name="Input3 2 7 2 4" xfId="18858"/>
    <cellStyle name="Input3 2 7 3" xfId="18859"/>
    <cellStyle name="Input3 2 7 3 2" xfId="18860"/>
    <cellStyle name="Input3 2 7 3 2 2" xfId="18861"/>
    <cellStyle name="Input3 2 7 3 3" xfId="18862"/>
    <cellStyle name="Input3 2 7 3 3 2" xfId="18863"/>
    <cellStyle name="Input3 2 7 3 4" xfId="18864"/>
    <cellStyle name="Input3 2 7 4" xfId="18865"/>
    <cellStyle name="Input3 2 7 4 2" xfId="18866"/>
    <cellStyle name="Input3 2 7 4 2 2" xfId="18867"/>
    <cellStyle name="Input3 2 7 4 3" xfId="18868"/>
    <cellStyle name="Input3 2 7 4 3 2" xfId="18869"/>
    <cellStyle name="Input3 2 7 4 4" xfId="18870"/>
    <cellStyle name="Input3 2 7 5" xfId="18871"/>
    <cellStyle name="Input3 2 7 5 2" xfId="18872"/>
    <cellStyle name="Input3 2 7 6" xfId="18873"/>
    <cellStyle name="Input3 2 7 6 2" xfId="18874"/>
    <cellStyle name="Input3 2 7 7" xfId="18875"/>
    <cellStyle name="Input3 2 8" xfId="18876"/>
    <cellStyle name="Input3 2 8 2" xfId="18877"/>
    <cellStyle name="Input3 2 8 2 2" xfId="18878"/>
    <cellStyle name="Input3 2 8 2 2 2" xfId="18879"/>
    <cellStyle name="Input3 2 8 2 3" xfId="18880"/>
    <cellStyle name="Input3 2 8 2 3 2" xfId="18881"/>
    <cellStyle name="Input3 2 8 2 4" xfId="18882"/>
    <cellStyle name="Input3 2 8 3" xfId="18883"/>
    <cellStyle name="Input3 2 8 3 2" xfId="18884"/>
    <cellStyle name="Input3 2 8 3 2 2" xfId="18885"/>
    <cellStyle name="Input3 2 8 3 3" xfId="18886"/>
    <cellStyle name="Input3 2 8 3 3 2" xfId="18887"/>
    <cellStyle name="Input3 2 8 3 4" xfId="18888"/>
    <cellStyle name="Input3 2 8 4" xfId="18889"/>
    <cellStyle name="Input3 2 8 4 2" xfId="18890"/>
    <cellStyle name="Input3 2 8 4 2 2" xfId="18891"/>
    <cellStyle name="Input3 2 8 4 3" xfId="18892"/>
    <cellStyle name="Input3 2 8 4 3 2" xfId="18893"/>
    <cellStyle name="Input3 2 8 4 4" xfId="18894"/>
    <cellStyle name="Input3 2 8 5" xfId="18895"/>
    <cellStyle name="Input3 2 8 5 2" xfId="18896"/>
    <cellStyle name="Input3 2 8 6" xfId="18897"/>
    <cellStyle name="Input3 2 8 6 2" xfId="18898"/>
    <cellStyle name="Input3 2 8 7" xfId="18899"/>
    <cellStyle name="Input3 2 9" xfId="18900"/>
    <cellStyle name="Input3 2 9 2" xfId="18901"/>
    <cellStyle name="Input3 2 9 2 2" xfId="18902"/>
    <cellStyle name="Input3 2 9 2 2 2" xfId="18903"/>
    <cellStyle name="Input3 2 9 2 3" xfId="18904"/>
    <cellStyle name="Input3 2 9 2 3 2" xfId="18905"/>
    <cellStyle name="Input3 2 9 2 4" xfId="18906"/>
    <cellStyle name="Input3 2 9 3" xfId="18907"/>
    <cellStyle name="Input3 2 9 3 2" xfId="18908"/>
    <cellStyle name="Input3 2 9 3 2 2" xfId="18909"/>
    <cellStyle name="Input3 2 9 3 3" xfId="18910"/>
    <cellStyle name="Input3 2 9 3 3 2" xfId="18911"/>
    <cellStyle name="Input3 2 9 3 4" xfId="18912"/>
    <cellStyle name="Input3 2 9 4" xfId="18913"/>
    <cellStyle name="Input3 2 9 4 2" xfId="18914"/>
    <cellStyle name="Input3 2 9 4 2 2" xfId="18915"/>
    <cellStyle name="Input3 2 9 4 3" xfId="18916"/>
    <cellStyle name="Input3 2 9 4 3 2" xfId="18917"/>
    <cellStyle name="Input3 2 9 4 4" xfId="18918"/>
    <cellStyle name="Input3 2 9 5" xfId="18919"/>
    <cellStyle name="Input3 2 9 5 2" xfId="18920"/>
    <cellStyle name="Input3 2 9 6" xfId="18921"/>
    <cellStyle name="Input3 2 9 6 2" xfId="18922"/>
    <cellStyle name="Input3 2 9 7" xfId="18923"/>
    <cellStyle name="Input3 20" xfId="18924"/>
    <cellStyle name="Input3 20 2" xfId="18925"/>
    <cellStyle name="Input3 20 2 2" xfId="18926"/>
    <cellStyle name="Input3 20 2 2 2" xfId="18927"/>
    <cellStyle name="Input3 20 2 3" xfId="18928"/>
    <cellStyle name="Input3 20 2 3 2" xfId="18929"/>
    <cellStyle name="Input3 20 2 4" xfId="18930"/>
    <cellStyle name="Input3 20 3" xfId="18931"/>
    <cellStyle name="Input3 20 3 2" xfId="18932"/>
    <cellStyle name="Input3 20 3 2 2" xfId="18933"/>
    <cellStyle name="Input3 20 3 3" xfId="18934"/>
    <cellStyle name="Input3 20 3 3 2" xfId="18935"/>
    <cellStyle name="Input3 20 3 4" xfId="18936"/>
    <cellStyle name="Input3 20 4" xfId="18937"/>
    <cellStyle name="Input3 20 4 2" xfId="18938"/>
    <cellStyle name="Input3 20 4 2 2" xfId="18939"/>
    <cellStyle name="Input3 20 4 3" xfId="18940"/>
    <cellStyle name="Input3 20 4 3 2" xfId="18941"/>
    <cellStyle name="Input3 20 4 4" xfId="18942"/>
    <cellStyle name="Input3 20 5" xfId="18943"/>
    <cellStyle name="Input3 20 5 2" xfId="18944"/>
    <cellStyle name="Input3 20 6" xfId="18945"/>
    <cellStyle name="Input3 20 6 2" xfId="18946"/>
    <cellStyle name="Input3 20 7" xfId="18947"/>
    <cellStyle name="Input3 21" xfId="18948"/>
    <cellStyle name="Input3 21 2" xfId="18949"/>
    <cellStyle name="Input3 21 2 2" xfId="18950"/>
    <cellStyle name="Input3 21 2 2 2" xfId="18951"/>
    <cellStyle name="Input3 21 2 3" xfId="18952"/>
    <cellStyle name="Input3 21 2 3 2" xfId="18953"/>
    <cellStyle name="Input3 21 2 4" xfId="18954"/>
    <cellStyle name="Input3 21 3" xfId="18955"/>
    <cellStyle name="Input3 21 3 2" xfId="18956"/>
    <cellStyle name="Input3 21 3 2 2" xfId="18957"/>
    <cellStyle name="Input3 21 3 3" xfId="18958"/>
    <cellStyle name="Input3 21 3 3 2" xfId="18959"/>
    <cellStyle name="Input3 21 3 4" xfId="18960"/>
    <cellStyle name="Input3 21 4" xfId="18961"/>
    <cellStyle name="Input3 21 4 2" xfId="18962"/>
    <cellStyle name="Input3 21 4 2 2" xfId="18963"/>
    <cellStyle name="Input3 21 4 3" xfId="18964"/>
    <cellStyle name="Input3 21 4 3 2" xfId="18965"/>
    <cellStyle name="Input3 21 4 4" xfId="18966"/>
    <cellStyle name="Input3 21 5" xfId="18967"/>
    <cellStyle name="Input3 21 5 2" xfId="18968"/>
    <cellStyle name="Input3 21 6" xfId="18969"/>
    <cellStyle name="Input3 21 6 2" xfId="18970"/>
    <cellStyle name="Input3 21 7" xfId="18971"/>
    <cellStyle name="Input3 22" xfId="18972"/>
    <cellStyle name="Input3 22 2" xfId="18973"/>
    <cellStyle name="Input3 22 2 2" xfId="18974"/>
    <cellStyle name="Input3 22 2 2 2" xfId="18975"/>
    <cellStyle name="Input3 22 2 3" xfId="18976"/>
    <cellStyle name="Input3 22 2 3 2" xfId="18977"/>
    <cellStyle name="Input3 22 2 4" xfId="18978"/>
    <cellStyle name="Input3 22 3" xfId="18979"/>
    <cellStyle name="Input3 22 3 2" xfId="18980"/>
    <cellStyle name="Input3 22 3 2 2" xfId="18981"/>
    <cellStyle name="Input3 22 3 3" xfId="18982"/>
    <cellStyle name="Input3 22 3 3 2" xfId="18983"/>
    <cellStyle name="Input3 22 3 4" xfId="18984"/>
    <cellStyle name="Input3 22 4" xfId="18985"/>
    <cellStyle name="Input3 22 4 2" xfId="18986"/>
    <cellStyle name="Input3 22 4 2 2" xfId="18987"/>
    <cellStyle name="Input3 22 4 3" xfId="18988"/>
    <cellStyle name="Input3 22 4 3 2" xfId="18989"/>
    <cellStyle name="Input3 22 4 4" xfId="18990"/>
    <cellStyle name="Input3 22 5" xfId="18991"/>
    <cellStyle name="Input3 22 5 2" xfId="18992"/>
    <cellStyle name="Input3 22 6" xfId="18993"/>
    <cellStyle name="Input3 22 6 2" xfId="18994"/>
    <cellStyle name="Input3 22 7" xfId="18995"/>
    <cellStyle name="Input3 23" xfId="18996"/>
    <cellStyle name="Input3 23 2" xfId="18997"/>
    <cellStyle name="Input3 23 2 2" xfId="18998"/>
    <cellStyle name="Input3 23 2 2 2" xfId="18999"/>
    <cellStyle name="Input3 23 2 3" xfId="19000"/>
    <cellStyle name="Input3 23 2 3 2" xfId="19001"/>
    <cellStyle name="Input3 23 2 4" xfId="19002"/>
    <cellStyle name="Input3 23 3" xfId="19003"/>
    <cellStyle name="Input3 23 3 2" xfId="19004"/>
    <cellStyle name="Input3 23 3 2 2" xfId="19005"/>
    <cellStyle name="Input3 23 3 3" xfId="19006"/>
    <cellStyle name="Input3 23 3 3 2" xfId="19007"/>
    <cellStyle name="Input3 23 3 4" xfId="19008"/>
    <cellStyle name="Input3 23 4" xfId="19009"/>
    <cellStyle name="Input3 23 4 2" xfId="19010"/>
    <cellStyle name="Input3 23 4 2 2" xfId="19011"/>
    <cellStyle name="Input3 23 4 3" xfId="19012"/>
    <cellStyle name="Input3 23 4 3 2" xfId="19013"/>
    <cellStyle name="Input3 23 4 4" xfId="19014"/>
    <cellStyle name="Input3 23 5" xfId="19015"/>
    <cellStyle name="Input3 23 5 2" xfId="19016"/>
    <cellStyle name="Input3 23 6" xfId="19017"/>
    <cellStyle name="Input3 23 6 2" xfId="19018"/>
    <cellStyle name="Input3 23 7" xfId="19019"/>
    <cellStyle name="Input3 24" xfId="19020"/>
    <cellStyle name="Input3 24 2" xfId="19021"/>
    <cellStyle name="Input3 24 2 2" xfId="19022"/>
    <cellStyle name="Input3 24 2 2 2" xfId="19023"/>
    <cellStyle name="Input3 24 2 3" xfId="19024"/>
    <cellStyle name="Input3 24 2 3 2" xfId="19025"/>
    <cellStyle name="Input3 24 2 4" xfId="19026"/>
    <cellStyle name="Input3 24 3" xfId="19027"/>
    <cellStyle name="Input3 24 3 2" xfId="19028"/>
    <cellStyle name="Input3 24 3 2 2" xfId="19029"/>
    <cellStyle name="Input3 24 3 3" xfId="19030"/>
    <cellStyle name="Input3 24 3 3 2" xfId="19031"/>
    <cellStyle name="Input3 24 3 4" xfId="19032"/>
    <cellStyle name="Input3 24 4" xfId="19033"/>
    <cellStyle name="Input3 24 4 2" xfId="19034"/>
    <cellStyle name="Input3 24 4 2 2" xfId="19035"/>
    <cellStyle name="Input3 24 4 3" xfId="19036"/>
    <cellStyle name="Input3 24 4 3 2" xfId="19037"/>
    <cellStyle name="Input3 24 4 4" xfId="19038"/>
    <cellStyle name="Input3 24 5" xfId="19039"/>
    <cellStyle name="Input3 24 5 2" xfId="19040"/>
    <cellStyle name="Input3 24 6" xfId="19041"/>
    <cellStyle name="Input3 24 6 2" xfId="19042"/>
    <cellStyle name="Input3 24 7" xfId="19043"/>
    <cellStyle name="Input3 25" xfId="19044"/>
    <cellStyle name="Input3 25 2" xfId="19045"/>
    <cellStyle name="Input3 25 2 2" xfId="19046"/>
    <cellStyle name="Input3 25 2 2 2" xfId="19047"/>
    <cellStyle name="Input3 25 2 3" xfId="19048"/>
    <cellStyle name="Input3 25 2 3 2" xfId="19049"/>
    <cellStyle name="Input3 25 2 4" xfId="19050"/>
    <cellStyle name="Input3 25 3" xfId="19051"/>
    <cellStyle name="Input3 25 3 2" xfId="19052"/>
    <cellStyle name="Input3 25 3 2 2" xfId="19053"/>
    <cellStyle name="Input3 25 3 3" xfId="19054"/>
    <cellStyle name="Input3 25 3 3 2" xfId="19055"/>
    <cellStyle name="Input3 25 3 4" xfId="19056"/>
    <cellStyle name="Input3 25 4" xfId="19057"/>
    <cellStyle name="Input3 25 4 2" xfId="19058"/>
    <cellStyle name="Input3 25 4 2 2" xfId="19059"/>
    <cellStyle name="Input3 25 4 3" xfId="19060"/>
    <cellStyle name="Input3 25 4 3 2" xfId="19061"/>
    <cellStyle name="Input3 25 4 4" xfId="19062"/>
    <cellStyle name="Input3 25 5" xfId="19063"/>
    <cellStyle name="Input3 25 5 2" xfId="19064"/>
    <cellStyle name="Input3 25 6" xfId="19065"/>
    <cellStyle name="Input3 25 6 2" xfId="19066"/>
    <cellStyle name="Input3 25 7" xfId="19067"/>
    <cellStyle name="Input3 26" xfId="19068"/>
    <cellStyle name="Input3 26 2" xfId="19069"/>
    <cellStyle name="Input3 26 2 2" xfId="19070"/>
    <cellStyle name="Input3 26 2 2 2" xfId="19071"/>
    <cellStyle name="Input3 26 2 3" xfId="19072"/>
    <cellStyle name="Input3 26 2 3 2" xfId="19073"/>
    <cellStyle name="Input3 26 2 4" xfId="19074"/>
    <cellStyle name="Input3 26 3" xfId="19075"/>
    <cellStyle name="Input3 26 3 2" xfId="19076"/>
    <cellStyle name="Input3 26 3 2 2" xfId="19077"/>
    <cellStyle name="Input3 26 3 3" xfId="19078"/>
    <cellStyle name="Input3 26 3 3 2" xfId="19079"/>
    <cellStyle name="Input3 26 3 4" xfId="19080"/>
    <cellStyle name="Input3 26 4" xfId="19081"/>
    <cellStyle name="Input3 26 4 2" xfId="19082"/>
    <cellStyle name="Input3 26 4 2 2" xfId="19083"/>
    <cellStyle name="Input3 26 4 3" xfId="19084"/>
    <cellStyle name="Input3 26 4 3 2" xfId="19085"/>
    <cellStyle name="Input3 26 4 4" xfId="19086"/>
    <cellStyle name="Input3 26 5" xfId="19087"/>
    <cellStyle name="Input3 26 5 2" xfId="19088"/>
    <cellStyle name="Input3 26 6" xfId="19089"/>
    <cellStyle name="Input3 26 6 2" xfId="19090"/>
    <cellStyle name="Input3 26 7" xfId="19091"/>
    <cellStyle name="Input3 27" xfId="19092"/>
    <cellStyle name="Input3 27 2" xfId="19093"/>
    <cellStyle name="Input3 27 2 2" xfId="19094"/>
    <cellStyle name="Input3 27 2 2 2" xfId="19095"/>
    <cellStyle name="Input3 27 2 3" xfId="19096"/>
    <cellStyle name="Input3 27 2 3 2" xfId="19097"/>
    <cellStyle name="Input3 27 2 4" xfId="19098"/>
    <cellStyle name="Input3 27 3" xfId="19099"/>
    <cellStyle name="Input3 27 3 2" xfId="19100"/>
    <cellStyle name="Input3 27 3 2 2" xfId="19101"/>
    <cellStyle name="Input3 27 3 3" xfId="19102"/>
    <cellStyle name="Input3 27 3 3 2" xfId="19103"/>
    <cellStyle name="Input3 27 3 4" xfId="19104"/>
    <cellStyle name="Input3 27 4" xfId="19105"/>
    <cellStyle name="Input3 27 4 2" xfId="19106"/>
    <cellStyle name="Input3 27 4 2 2" xfId="19107"/>
    <cellStyle name="Input3 27 4 3" xfId="19108"/>
    <cellStyle name="Input3 27 4 3 2" xfId="19109"/>
    <cellStyle name="Input3 27 4 4" xfId="19110"/>
    <cellStyle name="Input3 27 5" xfId="19111"/>
    <cellStyle name="Input3 27 5 2" xfId="19112"/>
    <cellStyle name="Input3 27 6" xfId="19113"/>
    <cellStyle name="Input3 27 6 2" xfId="19114"/>
    <cellStyle name="Input3 27 7" xfId="19115"/>
    <cellStyle name="Input3 28" xfId="19116"/>
    <cellStyle name="Input3 28 2" xfId="19117"/>
    <cellStyle name="Input3 28 2 2" xfId="19118"/>
    <cellStyle name="Input3 28 2 2 2" xfId="19119"/>
    <cellStyle name="Input3 28 2 3" xfId="19120"/>
    <cellStyle name="Input3 28 2 3 2" xfId="19121"/>
    <cellStyle name="Input3 28 2 4" xfId="19122"/>
    <cellStyle name="Input3 28 3" xfId="19123"/>
    <cellStyle name="Input3 28 3 2" xfId="19124"/>
    <cellStyle name="Input3 28 3 2 2" xfId="19125"/>
    <cellStyle name="Input3 28 3 3" xfId="19126"/>
    <cellStyle name="Input3 28 3 3 2" xfId="19127"/>
    <cellStyle name="Input3 28 3 4" xfId="19128"/>
    <cellStyle name="Input3 28 4" xfId="19129"/>
    <cellStyle name="Input3 28 4 2" xfId="19130"/>
    <cellStyle name="Input3 28 4 2 2" xfId="19131"/>
    <cellStyle name="Input3 28 4 3" xfId="19132"/>
    <cellStyle name="Input3 28 4 3 2" xfId="19133"/>
    <cellStyle name="Input3 28 4 4" xfId="19134"/>
    <cellStyle name="Input3 28 5" xfId="19135"/>
    <cellStyle name="Input3 28 5 2" xfId="19136"/>
    <cellStyle name="Input3 28 6" xfId="19137"/>
    <cellStyle name="Input3 28 6 2" xfId="19138"/>
    <cellStyle name="Input3 28 7" xfId="19139"/>
    <cellStyle name="Input3 29" xfId="19140"/>
    <cellStyle name="Input3 29 2" xfId="19141"/>
    <cellStyle name="Input3 29 2 2" xfId="19142"/>
    <cellStyle name="Input3 29 2 2 2" xfId="19143"/>
    <cellStyle name="Input3 29 2 3" xfId="19144"/>
    <cellStyle name="Input3 29 2 3 2" xfId="19145"/>
    <cellStyle name="Input3 29 2 4" xfId="19146"/>
    <cellStyle name="Input3 29 3" xfId="19147"/>
    <cellStyle name="Input3 29 3 2" xfId="19148"/>
    <cellStyle name="Input3 29 3 2 2" xfId="19149"/>
    <cellStyle name="Input3 29 3 3" xfId="19150"/>
    <cellStyle name="Input3 29 3 3 2" xfId="19151"/>
    <cellStyle name="Input3 29 3 4" xfId="19152"/>
    <cellStyle name="Input3 29 4" xfId="19153"/>
    <cellStyle name="Input3 29 4 2" xfId="19154"/>
    <cellStyle name="Input3 29 4 2 2" xfId="19155"/>
    <cellStyle name="Input3 29 4 3" xfId="19156"/>
    <cellStyle name="Input3 29 4 3 2" xfId="19157"/>
    <cellStyle name="Input3 29 4 4" xfId="19158"/>
    <cellStyle name="Input3 29 5" xfId="19159"/>
    <cellStyle name="Input3 29 5 2" xfId="19160"/>
    <cellStyle name="Input3 29 6" xfId="19161"/>
    <cellStyle name="Input3 29 6 2" xfId="19162"/>
    <cellStyle name="Input3 29 7" xfId="19163"/>
    <cellStyle name="Input3 3" xfId="2993"/>
    <cellStyle name="Input3 3 2" xfId="19164"/>
    <cellStyle name="Input3 3 2 2" xfId="19165"/>
    <cellStyle name="Input3 3 2 2 2" xfId="19166"/>
    <cellStyle name="Input3 3 2 3" xfId="19167"/>
    <cellStyle name="Input3 3 2 3 2" xfId="19168"/>
    <cellStyle name="Input3 3 2 4" xfId="19169"/>
    <cellStyle name="Input3 3 3" xfId="19170"/>
    <cellStyle name="Input3 3 3 2" xfId="19171"/>
    <cellStyle name="Input3 3 3 2 2" xfId="19172"/>
    <cellStyle name="Input3 3 3 3" xfId="19173"/>
    <cellStyle name="Input3 3 3 3 2" xfId="19174"/>
    <cellStyle name="Input3 3 3 4" xfId="19175"/>
    <cellStyle name="Input3 3 4" xfId="19176"/>
    <cellStyle name="Input3 3 4 2" xfId="19177"/>
    <cellStyle name="Input3 3 4 2 2" xfId="19178"/>
    <cellStyle name="Input3 3 4 3" xfId="19179"/>
    <cellStyle name="Input3 3 4 3 2" xfId="19180"/>
    <cellStyle name="Input3 3 4 4" xfId="19181"/>
    <cellStyle name="Input3 3 5" xfId="19182"/>
    <cellStyle name="Input3 3 5 2" xfId="19183"/>
    <cellStyle name="Input3 3 6" xfId="19184"/>
    <cellStyle name="Input3 3 6 2" xfId="19185"/>
    <cellStyle name="Input3 3 7" xfId="19186"/>
    <cellStyle name="Input3 30" xfId="19187"/>
    <cellStyle name="Input3 30 2" xfId="19188"/>
    <cellStyle name="Input3 30 2 2" xfId="19189"/>
    <cellStyle name="Input3 30 2 2 2" xfId="19190"/>
    <cellStyle name="Input3 30 2 3" xfId="19191"/>
    <cellStyle name="Input3 30 2 3 2" xfId="19192"/>
    <cellStyle name="Input3 30 2 4" xfId="19193"/>
    <cellStyle name="Input3 30 3" xfId="19194"/>
    <cellStyle name="Input3 30 3 2" xfId="19195"/>
    <cellStyle name="Input3 30 3 2 2" xfId="19196"/>
    <cellStyle name="Input3 30 3 3" xfId="19197"/>
    <cellStyle name="Input3 30 3 3 2" xfId="19198"/>
    <cellStyle name="Input3 30 3 4" xfId="19199"/>
    <cellStyle name="Input3 30 4" xfId="19200"/>
    <cellStyle name="Input3 30 4 2" xfId="19201"/>
    <cellStyle name="Input3 30 4 2 2" xfId="19202"/>
    <cellStyle name="Input3 30 4 3" xfId="19203"/>
    <cellStyle name="Input3 30 4 3 2" xfId="19204"/>
    <cellStyle name="Input3 30 4 4" xfId="19205"/>
    <cellStyle name="Input3 30 5" xfId="19206"/>
    <cellStyle name="Input3 30 5 2" xfId="19207"/>
    <cellStyle name="Input3 30 6" xfId="19208"/>
    <cellStyle name="Input3 30 6 2" xfId="19209"/>
    <cellStyle name="Input3 30 7" xfId="19210"/>
    <cellStyle name="Input3 31" xfId="19211"/>
    <cellStyle name="Input3 31 2" xfId="19212"/>
    <cellStyle name="Input3 31 2 2" xfId="19213"/>
    <cellStyle name="Input3 31 2 2 2" xfId="19214"/>
    <cellStyle name="Input3 31 2 3" xfId="19215"/>
    <cellStyle name="Input3 31 2 3 2" xfId="19216"/>
    <cellStyle name="Input3 31 2 4" xfId="19217"/>
    <cellStyle name="Input3 31 3" xfId="19218"/>
    <cellStyle name="Input3 31 3 2" xfId="19219"/>
    <cellStyle name="Input3 31 3 2 2" xfId="19220"/>
    <cellStyle name="Input3 31 3 3" xfId="19221"/>
    <cellStyle name="Input3 31 3 3 2" xfId="19222"/>
    <cellStyle name="Input3 31 3 4" xfId="19223"/>
    <cellStyle name="Input3 31 4" xfId="19224"/>
    <cellStyle name="Input3 31 4 2" xfId="19225"/>
    <cellStyle name="Input3 31 4 2 2" xfId="19226"/>
    <cellStyle name="Input3 31 4 3" xfId="19227"/>
    <cellStyle name="Input3 31 4 3 2" xfId="19228"/>
    <cellStyle name="Input3 31 4 4" xfId="19229"/>
    <cellStyle name="Input3 31 5" xfId="19230"/>
    <cellStyle name="Input3 31 5 2" xfId="19231"/>
    <cellStyle name="Input3 31 6" xfId="19232"/>
    <cellStyle name="Input3 31 6 2" xfId="19233"/>
    <cellStyle name="Input3 31 7" xfId="19234"/>
    <cellStyle name="Input3 32" xfId="19235"/>
    <cellStyle name="Input3 32 2" xfId="19236"/>
    <cellStyle name="Input3 32 2 2" xfId="19237"/>
    <cellStyle name="Input3 32 2 2 2" xfId="19238"/>
    <cellStyle name="Input3 32 2 3" xfId="19239"/>
    <cellStyle name="Input3 32 2 3 2" xfId="19240"/>
    <cellStyle name="Input3 32 2 4" xfId="19241"/>
    <cellStyle name="Input3 32 3" xfId="19242"/>
    <cellStyle name="Input3 32 3 2" xfId="19243"/>
    <cellStyle name="Input3 32 3 2 2" xfId="19244"/>
    <cellStyle name="Input3 32 3 3" xfId="19245"/>
    <cellStyle name="Input3 32 3 3 2" xfId="19246"/>
    <cellStyle name="Input3 32 3 4" xfId="19247"/>
    <cellStyle name="Input3 32 4" xfId="19248"/>
    <cellStyle name="Input3 32 4 2" xfId="19249"/>
    <cellStyle name="Input3 32 4 2 2" xfId="19250"/>
    <cellStyle name="Input3 32 4 3" xfId="19251"/>
    <cellStyle name="Input3 32 4 3 2" xfId="19252"/>
    <cellStyle name="Input3 32 4 4" xfId="19253"/>
    <cellStyle name="Input3 32 5" xfId="19254"/>
    <cellStyle name="Input3 32 5 2" xfId="19255"/>
    <cellStyle name="Input3 32 6" xfId="19256"/>
    <cellStyle name="Input3 32 6 2" xfId="19257"/>
    <cellStyle name="Input3 32 7" xfId="19258"/>
    <cellStyle name="Input3 33" xfId="19259"/>
    <cellStyle name="Input3 33 2" xfId="19260"/>
    <cellStyle name="Input3 33 2 2" xfId="19261"/>
    <cellStyle name="Input3 33 2 2 2" xfId="19262"/>
    <cellStyle name="Input3 33 2 3" xfId="19263"/>
    <cellStyle name="Input3 33 2 3 2" xfId="19264"/>
    <cellStyle name="Input3 33 2 4" xfId="19265"/>
    <cellStyle name="Input3 33 3" xfId="19266"/>
    <cellStyle name="Input3 33 3 2" xfId="19267"/>
    <cellStyle name="Input3 33 3 2 2" xfId="19268"/>
    <cellStyle name="Input3 33 3 3" xfId="19269"/>
    <cellStyle name="Input3 33 3 3 2" xfId="19270"/>
    <cellStyle name="Input3 33 3 4" xfId="19271"/>
    <cellStyle name="Input3 33 4" xfId="19272"/>
    <cellStyle name="Input3 33 4 2" xfId="19273"/>
    <cellStyle name="Input3 33 4 2 2" xfId="19274"/>
    <cellStyle name="Input3 33 4 3" xfId="19275"/>
    <cellStyle name="Input3 33 4 3 2" xfId="19276"/>
    <cellStyle name="Input3 33 4 4" xfId="19277"/>
    <cellStyle name="Input3 33 5" xfId="19278"/>
    <cellStyle name="Input3 33 5 2" xfId="19279"/>
    <cellStyle name="Input3 33 6" xfId="19280"/>
    <cellStyle name="Input3 33 6 2" xfId="19281"/>
    <cellStyle name="Input3 33 7" xfId="19282"/>
    <cellStyle name="Input3 34" xfId="19283"/>
    <cellStyle name="Input3 34 2" xfId="19284"/>
    <cellStyle name="Input3 34 2 2" xfId="19285"/>
    <cellStyle name="Input3 34 2 2 2" xfId="19286"/>
    <cellStyle name="Input3 34 2 3" xfId="19287"/>
    <cellStyle name="Input3 34 2 3 2" xfId="19288"/>
    <cellStyle name="Input3 34 2 4" xfId="19289"/>
    <cellStyle name="Input3 34 3" xfId="19290"/>
    <cellStyle name="Input3 34 3 2" xfId="19291"/>
    <cellStyle name="Input3 34 3 2 2" xfId="19292"/>
    <cellStyle name="Input3 34 3 3" xfId="19293"/>
    <cellStyle name="Input3 34 3 3 2" xfId="19294"/>
    <cellStyle name="Input3 34 3 4" xfId="19295"/>
    <cellStyle name="Input3 34 4" xfId="19296"/>
    <cellStyle name="Input3 34 4 2" xfId="19297"/>
    <cellStyle name="Input3 34 4 2 2" xfId="19298"/>
    <cellStyle name="Input3 34 4 3" xfId="19299"/>
    <cellStyle name="Input3 34 4 3 2" xfId="19300"/>
    <cellStyle name="Input3 34 4 4" xfId="19301"/>
    <cellStyle name="Input3 34 5" xfId="19302"/>
    <cellStyle name="Input3 34 5 2" xfId="19303"/>
    <cellStyle name="Input3 34 6" xfId="19304"/>
    <cellStyle name="Input3 34 6 2" xfId="19305"/>
    <cellStyle name="Input3 34 7" xfId="19306"/>
    <cellStyle name="Input3 35" xfId="19307"/>
    <cellStyle name="Input3 4" xfId="19308"/>
    <cellStyle name="Input3 4 2" xfId="19309"/>
    <cellStyle name="Input3 4 2 2" xfId="19310"/>
    <cellStyle name="Input3 4 2 2 2" xfId="19311"/>
    <cellStyle name="Input3 4 2 3" xfId="19312"/>
    <cellStyle name="Input3 4 2 3 2" xfId="19313"/>
    <cellStyle name="Input3 4 2 4" xfId="19314"/>
    <cellStyle name="Input3 4 3" xfId="19315"/>
    <cellStyle name="Input3 4 3 2" xfId="19316"/>
    <cellStyle name="Input3 4 3 2 2" xfId="19317"/>
    <cellStyle name="Input3 4 3 3" xfId="19318"/>
    <cellStyle name="Input3 4 3 3 2" xfId="19319"/>
    <cellStyle name="Input3 4 3 4" xfId="19320"/>
    <cellStyle name="Input3 4 4" xfId="19321"/>
    <cellStyle name="Input3 4 4 2" xfId="19322"/>
    <cellStyle name="Input3 4 4 2 2" xfId="19323"/>
    <cellStyle name="Input3 4 4 3" xfId="19324"/>
    <cellStyle name="Input3 4 4 3 2" xfId="19325"/>
    <cellStyle name="Input3 4 4 4" xfId="19326"/>
    <cellStyle name="Input3 4 5" xfId="19327"/>
    <cellStyle name="Input3 4 5 2" xfId="19328"/>
    <cellStyle name="Input3 4 6" xfId="19329"/>
    <cellStyle name="Input3 4 6 2" xfId="19330"/>
    <cellStyle name="Input3 4 7" xfId="19331"/>
    <cellStyle name="Input3 5" xfId="19332"/>
    <cellStyle name="Input3 5 2" xfId="19333"/>
    <cellStyle name="Input3 5 2 2" xfId="19334"/>
    <cellStyle name="Input3 5 2 2 2" xfId="19335"/>
    <cellStyle name="Input3 5 2 3" xfId="19336"/>
    <cellStyle name="Input3 5 2 3 2" xfId="19337"/>
    <cellStyle name="Input3 5 2 4" xfId="19338"/>
    <cellStyle name="Input3 5 3" xfId="19339"/>
    <cellStyle name="Input3 5 3 2" xfId="19340"/>
    <cellStyle name="Input3 5 3 2 2" xfId="19341"/>
    <cellStyle name="Input3 5 3 3" xfId="19342"/>
    <cellStyle name="Input3 5 3 3 2" xfId="19343"/>
    <cellStyle name="Input3 5 3 4" xfId="19344"/>
    <cellStyle name="Input3 5 4" xfId="19345"/>
    <cellStyle name="Input3 5 4 2" xfId="19346"/>
    <cellStyle name="Input3 5 4 2 2" xfId="19347"/>
    <cellStyle name="Input3 5 4 3" xfId="19348"/>
    <cellStyle name="Input3 5 4 3 2" xfId="19349"/>
    <cellStyle name="Input3 5 4 4" xfId="19350"/>
    <cellStyle name="Input3 5 5" xfId="19351"/>
    <cellStyle name="Input3 5 5 2" xfId="19352"/>
    <cellStyle name="Input3 5 6" xfId="19353"/>
    <cellStyle name="Input3 5 6 2" xfId="19354"/>
    <cellStyle name="Input3 5 7" xfId="19355"/>
    <cellStyle name="Input3 6" xfId="19356"/>
    <cellStyle name="Input3 6 2" xfId="19357"/>
    <cellStyle name="Input3 6 2 2" xfId="19358"/>
    <cellStyle name="Input3 6 2 2 2" xfId="19359"/>
    <cellStyle name="Input3 6 2 3" xfId="19360"/>
    <cellStyle name="Input3 6 2 3 2" xfId="19361"/>
    <cellStyle name="Input3 6 2 4" xfId="19362"/>
    <cellStyle name="Input3 6 3" xfId="19363"/>
    <cellStyle name="Input3 6 3 2" xfId="19364"/>
    <cellStyle name="Input3 6 3 2 2" xfId="19365"/>
    <cellStyle name="Input3 6 3 3" xfId="19366"/>
    <cellStyle name="Input3 6 3 3 2" xfId="19367"/>
    <cellStyle name="Input3 6 3 4" xfId="19368"/>
    <cellStyle name="Input3 6 4" xfId="19369"/>
    <cellStyle name="Input3 6 4 2" xfId="19370"/>
    <cellStyle name="Input3 6 4 2 2" xfId="19371"/>
    <cellStyle name="Input3 6 4 3" xfId="19372"/>
    <cellStyle name="Input3 6 4 3 2" xfId="19373"/>
    <cellStyle name="Input3 6 4 4" xfId="19374"/>
    <cellStyle name="Input3 6 5" xfId="19375"/>
    <cellStyle name="Input3 6 5 2" xfId="19376"/>
    <cellStyle name="Input3 6 6" xfId="19377"/>
    <cellStyle name="Input3 6 6 2" xfId="19378"/>
    <cellStyle name="Input3 6 7" xfId="19379"/>
    <cellStyle name="Input3 7" xfId="19380"/>
    <cellStyle name="Input3 7 2" xfId="19381"/>
    <cellStyle name="Input3 7 2 2" xfId="19382"/>
    <cellStyle name="Input3 7 2 2 2" xfId="19383"/>
    <cellStyle name="Input3 7 2 3" xfId="19384"/>
    <cellStyle name="Input3 7 2 3 2" xfId="19385"/>
    <cellStyle name="Input3 7 2 4" xfId="19386"/>
    <cellStyle name="Input3 7 3" xfId="19387"/>
    <cellStyle name="Input3 7 3 2" xfId="19388"/>
    <cellStyle name="Input3 7 3 2 2" xfId="19389"/>
    <cellStyle name="Input3 7 3 3" xfId="19390"/>
    <cellStyle name="Input3 7 3 3 2" xfId="19391"/>
    <cellStyle name="Input3 7 3 4" xfId="19392"/>
    <cellStyle name="Input3 7 4" xfId="19393"/>
    <cellStyle name="Input3 7 4 2" xfId="19394"/>
    <cellStyle name="Input3 7 4 2 2" xfId="19395"/>
    <cellStyle name="Input3 7 4 3" xfId="19396"/>
    <cellStyle name="Input3 7 4 3 2" xfId="19397"/>
    <cellStyle name="Input3 7 4 4" xfId="19398"/>
    <cellStyle name="Input3 7 5" xfId="19399"/>
    <cellStyle name="Input3 7 5 2" xfId="19400"/>
    <cellStyle name="Input3 7 6" xfId="19401"/>
    <cellStyle name="Input3 7 6 2" xfId="19402"/>
    <cellStyle name="Input3 7 7" xfId="19403"/>
    <cellStyle name="Input3 8" xfId="19404"/>
    <cellStyle name="Input3 8 2" xfId="19405"/>
    <cellStyle name="Input3 8 2 2" xfId="19406"/>
    <cellStyle name="Input3 8 2 2 2" xfId="19407"/>
    <cellStyle name="Input3 8 2 3" xfId="19408"/>
    <cellStyle name="Input3 8 2 3 2" xfId="19409"/>
    <cellStyle name="Input3 8 2 4" xfId="19410"/>
    <cellStyle name="Input3 8 3" xfId="19411"/>
    <cellStyle name="Input3 8 3 2" xfId="19412"/>
    <cellStyle name="Input3 8 3 2 2" xfId="19413"/>
    <cellStyle name="Input3 8 3 3" xfId="19414"/>
    <cellStyle name="Input3 8 3 3 2" xfId="19415"/>
    <cellStyle name="Input3 8 3 4" xfId="19416"/>
    <cellStyle name="Input3 8 4" xfId="19417"/>
    <cellStyle name="Input3 8 4 2" xfId="19418"/>
    <cellStyle name="Input3 8 4 2 2" xfId="19419"/>
    <cellStyle name="Input3 8 4 3" xfId="19420"/>
    <cellStyle name="Input3 8 4 3 2" xfId="19421"/>
    <cellStyle name="Input3 8 4 4" xfId="19422"/>
    <cellStyle name="Input3 8 5" xfId="19423"/>
    <cellStyle name="Input3 8 5 2" xfId="19424"/>
    <cellStyle name="Input3 8 6" xfId="19425"/>
    <cellStyle name="Input3 8 6 2" xfId="19426"/>
    <cellStyle name="Input3 8 7" xfId="19427"/>
    <cellStyle name="Input3 9" xfId="19428"/>
    <cellStyle name="Input3 9 2" xfId="19429"/>
    <cellStyle name="Input3 9 2 2" xfId="19430"/>
    <cellStyle name="Input3 9 2 2 2" xfId="19431"/>
    <cellStyle name="Input3 9 2 3" xfId="19432"/>
    <cellStyle name="Input3 9 2 3 2" xfId="19433"/>
    <cellStyle name="Input3 9 2 4" xfId="19434"/>
    <cellStyle name="Input3 9 3" xfId="19435"/>
    <cellStyle name="Input3 9 3 2" xfId="19436"/>
    <cellStyle name="Input3 9 3 2 2" xfId="19437"/>
    <cellStyle name="Input3 9 3 3" xfId="19438"/>
    <cellStyle name="Input3 9 3 3 2" xfId="19439"/>
    <cellStyle name="Input3 9 3 4" xfId="19440"/>
    <cellStyle name="Input3 9 4" xfId="19441"/>
    <cellStyle name="Input3 9 4 2" xfId="19442"/>
    <cellStyle name="Input3 9 4 2 2" xfId="19443"/>
    <cellStyle name="Input3 9 4 3" xfId="19444"/>
    <cellStyle name="Input3 9 4 3 2" xfId="19445"/>
    <cellStyle name="Input3 9 4 4" xfId="19446"/>
    <cellStyle name="Input3 9 5" xfId="19447"/>
    <cellStyle name="Input3 9 5 2" xfId="19448"/>
    <cellStyle name="Input3 9 6" xfId="19449"/>
    <cellStyle name="Input3 9 6 2" xfId="19450"/>
    <cellStyle name="Input3 9 7" xfId="19451"/>
    <cellStyle name="InputGuess" xfId="2994"/>
    <cellStyle name="Integer" xfId="2995"/>
    <cellStyle name="Item" xfId="2996"/>
    <cellStyle name="ItemTypeClass" xfId="2997"/>
    <cellStyle name="ItemTypeClass 10" xfId="19452"/>
    <cellStyle name="ItemTypeClass 10 2" xfId="19453"/>
    <cellStyle name="ItemTypeClass 10 2 2" xfId="19454"/>
    <cellStyle name="ItemTypeClass 10 2 2 2" xfId="19455"/>
    <cellStyle name="ItemTypeClass 10 2 3" xfId="19456"/>
    <cellStyle name="ItemTypeClass 10 2 3 2" xfId="19457"/>
    <cellStyle name="ItemTypeClass 10 2 4" xfId="19458"/>
    <cellStyle name="ItemTypeClass 10 3" xfId="19459"/>
    <cellStyle name="ItemTypeClass 10 3 2" xfId="19460"/>
    <cellStyle name="ItemTypeClass 10 3 2 2" xfId="19461"/>
    <cellStyle name="ItemTypeClass 10 3 3" xfId="19462"/>
    <cellStyle name="ItemTypeClass 10 3 3 2" xfId="19463"/>
    <cellStyle name="ItemTypeClass 10 3 4" xfId="19464"/>
    <cellStyle name="ItemTypeClass 10 4" xfId="19465"/>
    <cellStyle name="ItemTypeClass 10 4 2" xfId="19466"/>
    <cellStyle name="ItemTypeClass 10 4 2 2" xfId="19467"/>
    <cellStyle name="ItemTypeClass 10 4 3" xfId="19468"/>
    <cellStyle name="ItemTypeClass 10 4 3 2" xfId="19469"/>
    <cellStyle name="ItemTypeClass 10 4 4" xfId="19470"/>
    <cellStyle name="ItemTypeClass 10 5" xfId="19471"/>
    <cellStyle name="ItemTypeClass 10 5 2" xfId="19472"/>
    <cellStyle name="ItemTypeClass 10 6" xfId="19473"/>
    <cellStyle name="ItemTypeClass 10 6 2" xfId="19474"/>
    <cellStyle name="ItemTypeClass 10 7" xfId="19475"/>
    <cellStyle name="ItemTypeClass 11" xfId="19476"/>
    <cellStyle name="ItemTypeClass 11 2" xfId="19477"/>
    <cellStyle name="ItemTypeClass 11 2 2" xfId="19478"/>
    <cellStyle name="ItemTypeClass 11 2 2 2" xfId="19479"/>
    <cellStyle name="ItemTypeClass 11 2 3" xfId="19480"/>
    <cellStyle name="ItemTypeClass 11 2 3 2" xfId="19481"/>
    <cellStyle name="ItemTypeClass 11 2 4" xfId="19482"/>
    <cellStyle name="ItemTypeClass 11 3" xfId="19483"/>
    <cellStyle name="ItemTypeClass 11 3 2" xfId="19484"/>
    <cellStyle name="ItemTypeClass 11 3 2 2" xfId="19485"/>
    <cellStyle name="ItemTypeClass 11 3 3" xfId="19486"/>
    <cellStyle name="ItemTypeClass 11 3 3 2" xfId="19487"/>
    <cellStyle name="ItemTypeClass 11 3 4" xfId="19488"/>
    <cellStyle name="ItemTypeClass 11 4" xfId="19489"/>
    <cellStyle name="ItemTypeClass 11 4 2" xfId="19490"/>
    <cellStyle name="ItemTypeClass 11 4 2 2" xfId="19491"/>
    <cellStyle name="ItemTypeClass 11 4 3" xfId="19492"/>
    <cellStyle name="ItemTypeClass 11 4 3 2" xfId="19493"/>
    <cellStyle name="ItemTypeClass 11 4 4" xfId="19494"/>
    <cellStyle name="ItemTypeClass 11 5" xfId="19495"/>
    <cellStyle name="ItemTypeClass 11 5 2" xfId="19496"/>
    <cellStyle name="ItemTypeClass 11 6" xfId="19497"/>
    <cellStyle name="ItemTypeClass 11 6 2" xfId="19498"/>
    <cellStyle name="ItemTypeClass 11 7" xfId="19499"/>
    <cellStyle name="ItemTypeClass 12" xfId="19500"/>
    <cellStyle name="ItemTypeClass 12 2" xfId="19501"/>
    <cellStyle name="ItemTypeClass 12 2 2" xfId="19502"/>
    <cellStyle name="ItemTypeClass 12 2 2 2" xfId="19503"/>
    <cellStyle name="ItemTypeClass 12 2 3" xfId="19504"/>
    <cellStyle name="ItemTypeClass 12 2 3 2" xfId="19505"/>
    <cellStyle name="ItemTypeClass 12 2 4" xfId="19506"/>
    <cellStyle name="ItemTypeClass 12 3" xfId="19507"/>
    <cellStyle name="ItemTypeClass 12 3 2" xfId="19508"/>
    <cellStyle name="ItemTypeClass 12 3 2 2" xfId="19509"/>
    <cellStyle name="ItemTypeClass 12 3 3" xfId="19510"/>
    <cellStyle name="ItemTypeClass 12 3 3 2" xfId="19511"/>
    <cellStyle name="ItemTypeClass 12 3 4" xfId="19512"/>
    <cellStyle name="ItemTypeClass 12 4" xfId="19513"/>
    <cellStyle name="ItemTypeClass 12 4 2" xfId="19514"/>
    <cellStyle name="ItemTypeClass 12 4 2 2" xfId="19515"/>
    <cellStyle name="ItemTypeClass 12 4 3" xfId="19516"/>
    <cellStyle name="ItemTypeClass 12 4 3 2" xfId="19517"/>
    <cellStyle name="ItemTypeClass 12 4 4" xfId="19518"/>
    <cellStyle name="ItemTypeClass 12 5" xfId="19519"/>
    <cellStyle name="ItemTypeClass 12 5 2" xfId="19520"/>
    <cellStyle name="ItemTypeClass 12 6" xfId="19521"/>
    <cellStyle name="ItemTypeClass 12 6 2" xfId="19522"/>
    <cellStyle name="ItemTypeClass 12 7" xfId="19523"/>
    <cellStyle name="ItemTypeClass 13" xfId="19524"/>
    <cellStyle name="ItemTypeClass 13 2" xfId="19525"/>
    <cellStyle name="ItemTypeClass 13 2 2" xfId="19526"/>
    <cellStyle name="ItemTypeClass 13 2 2 2" xfId="19527"/>
    <cellStyle name="ItemTypeClass 13 2 3" xfId="19528"/>
    <cellStyle name="ItemTypeClass 13 2 3 2" xfId="19529"/>
    <cellStyle name="ItemTypeClass 13 2 4" xfId="19530"/>
    <cellStyle name="ItemTypeClass 13 3" xfId="19531"/>
    <cellStyle name="ItemTypeClass 13 3 2" xfId="19532"/>
    <cellStyle name="ItemTypeClass 13 3 2 2" xfId="19533"/>
    <cellStyle name="ItemTypeClass 13 3 3" xfId="19534"/>
    <cellStyle name="ItemTypeClass 13 3 3 2" xfId="19535"/>
    <cellStyle name="ItemTypeClass 13 3 4" xfId="19536"/>
    <cellStyle name="ItemTypeClass 13 4" xfId="19537"/>
    <cellStyle name="ItemTypeClass 13 4 2" xfId="19538"/>
    <cellStyle name="ItemTypeClass 13 4 2 2" xfId="19539"/>
    <cellStyle name="ItemTypeClass 13 4 3" xfId="19540"/>
    <cellStyle name="ItemTypeClass 13 4 3 2" xfId="19541"/>
    <cellStyle name="ItemTypeClass 13 4 4" xfId="19542"/>
    <cellStyle name="ItemTypeClass 13 5" xfId="19543"/>
    <cellStyle name="ItemTypeClass 13 5 2" xfId="19544"/>
    <cellStyle name="ItemTypeClass 13 6" xfId="19545"/>
    <cellStyle name="ItemTypeClass 13 6 2" xfId="19546"/>
    <cellStyle name="ItemTypeClass 13 7" xfId="19547"/>
    <cellStyle name="ItemTypeClass 14" xfId="19548"/>
    <cellStyle name="ItemTypeClass 14 2" xfId="19549"/>
    <cellStyle name="ItemTypeClass 14 2 2" xfId="19550"/>
    <cellStyle name="ItemTypeClass 14 2 2 2" xfId="19551"/>
    <cellStyle name="ItemTypeClass 14 2 3" xfId="19552"/>
    <cellStyle name="ItemTypeClass 14 2 3 2" xfId="19553"/>
    <cellStyle name="ItemTypeClass 14 2 4" xfId="19554"/>
    <cellStyle name="ItemTypeClass 14 3" xfId="19555"/>
    <cellStyle name="ItemTypeClass 14 3 2" xfId="19556"/>
    <cellStyle name="ItemTypeClass 14 3 2 2" xfId="19557"/>
    <cellStyle name="ItemTypeClass 14 3 3" xfId="19558"/>
    <cellStyle name="ItemTypeClass 14 3 3 2" xfId="19559"/>
    <cellStyle name="ItemTypeClass 14 3 4" xfId="19560"/>
    <cellStyle name="ItemTypeClass 14 4" xfId="19561"/>
    <cellStyle name="ItemTypeClass 14 4 2" xfId="19562"/>
    <cellStyle name="ItemTypeClass 14 4 2 2" xfId="19563"/>
    <cellStyle name="ItemTypeClass 14 4 3" xfId="19564"/>
    <cellStyle name="ItemTypeClass 14 4 3 2" xfId="19565"/>
    <cellStyle name="ItemTypeClass 14 4 4" xfId="19566"/>
    <cellStyle name="ItemTypeClass 14 5" xfId="19567"/>
    <cellStyle name="ItemTypeClass 14 5 2" xfId="19568"/>
    <cellStyle name="ItemTypeClass 14 6" xfId="19569"/>
    <cellStyle name="ItemTypeClass 14 6 2" xfId="19570"/>
    <cellStyle name="ItemTypeClass 14 7" xfId="19571"/>
    <cellStyle name="ItemTypeClass 15" xfId="19572"/>
    <cellStyle name="ItemTypeClass 15 2" xfId="19573"/>
    <cellStyle name="ItemTypeClass 15 2 2" xfId="19574"/>
    <cellStyle name="ItemTypeClass 15 2 2 2" xfId="19575"/>
    <cellStyle name="ItemTypeClass 15 2 3" xfId="19576"/>
    <cellStyle name="ItemTypeClass 15 2 3 2" xfId="19577"/>
    <cellStyle name="ItemTypeClass 15 2 4" xfId="19578"/>
    <cellStyle name="ItemTypeClass 15 3" xfId="19579"/>
    <cellStyle name="ItemTypeClass 15 3 2" xfId="19580"/>
    <cellStyle name="ItemTypeClass 15 3 2 2" xfId="19581"/>
    <cellStyle name="ItemTypeClass 15 3 3" xfId="19582"/>
    <cellStyle name="ItemTypeClass 15 3 3 2" xfId="19583"/>
    <cellStyle name="ItemTypeClass 15 3 4" xfId="19584"/>
    <cellStyle name="ItemTypeClass 15 4" xfId="19585"/>
    <cellStyle name="ItemTypeClass 15 4 2" xfId="19586"/>
    <cellStyle name="ItemTypeClass 15 4 2 2" xfId="19587"/>
    <cellStyle name="ItemTypeClass 15 4 3" xfId="19588"/>
    <cellStyle name="ItemTypeClass 15 4 3 2" xfId="19589"/>
    <cellStyle name="ItemTypeClass 15 4 4" xfId="19590"/>
    <cellStyle name="ItemTypeClass 15 5" xfId="19591"/>
    <cellStyle name="ItemTypeClass 15 5 2" xfId="19592"/>
    <cellStyle name="ItemTypeClass 15 6" xfId="19593"/>
    <cellStyle name="ItemTypeClass 15 6 2" xfId="19594"/>
    <cellStyle name="ItemTypeClass 15 7" xfId="19595"/>
    <cellStyle name="ItemTypeClass 16" xfId="19596"/>
    <cellStyle name="ItemTypeClass 16 2" xfId="19597"/>
    <cellStyle name="ItemTypeClass 16 2 2" xfId="19598"/>
    <cellStyle name="ItemTypeClass 16 2 2 2" xfId="19599"/>
    <cellStyle name="ItemTypeClass 16 2 3" xfId="19600"/>
    <cellStyle name="ItemTypeClass 16 2 3 2" xfId="19601"/>
    <cellStyle name="ItemTypeClass 16 2 4" xfId="19602"/>
    <cellStyle name="ItemTypeClass 16 3" xfId="19603"/>
    <cellStyle name="ItemTypeClass 16 3 2" xfId="19604"/>
    <cellStyle name="ItemTypeClass 16 3 2 2" xfId="19605"/>
    <cellStyle name="ItemTypeClass 16 3 3" xfId="19606"/>
    <cellStyle name="ItemTypeClass 16 3 3 2" xfId="19607"/>
    <cellStyle name="ItemTypeClass 16 3 4" xfId="19608"/>
    <cellStyle name="ItemTypeClass 16 4" xfId="19609"/>
    <cellStyle name="ItemTypeClass 16 4 2" xfId="19610"/>
    <cellStyle name="ItemTypeClass 16 4 2 2" xfId="19611"/>
    <cellStyle name="ItemTypeClass 16 4 3" xfId="19612"/>
    <cellStyle name="ItemTypeClass 16 4 3 2" xfId="19613"/>
    <cellStyle name="ItemTypeClass 16 4 4" xfId="19614"/>
    <cellStyle name="ItemTypeClass 16 5" xfId="19615"/>
    <cellStyle name="ItemTypeClass 16 5 2" xfId="19616"/>
    <cellStyle name="ItemTypeClass 16 6" xfId="19617"/>
    <cellStyle name="ItemTypeClass 16 6 2" xfId="19618"/>
    <cellStyle name="ItemTypeClass 16 7" xfId="19619"/>
    <cellStyle name="ItemTypeClass 17" xfId="19620"/>
    <cellStyle name="ItemTypeClass 17 2" xfId="19621"/>
    <cellStyle name="ItemTypeClass 17 2 2" xfId="19622"/>
    <cellStyle name="ItemTypeClass 17 2 2 2" xfId="19623"/>
    <cellStyle name="ItemTypeClass 17 2 3" xfId="19624"/>
    <cellStyle name="ItemTypeClass 17 2 3 2" xfId="19625"/>
    <cellStyle name="ItemTypeClass 17 2 4" xfId="19626"/>
    <cellStyle name="ItemTypeClass 17 3" xfId="19627"/>
    <cellStyle name="ItemTypeClass 17 3 2" xfId="19628"/>
    <cellStyle name="ItemTypeClass 17 3 2 2" xfId="19629"/>
    <cellStyle name="ItemTypeClass 17 3 3" xfId="19630"/>
    <cellStyle name="ItemTypeClass 17 3 3 2" xfId="19631"/>
    <cellStyle name="ItemTypeClass 17 3 4" xfId="19632"/>
    <cellStyle name="ItemTypeClass 17 4" xfId="19633"/>
    <cellStyle name="ItemTypeClass 17 4 2" xfId="19634"/>
    <cellStyle name="ItemTypeClass 17 4 2 2" xfId="19635"/>
    <cellStyle name="ItemTypeClass 17 4 3" xfId="19636"/>
    <cellStyle name="ItemTypeClass 17 4 3 2" xfId="19637"/>
    <cellStyle name="ItemTypeClass 17 4 4" xfId="19638"/>
    <cellStyle name="ItemTypeClass 17 5" xfId="19639"/>
    <cellStyle name="ItemTypeClass 17 5 2" xfId="19640"/>
    <cellStyle name="ItemTypeClass 17 6" xfId="19641"/>
    <cellStyle name="ItemTypeClass 17 6 2" xfId="19642"/>
    <cellStyle name="ItemTypeClass 17 7" xfId="19643"/>
    <cellStyle name="ItemTypeClass 18" xfId="19644"/>
    <cellStyle name="ItemTypeClass 18 2" xfId="19645"/>
    <cellStyle name="ItemTypeClass 18 2 2" xfId="19646"/>
    <cellStyle name="ItemTypeClass 18 2 2 2" xfId="19647"/>
    <cellStyle name="ItemTypeClass 18 2 3" xfId="19648"/>
    <cellStyle name="ItemTypeClass 18 2 3 2" xfId="19649"/>
    <cellStyle name="ItemTypeClass 18 2 4" xfId="19650"/>
    <cellStyle name="ItemTypeClass 18 3" xfId="19651"/>
    <cellStyle name="ItemTypeClass 18 3 2" xfId="19652"/>
    <cellStyle name="ItemTypeClass 18 3 2 2" xfId="19653"/>
    <cellStyle name="ItemTypeClass 18 3 3" xfId="19654"/>
    <cellStyle name="ItemTypeClass 18 3 3 2" xfId="19655"/>
    <cellStyle name="ItemTypeClass 18 3 4" xfId="19656"/>
    <cellStyle name="ItemTypeClass 18 4" xfId="19657"/>
    <cellStyle name="ItemTypeClass 18 4 2" xfId="19658"/>
    <cellStyle name="ItemTypeClass 18 4 2 2" xfId="19659"/>
    <cellStyle name="ItemTypeClass 18 4 3" xfId="19660"/>
    <cellStyle name="ItemTypeClass 18 4 3 2" xfId="19661"/>
    <cellStyle name="ItemTypeClass 18 4 4" xfId="19662"/>
    <cellStyle name="ItemTypeClass 18 5" xfId="19663"/>
    <cellStyle name="ItemTypeClass 18 5 2" xfId="19664"/>
    <cellStyle name="ItemTypeClass 18 6" xfId="19665"/>
    <cellStyle name="ItemTypeClass 18 6 2" xfId="19666"/>
    <cellStyle name="ItemTypeClass 18 7" xfId="19667"/>
    <cellStyle name="ItemTypeClass 19" xfId="19668"/>
    <cellStyle name="ItemTypeClass 19 2" xfId="19669"/>
    <cellStyle name="ItemTypeClass 19 2 2" xfId="19670"/>
    <cellStyle name="ItemTypeClass 19 2 2 2" xfId="19671"/>
    <cellStyle name="ItemTypeClass 19 2 3" xfId="19672"/>
    <cellStyle name="ItemTypeClass 19 2 3 2" xfId="19673"/>
    <cellStyle name="ItemTypeClass 19 2 4" xfId="19674"/>
    <cellStyle name="ItemTypeClass 19 3" xfId="19675"/>
    <cellStyle name="ItemTypeClass 19 3 2" xfId="19676"/>
    <cellStyle name="ItemTypeClass 19 3 2 2" xfId="19677"/>
    <cellStyle name="ItemTypeClass 19 3 3" xfId="19678"/>
    <cellStyle name="ItemTypeClass 19 3 3 2" xfId="19679"/>
    <cellStyle name="ItemTypeClass 19 3 4" xfId="19680"/>
    <cellStyle name="ItemTypeClass 19 4" xfId="19681"/>
    <cellStyle name="ItemTypeClass 19 4 2" xfId="19682"/>
    <cellStyle name="ItemTypeClass 19 4 2 2" xfId="19683"/>
    <cellStyle name="ItemTypeClass 19 4 3" xfId="19684"/>
    <cellStyle name="ItemTypeClass 19 4 3 2" xfId="19685"/>
    <cellStyle name="ItemTypeClass 19 4 4" xfId="19686"/>
    <cellStyle name="ItemTypeClass 19 5" xfId="19687"/>
    <cellStyle name="ItemTypeClass 19 5 2" xfId="19688"/>
    <cellStyle name="ItemTypeClass 19 6" xfId="19689"/>
    <cellStyle name="ItemTypeClass 19 6 2" xfId="19690"/>
    <cellStyle name="ItemTypeClass 19 7" xfId="19691"/>
    <cellStyle name="ItemTypeClass 2" xfId="2998"/>
    <cellStyle name="ItemTypeClass 2 10" xfId="19692"/>
    <cellStyle name="ItemTypeClass 2 10 2" xfId="19693"/>
    <cellStyle name="ItemTypeClass 2 10 2 2" xfId="19694"/>
    <cellStyle name="ItemTypeClass 2 10 2 2 2" xfId="19695"/>
    <cellStyle name="ItemTypeClass 2 10 2 3" xfId="19696"/>
    <cellStyle name="ItemTypeClass 2 10 2 3 2" xfId="19697"/>
    <cellStyle name="ItemTypeClass 2 10 2 4" xfId="19698"/>
    <cellStyle name="ItemTypeClass 2 10 3" xfId="19699"/>
    <cellStyle name="ItemTypeClass 2 10 3 2" xfId="19700"/>
    <cellStyle name="ItemTypeClass 2 10 3 2 2" xfId="19701"/>
    <cellStyle name="ItemTypeClass 2 10 3 3" xfId="19702"/>
    <cellStyle name="ItemTypeClass 2 10 3 3 2" xfId="19703"/>
    <cellStyle name="ItemTypeClass 2 10 3 4" xfId="19704"/>
    <cellStyle name="ItemTypeClass 2 10 4" xfId="19705"/>
    <cellStyle name="ItemTypeClass 2 10 4 2" xfId="19706"/>
    <cellStyle name="ItemTypeClass 2 10 4 2 2" xfId="19707"/>
    <cellStyle name="ItemTypeClass 2 10 4 3" xfId="19708"/>
    <cellStyle name="ItemTypeClass 2 10 4 3 2" xfId="19709"/>
    <cellStyle name="ItemTypeClass 2 10 4 4" xfId="19710"/>
    <cellStyle name="ItemTypeClass 2 10 5" xfId="19711"/>
    <cellStyle name="ItemTypeClass 2 10 5 2" xfId="19712"/>
    <cellStyle name="ItemTypeClass 2 10 6" xfId="19713"/>
    <cellStyle name="ItemTypeClass 2 10 6 2" xfId="19714"/>
    <cellStyle name="ItemTypeClass 2 10 7" xfId="19715"/>
    <cellStyle name="ItemTypeClass 2 11" xfId="19716"/>
    <cellStyle name="ItemTypeClass 2 11 2" xfId="19717"/>
    <cellStyle name="ItemTypeClass 2 11 2 2" xfId="19718"/>
    <cellStyle name="ItemTypeClass 2 11 2 2 2" xfId="19719"/>
    <cellStyle name="ItemTypeClass 2 11 2 3" xfId="19720"/>
    <cellStyle name="ItemTypeClass 2 11 2 3 2" xfId="19721"/>
    <cellStyle name="ItemTypeClass 2 11 2 4" xfId="19722"/>
    <cellStyle name="ItemTypeClass 2 11 3" xfId="19723"/>
    <cellStyle name="ItemTypeClass 2 11 3 2" xfId="19724"/>
    <cellStyle name="ItemTypeClass 2 11 3 2 2" xfId="19725"/>
    <cellStyle name="ItemTypeClass 2 11 3 3" xfId="19726"/>
    <cellStyle name="ItemTypeClass 2 11 3 3 2" xfId="19727"/>
    <cellStyle name="ItemTypeClass 2 11 3 4" xfId="19728"/>
    <cellStyle name="ItemTypeClass 2 11 4" xfId="19729"/>
    <cellStyle name="ItemTypeClass 2 11 4 2" xfId="19730"/>
    <cellStyle name="ItemTypeClass 2 11 4 2 2" xfId="19731"/>
    <cellStyle name="ItemTypeClass 2 11 4 3" xfId="19732"/>
    <cellStyle name="ItemTypeClass 2 11 4 3 2" xfId="19733"/>
    <cellStyle name="ItemTypeClass 2 11 4 4" xfId="19734"/>
    <cellStyle name="ItemTypeClass 2 11 5" xfId="19735"/>
    <cellStyle name="ItemTypeClass 2 11 5 2" xfId="19736"/>
    <cellStyle name="ItemTypeClass 2 11 6" xfId="19737"/>
    <cellStyle name="ItemTypeClass 2 11 6 2" xfId="19738"/>
    <cellStyle name="ItemTypeClass 2 11 7" xfId="19739"/>
    <cellStyle name="ItemTypeClass 2 12" xfId="19740"/>
    <cellStyle name="ItemTypeClass 2 12 2" xfId="19741"/>
    <cellStyle name="ItemTypeClass 2 12 2 2" xfId="19742"/>
    <cellStyle name="ItemTypeClass 2 12 2 2 2" xfId="19743"/>
    <cellStyle name="ItemTypeClass 2 12 2 3" xfId="19744"/>
    <cellStyle name="ItemTypeClass 2 12 2 3 2" xfId="19745"/>
    <cellStyle name="ItemTypeClass 2 12 2 4" xfId="19746"/>
    <cellStyle name="ItemTypeClass 2 12 3" xfId="19747"/>
    <cellStyle name="ItemTypeClass 2 12 3 2" xfId="19748"/>
    <cellStyle name="ItemTypeClass 2 12 3 2 2" xfId="19749"/>
    <cellStyle name="ItemTypeClass 2 12 3 3" xfId="19750"/>
    <cellStyle name="ItemTypeClass 2 12 3 3 2" xfId="19751"/>
    <cellStyle name="ItemTypeClass 2 12 3 4" xfId="19752"/>
    <cellStyle name="ItemTypeClass 2 12 4" xfId="19753"/>
    <cellStyle name="ItemTypeClass 2 12 4 2" xfId="19754"/>
    <cellStyle name="ItemTypeClass 2 12 4 2 2" xfId="19755"/>
    <cellStyle name="ItemTypeClass 2 12 4 3" xfId="19756"/>
    <cellStyle name="ItemTypeClass 2 12 4 3 2" xfId="19757"/>
    <cellStyle name="ItemTypeClass 2 12 4 4" xfId="19758"/>
    <cellStyle name="ItemTypeClass 2 12 5" xfId="19759"/>
    <cellStyle name="ItemTypeClass 2 12 5 2" xfId="19760"/>
    <cellStyle name="ItemTypeClass 2 12 6" xfId="19761"/>
    <cellStyle name="ItemTypeClass 2 12 6 2" xfId="19762"/>
    <cellStyle name="ItemTypeClass 2 12 7" xfId="19763"/>
    <cellStyle name="ItemTypeClass 2 13" xfId="19764"/>
    <cellStyle name="ItemTypeClass 2 13 2" xfId="19765"/>
    <cellStyle name="ItemTypeClass 2 13 2 2" xfId="19766"/>
    <cellStyle name="ItemTypeClass 2 13 2 2 2" xfId="19767"/>
    <cellStyle name="ItemTypeClass 2 13 2 3" xfId="19768"/>
    <cellStyle name="ItemTypeClass 2 13 2 3 2" xfId="19769"/>
    <cellStyle name="ItemTypeClass 2 13 2 4" xfId="19770"/>
    <cellStyle name="ItemTypeClass 2 13 3" xfId="19771"/>
    <cellStyle name="ItemTypeClass 2 13 3 2" xfId="19772"/>
    <cellStyle name="ItemTypeClass 2 13 3 2 2" xfId="19773"/>
    <cellStyle name="ItemTypeClass 2 13 3 3" xfId="19774"/>
    <cellStyle name="ItemTypeClass 2 13 3 3 2" xfId="19775"/>
    <cellStyle name="ItemTypeClass 2 13 3 4" xfId="19776"/>
    <cellStyle name="ItemTypeClass 2 13 4" xfId="19777"/>
    <cellStyle name="ItemTypeClass 2 13 4 2" xfId="19778"/>
    <cellStyle name="ItemTypeClass 2 13 4 2 2" xfId="19779"/>
    <cellStyle name="ItemTypeClass 2 13 4 3" xfId="19780"/>
    <cellStyle name="ItemTypeClass 2 13 4 3 2" xfId="19781"/>
    <cellStyle name="ItemTypeClass 2 13 4 4" xfId="19782"/>
    <cellStyle name="ItemTypeClass 2 13 5" xfId="19783"/>
    <cellStyle name="ItemTypeClass 2 13 5 2" xfId="19784"/>
    <cellStyle name="ItemTypeClass 2 13 6" xfId="19785"/>
    <cellStyle name="ItemTypeClass 2 13 6 2" xfId="19786"/>
    <cellStyle name="ItemTypeClass 2 13 7" xfId="19787"/>
    <cellStyle name="ItemTypeClass 2 14" xfId="19788"/>
    <cellStyle name="ItemTypeClass 2 14 2" xfId="19789"/>
    <cellStyle name="ItemTypeClass 2 14 2 2" xfId="19790"/>
    <cellStyle name="ItemTypeClass 2 14 2 2 2" xfId="19791"/>
    <cellStyle name="ItemTypeClass 2 14 2 3" xfId="19792"/>
    <cellStyle name="ItemTypeClass 2 14 2 3 2" xfId="19793"/>
    <cellStyle name="ItemTypeClass 2 14 2 4" xfId="19794"/>
    <cellStyle name="ItemTypeClass 2 14 3" xfId="19795"/>
    <cellStyle name="ItemTypeClass 2 14 3 2" xfId="19796"/>
    <cellStyle name="ItemTypeClass 2 14 3 2 2" xfId="19797"/>
    <cellStyle name="ItemTypeClass 2 14 3 3" xfId="19798"/>
    <cellStyle name="ItemTypeClass 2 14 3 3 2" xfId="19799"/>
    <cellStyle name="ItemTypeClass 2 14 3 4" xfId="19800"/>
    <cellStyle name="ItemTypeClass 2 14 4" xfId="19801"/>
    <cellStyle name="ItemTypeClass 2 14 4 2" xfId="19802"/>
    <cellStyle name="ItemTypeClass 2 14 4 2 2" xfId="19803"/>
    <cellStyle name="ItemTypeClass 2 14 4 3" xfId="19804"/>
    <cellStyle name="ItemTypeClass 2 14 4 3 2" xfId="19805"/>
    <cellStyle name="ItemTypeClass 2 14 4 4" xfId="19806"/>
    <cellStyle name="ItemTypeClass 2 14 5" xfId="19807"/>
    <cellStyle name="ItemTypeClass 2 14 5 2" xfId="19808"/>
    <cellStyle name="ItemTypeClass 2 14 6" xfId="19809"/>
    <cellStyle name="ItemTypeClass 2 14 6 2" xfId="19810"/>
    <cellStyle name="ItemTypeClass 2 14 7" xfId="19811"/>
    <cellStyle name="ItemTypeClass 2 15" xfId="19812"/>
    <cellStyle name="ItemTypeClass 2 15 2" xfId="19813"/>
    <cellStyle name="ItemTypeClass 2 15 2 2" xfId="19814"/>
    <cellStyle name="ItemTypeClass 2 15 2 2 2" xfId="19815"/>
    <cellStyle name="ItemTypeClass 2 15 2 3" xfId="19816"/>
    <cellStyle name="ItemTypeClass 2 15 2 3 2" xfId="19817"/>
    <cellStyle name="ItemTypeClass 2 15 2 4" xfId="19818"/>
    <cellStyle name="ItemTypeClass 2 15 3" xfId="19819"/>
    <cellStyle name="ItemTypeClass 2 15 3 2" xfId="19820"/>
    <cellStyle name="ItemTypeClass 2 15 3 2 2" xfId="19821"/>
    <cellStyle name="ItemTypeClass 2 15 3 3" xfId="19822"/>
    <cellStyle name="ItemTypeClass 2 15 3 3 2" xfId="19823"/>
    <cellStyle name="ItemTypeClass 2 15 3 4" xfId="19824"/>
    <cellStyle name="ItemTypeClass 2 15 4" xfId="19825"/>
    <cellStyle name="ItemTypeClass 2 15 4 2" xfId="19826"/>
    <cellStyle name="ItemTypeClass 2 15 4 2 2" xfId="19827"/>
    <cellStyle name="ItemTypeClass 2 15 4 3" xfId="19828"/>
    <cellStyle name="ItemTypeClass 2 15 4 3 2" xfId="19829"/>
    <cellStyle name="ItemTypeClass 2 15 4 4" xfId="19830"/>
    <cellStyle name="ItemTypeClass 2 15 5" xfId="19831"/>
    <cellStyle name="ItemTypeClass 2 15 5 2" xfId="19832"/>
    <cellStyle name="ItemTypeClass 2 15 6" xfId="19833"/>
    <cellStyle name="ItemTypeClass 2 15 6 2" xfId="19834"/>
    <cellStyle name="ItemTypeClass 2 15 7" xfId="19835"/>
    <cellStyle name="ItemTypeClass 2 16" xfId="19836"/>
    <cellStyle name="ItemTypeClass 2 16 2" xfId="19837"/>
    <cellStyle name="ItemTypeClass 2 16 2 2" xfId="19838"/>
    <cellStyle name="ItemTypeClass 2 16 2 2 2" xfId="19839"/>
    <cellStyle name="ItemTypeClass 2 16 2 3" xfId="19840"/>
    <cellStyle name="ItemTypeClass 2 16 2 3 2" xfId="19841"/>
    <cellStyle name="ItemTypeClass 2 16 2 4" xfId="19842"/>
    <cellStyle name="ItemTypeClass 2 16 3" xfId="19843"/>
    <cellStyle name="ItemTypeClass 2 16 3 2" xfId="19844"/>
    <cellStyle name="ItemTypeClass 2 16 3 2 2" xfId="19845"/>
    <cellStyle name="ItemTypeClass 2 16 3 3" xfId="19846"/>
    <cellStyle name="ItemTypeClass 2 16 3 3 2" xfId="19847"/>
    <cellStyle name="ItemTypeClass 2 16 3 4" xfId="19848"/>
    <cellStyle name="ItemTypeClass 2 16 4" xfId="19849"/>
    <cellStyle name="ItemTypeClass 2 16 4 2" xfId="19850"/>
    <cellStyle name="ItemTypeClass 2 16 4 2 2" xfId="19851"/>
    <cellStyle name="ItemTypeClass 2 16 4 3" xfId="19852"/>
    <cellStyle name="ItemTypeClass 2 16 4 3 2" xfId="19853"/>
    <cellStyle name="ItemTypeClass 2 16 4 4" xfId="19854"/>
    <cellStyle name="ItemTypeClass 2 16 5" xfId="19855"/>
    <cellStyle name="ItemTypeClass 2 16 5 2" xfId="19856"/>
    <cellStyle name="ItemTypeClass 2 16 6" xfId="19857"/>
    <cellStyle name="ItemTypeClass 2 16 6 2" xfId="19858"/>
    <cellStyle name="ItemTypeClass 2 16 7" xfId="19859"/>
    <cellStyle name="ItemTypeClass 2 17" xfId="19860"/>
    <cellStyle name="ItemTypeClass 2 17 2" xfId="19861"/>
    <cellStyle name="ItemTypeClass 2 17 2 2" xfId="19862"/>
    <cellStyle name="ItemTypeClass 2 17 2 2 2" xfId="19863"/>
    <cellStyle name="ItemTypeClass 2 17 2 3" xfId="19864"/>
    <cellStyle name="ItemTypeClass 2 17 2 3 2" xfId="19865"/>
    <cellStyle name="ItemTypeClass 2 17 2 4" xfId="19866"/>
    <cellStyle name="ItemTypeClass 2 17 3" xfId="19867"/>
    <cellStyle name="ItemTypeClass 2 17 3 2" xfId="19868"/>
    <cellStyle name="ItemTypeClass 2 17 3 2 2" xfId="19869"/>
    <cellStyle name="ItemTypeClass 2 17 3 3" xfId="19870"/>
    <cellStyle name="ItemTypeClass 2 17 3 3 2" xfId="19871"/>
    <cellStyle name="ItemTypeClass 2 17 3 4" xfId="19872"/>
    <cellStyle name="ItemTypeClass 2 17 4" xfId="19873"/>
    <cellStyle name="ItemTypeClass 2 17 4 2" xfId="19874"/>
    <cellStyle name="ItemTypeClass 2 17 4 2 2" xfId="19875"/>
    <cellStyle name="ItemTypeClass 2 17 4 3" xfId="19876"/>
    <cellStyle name="ItemTypeClass 2 17 4 3 2" xfId="19877"/>
    <cellStyle name="ItemTypeClass 2 17 4 4" xfId="19878"/>
    <cellStyle name="ItemTypeClass 2 17 5" xfId="19879"/>
    <cellStyle name="ItemTypeClass 2 17 5 2" xfId="19880"/>
    <cellStyle name="ItemTypeClass 2 17 6" xfId="19881"/>
    <cellStyle name="ItemTypeClass 2 17 6 2" xfId="19882"/>
    <cellStyle name="ItemTypeClass 2 17 7" xfId="19883"/>
    <cellStyle name="ItemTypeClass 2 18" xfId="19884"/>
    <cellStyle name="ItemTypeClass 2 18 2" xfId="19885"/>
    <cellStyle name="ItemTypeClass 2 18 2 2" xfId="19886"/>
    <cellStyle name="ItemTypeClass 2 18 2 2 2" xfId="19887"/>
    <cellStyle name="ItemTypeClass 2 18 2 3" xfId="19888"/>
    <cellStyle name="ItemTypeClass 2 18 2 3 2" xfId="19889"/>
    <cellStyle name="ItemTypeClass 2 18 2 4" xfId="19890"/>
    <cellStyle name="ItemTypeClass 2 18 3" xfId="19891"/>
    <cellStyle name="ItemTypeClass 2 18 3 2" xfId="19892"/>
    <cellStyle name="ItemTypeClass 2 18 3 2 2" xfId="19893"/>
    <cellStyle name="ItemTypeClass 2 18 3 3" xfId="19894"/>
    <cellStyle name="ItemTypeClass 2 18 3 3 2" xfId="19895"/>
    <cellStyle name="ItemTypeClass 2 18 3 4" xfId="19896"/>
    <cellStyle name="ItemTypeClass 2 18 4" xfId="19897"/>
    <cellStyle name="ItemTypeClass 2 18 4 2" xfId="19898"/>
    <cellStyle name="ItemTypeClass 2 18 4 2 2" xfId="19899"/>
    <cellStyle name="ItemTypeClass 2 18 4 3" xfId="19900"/>
    <cellStyle name="ItemTypeClass 2 18 4 3 2" xfId="19901"/>
    <cellStyle name="ItemTypeClass 2 18 4 4" xfId="19902"/>
    <cellStyle name="ItemTypeClass 2 18 5" xfId="19903"/>
    <cellStyle name="ItemTypeClass 2 18 5 2" xfId="19904"/>
    <cellStyle name="ItemTypeClass 2 18 6" xfId="19905"/>
    <cellStyle name="ItemTypeClass 2 18 6 2" xfId="19906"/>
    <cellStyle name="ItemTypeClass 2 18 7" xfId="19907"/>
    <cellStyle name="ItemTypeClass 2 19" xfId="19908"/>
    <cellStyle name="ItemTypeClass 2 19 2" xfId="19909"/>
    <cellStyle name="ItemTypeClass 2 19 2 2" xfId="19910"/>
    <cellStyle name="ItemTypeClass 2 19 2 2 2" xfId="19911"/>
    <cellStyle name="ItemTypeClass 2 19 2 3" xfId="19912"/>
    <cellStyle name="ItemTypeClass 2 19 2 3 2" xfId="19913"/>
    <cellStyle name="ItemTypeClass 2 19 2 4" xfId="19914"/>
    <cellStyle name="ItemTypeClass 2 19 3" xfId="19915"/>
    <cellStyle name="ItemTypeClass 2 19 3 2" xfId="19916"/>
    <cellStyle name="ItemTypeClass 2 19 3 2 2" xfId="19917"/>
    <cellStyle name="ItemTypeClass 2 19 3 3" xfId="19918"/>
    <cellStyle name="ItemTypeClass 2 19 3 3 2" xfId="19919"/>
    <cellStyle name="ItemTypeClass 2 19 3 4" xfId="19920"/>
    <cellStyle name="ItemTypeClass 2 19 4" xfId="19921"/>
    <cellStyle name="ItemTypeClass 2 19 4 2" xfId="19922"/>
    <cellStyle name="ItemTypeClass 2 19 4 2 2" xfId="19923"/>
    <cellStyle name="ItemTypeClass 2 19 4 3" xfId="19924"/>
    <cellStyle name="ItemTypeClass 2 19 4 3 2" xfId="19925"/>
    <cellStyle name="ItemTypeClass 2 19 4 4" xfId="19926"/>
    <cellStyle name="ItemTypeClass 2 19 5" xfId="19927"/>
    <cellStyle name="ItemTypeClass 2 19 5 2" xfId="19928"/>
    <cellStyle name="ItemTypeClass 2 19 6" xfId="19929"/>
    <cellStyle name="ItemTypeClass 2 19 6 2" xfId="19930"/>
    <cellStyle name="ItemTypeClass 2 19 7" xfId="19931"/>
    <cellStyle name="ItemTypeClass 2 2" xfId="2999"/>
    <cellStyle name="ItemTypeClass 2 2 2" xfId="19932"/>
    <cellStyle name="ItemTypeClass 2 2 2 2" xfId="19933"/>
    <cellStyle name="ItemTypeClass 2 2 2 2 2" xfId="19934"/>
    <cellStyle name="ItemTypeClass 2 2 2 3" xfId="19935"/>
    <cellStyle name="ItemTypeClass 2 2 2 3 2" xfId="19936"/>
    <cellStyle name="ItemTypeClass 2 2 2 4" xfId="19937"/>
    <cellStyle name="ItemTypeClass 2 2 3" xfId="19938"/>
    <cellStyle name="ItemTypeClass 2 2 3 2" xfId="19939"/>
    <cellStyle name="ItemTypeClass 2 2 3 2 2" xfId="19940"/>
    <cellStyle name="ItemTypeClass 2 2 3 3" xfId="19941"/>
    <cellStyle name="ItemTypeClass 2 2 3 3 2" xfId="19942"/>
    <cellStyle name="ItemTypeClass 2 2 3 4" xfId="19943"/>
    <cellStyle name="ItemTypeClass 2 2 4" xfId="19944"/>
    <cellStyle name="ItemTypeClass 2 2 4 2" xfId="19945"/>
    <cellStyle name="ItemTypeClass 2 2 4 2 2" xfId="19946"/>
    <cellStyle name="ItemTypeClass 2 2 4 3" xfId="19947"/>
    <cellStyle name="ItemTypeClass 2 2 4 3 2" xfId="19948"/>
    <cellStyle name="ItemTypeClass 2 2 4 4" xfId="19949"/>
    <cellStyle name="ItemTypeClass 2 2 5" xfId="19950"/>
    <cellStyle name="ItemTypeClass 2 2 5 2" xfId="19951"/>
    <cellStyle name="ItemTypeClass 2 2 6" xfId="19952"/>
    <cellStyle name="ItemTypeClass 2 2 6 2" xfId="19953"/>
    <cellStyle name="ItemTypeClass 2 2 7" xfId="19954"/>
    <cellStyle name="ItemTypeClass 2 20" xfId="19955"/>
    <cellStyle name="ItemTypeClass 2 20 2" xfId="19956"/>
    <cellStyle name="ItemTypeClass 2 20 2 2" xfId="19957"/>
    <cellStyle name="ItemTypeClass 2 20 2 2 2" xfId="19958"/>
    <cellStyle name="ItemTypeClass 2 20 2 3" xfId="19959"/>
    <cellStyle name="ItemTypeClass 2 20 2 3 2" xfId="19960"/>
    <cellStyle name="ItemTypeClass 2 20 2 4" xfId="19961"/>
    <cellStyle name="ItemTypeClass 2 20 3" xfId="19962"/>
    <cellStyle name="ItemTypeClass 2 20 3 2" xfId="19963"/>
    <cellStyle name="ItemTypeClass 2 20 3 2 2" xfId="19964"/>
    <cellStyle name="ItemTypeClass 2 20 3 3" xfId="19965"/>
    <cellStyle name="ItemTypeClass 2 20 3 3 2" xfId="19966"/>
    <cellStyle name="ItemTypeClass 2 20 3 4" xfId="19967"/>
    <cellStyle name="ItemTypeClass 2 20 4" xfId="19968"/>
    <cellStyle name="ItemTypeClass 2 20 4 2" xfId="19969"/>
    <cellStyle name="ItemTypeClass 2 20 4 2 2" xfId="19970"/>
    <cellStyle name="ItemTypeClass 2 20 4 3" xfId="19971"/>
    <cellStyle name="ItemTypeClass 2 20 4 3 2" xfId="19972"/>
    <cellStyle name="ItemTypeClass 2 20 4 4" xfId="19973"/>
    <cellStyle name="ItemTypeClass 2 20 5" xfId="19974"/>
    <cellStyle name="ItemTypeClass 2 20 5 2" xfId="19975"/>
    <cellStyle name="ItemTypeClass 2 20 6" xfId="19976"/>
    <cellStyle name="ItemTypeClass 2 20 6 2" xfId="19977"/>
    <cellStyle name="ItemTypeClass 2 20 7" xfId="19978"/>
    <cellStyle name="ItemTypeClass 2 21" xfId="19979"/>
    <cellStyle name="ItemTypeClass 2 21 2" xfId="19980"/>
    <cellStyle name="ItemTypeClass 2 21 2 2" xfId="19981"/>
    <cellStyle name="ItemTypeClass 2 21 2 2 2" xfId="19982"/>
    <cellStyle name="ItemTypeClass 2 21 2 3" xfId="19983"/>
    <cellStyle name="ItemTypeClass 2 21 2 3 2" xfId="19984"/>
    <cellStyle name="ItemTypeClass 2 21 2 4" xfId="19985"/>
    <cellStyle name="ItemTypeClass 2 21 3" xfId="19986"/>
    <cellStyle name="ItemTypeClass 2 21 3 2" xfId="19987"/>
    <cellStyle name="ItemTypeClass 2 21 3 2 2" xfId="19988"/>
    <cellStyle name="ItemTypeClass 2 21 3 3" xfId="19989"/>
    <cellStyle name="ItemTypeClass 2 21 3 3 2" xfId="19990"/>
    <cellStyle name="ItemTypeClass 2 21 3 4" xfId="19991"/>
    <cellStyle name="ItemTypeClass 2 21 4" xfId="19992"/>
    <cellStyle name="ItemTypeClass 2 21 4 2" xfId="19993"/>
    <cellStyle name="ItemTypeClass 2 21 4 2 2" xfId="19994"/>
    <cellStyle name="ItemTypeClass 2 21 4 3" xfId="19995"/>
    <cellStyle name="ItemTypeClass 2 21 4 3 2" xfId="19996"/>
    <cellStyle name="ItemTypeClass 2 21 4 4" xfId="19997"/>
    <cellStyle name="ItemTypeClass 2 21 5" xfId="19998"/>
    <cellStyle name="ItemTypeClass 2 21 5 2" xfId="19999"/>
    <cellStyle name="ItemTypeClass 2 21 6" xfId="20000"/>
    <cellStyle name="ItemTypeClass 2 21 6 2" xfId="20001"/>
    <cellStyle name="ItemTypeClass 2 21 7" xfId="20002"/>
    <cellStyle name="ItemTypeClass 2 22" xfId="20003"/>
    <cellStyle name="ItemTypeClass 2 22 2" xfId="20004"/>
    <cellStyle name="ItemTypeClass 2 22 2 2" xfId="20005"/>
    <cellStyle name="ItemTypeClass 2 22 2 2 2" xfId="20006"/>
    <cellStyle name="ItemTypeClass 2 22 2 3" xfId="20007"/>
    <cellStyle name="ItemTypeClass 2 22 2 3 2" xfId="20008"/>
    <cellStyle name="ItemTypeClass 2 22 2 4" xfId="20009"/>
    <cellStyle name="ItemTypeClass 2 22 3" xfId="20010"/>
    <cellStyle name="ItemTypeClass 2 22 3 2" xfId="20011"/>
    <cellStyle name="ItemTypeClass 2 22 3 2 2" xfId="20012"/>
    <cellStyle name="ItemTypeClass 2 22 3 3" xfId="20013"/>
    <cellStyle name="ItemTypeClass 2 22 3 3 2" xfId="20014"/>
    <cellStyle name="ItemTypeClass 2 22 3 4" xfId="20015"/>
    <cellStyle name="ItemTypeClass 2 22 4" xfId="20016"/>
    <cellStyle name="ItemTypeClass 2 22 4 2" xfId="20017"/>
    <cellStyle name="ItemTypeClass 2 22 4 2 2" xfId="20018"/>
    <cellStyle name="ItemTypeClass 2 22 4 3" xfId="20019"/>
    <cellStyle name="ItemTypeClass 2 22 4 3 2" xfId="20020"/>
    <cellStyle name="ItemTypeClass 2 22 4 4" xfId="20021"/>
    <cellStyle name="ItemTypeClass 2 22 5" xfId="20022"/>
    <cellStyle name="ItemTypeClass 2 22 5 2" xfId="20023"/>
    <cellStyle name="ItemTypeClass 2 22 6" xfId="20024"/>
    <cellStyle name="ItemTypeClass 2 22 6 2" xfId="20025"/>
    <cellStyle name="ItemTypeClass 2 22 7" xfId="20026"/>
    <cellStyle name="ItemTypeClass 2 23" xfId="20027"/>
    <cellStyle name="ItemTypeClass 2 23 2" xfId="20028"/>
    <cellStyle name="ItemTypeClass 2 23 2 2" xfId="20029"/>
    <cellStyle name="ItemTypeClass 2 23 2 2 2" xfId="20030"/>
    <cellStyle name="ItemTypeClass 2 23 2 3" xfId="20031"/>
    <cellStyle name="ItemTypeClass 2 23 2 3 2" xfId="20032"/>
    <cellStyle name="ItemTypeClass 2 23 2 4" xfId="20033"/>
    <cellStyle name="ItemTypeClass 2 23 3" xfId="20034"/>
    <cellStyle name="ItemTypeClass 2 23 3 2" xfId="20035"/>
    <cellStyle name="ItemTypeClass 2 23 3 2 2" xfId="20036"/>
    <cellStyle name="ItemTypeClass 2 23 3 3" xfId="20037"/>
    <cellStyle name="ItemTypeClass 2 23 3 3 2" xfId="20038"/>
    <cellStyle name="ItemTypeClass 2 23 3 4" xfId="20039"/>
    <cellStyle name="ItemTypeClass 2 23 4" xfId="20040"/>
    <cellStyle name="ItemTypeClass 2 23 4 2" xfId="20041"/>
    <cellStyle name="ItemTypeClass 2 23 4 2 2" xfId="20042"/>
    <cellStyle name="ItemTypeClass 2 23 4 3" xfId="20043"/>
    <cellStyle name="ItemTypeClass 2 23 4 3 2" xfId="20044"/>
    <cellStyle name="ItemTypeClass 2 23 4 4" xfId="20045"/>
    <cellStyle name="ItemTypeClass 2 23 5" xfId="20046"/>
    <cellStyle name="ItemTypeClass 2 23 5 2" xfId="20047"/>
    <cellStyle name="ItemTypeClass 2 23 6" xfId="20048"/>
    <cellStyle name="ItemTypeClass 2 23 6 2" xfId="20049"/>
    <cellStyle name="ItemTypeClass 2 23 7" xfId="20050"/>
    <cellStyle name="ItemTypeClass 2 24" xfId="20051"/>
    <cellStyle name="ItemTypeClass 2 24 2" xfId="20052"/>
    <cellStyle name="ItemTypeClass 2 24 2 2" xfId="20053"/>
    <cellStyle name="ItemTypeClass 2 24 2 2 2" xfId="20054"/>
    <cellStyle name="ItemTypeClass 2 24 2 3" xfId="20055"/>
    <cellStyle name="ItemTypeClass 2 24 2 3 2" xfId="20056"/>
    <cellStyle name="ItemTypeClass 2 24 2 4" xfId="20057"/>
    <cellStyle name="ItemTypeClass 2 24 3" xfId="20058"/>
    <cellStyle name="ItemTypeClass 2 24 3 2" xfId="20059"/>
    <cellStyle name="ItemTypeClass 2 24 3 2 2" xfId="20060"/>
    <cellStyle name="ItemTypeClass 2 24 3 3" xfId="20061"/>
    <cellStyle name="ItemTypeClass 2 24 3 3 2" xfId="20062"/>
    <cellStyle name="ItemTypeClass 2 24 3 4" xfId="20063"/>
    <cellStyle name="ItemTypeClass 2 24 4" xfId="20064"/>
    <cellStyle name="ItemTypeClass 2 24 4 2" xfId="20065"/>
    <cellStyle name="ItemTypeClass 2 24 4 2 2" xfId="20066"/>
    <cellStyle name="ItemTypeClass 2 24 4 3" xfId="20067"/>
    <cellStyle name="ItemTypeClass 2 24 4 3 2" xfId="20068"/>
    <cellStyle name="ItemTypeClass 2 24 4 4" xfId="20069"/>
    <cellStyle name="ItemTypeClass 2 24 5" xfId="20070"/>
    <cellStyle name="ItemTypeClass 2 24 5 2" xfId="20071"/>
    <cellStyle name="ItemTypeClass 2 24 6" xfId="20072"/>
    <cellStyle name="ItemTypeClass 2 24 6 2" xfId="20073"/>
    <cellStyle name="ItemTypeClass 2 24 7" xfId="20074"/>
    <cellStyle name="ItemTypeClass 2 25" xfId="20075"/>
    <cellStyle name="ItemTypeClass 2 25 2" xfId="20076"/>
    <cellStyle name="ItemTypeClass 2 25 2 2" xfId="20077"/>
    <cellStyle name="ItemTypeClass 2 25 2 2 2" xfId="20078"/>
    <cellStyle name="ItemTypeClass 2 25 2 3" xfId="20079"/>
    <cellStyle name="ItemTypeClass 2 25 2 3 2" xfId="20080"/>
    <cellStyle name="ItemTypeClass 2 25 2 4" xfId="20081"/>
    <cellStyle name="ItemTypeClass 2 25 3" xfId="20082"/>
    <cellStyle name="ItemTypeClass 2 25 3 2" xfId="20083"/>
    <cellStyle name="ItemTypeClass 2 25 3 2 2" xfId="20084"/>
    <cellStyle name="ItemTypeClass 2 25 3 3" xfId="20085"/>
    <cellStyle name="ItemTypeClass 2 25 3 3 2" xfId="20086"/>
    <cellStyle name="ItemTypeClass 2 25 3 4" xfId="20087"/>
    <cellStyle name="ItemTypeClass 2 25 4" xfId="20088"/>
    <cellStyle name="ItemTypeClass 2 25 4 2" xfId="20089"/>
    <cellStyle name="ItemTypeClass 2 25 4 2 2" xfId="20090"/>
    <cellStyle name="ItemTypeClass 2 25 4 3" xfId="20091"/>
    <cellStyle name="ItemTypeClass 2 25 4 3 2" xfId="20092"/>
    <cellStyle name="ItemTypeClass 2 25 4 4" xfId="20093"/>
    <cellStyle name="ItemTypeClass 2 25 5" xfId="20094"/>
    <cellStyle name="ItemTypeClass 2 25 5 2" xfId="20095"/>
    <cellStyle name="ItemTypeClass 2 25 6" xfId="20096"/>
    <cellStyle name="ItemTypeClass 2 25 6 2" xfId="20097"/>
    <cellStyle name="ItemTypeClass 2 25 7" xfId="20098"/>
    <cellStyle name="ItemTypeClass 2 26" xfId="20099"/>
    <cellStyle name="ItemTypeClass 2 26 2" xfId="20100"/>
    <cellStyle name="ItemTypeClass 2 26 2 2" xfId="20101"/>
    <cellStyle name="ItemTypeClass 2 26 2 2 2" xfId="20102"/>
    <cellStyle name="ItemTypeClass 2 26 2 3" xfId="20103"/>
    <cellStyle name="ItemTypeClass 2 26 2 3 2" xfId="20104"/>
    <cellStyle name="ItemTypeClass 2 26 2 4" xfId="20105"/>
    <cellStyle name="ItemTypeClass 2 26 3" xfId="20106"/>
    <cellStyle name="ItemTypeClass 2 26 3 2" xfId="20107"/>
    <cellStyle name="ItemTypeClass 2 26 3 2 2" xfId="20108"/>
    <cellStyle name="ItemTypeClass 2 26 3 3" xfId="20109"/>
    <cellStyle name="ItemTypeClass 2 26 3 3 2" xfId="20110"/>
    <cellStyle name="ItemTypeClass 2 26 3 4" xfId="20111"/>
    <cellStyle name="ItemTypeClass 2 26 4" xfId="20112"/>
    <cellStyle name="ItemTypeClass 2 26 4 2" xfId="20113"/>
    <cellStyle name="ItemTypeClass 2 26 4 2 2" xfId="20114"/>
    <cellStyle name="ItemTypeClass 2 26 4 3" xfId="20115"/>
    <cellStyle name="ItemTypeClass 2 26 4 3 2" xfId="20116"/>
    <cellStyle name="ItemTypeClass 2 26 4 4" xfId="20117"/>
    <cellStyle name="ItemTypeClass 2 26 5" xfId="20118"/>
    <cellStyle name="ItemTypeClass 2 26 5 2" xfId="20119"/>
    <cellStyle name="ItemTypeClass 2 26 6" xfId="20120"/>
    <cellStyle name="ItemTypeClass 2 26 6 2" xfId="20121"/>
    <cellStyle name="ItemTypeClass 2 26 7" xfId="20122"/>
    <cellStyle name="ItemTypeClass 2 27" xfId="20123"/>
    <cellStyle name="ItemTypeClass 2 27 2" xfId="20124"/>
    <cellStyle name="ItemTypeClass 2 27 2 2" xfId="20125"/>
    <cellStyle name="ItemTypeClass 2 27 2 2 2" xfId="20126"/>
    <cellStyle name="ItemTypeClass 2 27 2 3" xfId="20127"/>
    <cellStyle name="ItemTypeClass 2 27 2 3 2" xfId="20128"/>
    <cellStyle name="ItemTypeClass 2 27 2 4" xfId="20129"/>
    <cellStyle name="ItemTypeClass 2 27 3" xfId="20130"/>
    <cellStyle name="ItemTypeClass 2 27 3 2" xfId="20131"/>
    <cellStyle name="ItemTypeClass 2 27 3 2 2" xfId="20132"/>
    <cellStyle name="ItemTypeClass 2 27 3 3" xfId="20133"/>
    <cellStyle name="ItemTypeClass 2 27 3 3 2" xfId="20134"/>
    <cellStyle name="ItemTypeClass 2 27 3 4" xfId="20135"/>
    <cellStyle name="ItemTypeClass 2 27 4" xfId="20136"/>
    <cellStyle name="ItemTypeClass 2 27 4 2" xfId="20137"/>
    <cellStyle name="ItemTypeClass 2 27 4 2 2" xfId="20138"/>
    <cellStyle name="ItemTypeClass 2 27 4 3" xfId="20139"/>
    <cellStyle name="ItemTypeClass 2 27 4 3 2" xfId="20140"/>
    <cellStyle name="ItemTypeClass 2 27 4 4" xfId="20141"/>
    <cellStyle name="ItemTypeClass 2 27 5" xfId="20142"/>
    <cellStyle name="ItemTypeClass 2 27 5 2" xfId="20143"/>
    <cellStyle name="ItemTypeClass 2 27 6" xfId="20144"/>
    <cellStyle name="ItemTypeClass 2 27 6 2" xfId="20145"/>
    <cellStyle name="ItemTypeClass 2 27 7" xfId="20146"/>
    <cellStyle name="ItemTypeClass 2 28" xfId="20147"/>
    <cellStyle name="ItemTypeClass 2 28 2" xfId="20148"/>
    <cellStyle name="ItemTypeClass 2 28 2 2" xfId="20149"/>
    <cellStyle name="ItemTypeClass 2 28 2 2 2" xfId="20150"/>
    <cellStyle name="ItemTypeClass 2 28 2 3" xfId="20151"/>
    <cellStyle name="ItemTypeClass 2 28 2 3 2" xfId="20152"/>
    <cellStyle name="ItemTypeClass 2 28 2 4" xfId="20153"/>
    <cellStyle name="ItemTypeClass 2 28 3" xfId="20154"/>
    <cellStyle name="ItemTypeClass 2 28 3 2" xfId="20155"/>
    <cellStyle name="ItemTypeClass 2 28 3 2 2" xfId="20156"/>
    <cellStyle name="ItemTypeClass 2 28 3 3" xfId="20157"/>
    <cellStyle name="ItemTypeClass 2 28 3 3 2" xfId="20158"/>
    <cellStyle name="ItemTypeClass 2 28 3 4" xfId="20159"/>
    <cellStyle name="ItemTypeClass 2 28 4" xfId="20160"/>
    <cellStyle name="ItemTypeClass 2 28 4 2" xfId="20161"/>
    <cellStyle name="ItemTypeClass 2 28 4 2 2" xfId="20162"/>
    <cellStyle name="ItemTypeClass 2 28 4 3" xfId="20163"/>
    <cellStyle name="ItemTypeClass 2 28 4 3 2" xfId="20164"/>
    <cellStyle name="ItemTypeClass 2 28 4 4" xfId="20165"/>
    <cellStyle name="ItemTypeClass 2 28 5" xfId="20166"/>
    <cellStyle name="ItemTypeClass 2 28 5 2" xfId="20167"/>
    <cellStyle name="ItemTypeClass 2 28 6" xfId="20168"/>
    <cellStyle name="ItemTypeClass 2 28 6 2" xfId="20169"/>
    <cellStyle name="ItemTypeClass 2 28 7" xfId="20170"/>
    <cellStyle name="ItemTypeClass 2 29" xfId="20171"/>
    <cellStyle name="ItemTypeClass 2 29 2" xfId="20172"/>
    <cellStyle name="ItemTypeClass 2 29 2 2" xfId="20173"/>
    <cellStyle name="ItemTypeClass 2 29 2 2 2" xfId="20174"/>
    <cellStyle name="ItemTypeClass 2 29 2 3" xfId="20175"/>
    <cellStyle name="ItemTypeClass 2 29 2 3 2" xfId="20176"/>
    <cellStyle name="ItemTypeClass 2 29 2 4" xfId="20177"/>
    <cellStyle name="ItemTypeClass 2 29 3" xfId="20178"/>
    <cellStyle name="ItemTypeClass 2 29 3 2" xfId="20179"/>
    <cellStyle name="ItemTypeClass 2 29 3 2 2" xfId="20180"/>
    <cellStyle name="ItemTypeClass 2 29 3 3" xfId="20181"/>
    <cellStyle name="ItemTypeClass 2 29 3 3 2" xfId="20182"/>
    <cellStyle name="ItemTypeClass 2 29 3 4" xfId="20183"/>
    <cellStyle name="ItemTypeClass 2 29 4" xfId="20184"/>
    <cellStyle name="ItemTypeClass 2 29 4 2" xfId="20185"/>
    <cellStyle name="ItemTypeClass 2 29 4 2 2" xfId="20186"/>
    <cellStyle name="ItemTypeClass 2 29 4 3" xfId="20187"/>
    <cellStyle name="ItemTypeClass 2 29 4 3 2" xfId="20188"/>
    <cellStyle name="ItemTypeClass 2 29 4 4" xfId="20189"/>
    <cellStyle name="ItemTypeClass 2 29 5" xfId="20190"/>
    <cellStyle name="ItemTypeClass 2 29 5 2" xfId="20191"/>
    <cellStyle name="ItemTypeClass 2 29 6" xfId="20192"/>
    <cellStyle name="ItemTypeClass 2 29 6 2" xfId="20193"/>
    <cellStyle name="ItemTypeClass 2 29 7" xfId="20194"/>
    <cellStyle name="ItemTypeClass 2 3" xfId="20195"/>
    <cellStyle name="ItemTypeClass 2 3 2" xfId="20196"/>
    <cellStyle name="ItemTypeClass 2 3 2 2" xfId="20197"/>
    <cellStyle name="ItemTypeClass 2 3 2 2 2" xfId="20198"/>
    <cellStyle name="ItemTypeClass 2 3 2 3" xfId="20199"/>
    <cellStyle name="ItemTypeClass 2 3 2 3 2" xfId="20200"/>
    <cellStyle name="ItemTypeClass 2 3 2 4" xfId="20201"/>
    <cellStyle name="ItemTypeClass 2 3 3" xfId="20202"/>
    <cellStyle name="ItemTypeClass 2 3 3 2" xfId="20203"/>
    <cellStyle name="ItemTypeClass 2 3 3 2 2" xfId="20204"/>
    <cellStyle name="ItemTypeClass 2 3 3 3" xfId="20205"/>
    <cellStyle name="ItemTypeClass 2 3 3 3 2" xfId="20206"/>
    <cellStyle name="ItemTypeClass 2 3 3 4" xfId="20207"/>
    <cellStyle name="ItemTypeClass 2 3 4" xfId="20208"/>
    <cellStyle name="ItemTypeClass 2 3 4 2" xfId="20209"/>
    <cellStyle name="ItemTypeClass 2 3 4 2 2" xfId="20210"/>
    <cellStyle name="ItemTypeClass 2 3 4 3" xfId="20211"/>
    <cellStyle name="ItemTypeClass 2 3 4 3 2" xfId="20212"/>
    <cellStyle name="ItemTypeClass 2 3 4 4" xfId="20213"/>
    <cellStyle name="ItemTypeClass 2 3 5" xfId="20214"/>
    <cellStyle name="ItemTypeClass 2 3 5 2" xfId="20215"/>
    <cellStyle name="ItemTypeClass 2 3 6" xfId="20216"/>
    <cellStyle name="ItemTypeClass 2 3 6 2" xfId="20217"/>
    <cellStyle name="ItemTypeClass 2 3 7" xfId="20218"/>
    <cellStyle name="ItemTypeClass 2 30" xfId="20219"/>
    <cellStyle name="ItemTypeClass 2 30 2" xfId="20220"/>
    <cellStyle name="ItemTypeClass 2 30 2 2" xfId="20221"/>
    <cellStyle name="ItemTypeClass 2 30 2 2 2" xfId="20222"/>
    <cellStyle name="ItemTypeClass 2 30 2 3" xfId="20223"/>
    <cellStyle name="ItemTypeClass 2 30 2 3 2" xfId="20224"/>
    <cellStyle name="ItemTypeClass 2 30 2 4" xfId="20225"/>
    <cellStyle name="ItemTypeClass 2 30 3" xfId="20226"/>
    <cellStyle name="ItemTypeClass 2 30 3 2" xfId="20227"/>
    <cellStyle name="ItemTypeClass 2 30 3 2 2" xfId="20228"/>
    <cellStyle name="ItemTypeClass 2 30 3 3" xfId="20229"/>
    <cellStyle name="ItemTypeClass 2 30 3 3 2" xfId="20230"/>
    <cellStyle name="ItemTypeClass 2 30 3 4" xfId="20231"/>
    <cellStyle name="ItemTypeClass 2 30 4" xfId="20232"/>
    <cellStyle name="ItemTypeClass 2 30 4 2" xfId="20233"/>
    <cellStyle name="ItemTypeClass 2 30 4 2 2" xfId="20234"/>
    <cellStyle name="ItemTypeClass 2 30 4 3" xfId="20235"/>
    <cellStyle name="ItemTypeClass 2 30 4 3 2" xfId="20236"/>
    <cellStyle name="ItemTypeClass 2 30 4 4" xfId="20237"/>
    <cellStyle name="ItemTypeClass 2 30 5" xfId="20238"/>
    <cellStyle name="ItemTypeClass 2 30 5 2" xfId="20239"/>
    <cellStyle name="ItemTypeClass 2 30 6" xfId="20240"/>
    <cellStyle name="ItemTypeClass 2 30 6 2" xfId="20241"/>
    <cellStyle name="ItemTypeClass 2 30 7" xfId="20242"/>
    <cellStyle name="ItemTypeClass 2 31" xfId="20243"/>
    <cellStyle name="ItemTypeClass 2 31 2" xfId="20244"/>
    <cellStyle name="ItemTypeClass 2 31 2 2" xfId="20245"/>
    <cellStyle name="ItemTypeClass 2 31 2 2 2" xfId="20246"/>
    <cellStyle name="ItemTypeClass 2 31 2 3" xfId="20247"/>
    <cellStyle name="ItemTypeClass 2 31 2 3 2" xfId="20248"/>
    <cellStyle name="ItemTypeClass 2 31 2 4" xfId="20249"/>
    <cellStyle name="ItemTypeClass 2 31 3" xfId="20250"/>
    <cellStyle name="ItemTypeClass 2 31 3 2" xfId="20251"/>
    <cellStyle name="ItemTypeClass 2 31 3 2 2" xfId="20252"/>
    <cellStyle name="ItemTypeClass 2 31 3 3" xfId="20253"/>
    <cellStyle name="ItemTypeClass 2 31 3 3 2" xfId="20254"/>
    <cellStyle name="ItemTypeClass 2 31 3 4" xfId="20255"/>
    <cellStyle name="ItemTypeClass 2 31 4" xfId="20256"/>
    <cellStyle name="ItemTypeClass 2 31 4 2" xfId="20257"/>
    <cellStyle name="ItemTypeClass 2 31 4 2 2" xfId="20258"/>
    <cellStyle name="ItemTypeClass 2 31 4 3" xfId="20259"/>
    <cellStyle name="ItemTypeClass 2 31 4 3 2" xfId="20260"/>
    <cellStyle name="ItemTypeClass 2 31 4 4" xfId="20261"/>
    <cellStyle name="ItemTypeClass 2 31 5" xfId="20262"/>
    <cellStyle name="ItemTypeClass 2 31 5 2" xfId="20263"/>
    <cellStyle name="ItemTypeClass 2 31 6" xfId="20264"/>
    <cellStyle name="ItemTypeClass 2 31 6 2" xfId="20265"/>
    <cellStyle name="ItemTypeClass 2 31 7" xfId="20266"/>
    <cellStyle name="ItemTypeClass 2 32" xfId="20267"/>
    <cellStyle name="ItemTypeClass 2 32 2" xfId="20268"/>
    <cellStyle name="ItemTypeClass 2 32 2 2" xfId="20269"/>
    <cellStyle name="ItemTypeClass 2 32 2 2 2" xfId="20270"/>
    <cellStyle name="ItemTypeClass 2 32 2 3" xfId="20271"/>
    <cellStyle name="ItemTypeClass 2 32 2 3 2" xfId="20272"/>
    <cellStyle name="ItemTypeClass 2 32 2 4" xfId="20273"/>
    <cellStyle name="ItemTypeClass 2 32 3" xfId="20274"/>
    <cellStyle name="ItemTypeClass 2 32 3 2" xfId="20275"/>
    <cellStyle name="ItemTypeClass 2 32 3 2 2" xfId="20276"/>
    <cellStyle name="ItemTypeClass 2 32 3 3" xfId="20277"/>
    <cellStyle name="ItemTypeClass 2 32 3 3 2" xfId="20278"/>
    <cellStyle name="ItemTypeClass 2 32 3 4" xfId="20279"/>
    <cellStyle name="ItemTypeClass 2 32 4" xfId="20280"/>
    <cellStyle name="ItemTypeClass 2 32 4 2" xfId="20281"/>
    <cellStyle name="ItemTypeClass 2 32 4 2 2" xfId="20282"/>
    <cellStyle name="ItemTypeClass 2 32 4 3" xfId="20283"/>
    <cellStyle name="ItemTypeClass 2 32 4 3 2" xfId="20284"/>
    <cellStyle name="ItemTypeClass 2 32 4 4" xfId="20285"/>
    <cellStyle name="ItemTypeClass 2 32 5" xfId="20286"/>
    <cellStyle name="ItemTypeClass 2 32 5 2" xfId="20287"/>
    <cellStyle name="ItemTypeClass 2 32 6" xfId="20288"/>
    <cellStyle name="ItemTypeClass 2 32 6 2" xfId="20289"/>
    <cellStyle name="ItemTypeClass 2 32 7" xfId="20290"/>
    <cellStyle name="ItemTypeClass 2 33" xfId="20291"/>
    <cellStyle name="ItemTypeClass 2 33 2" xfId="20292"/>
    <cellStyle name="ItemTypeClass 2 33 2 2" xfId="20293"/>
    <cellStyle name="ItemTypeClass 2 33 2 2 2" xfId="20294"/>
    <cellStyle name="ItemTypeClass 2 33 2 3" xfId="20295"/>
    <cellStyle name="ItemTypeClass 2 33 2 3 2" xfId="20296"/>
    <cellStyle name="ItemTypeClass 2 33 2 4" xfId="20297"/>
    <cellStyle name="ItemTypeClass 2 33 3" xfId="20298"/>
    <cellStyle name="ItemTypeClass 2 33 3 2" xfId="20299"/>
    <cellStyle name="ItemTypeClass 2 33 3 2 2" xfId="20300"/>
    <cellStyle name="ItemTypeClass 2 33 3 3" xfId="20301"/>
    <cellStyle name="ItemTypeClass 2 33 3 3 2" xfId="20302"/>
    <cellStyle name="ItemTypeClass 2 33 3 4" xfId="20303"/>
    <cellStyle name="ItemTypeClass 2 33 4" xfId="20304"/>
    <cellStyle name="ItemTypeClass 2 33 4 2" xfId="20305"/>
    <cellStyle name="ItemTypeClass 2 33 4 2 2" xfId="20306"/>
    <cellStyle name="ItemTypeClass 2 33 4 3" xfId="20307"/>
    <cellStyle name="ItemTypeClass 2 33 4 3 2" xfId="20308"/>
    <cellStyle name="ItemTypeClass 2 33 4 4" xfId="20309"/>
    <cellStyle name="ItemTypeClass 2 33 5" xfId="20310"/>
    <cellStyle name="ItemTypeClass 2 33 5 2" xfId="20311"/>
    <cellStyle name="ItemTypeClass 2 33 6" xfId="20312"/>
    <cellStyle name="ItemTypeClass 2 33 6 2" xfId="20313"/>
    <cellStyle name="ItemTypeClass 2 33 7" xfId="20314"/>
    <cellStyle name="ItemTypeClass 2 34" xfId="20315"/>
    <cellStyle name="ItemTypeClass 2 4" xfId="20316"/>
    <cellStyle name="ItemTypeClass 2 4 2" xfId="20317"/>
    <cellStyle name="ItemTypeClass 2 4 2 2" xfId="20318"/>
    <cellStyle name="ItemTypeClass 2 4 2 2 2" xfId="20319"/>
    <cellStyle name="ItemTypeClass 2 4 2 3" xfId="20320"/>
    <cellStyle name="ItemTypeClass 2 4 2 3 2" xfId="20321"/>
    <cellStyle name="ItemTypeClass 2 4 2 4" xfId="20322"/>
    <cellStyle name="ItemTypeClass 2 4 3" xfId="20323"/>
    <cellStyle name="ItemTypeClass 2 4 3 2" xfId="20324"/>
    <cellStyle name="ItemTypeClass 2 4 3 2 2" xfId="20325"/>
    <cellStyle name="ItemTypeClass 2 4 3 3" xfId="20326"/>
    <cellStyle name="ItemTypeClass 2 4 3 3 2" xfId="20327"/>
    <cellStyle name="ItemTypeClass 2 4 3 4" xfId="20328"/>
    <cellStyle name="ItemTypeClass 2 4 4" xfId="20329"/>
    <cellStyle name="ItemTypeClass 2 4 4 2" xfId="20330"/>
    <cellStyle name="ItemTypeClass 2 4 4 2 2" xfId="20331"/>
    <cellStyle name="ItemTypeClass 2 4 4 3" xfId="20332"/>
    <cellStyle name="ItemTypeClass 2 4 4 3 2" xfId="20333"/>
    <cellStyle name="ItemTypeClass 2 4 4 4" xfId="20334"/>
    <cellStyle name="ItemTypeClass 2 4 5" xfId="20335"/>
    <cellStyle name="ItemTypeClass 2 4 5 2" xfId="20336"/>
    <cellStyle name="ItemTypeClass 2 4 6" xfId="20337"/>
    <cellStyle name="ItemTypeClass 2 4 6 2" xfId="20338"/>
    <cellStyle name="ItemTypeClass 2 4 7" xfId="20339"/>
    <cellStyle name="ItemTypeClass 2 5" xfId="20340"/>
    <cellStyle name="ItemTypeClass 2 5 2" xfId="20341"/>
    <cellStyle name="ItemTypeClass 2 5 2 2" xfId="20342"/>
    <cellStyle name="ItemTypeClass 2 5 2 2 2" xfId="20343"/>
    <cellStyle name="ItemTypeClass 2 5 2 3" xfId="20344"/>
    <cellStyle name="ItemTypeClass 2 5 2 3 2" xfId="20345"/>
    <cellStyle name="ItemTypeClass 2 5 2 4" xfId="20346"/>
    <cellStyle name="ItemTypeClass 2 5 3" xfId="20347"/>
    <cellStyle name="ItemTypeClass 2 5 3 2" xfId="20348"/>
    <cellStyle name="ItemTypeClass 2 5 3 2 2" xfId="20349"/>
    <cellStyle name="ItemTypeClass 2 5 3 3" xfId="20350"/>
    <cellStyle name="ItemTypeClass 2 5 3 3 2" xfId="20351"/>
    <cellStyle name="ItemTypeClass 2 5 3 4" xfId="20352"/>
    <cellStyle name="ItemTypeClass 2 5 4" xfId="20353"/>
    <cellStyle name="ItemTypeClass 2 5 4 2" xfId="20354"/>
    <cellStyle name="ItemTypeClass 2 5 4 2 2" xfId="20355"/>
    <cellStyle name="ItemTypeClass 2 5 4 3" xfId="20356"/>
    <cellStyle name="ItemTypeClass 2 5 4 3 2" xfId="20357"/>
    <cellStyle name="ItemTypeClass 2 5 4 4" xfId="20358"/>
    <cellStyle name="ItemTypeClass 2 5 5" xfId="20359"/>
    <cellStyle name="ItemTypeClass 2 5 5 2" xfId="20360"/>
    <cellStyle name="ItemTypeClass 2 5 6" xfId="20361"/>
    <cellStyle name="ItemTypeClass 2 5 6 2" xfId="20362"/>
    <cellStyle name="ItemTypeClass 2 5 7" xfId="20363"/>
    <cellStyle name="ItemTypeClass 2 6" xfId="20364"/>
    <cellStyle name="ItemTypeClass 2 6 2" xfId="20365"/>
    <cellStyle name="ItemTypeClass 2 6 2 2" xfId="20366"/>
    <cellStyle name="ItemTypeClass 2 6 2 2 2" xfId="20367"/>
    <cellStyle name="ItemTypeClass 2 6 2 3" xfId="20368"/>
    <cellStyle name="ItemTypeClass 2 6 2 3 2" xfId="20369"/>
    <cellStyle name="ItemTypeClass 2 6 2 4" xfId="20370"/>
    <cellStyle name="ItemTypeClass 2 6 3" xfId="20371"/>
    <cellStyle name="ItemTypeClass 2 6 3 2" xfId="20372"/>
    <cellStyle name="ItemTypeClass 2 6 3 2 2" xfId="20373"/>
    <cellStyle name="ItemTypeClass 2 6 3 3" xfId="20374"/>
    <cellStyle name="ItemTypeClass 2 6 3 3 2" xfId="20375"/>
    <cellStyle name="ItemTypeClass 2 6 3 4" xfId="20376"/>
    <cellStyle name="ItemTypeClass 2 6 4" xfId="20377"/>
    <cellStyle name="ItemTypeClass 2 6 4 2" xfId="20378"/>
    <cellStyle name="ItemTypeClass 2 6 4 2 2" xfId="20379"/>
    <cellStyle name="ItemTypeClass 2 6 4 3" xfId="20380"/>
    <cellStyle name="ItemTypeClass 2 6 4 3 2" xfId="20381"/>
    <cellStyle name="ItemTypeClass 2 6 4 4" xfId="20382"/>
    <cellStyle name="ItemTypeClass 2 6 5" xfId="20383"/>
    <cellStyle name="ItemTypeClass 2 6 5 2" xfId="20384"/>
    <cellStyle name="ItemTypeClass 2 6 6" xfId="20385"/>
    <cellStyle name="ItemTypeClass 2 6 6 2" xfId="20386"/>
    <cellStyle name="ItemTypeClass 2 6 7" xfId="20387"/>
    <cellStyle name="ItemTypeClass 2 7" xfId="20388"/>
    <cellStyle name="ItemTypeClass 2 7 2" xfId="20389"/>
    <cellStyle name="ItemTypeClass 2 7 2 2" xfId="20390"/>
    <cellStyle name="ItemTypeClass 2 7 2 2 2" xfId="20391"/>
    <cellStyle name="ItemTypeClass 2 7 2 3" xfId="20392"/>
    <cellStyle name="ItemTypeClass 2 7 2 3 2" xfId="20393"/>
    <cellStyle name="ItemTypeClass 2 7 2 4" xfId="20394"/>
    <cellStyle name="ItemTypeClass 2 7 3" xfId="20395"/>
    <cellStyle name="ItemTypeClass 2 7 3 2" xfId="20396"/>
    <cellStyle name="ItemTypeClass 2 7 3 2 2" xfId="20397"/>
    <cellStyle name="ItemTypeClass 2 7 3 3" xfId="20398"/>
    <cellStyle name="ItemTypeClass 2 7 3 3 2" xfId="20399"/>
    <cellStyle name="ItemTypeClass 2 7 3 4" xfId="20400"/>
    <cellStyle name="ItemTypeClass 2 7 4" xfId="20401"/>
    <cellStyle name="ItemTypeClass 2 7 4 2" xfId="20402"/>
    <cellStyle name="ItemTypeClass 2 7 4 2 2" xfId="20403"/>
    <cellStyle name="ItemTypeClass 2 7 4 3" xfId="20404"/>
    <cellStyle name="ItemTypeClass 2 7 4 3 2" xfId="20405"/>
    <cellStyle name="ItemTypeClass 2 7 4 4" xfId="20406"/>
    <cellStyle name="ItemTypeClass 2 7 5" xfId="20407"/>
    <cellStyle name="ItemTypeClass 2 7 5 2" xfId="20408"/>
    <cellStyle name="ItemTypeClass 2 7 6" xfId="20409"/>
    <cellStyle name="ItemTypeClass 2 7 6 2" xfId="20410"/>
    <cellStyle name="ItemTypeClass 2 7 7" xfId="20411"/>
    <cellStyle name="ItemTypeClass 2 8" xfId="20412"/>
    <cellStyle name="ItemTypeClass 2 8 2" xfId="20413"/>
    <cellStyle name="ItemTypeClass 2 8 2 2" xfId="20414"/>
    <cellStyle name="ItemTypeClass 2 8 2 2 2" xfId="20415"/>
    <cellStyle name="ItemTypeClass 2 8 2 3" xfId="20416"/>
    <cellStyle name="ItemTypeClass 2 8 2 3 2" xfId="20417"/>
    <cellStyle name="ItemTypeClass 2 8 2 4" xfId="20418"/>
    <cellStyle name="ItemTypeClass 2 8 3" xfId="20419"/>
    <cellStyle name="ItemTypeClass 2 8 3 2" xfId="20420"/>
    <cellStyle name="ItemTypeClass 2 8 3 2 2" xfId="20421"/>
    <cellStyle name="ItemTypeClass 2 8 3 3" xfId="20422"/>
    <cellStyle name="ItemTypeClass 2 8 3 3 2" xfId="20423"/>
    <cellStyle name="ItemTypeClass 2 8 3 4" xfId="20424"/>
    <cellStyle name="ItemTypeClass 2 8 4" xfId="20425"/>
    <cellStyle name="ItemTypeClass 2 8 4 2" xfId="20426"/>
    <cellStyle name="ItemTypeClass 2 8 4 2 2" xfId="20427"/>
    <cellStyle name="ItemTypeClass 2 8 4 3" xfId="20428"/>
    <cellStyle name="ItemTypeClass 2 8 4 3 2" xfId="20429"/>
    <cellStyle name="ItemTypeClass 2 8 4 4" xfId="20430"/>
    <cellStyle name="ItemTypeClass 2 8 5" xfId="20431"/>
    <cellStyle name="ItemTypeClass 2 8 5 2" xfId="20432"/>
    <cellStyle name="ItemTypeClass 2 8 6" xfId="20433"/>
    <cellStyle name="ItemTypeClass 2 8 6 2" xfId="20434"/>
    <cellStyle name="ItemTypeClass 2 8 7" xfId="20435"/>
    <cellStyle name="ItemTypeClass 2 9" xfId="20436"/>
    <cellStyle name="ItemTypeClass 2 9 2" xfId="20437"/>
    <cellStyle name="ItemTypeClass 2 9 2 2" xfId="20438"/>
    <cellStyle name="ItemTypeClass 2 9 2 2 2" xfId="20439"/>
    <cellStyle name="ItemTypeClass 2 9 2 3" xfId="20440"/>
    <cellStyle name="ItemTypeClass 2 9 2 3 2" xfId="20441"/>
    <cellStyle name="ItemTypeClass 2 9 2 4" xfId="20442"/>
    <cellStyle name="ItemTypeClass 2 9 3" xfId="20443"/>
    <cellStyle name="ItemTypeClass 2 9 3 2" xfId="20444"/>
    <cellStyle name="ItemTypeClass 2 9 3 2 2" xfId="20445"/>
    <cellStyle name="ItemTypeClass 2 9 3 3" xfId="20446"/>
    <cellStyle name="ItemTypeClass 2 9 3 3 2" xfId="20447"/>
    <cellStyle name="ItemTypeClass 2 9 3 4" xfId="20448"/>
    <cellStyle name="ItemTypeClass 2 9 4" xfId="20449"/>
    <cellStyle name="ItemTypeClass 2 9 4 2" xfId="20450"/>
    <cellStyle name="ItemTypeClass 2 9 4 2 2" xfId="20451"/>
    <cellStyle name="ItemTypeClass 2 9 4 3" xfId="20452"/>
    <cellStyle name="ItemTypeClass 2 9 4 3 2" xfId="20453"/>
    <cellStyle name="ItemTypeClass 2 9 4 4" xfId="20454"/>
    <cellStyle name="ItemTypeClass 2 9 5" xfId="20455"/>
    <cellStyle name="ItemTypeClass 2 9 5 2" xfId="20456"/>
    <cellStyle name="ItemTypeClass 2 9 6" xfId="20457"/>
    <cellStyle name="ItemTypeClass 2 9 6 2" xfId="20458"/>
    <cellStyle name="ItemTypeClass 2 9 7" xfId="20459"/>
    <cellStyle name="ItemTypeClass 20" xfId="20460"/>
    <cellStyle name="ItemTypeClass 20 2" xfId="20461"/>
    <cellStyle name="ItemTypeClass 20 2 2" xfId="20462"/>
    <cellStyle name="ItemTypeClass 20 2 2 2" xfId="20463"/>
    <cellStyle name="ItemTypeClass 20 2 3" xfId="20464"/>
    <cellStyle name="ItemTypeClass 20 2 3 2" xfId="20465"/>
    <cellStyle name="ItemTypeClass 20 2 4" xfId="20466"/>
    <cellStyle name="ItemTypeClass 20 3" xfId="20467"/>
    <cellStyle name="ItemTypeClass 20 3 2" xfId="20468"/>
    <cellStyle name="ItemTypeClass 20 3 2 2" xfId="20469"/>
    <cellStyle name="ItemTypeClass 20 3 3" xfId="20470"/>
    <cellStyle name="ItemTypeClass 20 3 3 2" xfId="20471"/>
    <cellStyle name="ItemTypeClass 20 3 4" xfId="20472"/>
    <cellStyle name="ItemTypeClass 20 4" xfId="20473"/>
    <cellStyle name="ItemTypeClass 20 4 2" xfId="20474"/>
    <cellStyle name="ItemTypeClass 20 4 2 2" xfId="20475"/>
    <cellStyle name="ItemTypeClass 20 4 3" xfId="20476"/>
    <cellStyle name="ItemTypeClass 20 4 3 2" xfId="20477"/>
    <cellStyle name="ItemTypeClass 20 4 4" xfId="20478"/>
    <cellStyle name="ItemTypeClass 20 5" xfId="20479"/>
    <cellStyle name="ItemTypeClass 20 5 2" xfId="20480"/>
    <cellStyle name="ItemTypeClass 20 6" xfId="20481"/>
    <cellStyle name="ItemTypeClass 20 6 2" xfId="20482"/>
    <cellStyle name="ItemTypeClass 20 7" xfId="20483"/>
    <cellStyle name="ItemTypeClass 21" xfId="20484"/>
    <cellStyle name="ItemTypeClass 21 2" xfId="20485"/>
    <cellStyle name="ItemTypeClass 21 2 2" xfId="20486"/>
    <cellStyle name="ItemTypeClass 21 2 2 2" xfId="20487"/>
    <cellStyle name="ItemTypeClass 21 2 3" xfId="20488"/>
    <cellStyle name="ItemTypeClass 21 2 3 2" xfId="20489"/>
    <cellStyle name="ItemTypeClass 21 2 4" xfId="20490"/>
    <cellStyle name="ItemTypeClass 21 3" xfId="20491"/>
    <cellStyle name="ItemTypeClass 21 3 2" xfId="20492"/>
    <cellStyle name="ItemTypeClass 21 3 2 2" xfId="20493"/>
    <cellStyle name="ItemTypeClass 21 3 3" xfId="20494"/>
    <cellStyle name="ItemTypeClass 21 3 3 2" xfId="20495"/>
    <cellStyle name="ItemTypeClass 21 3 4" xfId="20496"/>
    <cellStyle name="ItemTypeClass 21 4" xfId="20497"/>
    <cellStyle name="ItemTypeClass 21 4 2" xfId="20498"/>
    <cellStyle name="ItemTypeClass 21 4 2 2" xfId="20499"/>
    <cellStyle name="ItemTypeClass 21 4 3" xfId="20500"/>
    <cellStyle name="ItemTypeClass 21 4 3 2" xfId="20501"/>
    <cellStyle name="ItemTypeClass 21 4 4" xfId="20502"/>
    <cellStyle name="ItemTypeClass 21 5" xfId="20503"/>
    <cellStyle name="ItemTypeClass 21 5 2" xfId="20504"/>
    <cellStyle name="ItemTypeClass 21 6" xfId="20505"/>
    <cellStyle name="ItemTypeClass 21 6 2" xfId="20506"/>
    <cellStyle name="ItemTypeClass 21 7" xfId="20507"/>
    <cellStyle name="ItemTypeClass 22" xfId="20508"/>
    <cellStyle name="ItemTypeClass 22 2" xfId="20509"/>
    <cellStyle name="ItemTypeClass 22 2 2" xfId="20510"/>
    <cellStyle name="ItemTypeClass 22 2 2 2" xfId="20511"/>
    <cellStyle name="ItemTypeClass 22 2 3" xfId="20512"/>
    <cellStyle name="ItemTypeClass 22 2 3 2" xfId="20513"/>
    <cellStyle name="ItemTypeClass 22 2 4" xfId="20514"/>
    <cellStyle name="ItemTypeClass 22 3" xfId="20515"/>
    <cellStyle name="ItemTypeClass 22 3 2" xfId="20516"/>
    <cellStyle name="ItemTypeClass 22 3 2 2" xfId="20517"/>
    <cellStyle name="ItemTypeClass 22 3 3" xfId="20518"/>
    <cellStyle name="ItemTypeClass 22 3 3 2" xfId="20519"/>
    <cellStyle name="ItemTypeClass 22 3 4" xfId="20520"/>
    <cellStyle name="ItemTypeClass 22 4" xfId="20521"/>
    <cellStyle name="ItemTypeClass 22 4 2" xfId="20522"/>
    <cellStyle name="ItemTypeClass 22 4 2 2" xfId="20523"/>
    <cellStyle name="ItemTypeClass 22 4 3" xfId="20524"/>
    <cellStyle name="ItemTypeClass 22 4 3 2" xfId="20525"/>
    <cellStyle name="ItemTypeClass 22 4 4" xfId="20526"/>
    <cellStyle name="ItemTypeClass 22 5" xfId="20527"/>
    <cellStyle name="ItemTypeClass 22 5 2" xfId="20528"/>
    <cellStyle name="ItemTypeClass 22 6" xfId="20529"/>
    <cellStyle name="ItemTypeClass 22 6 2" xfId="20530"/>
    <cellStyle name="ItemTypeClass 22 7" xfId="20531"/>
    <cellStyle name="ItemTypeClass 23" xfId="20532"/>
    <cellStyle name="ItemTypeClass 23 2" xfId="20533"/>
    <cellStyle name="ItemTypeClass 23 2 2" xfId="20534"/>
    <cellStyle name="ItemTypeClass 23 2 2 2" xfId="20535"/>
    <cellStyle name="ItemTypeClass 23 2 3" xfId="20536"/>
    <cellStyle name="ItemTypeClass 23 2 3 2" xfId="20537"/>
    <cellStyle name="ItemTypeClass 23 2 4" xfId="20538"/>
    <cellStyle name="ItemTypeClass 23 3" xfId="20539"/>
    <cellStyle name="ItemTypeClass 23 3 2" xfId="20540"/>
    <cellStyle name="ItemTypeClass 23 3 2 2" xfId="20541"/>
    <cellStyle name="ItemTypeClass 23 3 3" xfId="20542"/>
    <cellStyle name="ItemTypeClass 23 3 3 2" xfId="20543"/>
    <cellStyle name="ItemTypeClass 23 3 4" xfId="20544"/>
    <cellStyle name="ItemTypeClass 23 4" xfId="20545"/>
    <cellStyle name="ItemTypeClass 23 4 2" xfId="20546"/>
    <cellStyle name="ItemTypeClass 23 4 2 2" xfId="20547"/>
    <cellStyle name="ItemTypeClass 23 4 3" xfId="20548"/>
    <cellStyle name="ItemTypeClass 23 4 3 2" xfId="20549"/>
    <cellStyle name="ItemTypeClass 23 4 4" xfId="20550"/>
    <cellStyle name="ItemTypeClass 23 5" xfId="20551"/>
    <cellStyle name="ItemTypeClass 23 5 2" xfId="20552"/>
    <cellStyle name="ItemTypeClass 23 6" xfId="20553"/>
    <cellStyle name="ItemTypeClass 23 6 2" xfId="20554"/>
    <cellStyle name="ItemTypeClass 23 7" xfId="20555"/>
    <cellStyle name="ItemTypeClass 24" xfId="20556"/>
    <cellStyle name="ItemTypeClass 24 2" xfId="20557"/>
    <cellStyle name="ItemTypeClass 24 2 2" xfId="20558"/>
    <cellStyle name="ItemTypeClass 24 2 2 2" xfId="20559"/>
    <cellStyle name="ItemTypeClass 24 2 3" xfId="20560"/>
    <cellStyle name="ItemTypeClass 24 2 3 2" xfId="20561"/>
    <cellStyle name="ItemTypeClass 24 2 4" xfId="20562"/>
    <cellStyle name="ItemTypeClass 24 3" xfId="20563"/>
    <cellStyle name="ItemTypeClass 24 3 2" xfId="20564"/>
    <cellStyle name="ItemTypeClass 24 3 2 2" xfId="20565"/>
    <cellStyle name="ItemTypeClass 24 3 3" xfId="20566"/>
    <cellStyle name="ItemTypeClass 24 3 3 2" xfId="20567"/>
    <cellStyle name="ItemTypeClass 24 3 4" xfId="20568"/>
    <cellStyle name="ItemTypeClass 24 4" xfId="20569"/>
    <cellStyle name="ItemTypeClass 24 4 2" xfId="20570"/>
    <cellStyle name="ItemTypeClass 24 4 2 2" xfId="20571"/>
    <cellStyle name="ItemTypeClass 24 4 3" xfId="20572"/>
    <cellStyle name="ItemTypeClass 24 4 3 2" xfId="20573"/>
    <cellStyle name="ItemTypeClass 24 4 4" xfId="20574"/>
    <cellStyle name="ItemTypeClass 24 5" xfId="20575"/>
    <cellStyle name="ItemTypeClass 24 5 2" xfId="20576"/>
    <cellStyle name="ItemTypeClass 24 6" xfId="20577"/>
    <cellStyle name="ItemTypeClass 24 6 2" xfId="20578"/>
    <cellStyle name="ItemTypeClass 24 7" xfId="20579"/>
    <cellStyle name="ItemTypeClass 25" xfId="20580"/>
    <cellStyle name="ItemTypeClass 25 2" xfId="20581"/>
    <cellStyle name="ItemTypeClass 25 2 2" xfId="20582"/>
    <cellStyle name="ItemTypeClass 25 2 2 2" xfId="20583"/>
    <cellStyle name="ItemTypeClass 25 2 3" xfId="20584"/>
    <cellStyle name="ItemTypeClass 25 2 3 2" xfId="20585"/>
    <cellStyle name="ItemTypeClass 25 2 4" xfId="20586"/>
    <cellStyle name="ItemTypeClass 25 3" xfId="20587"/>
    <cellStyle name="ItemTypeClass 25 3 2" xfId="20588"/>
    <cellStyle name="ItemTypeClass 25 3 2 2" xfId="20589"/>
    <cellStyle name="ItemTypeClass 25 3 3" xfId="20590"/>
    <cellStyle name="ItemTypeClass 25 3 3 2" xfId="20591"/>
    <cellStyle name="ItemTypeClass 25 3 4" xfId="20592"/>
    <cellStyle name="ItemTypeClass 25 4" xfId="20593"/>
    <cellStyle name="ItemTypeClass 25 4 2" xfId="20594"/>
    <cellStyle name="ItemTypeClass 25 4 2 2" xfId="20595"/>
    <cellStyle name="ItemTypeClass 25 4 3" xfId="20596"/>
    <cellStyle name="ItemTypeClass 25 4 3 2" xfId="20597"/>
    <cellStyle name="ItemTypeClass 25 4 4" xfId="20598"/>
    <cellStyle name="ItemTypeClass 25 5" xfId="20599"/>
    <cellStyle name="ItemTypeClass 25 5 2" xfId="20600"/>
    <cellStyle name="ItemTypeClass 25 6" xfId="20601"/>
    <cellStyle name="ItemTypeClass 25 6 2" xfId="20602"/>
    <cellStyle name="ItemTypeClass 25 7" xfId="20603"/>
    <cellStyle name="ItemTypeClass 26" xfId="20604"/>
    <cellStyle name="ItemTypeClass 26 2" xfId="20605"/>
    <cellStyle name="ItemTypeClass 26 2 2" xfId="20606"/>
    <cellStyle name="ItemTypeClass 26 2 2 2" xfId="20607"/>
    <cellStyle name="ItemTypeClass 26 2 3" xfId="20608"/>
    <cellStyle name="ItemTypeClass 26 2 3 2" xfId="20609"/>
    <cellStyle name="ItemTypeClass 26 2 4" xfId="20610"/>
    <cellStyle name="ItemTypeClass 26 3" xfId="20611"/>
    <cellStyle name="ItemTypeClass 26 3 2" xfId="20612"/>
    <cellStyle name="ItemTypeClass 26 3 2 2" xfId="20613"/>
    <cellStyle name="ItemTypeClass 26 3 3" xfId="20614"/>
    <cellStyle name="ItemTypeClass 26 3 3 2" xfId="20615"/>
    <cellStyle name="ItemTypeClass 26 3 4" xfId="20616"/>
    <cellStyle name="ItemTypeClass 26 4" xfId="20617"/>
    <cellStyle name="ItemTypeClass 26 4 2" xfId="20618"/>
    <cellStyle name="ItemTypeClass 26 4 2 2" xfId="20619"/>
    <cellStyle name="ItemTypeClass 26 4 3" xfId="20620"/>
    <cellStyle name="ItemTypeClass 26 4 3 2" xfId="20621"/>
    <cellStyle name="ItemTypeClass 26 4 4" xfId="20622"/>
    <cellStyle name="ItemTypeClass 26 5" xfId="20623"/>
    <cellStyle name="ItemTypeClass 26 5 2" xfId="20624"/>
    <cellStyle name="ItemTypeClass 26 6" xfId="20625"/>
    <cellStyle name="ItemTypeClass 26 6 2" xfId="20626"/>
    <cellStyle name="ItemTypeClass 26 7" xfId="20627"/>
    <cellStyle name="ItemTypeClass 27" xfId="20628"/>
    <cellStyle name="ItemTypeClass 27 2" xfId="20629"/>
    <cellStyle name="ItemTypeClass 27 2 2" xfId="20630"/>
    <cellStyle name="ItemTypeClass 27 2 2 2" xfId="20631"/>
    <cellStyle name="ItemTypeClass 27 2 3" xfId="20632"/>
    <cellStyle name="ItemTypeClass 27 2 3 2" xfId="20633"/>
    <cellStyle name="ItemTypeClass 27 2 4" xfId="20634"/>
    <cellStyle name="ItemTypeClass 27 3" xfId="20635"/>
    <cellStyle name="ItemTypeClass 27 3 2" xfId="20636"/>
    <cellStyle name="ItemTypeClass 27 3 2 2" xfId="20637"/>
    <cellStyle name="ItemTypeClass 27 3 3" xfId="20638"/>
    <cellStyle name="ItemTypeClass 27 3 3 2" xfId="20639"/>
    <cellStyle name="ItemTypeClass 27 3 4" xfId="20640"/>
    <cellStyle name="ItemTypeClass 27 4" xfId="20641"/>
    <cellStyle name="ItemTypeClass 27 4 2" xfId="20642"/>
    <cellStyle name="ItemTypeClass 27 4 2 2" xfId="20643"/>
    <cellStyle name="ItemTypeClass 27 4 3" xfId="20644"/>
    <cellStyle name="ItemTypeClass 27 4 3 2" xfId="20645"/>
    <cellStyle name="ItemTypeClass 27 4 4" xfId="20646"/>
    <cellStyle name="ItemTypeClass 27 5" xfId="20647"/>
    <cellStyle name="ItemTypeClass 27 5 2" xfId="20648"/>
    <cellStyle name="ItemTypeClass 27 6" xfId="20649"/>
    <cellStyle name="ItemTypeClass 27 6 2" xfId="20650"/>
    <cellStyle name="ItemTypeClass 27 7" xfId="20651"/>
    <cellStyle name="ItemTypeClass 28" xfId="20652"/>
    <cellStyle name="ItemTypeClass 28 2" xfId="20653"/>
    <cellStyle name="ItemTypeClass 28 2 2" xfId="20654"/>
    <cellStyle name="ItemTypeClass 28 2 2 2" xfId="20655"/>
    <cellStyle name="ItemTypeClass 28 2 3" xfId="20656"/>
    <cellStyle name="ItemTypeClass 28 2 3 2" xfId="20657"/>
    <cellStyle name="ItemTypeClass 28 2 4" xfId="20658"/>
    <cellStyle name="ItemTypeClass 28 3" xfId="20659"/>
    <cellStyle name="ItemTypeClass 28 3 2" xfId="20660"/>
    <cellStyle name="ItemTypeClass 28 3 2 2" xfId="20661"/>
    <cellStyle name="ItemTypeClass 28 3 3" xfId="20662"/>
    <cellStyle name="ItemTypeClass 28 3 3 2" xfId="20663"/>
    <cellStyle name="ItemTypeClass 28 3 4" xfId="20664"/>
    <cellStyle name="ItemTypeClass 28 4" xfId="20665"/>
    <cellStyle name="ItemTypeClass 28 4 2" xfId="20666"/>
    <cellStyle name="ItemTypeClass 28 4 2 2" xfId="20667"/>
    <cellStyle name="ItemTypeClass 28 4 3" xfId="20668"/>
    <cellStyle name="ItemTypeClass 28 4 3 2" xfId="20669"/>
    <cellStyle name="ItemTypeClass 28 4 4" xfId="20670"/>
    <cellStyle name="ItemTypeClass 28 5" xfId="20671"/>
    <cellStyle name="ItemTypeClass 28 5 2" xfId="20672"/>
    <cellStyle name="ItemTypeClass 28 6" xfId="20673"/>
    <cellStyle name="ItemTypeClass 28 6 2" xfId="20674"/>
    <cellStyle name="ItemTypeClass 28 7" xfId="20675"/>
    <cellStyle name="ItemTypeClass 29" xfId="20676"/>
    <cellStyle name="ItemTypeClass 29 2" xfId="20677"/>
    <cellStyle name="ItemTypeClass 29 2 2" xfId="20678"/>
    <cellStyle name="ItemTypeClass 29 2 2 2" xfId="20679"/>
    <cellStyle name="ItemTypeClass 29 2 3" xfId="20680"/>
    <cellStyle name="ItemTypeClass 29 2 3 2" xfId="20681"/>
    <cellStyle name="ItemTypeClass 29 2 4" xfId="20682"/>
    <cellStyle name="ItemTypeClass 29 3" xfId="20683"/>
    <cellStyle name="ItemTypeClass 29 3 2" xfId="20684"/>
    <cellStyle name="ItemTypeClass 29 3 2 2" xfId="20685"/>
    <cellStyle name="ItemTypeClass 29 3 3" xfId="20686"/>
    <cellStyle name="ItemTypeClass 29 3 3 2" xfId="20687"/>
    <cellStyle name="ItemTypeClass 29 3 4" xfId="20688"/>
    <cellStyle name="ItemTypeClass 29 4" xfId="20689"/>
    <cellStyle name="ItemTypeClass 29 4 2" xfId="20690"/>
    <cellStyle name="ItemTypeClass 29 4 2 2" xfId="20691"/>
    <cellStyle name="ItemTypeClass 29 4 3" xfId="20692"/>
    <cellStyle name="ItemTypeClass 29 4 3 2" xfId="20693"/>
    <cellStyle name="ItemTypeClass 29 4 4" xfId="20694"/>
    <cellStyle name="ItemTypeClass 29 5" xfId="20695"/>
    <cellStyle name="ItemTypeClass 29 5 2" xfId="20696"/>
    <cellStyle name="ItemTypeClass 29 6" xfId="20697"/>
    <cellStyle name="ItemTypeClass 29 6 2" xfId="20698"/>
    <cellStyle name="ItemTypeClass 29 7" xfId="20699"/>
    <cellStyle name="ItemTypeClass 3" xfId="3000"/>
    <cellStyle name="ItemTypeClass 3 2" xfId="20700"/>
    <cellStyle name="ItemTypeClass 3 2 2" xfId="20701"/>
    <cellStyle name="ItemTypeClass 3 2 2 2" xfId="20702"/>
    <cellStyle name="ItemTypeClass 3 2 3" xfId="20703"/>
    <cellStyle name="ItemTypeClass 3 2 3 2" xfId="20704"/>
    <cellStyle name="ItemTypeClass 3 2 4" xfId="20705"/>
    <cellStyle name="ItemTypeClass 3 3" xfId="20706"/>
    <cellStyle name="ItemTypeClass 3 3 2" xfId="20707"/>
    <cellStyle name="ItemTypeClass 3 3 2 2" xfId="20708"/>
    <cellStyle name="ItemTypeClass 3 3 3" xfId="20709"/>
    <cellStyle name="ItemTypeClass 3 3 3 2" xfId="20710"/>
    <cellStyle name="ItemTypeClass 3 3 4" xfId="20711"/>
    <cellStyle name="ItemTypeClass 3 4" xfId="20712"/>
    <cellStyle name="ItemTypeClass 3 4 2" xfId="20713"/>
    <cellStyle name="ItemTypeClass 3 4 2 2" xfId="20714"/>
    <cellStyle name="ItemTypeClass 3 4 3" xfId="20715"/>
    <cellStyle name="ItemTypeClass 3 4 3 2" xfId="20716"/>
    <cellStyle name="ItemTypeClass 3 4 4" xfId="20717"/>
    <cellStyle name="ItemTypeClass 3 5" xfId="20718"/>
    <cellStyle name="ItemTypeClass 3 5 2" xfId="20719"/>
    <cellStyle name="ItemTypeClass 3 6" xfId="20720"/>
    <cellStyle name="ItemTypeClass 3 6 2" xfId="20721"/>
    <cellStyle name="ItemTypeClass 3 7" xfId="20722"/>
    <cellStyle name="ItemTypeClass 30" xfId="20723"/>
    <cellStyle name="ItemTypeClass 30 2" xfId="20724"/>
    <cellStyle name="ItemTypeClass 30 2 2" xfId="20725"/>
    <cellStyle name="ItemTypeClass 30 2 2 2" xfId="20726"/>
    <cellStyle name="ItemTypeClass 30 2 3" xfId="20727"/>
    <cellStyle name="ItemTypeClass 30 2 3 2" xfId="20728"/>
    <cellStyle name="ItemTypeClass 30 2 4" xfId="20729"/>
    <cellStyle name="ItemTypeClass 30 3" xfId="20730"/>
    <cellStyle name="ItemTypeClass 30 3 2" xfId="20731"/>
    <cellStyle name="ItemTypeClass 30 3 2 2" xfId="20732"/>
    <cellStyle name="ItemTypeClass 30 3 3" xfId="20733"/>
    <cellStyle name="ItemTypeClass 30 3 3 2" xfId="20734"/>
    <cellStyle name="ItemTypeClass 30 3 4" xfId="20735"/>
    <cellStyle name="ItemTypeClass 30 4" xfId="20736"/>
    <cellStyle name="ItemTypeClass 30 4 2" xfId="20737"/>
    <cellStyle name="ItemTypeClass 30 4 2 2" xfId="20738"/>
    <cellStyle name="ItemTypeClass 30 4 3" xfId="20739"/>
    <cellStyle name="ItemTypeClass 30 4 3 2" xfId="20740"/>
    <cellStyle name="ItemTypeClass 30 4 4" xfId="20741"/>
    <cellStyle name="ItemTypeClass 30 5" xfId="20742"/>
    <cellStyle name="ItemTypeClass 30 5 2" xfId="20743"/>
    <cellStyle name="ItemTypeClass 30 6" xfId="20744"/>
    <cellStyle name="ItemTypeClass 30 6 2" xfId="20745"/>
    <cellStyle name="ItemTypeClass 30 7" xfId="20746"/>
    <cellStyle name="ItemTypeClass 31" xfId="20747"/>
    <cellStyle name="ItemTypeClass 31 2" xfId="20748"/>
    <cellStyle name="ItemTypeClass 31 2 2" xfId="20749"/>
    <cellStyle name="ItemTypeClass 31 2 2 2" xfId="20750"/>
    <cellStyle name="ItemTypeClass 31 2 3" xfId="20751"/>
    <cellStyle name="ItemTypeClass 31 2 3 2" xfId="20752"/>
    <cellStyle name="ItemTypeClass 31 2 4" xfId="20753"/>
    <cellStyle name="ItemTypeClass 31 3" xfId="20754"/>
    <cellStyle name="ItemTypeClass 31 3 2" xfId="20755"/>
    <cellStyle name="ItemTypeClass 31 3 2 2" xfId="20756"/>
    <cellStyle name="ItemTypeClass 31 3 3" xfId="20757"/>
    <cellStyle name="ItemTypeClass 31 3 3 2" xfId="20758"/>
    <cellStyle name="ItemTypeClass 31 3 4" xfId="20759"/>
    <cellStyle name="ItemTypeClass 31 4" xfId="20760"/>
    <cellStyle name="ItemTypeClass 31 4 2" xfId="20761"/>
    <cellStyle name="ItemTypeClass 31 4 2 2" xfId="20762"/>
    <cellStyle name="ItemTypeClass 31 4 3" xfId="20763"/>
    <cellStyle name="ItemTypeClass 31 4 3 2" xfId="20764"/>
    <cellStyle name="ItemTypeClass 31 4 4" xfId="20765"/>
    <cellStyle name="ItemTypeClass 31 5" xfId="20766"/>
    <cellStyle name="ItemTypeClass 31 5 2" xfId="20767"/>
    <cellStyle name="ItemTypeClass 31 6" xfId="20768"/>
    <cellStyle name="ItemTypeClass 31 6 2" xfId="20769"/>
    <cellStyle name="ItemTypeClass 31 7" xfId="20770"/>
    <cellStyle name="ItemTypeClass 32" xfId="20771"/>
    <cellStyle name="ItemTypeClass 32 2" xfId="20772"/>
    <cellStyle name="ItemTypeClass 32 2 2" xfId="20773"/>
    <cellStyle name="ItemTypeClass 32 2 2 2" xfId="20774"/>
    <cellStyle name="ItemTypeClass 32 2 3" xfId="20775"/>
    <cellStyle name="ItemTypeClass 32 2 3 2" xfId="20776"/>
    <cellStyle name="ItemTypeClass 32 2 4" xfId="20777"/>
    <cellStyle name="ItemTypeClass 32 3" xfId="20778"/>
    <cellStyle name="ItemTypeClass 32 3 2" xfId="20779"/>
    <cellStyle name="ItemTypeClass 32 3 2 2" xfId="20780"/>
    <cellStyle name="ItemTypeClass 32 3 3" xfId="20781"/>
    <cellStyle name="ItemTypeClass 32 3 3 2" xfId="20782"/>
    <cellStyle name="ItemTypeClass 32 3 4" xfId="20783"/>
    <cellStyle name="ItemTypeClass 32 4" xfId="20784"/>
    <cellStyle name="ItemTypeClass 32 4 2" xfId="20785"/>
    <cellStyle name="ItemTypeClass 32 4 2 2" xfId="20786"/>
    <cellStyle name="ItemTypeClass 32 4 3" xfId="20787"/>
    <cellStyle name="ItemTypeClass 32 4 3 2" xfId="20788"/>
    <cellStyle name="ItemTypeClass 32 4 4" xfId="20789"/>
    <cellStyle name="ItemTypeClass 32 5" xfId="20790"/>
    <cellStyle name="ItemTypeClass 32 5 2" xfId="20791"/>
    <cellStyle name="ItemTypeClass 32 6" xfId="20792"/>
    <cellStyle name="ItemTypeClass 32 6 2" xfId="20793"/>
    <cellStyle name="ItemTypeClass 32 7" xfId="20794"/>
    <cellStyle name="ItemTypeClass 33" xfId="20795"/>
    <cellStyle name="ItemTypeClass 33 2" xfId="20796"/>
    <cellStyle name="ItemTypeClass 33 2 2" xfId="20797"/>
    <cellStyle name="ItemTypeClass 33 2 2 2" xfId="20798"/>
    <cellStyle name="ItemTypeClass 33 2 3" xfId="20799"/>
    <cellStyle name="ItemTypeClass 33 2 3 2" xfId="20800"/>
    <cellStyle name="ItemTypeClass 33 2 4" xfId="20801"/>
    <cellStyle name="ItemTypeClass 33 3" xfId="20802"/>
    <cellStyle name="ItemTypeClass 33 3 2" xfId="20803"/>
    <cellStyle name="ItemTypeClass 33 3 2 2" xfId="20804"/>
    <cellStyle name="ItemTypeClass 33 3 3" xfId="20805"/>
    <cellStyle name="ItemTypeClass 33 3 3 2" xfId="20806"/>
    <cellStyle name="ItemTypeClass 33 3 4" xfId="20807"/>
    <cellStyle name="ItemTypeClass 33 4" xfId="20808"/>
    <cellStyle name="ItemTypeClass 33 4 2" xfId="20809"/>
    <cellStyle name="ItemTypeClass 33 4 2 2" xfId="20810"/>
    <cellStyle name="ItemTypeClass 33 4 3" xfId="20811"/>
    <cellStyle name="ItemTypeClass 33 4 3 2" xfId="20812"/>
    <cellStyle name="ItemTypeClass 33 4 4" xfId="20813"/>
    <cellStyle name="ItemTypeClass 33 5" xfId="20814"/>
    <cellStyle name="ItemTypeClass 33 5 2" xfId="20815"/>
    <cellStyle name="ItemTypeClass 33 6" xfId="20816"/>
    <cellStyle name="ItemTypeClass 33 6 2" xfId="20817"/>
    <cellStyle name="ItemTypeClass 33 7" xfId="20818"/>
    <cellStyle name="ItemTypeClass 34" xfId="20819"/>
    <cellStyle name="ItemTypeClass 34 2" xfId="20820"/>
    <cellStyle name="ItemTypeClass 34 2 2" xfId="20821"/>
    <cellStyle name="ItemTypeClass 34 2 2 2" xfId="20822"/>
    <cellStyle name="ItemTypeClass 34 2 3" xfId="20823"/>
    <cellStyle name="ItemTypeClass 34 2 3 2" xfId="20824"/>
    <cellStyle name="ItemTypeClass 34 2 4" xfId="20825"/>
    <cellStyle name="ItemTypeClass 34 3" xfId="20826"/>
    <cellStyle name="ItemTypeClass 34 3 2" xfId="20827"/>
    <cellStyle name="ItemTypeClass 34 3 2 2" xfId="20828"/>
    <cellStyle name="ItemTypeClass 34 3 3" xfId="20829"/>
    <cellStyle name="ItemTypeClass 34 3 3 2" xfId="20830"/>
    <cellStyle name="ItemTypeClass 34 3 4" xfId="20831"/>
    <cellStyle name="ItemTypeClass 34 4" xfId="20832"/>
    <cellStyle name="ItemTypeClass 34 4 2" xfId="20833"/>
    <cellStyle name="ItemTypeClass 34 4 2 2" xfId="20834"/>
    <cellStyle name="ItemTypeClass 34 4 3" xfId="20835"/>
    <cellStyle name="ItemTypeClass 34 4 3 2" xfId="20836"/>
    <cellStyle name="ItemTypeClass 34 4 4" xfId="20837"/>
    <cellStyle name="ItemTypeClass 34 5" xfId="20838"/>
    <cellStyle name="ItemTypeClass 34 5 2" xfId="20839"/>
    <cellStyle name="ItemTypeClass 34 6" xfId="20840"/>
    <cellStyle name="ItemTypeClass 34 6 2" xfId="20841"/>
    <cellStyle name="ItemTypeClass 34 7" xfId="20842"/>
    <cellStyle name="ItemTypeClass 35" xfId="20843"/>
    <cellStyle name="ItemTypeClass 4" xfId="20844"/>
    <cellStyle name="ItemTypeClass 4 2" xfId="20845"/>
    <cellStyle name="ItemTypeClass 4 2 2" xfId="20846"/>
    <cellStyle name="ItemTypeClass 4 2 2 2" xfId="20847"/>
    <cellStyle name="ItemTypeClass 4 2 3" xfId="20848"/>
    <cellStyle name="ItemTypeClass 4 2 3 2" xfId="20849"/>
    <cellStyle name="ItemTypeClass 4 2 4" xfId="20850"/>
    <cellStyle name="ItemTypeClass 4 3" xfId="20851"/>
    <cellStyle name="ItemTypeClass 4 3 2" xfId="20852"/>
    <cellStyle name="ItemTypeClass 4 3 2 2" xfId="20853"/>
    <cellStyle name="ItemTypeClass 4 3 3" xfId="20854"/>
    <cellStyle name="ItemTypeClass 4 3 3 2" xfId="20855"/>
    <cellStyle name="ItemTypeClass 4 3 4" xfId="20856"/>
    <cellStyle name="ItemTypeClass 4 4" xfId="20857"/>
    <cellStyle name="ItemTypeClass 4 4 2" xfId="20858"/>
    <cellStyle name="ItemTypeClass 4 4 2 2" xfId="20859"/>
    <cellStyle name="ItemTypeClass 4 4 3" xfId="20860"/>
    <cellStyle name="ItemTypeClass 4 4 3 2" xfId="20861"/>
    <cellStyle name="ItemTypeClass 4 4 4" xfId="20862"/>
    <cellStyle name="ItemTypeClass 4 5" xfId="20863"/>
    <cellStyle name="ItemTypeClass 4 5 2" xfId="20864"/>
    <cellStyle name="ItemTypeClass 4 6" xfId="20865"/>
    <cellStyle name="ItemTypeClass 4 6 2" xfId="20866"/>
    <cellStyle name="ItemTypeClass 4 7" xfId="20867"/>
    <cellStyle name="ItemTypeClass 5" xfId="20868"/>
    <cellStyle name="ItemTypeClass 5 2" xfId="20869"/>
    <cellStyle name="ItemTypeClass 5 2 2" xfId="20870"/>
    <cellStyle name="ItemTypeClass 5 2 2 2" xfId="20871"/>
    <cellStyle name="ItemTypeClass 5 2 3" xfId="20872"/>
    <cellStyle name="ItemTypeClass 5 2 3 2" xfId="20873"/>
    <cellStyle name="ItemTypeClass 5 2 4" xfId="20874"/>
    <cellStyle name="ItemTypeClass 5 3" xfId="20875"/>
    <cellStyle name="ItemTypeClass 5 3 2" xfId="20876"/>
    <cellStyle name="ItemTypeClass 5 3 2 2" xfId="20877"/>
    <cellStyle name="ItemTypeClass 5 3 3" xfId="20878"/>
    <cellStyle name="ItemTypeClass 5 3 3 2" xfId="20879"/>
    <cellStyle name="ItemTypeClass 5 3 4" xfId="20880"/>
    <cellStyle name="ItemTypeClass 5 4" xfId="20881"/>
    <cellStyle name="ItemTypeClass 5 4 2" xfId="20882"/>
    <cellStyle name="ItemTypeClass 5 4 2 2" xfId="20883"/>
    <cellStyle name="ItemTypeClass 5 4 3" xfId="20884"/>
    <cellStyle name="ItemTypeClass 5 4 3 2" xfId="20885"/>
    <cellStyle name="ItemTypeClass 5 4 4" xfId="20886"/>
    <cellStyle name="ItemTypeClass 5 5" xfId="20887"/>
    <cellStyle name="ItemTypeClass 5 5 2" xfId="20888"/>
    <cellStyle name="ItemTypeClass 5 6" xfId="20889"/>
    <cellStyle name="ItemTypeClass 5 6 2" xfId="20890"/>
    <cellStyle name="ItemTypeClass 5 7" xfId="20891"/>
    <cellStyle name="ItemTypeClass 6" xfId="20892"/>
    <cellStyle name="ItemTypeClass 6 2" xfId="20893"/>
    <cellStyle name="ItemTypeClass 6 2 2" xfId="20894"/>
    <cellStyle name="ItemTypeClass 6 2 2 2" xfId="20895"/>
    <cellStyle name="ItemTypeClass 6 2 3" xfId="20896"/>
    <cellStyle name="ItemTypeClass 6 2 3 2" xfId="20897"/>
    <cellStyle name="ItemTypeClass 6 2 4" xfId="20898"/>
    <cellStyle name="ItemTypeClass 6 3" xfId="20899"/>
    <cellStyle name="ItemTypeClass 6 3 2" xfId="20900"/>
    <cellStyle name="ItemTypeClass 6 3 2 2" xfId="20901"/>
    <cellStyle name="ItemTypeClass 6 3 3" xfId="20902"/>
    <cellStyle name="ItemTypeClass 6 3 3 2" xfId="20903"/>
    <cellStyle name="ItemTypeClass 6 3 4" xfId="20904"/>
    <cellStyle name="ItemTypeClass 6 4" xfId="20905"/>
    <cellStyle name="ItemTypeClass 6 4 2" xfId="20906"/>
    <cellStyle name="ItemTypeClass 6 4 2 2" xfId="20907"/>
    <cellStyle name="ItemTypeClass 6 4 3" xfId="20908"/>
    <cellStyle name="ItemTypeClass 6 4 3 2" xfId="20909"/>
    <cellStyle name="ItemTypeClass 6 4 4" xfId="20910"/>
    <cellStyle name="ItemTypeClass 6 5" xfId="20911"/>
    <cellStyle name="ItemTypeClass 6 5 2" xfId="20912"/>
    <cellStyle name="ItemTypeClass 6 6" xfId="20913"/>
    <cellStyle name="ItemTypeClass 6 6 2" xfId="20914"/>
    <cellStyle name="ItemTypeClass 6 7" xfId="20915"/>
    <cellStyle name="ItemTypeClass 7" xfId="20916"/>
    <cellStyle name="ItemTypeClass 7 2" xfId="20917"/>
    <cellStyle name="ItemTypeClass 7 2 2" xfId="20918"/>
    <cellStyle name="ItemTypeClass 7 2 2 2" xfId="20919"/>
    <cellStyle name="ItemTypeClass 7 2 3" xfId="20920"/>
    <cellStyle name="ItemTypeClass 7 2 3 2" xfId="20921"/>
    <cellStyle name="ItemTypeClass 7 2 4" xfId="20922"/>
    <cellStyle name="ItemTypeClass 7 3" xfId="20923"/>
    <cellStyle name="ItemTypeClass 7 3 2" xfId="20924"/>
    <cellStyle name="ItemTypeClass 7 3 2 2" xfId="20925"/>
    <cellStyle name="ItemTypeClass 7 3 3" xfId="20926"/>
    <cellStyle name="ItemTypeClass 7 3 3 2" xfId="20927"/>
    <cellStyle name="ItemTypeClass 7 3 4" xfId="20928"/>
    <cellStyle name="ItemTypeClass 7 4" xfId="20929"/>
    <cellStyle name="ItemTypeClass 7 4 2" xfId="20930"/>
    <cellStyle name="ItemTypeClass 7 4 2 2" xfId="20931"/>
    <cellStyle name="ItemTypeClass 7 4 3" xfId="20932"/>
    <cellStyle name="ItemTypeClass 7 4 3 2" xfId="20933"/>
    <cellStyle name="ItemTypeClass 7 4 4" xfId="20934"/>
    <cellStyle name="ItemTypeClass 7 5" xfId="20935"/>
    <cellStyle name="ItemTypeClass 7 5 2" xfId="20936"/>
    <cellStyle name="ItemTypeClass 7 6" xfId="20937"/>
    <cellStyle name="ItemTypeClass 7 6 2" xfId="20938"/>
    <cellStyle name="ItemTypeClass 7 7" xfId="20939"/>
    <cellStyle name="ItemTypeClass 8" xfId="20940"/>
    <cellStyle name="ItemTypeClass 8 2" xfId="20941"/>
    <cellStyle name="ItemTypeClass 8 2 2" xfId="20942"/>
    <cellStyle name="ItemTypeClass 8 2 2 2" xfId="20943"/>
    <cellStyle name="ItemTypeClass 8 2 3" xfId="20944"/>
    <cellStyle name="ItemTypeClass 8 2 3 2" xfId="20945"/>
    <cellStyle name="ItemTypeClass 8 2 4" xfId="20946"/>
    <cellStyle name="ItemTypeClass 8 3" xfId="20947"/>
    <cellStyle name="ItemTypeClass 8 3 2" xfId="20948"/>
    <cellStyle name="ItemTypeClass 8 3 2 2" xfId="20949"/>
    <cellStyle name="ItemTypeClass 8 3 3" xfId="20950"/>
    <cellStyle name="ItemTypeClass 8 3 3 2" xfId="20951"/>
    <cellStyle name="ItemTypeClass 8 3 4" xfId="20952"/>
    <cellStyle name="ItemTypeClass 8 4" xfId="20953"/>
    <cellStyle name="ItemTypeClass 8 4 2" xfId="20954"/>
    <cellStyle name="ItemTypeClass 8 4 2 2" xfId="20955"/>
    <cellStyle name="ItemTypeClass 8 4 3" xfId="20956"/>
    <cellStyle name="ItemTypeClass 8 4 3 2" xfId="20957"/>
    <cellStyle name="ItemTypeClass 8 4 4" xfId="20958"/>
    <cellStyle name="ItemTypeClass 8 5" xfId="20959"/>
    <cellStyle name="ItemTypeClass 8 5 2" xfId="20960"/>
    <cellStyle name="ItemTypeClass 8 6" xfId="20961"/>
    <cellStyle name="ItemTypeClass 8 6 2" xfId="20962"/>
    <cellStyle name="ItemTypeClass 8 7" xfId="20963"/>
    <cellStyle name="ItemTypeClass 9" xfId="20964"/>
    <cellStyle name="ItemTypeClass 9 2" xfId="20965"/>
    <cellStyle name="ItemTypeClass 9 2 2" xfId="20966"/>
    <cellStyle name="ItemTypeClass 9 2 2 2" xfId="20967"/>
    <cellStyle name="ItemTypeClass 9 2 3" xfId="20968"/>
    <cellStyle name="ItemTypeClass 9 2 3 2" xfId="20969"/>
    <cellStyle name="ItemTypeClass 9 2 4" xfId="20970"/>
    <cellStyle name="ItemTypeClass 9 3" xfId="20971"/>
    <cellStyle name="ItemTypeClass 9 3 2" xfId="20972"/>
    <cellStyle name="ItemTypeClass 9 3 2 2" xfId="20973"/>
    <cellStyle name="ItemTypeClass 9 3 3" xfId="20974"/>
    <cellStyle name="ItemTypeClass 9 3 3 2" xfId="20975"/>
    <cellStyle name="ItemTypeClass 9 3 4" xfId="20976"/>
    <cellStyle name="ItemTypeClass 9 4" xfId="20977"/>
    <cellStyle name="ItemTypeClass 9 4 2" xfId="20978"/>
    <cellStyle name="ItemTypeClass 9 4 2 2" xfId="20979"/>
    <cellStyle name="ItemTypeClass 9 4 3" xfId="20980"/>
    <cellStyle name="ItemTypeClass 9 4 3 2" xfId="20981"/>
    <cellStyle name="ItemTypeClass 9 4 4" xfId="20982"/>
    <cellStyle name="ItemTypeClass 9 5" xfId="20983"/>
    <cellStyle name="ItemTypeClass 9 5 2" xfId="20984"/>
    <cellStyle name="ItemTypeClass 9 6" xfId="20985"/>
    <cellStyle name="ItemTypeClass 9 6 2" xfId="20986"/>
    <cellStyle name="ItemTypeClass 9 7" xfId="20987"/>
    <cellStyle name="jon" xfId="3001"/>
    <cellStyle name="LABEL Normal" xfId="3002"/>
    <cellStyle name="LABEL Normal 2" xfId="3003"/>
    <cellStyle name="LABEL Note" xfId="3004"/>
    <cellStyle name="LABEL Units" xfId="3005"/>
    <cellStyle name="Line rows" xfId="3006"/>
    <cellStyle name="Line rows 2" xfId="3007"/>
    <cellStyle name="Line rows 2 2" xfId="3008"/>
    <cellStyle name="Line rows 3" xfId="3009"/>
    <cellStyle name="Line rows 3 2" xfId="3010"/>
    <cellStyle name="Line rows 4" xfId="5336"/>
    <cellStyle name="Line rows 4 2" xfId="5337"/>
    <cellStyle name="Line rows 5" xfId="5338"/>
    <cellStyle name="Line rows 5 2" xfId="5339"/>
    <cellStyle name="Lines" xfId="20988"/>
    <cellStyle name="Link" xfId="3011"/>
    <cellStyle name="Linked Cell 2" xfId="3012"/>
    <cellStyle name="Linked Cell 2 2" xfId="3013"/>
    <cellStyle name="Linked Cell 2 2 2" xfId="20989"/>
    <cellStyle name="Linked Cell 2 3" xfId="3014"/>
    <cellStyle name="Linked Cell 3" xfId="3015"/>
    <cellStyle name="LongDate" xfId="3016"/>
    <cellStyle name="LTM Cell Column Heading" xfId="3017"/>
    <cellStyle name="m" xfId="3018"/>
    <cellStyle name="maj-title" xfId="3019"/>
    <cellStyle name="Milliers_graphs (2)" xfId="3020"/>
    <cellStyle name="Monétaire_graphs (2)" xfId="3021"/>
    <cellStyle name="Mult" xfId="3022"/>
    <cellStyle name="Multiple" xfId="3023"/>
    <cellStyle name="Multiple Cell Column Heading" xfId="3024"/>
    <cellStyle name="Neutral 2" xfId="3025"/>
    <cellStyle name="Neutral 2 2" xfId="3026"/>
    <cellStyle name="Neutral 2 2 2" xfId="20990"/>
    <cellStyle name="Neutral 2 3" xfId="3027"/>
    <cellStyle name="Neutral 3" xfId="3028"/>
    <cellStyle name="Normal" xfId="0" builtinId="0"/>
    <cellStyle name="Normal - Style1" xfId="3029"/>
    <cellStyle name="Normal 10" xfId="3030"/>
    <cellStyle name="Normal 10 2" xfId="3031"/>
    <cellStyle name="Normal 10 2 2" xfId="3032"/>
    <cellStyle name="Normal 10 2 2 2" xfId="3033"/>
    <cellStyle name="Normal 10 2 2 2 2" xfId="3034"/>
    <cellStyle name="Normal 10 2 2 2 2 2" xfId="20991"/>
    <cellStyle name="Normal 10 2 2 2 3" xfId="20992"/>
    <cellStyle name="Normal 10 2 2 3" xfId="3035"/>
    <cellStyle name="Normal 10 2 2 3 2" xfId="20993"/>
    <cellStyle name="Normal 10 2 2 4" xfId="20994"/>
    <cellStyle name="Normal 10 2 3" xfId="3036"/>
    <cellStyle name="Normal 10 2 3 2" xfId="3037"/>
    <cellStyle name="Normal 10 2 3 2 2" xfId="3038"/>
    <cellStyle name="Normal 10 2 3 2 2 2" xfId="20995"/>
    <cellStyle name="Normal 10 2 3 2 3" xfId="20996"/>
    <cellStyle name="Normal 10 2 3 3" xfId="3039"/>
    <cellStyle name="Normal 10 2 3 3 2" xfId="20997"/>
    <cellStyle name="Normal 10 2 3 4" xfId="20998"/>
    <cellStyle name="Normal 10 2 4" xfId="3040"/>
    <cellStyle name="Normal 10 2 4 2" xfId="3041"/>
    <cellStyle name="Normal 10 2 4 2 2" xfId="20999"/>
    <cellStyle name="Normal 10 2 4 3" xfId="21000"/>
    <cellStyle name="Normal 10 2 5" xfId="3042"/>
    <cellStyle name="Normal 10 2 5 2" xfId="21001"/>
    <cellStyle name="Normal 10 2 6" xfId="3043"/>
    <cellStyle name="Normal 10 2 7" xfId="21002"/>
    <cellStyle name="Normal 10 3" xfId="3044"/>
    <cellStyle name="Normal 10 3 2" xfId="3045"/>
    <cellStyle name="Normal 10 3 2 2" xfId="3046"/>
    <cellStyle name="Normal 10 3 2 2 2" xfId="21003"/>
    <cellStyle name="Normal 10 3 2 3" xfId="21004"/>
    <cellStyle name="Normal 10 3 3" xfId="3047"/>
    <cellStyle name="Normal 10 3 3 2" xfId="21005"/>
    <cellStyle name="Normal 10 3 4" xfId="21006"/>
    <cellStyle name="Normal 10 4" xfId="3048"/>
    <cellStyle name="Normal 10 4 2" xfId="3049"/>
    <cellStyle name="Normal 10 4 2 2" xfId="3050"/>
    <cellStyle name="Normal 10 4 2 2 2" xfId="21007"/>
    <cellStyle name="Normal 10 4 2 3" xfId="21008"/>
    <cellStyle name="Normal 10 4 3" xfId="3051"/>
    <cellStyle name="Normal 10 4 3 2" xfId="21009"/>
    <cellStyle name="Normal 10 4 4" xfId="21010"/>
    <cellStyle name="Normal 10 5" xfId="3052"/>
    <cellStyle name="Normal 10 5 2" xfId="3053"/>
    <cellStyle name="Normal 10 5 2 2" xfId="21011"/>
    <cellStyle name="Normal 10 5 3" xfId="21012"/>
    <cellStyle name="Normal 10 6" xfId="3054"/>
    <cellStyle name="Normal 10 6 2" xfId="21013"/>
    <cellStyle name="Normal 10 7" xfId="3055"/>
    <cellStyle name="Normal 10 8" xfId="21014"/>
    <cellStyle name="Normal 10 9" xfId="21015"/>
    <cellStyle name="Normal 11" xfId="3056"/>
    <cellStyle name="Normal 11 2" xfId="3057"/>
    <cellStyle name="Normal 11 2 2" xfId="3058"/>
    <cellStyle name="Normal 11 2 2 2" xfId="3059"/>
    <cellStyle name="Normal 11 2 2 2 2" xfId="3060"/>
    <cellStyle name="Normal 11 2 2 2 2 2" xfId="21016"/>
    <cellStyle name="Normal 11 2 2 2 3" xfId="21017"/>
    <cellStyle name="Normal 11 2 2 3" xfId="3061"/>
    <cellStyle name="Normal 11 2 2 3 2" xfId="21018"/>
    <cellStyle name="Normal 11 2 2 4" xfId="21019"/>
    <cellStyle name="Normal 11 2 3" xfId="3062"/>
    <cellStyle name="Normal 11 2 3 2" xfId="3063"/>
    <cellStyle name="Normal 11 2 3 2 2" xfId="3064"/>
    <cellStyle name="Normal 11 2 3 2 2 2" xfId="21020"/>
    <cellStyle name="Normal 11 2 3 2 3" xfId="21021"/>
    <cellStyle name="Normal 11 2 3 3" xfId="3065"/>
    <cellStyle name="Normal 11 2 3 3 2" xfId="21022"/>
    <cellStyle name="Normal 11 2 3 4" xfId="21023"/>
    <cellStyle name="Normal 11 2 4" xfId="3066"/>
    <cellStyle name="Normal 11 2 4 2" xfId="3067"/>
    <cellStyle name="Normal 11 2 4 2 2" xfId="21024"/>
    <cellStyle name="Normal 11 2 4 3" xfId="21025"/>
    <cellStyle name="Normal 11 2 5" xfId="3068"/>
    <cellStyle name="Normal 11 2 5 2" xfId="21026"/>
    <cellStyle name="Normal 11 2 6" xfId="3069"/>
    <cellStyle name="Normal 11 2 7" xfId="21027"/>
    <cellStyle name="Normal 11 3" xfId="3070"/>
    <cellStyle name="Normal 11 3 2" xfId="3071"/>
    <cellStyle name="Normal 11 3 2 2" xfId="3072"/>
    <cellStyle name="Normal 11 3 2 2 2" xfId="21028"/>
    <cellStyle name="Normal 11 3 2 3" xfId="21029"/>
    <cellStyle name="Normal 11 3 3" xfId="3073"/>
    <cellStyle name="Normal 11 3 3 2" xfId="21030"/>
    <cellStyle name="Normal 11 3 4" xfId="3074"/>
    <cellStyle name="Normal 11 4" xfId="3075"/>
    <cellStyle name="Normal 11 4 2" xfId="3076"/>
    <cellStyle name="Normal 11 4 2 2" xfId="3077"/>
    <cellStyle name="Normal 11 4 2 2 2" xfId="21031"/>
    <cellStyle name="Normal 11 4 2 3" xfId="21032"/>
    <cellStyle name="Normal 11 4 3" xfId="3078"/>
    <cellStyle name="Normal 11 4 3 2" xfId="21033"/>
    <cellStyle name="Normal 11 4 4" xfId="21034"/>
    <cellStyle name="Normal 11 5" xfId="3079"/>
    <cellStyle name="Normal 11 5 2" xfId="3080"/>
    <cellStyle name="Normal 11 5 2 2" xfId="21035"/>
    <cellStyle name="Normal 11 5 3" xfId="21036"/>
    <cellStyle name="Normal 11 6" xfId="3081"/>
    <cellStyle name="Normal 11 6 2" xfId="21037"/>
    <cellStyle name="Normal 11 7" xfId="3082"/>
    <cellStyle name="Normal 11 8" xfId="21038"/>
    <cellStyle name="Normal 11 9" xfId="21039"/>
    <cellStyle name="Normal 12" xfId="3083"/>
    <cellStyle name="Normal 12 2" xfId="3084"/>
    <cellStyle name="Normal 12 2 2" xfId="3085"/>
    <cellStyle name="Normal 12 2 2 2" xfId="3086"/>
    <cellStyle name="Normal 12 2 2 2 2" xfId="3087"/>
    <cellStyle name="Normal 12 2 2 2 2 2" xfId="21040"/>
    <cellStyle name="Normal 12 2 2 2 3" xfId="21041"/>
    <cellStyle name="Normal 12 2 2 3" xfId="3088"/>
    <cellStyle name="Normal 12 2 2 3 2" xfId="21042"/>
    <cellStyle name="Normal 12 2 2 4" xfId="21043"/>
    <cellStyle name="Normal 12 2 3" xfId="3089"/>
    <cellStyle name="Normal 12 2 3 2" xfId="3090"/>
    <cellStyle name="Normal 12 2 3 2 2" xfId="3091"/>
    <cellStyle name="Normal 12 2 3 2 2 2" xfId="21044"/>
    <cellStyle name="Normal 12 2 3 2 3" xfId="21045"/>
    <cellStyle name="Normal 12 2 3 3" xfId="3092"/>
    <cellStyle name="Normal 12 2 3 3 2" xfId="21046"/>
    <cellStyle name="Normal 12 2 3 4" xfId="21047"/>
    <cellStyle name="Normal 12 2 4" xfId="3093"/>
    <cellStyle name="Normal 12 2 4 2" xfId="3094"/>
    <cellStyle name="Normal 12 2 4 2 2" xfId="21048"/>
    <cellStyle name="Normal 12 2 4 3" xfId="21049"/>
    <cellStyle name="Normal 12 2 5" xfId="3095"/>
    <cellStyle name="Normal 12 2 5 2" xfId="21050"/>
    <cellStyle name="Normal 12 2 6" xfId="3096"/>
    <cellStyle name="Normal 12 2 7" xfId="21051"/>
    <cellStyle name="Normal 12 3" xfId="3097"/>
    <cellStyle name="Normal 12 3 2" xfId="3098"/>
    <cellStyle name="Normal 12 3 2 2" xfId="3099"/>
    <cellStyle name="Normal 12 3 2 2 2" xfId="21052"/>
    <cellStyle name="Normal 12 3 2 3" xfId="21053"/>
    <cellStyle name="Normal 12 3 3" xfId="3100"/>
    <cellStyle name="Normal 12 3 3 2" xfId="21054"/>
    <cellStyle name="Normal 12 3 4" xfId="3101"/>
    <cellStyle name="Normal 12 4" xfId="3102"/>
    <cellStyle name="Normal 12 4 2" xfId="3103"/>
    <cellStyle name="Normal 12 4 2 2" xfId="3104"/>
    <cellStyle name="Normal 12 4 2 2 2" xfId="21055"/>
    <cellStyle name="Normal 12 4 2 3" xfId="21056"/>
    <cellStyle name="Normal 12 4 3" xfId="3105"/>
    <cellStyle name="Normal 12 4 3 2" xfId="21057"/>
    <cellStyle name="Normal 12 4 4" xfId="21058"/>
    <cellStyle name="Normal 12 5" xfId="3106"/>
    <cellStyle name="Normal 12 5 2" xfId="3107"/>
    <cellStyle name="Normal 12 5 2 2" xfId="21059"/>
    <cellStyle name="Normal 12 5 3" xfId="21060"/>
    <cellStyle name="Normal 12 6" xfId="3108"/>
    <cellStyle name="Normal 12 6 2" xfId="21061"/>
    <cellStyle name="Normal 12 7" xfId="3109"/>
    <cellStyle name="Normal 12 8" xfId="21062"/>
    <cellStyle name="Normal 12 9" xfId="21063"/>
    <cellStyle name="Normal 13" xfId="4"/>
    <cellStyle name="Normal 13 2" xfId="3110"/>
    <cellStyle name="Normal 13 2 2" xfId="3111"/>
    <cellStyle name="Normal 13 2 2 2" xfId="3112"/>
    <cellStyle name="Normal 13 2 2 2 2" xfId="3113"/>
    <cellStyle name="Normal 13 2 2 2 2 2" xfId="21064"/>
    <cellStyle name="Normal 13 2 2 2 3" xfId="21065"/>
    <cellStyle name="Normal 13 2 2 3" xfId="3114"/>
    <cellStyle name="Normal 13 2 2 3 2" xfId="21066"/>
    <cellStyle name="Normal 13 2 2 4" xfId="21067"/>
    <cellStyle name="Normal 13 2 3" xfId="3115"/>
    <cellStyle name="Normal 13 2 3 2" xfId="3116"/>
    <cellStyle name="Normal 13 2 3 2 2" xfId="3117"/>
    <cellStyle name="Normal 13 2 3 2 2 2" xfId="21068"/>
    <cellStyle name="Normal 13 2 3 2 3" xfId="21069"/>
    <cellStyle name="Normal 13 2 3 3" xfId="3118"/>
    <cellStyle name="Normal 13 2 3 3 2" xfId="21070"/>
    <cellStyle name="Normal 13 2 3 4" xfId="21071"/>
    <cellStyle name="Normal 13 2 4" xfId="3119"/>
    <cellStyle name="Normal 13 2 4 2" xfId="3120"/>
    <cellStyle name="Normal 13 2 4 2 2" xfId="21072"/>
    <cellStyle name="Normal 13 2 4 3" xfId="21073"/>
    <cellStyle name="Normal 13 2 5" xfId="3121"/>
    <cellStyle name="Normal 13 2 5 2" xfId="21074"/>
    <cellStyle name="Normal 13 2 6" xfId="21075"/>
    <cellStyle name="Normal 13 2 7" xfId="21076"/>
    <cellStyle name="Normal 13 3" xfId="3122"/>
    <cellStyle name="Normal 13 3 2" xfId="3123"/>
    <cellStyle name="Normal 13 3 2 2" xfId="3124"/>
    <cellStyle name="Normal 13 3 2 2 2" xfId="21077"/>
    <cellStyle name="Normal 13 3 2 3" xfId="21078"/>
    <cellStyle name="Normal 13 3 3" xfId="3125"/>
    <cellStyle name="Normal 13 3 3 2" xfId="21079"/>
    <cellStyle name="Normal 13 3 4" xfId="3126"/>
    <cellStyle name="Normal 13 3 5" xfId="21080"/>
    <cellStyle name="Normal 13 4" xfId="3127"/>
    <cellStyle name="Normal 13 4 2" xfId="3128"/>
    <cellStyle name="Normal 13 4 2 2" xfId="3129"/>
    <cellStyle name="Normal 13 4 2 2 2" xfId="21081"/>
    <cellStyle name="Normal 13 4 2 3" xfId="21082"/>
    <cellStyle name="Normal 13 4 2 4" xfId="21083"/>
    <cellStyle name="Normal 13 4 3" xfId="3130"/>
    <cellStyle name="Normal 13 4 3 2" xfId="21084"/>
    <cellStyle name="Normal 13 4 4" xfId="21085"/>
    <cellStyle name="Normal 13 4 5" xfId="21086"/>
    <cellStyle name="Normal 13 5" xfId="3131"/>
    <cellStyle name="Normal 13 5 2" xfId="3132"/>
    <cellStyle name="Normal 13 5 2 2" xfId="21087"/>
    <cellStyle name="Normal 13 5 3" xfId="21088"/>
    <cellStyle name="Normal 13 6" xfId="3133"/>
    <cellStyle name="Normal 13 6 2" xfId="21089"/>
    <cellStyle name="Normal 13 7" xfId="21090"/>
    <cellStyle name="Normal 13 8" xfId="21091"/>
    <cellStyle name="Normal 14" xfId="3134"/>
    <cellStyle name="Normal 14 2" xfId="3135"/>
    <cellStyle name="Normal 14 2 2" xfId="3136"/>
    <cellStyle name="Normal 14 2 2 2" xfId="3137"/>
    <cellStyle name="Normal 14 2 2 2 2" xfId="3138"/>
    <cellStyle name="Normal 14 2 2 2 2 2" xfId="21092"/>
    <cellStyle name="Normal 14 2 2 2 3" xfId="21093"/>
    <cellStyle name="Normal 14 2 2 3" xfId="3139"/>
    <cellStyle name="Normal 14 2 2 3 2" xfId="21094"/>
    <cellStyle name="Normal 14 2 2 4" xfId="21095"/>
    <cellStyle name="Normal 14 2 3" xfId="3140"/>
    <cellStyle name="Normal 14 2 3 2" xfId="3141"/>
    <cellStyle name="Normal 14 2 3 2 2" xfId="3142"/>
    <cellStyle name="Normal 14 2 3 2 2 2" xfId="21096"/>
    <cellStyle name="Normal 14 2 3 2 3" xfId="21097"/>
    <cellStyle name="Normal 14 2 3 3" xfId="3143"/>
    <cellStyle name="Normal 14 2 3 3 2" xfId="21098"/>
    <cellStyle name="Normal 14 2 3 4" xfId="21099"/>
    <cellStyle name="Normal 14 2 4" xfId="3144"/>
    <cellStyle name="Normal 14 2 4 2" xfId="3145"/>
    <cellStyle name="Normal 14 2 4 2 2" xfId="21100"/>
    <cellStyle name="Normal 14 2 4 3" xfId="21101"/>
    <cellStyle name="Normal 14 2 5" xfId="3146"/>
    <cellStyle name="Normal 14 3" xfId="3147"/>
    <cellStyle name="Normal 14 3 2" xfId="3148"/>
    <cellStyle name="Normal 14 3 2 2" xfId="3149"/>
    <cellStyle name="Normal 14 3 2 2 2" xfId="21102"/>
    <cellStyle name="Normal 14 3 2 3" xfId="21103"/>
    <cellStyle name="Normal 14 3 3" xfId="3150"/>
    <cellStyle name="Normal 14 3 3 2" xfId="21104"/>
    <cellStyle name="Normal 14 3 4" xfId="3151"/>
    <cellStyle name="Normal 14 3 5" xfId="21105"/>
    <cellStyle name="Normal 14 4" xfId="3152"/>
    <cellStyle name="Normal 14 4 2" xfId="3153"/>
    <cellStyle name="Normal 14 4 2 2" xfId="3154"/>
    <cellStyle name="Normal 14 4 2 2 2" xfId="21106"/>
    <cellStyle name="Normal 14 4 2 3" xfId="21107"/>
    <cellStyle name="Normal 14 4 3" xfId="3155"/>
    <cellStyle name="Normal 14 4 3 2" xfId="21108"/>
    <cellStyle name="Normal 14 4 4" xfId="21109"/>
    <cellStyle name="Normal 14 5" xfId="3156"/>
    <cellStyle name="Normal 14 5 2" xfId="3157"/>
    <cellStyle name="Normal 14 5 2 2" xfId="21110"/>
    <cellStyle name="Normal 14 5 3" xfId="21111"/>
    <cellStyle name="Normal 14 6" xfId="3158"/>
    <cellStyle name="Normal 14 6 2" xfId="21112"/>
    <cellStyle name="Normal 14 7" xfId="21113"/>
    <cellStyle name="Normal 14 8" xfId="21114"/>
    <cellStyle name="Normal 14 9" xfId="21115"/>
    <cellStyle name="Normal 15" xfId="3159"/>
    <cellStyle name="Normal 15 2" xfId="3160"/>
    <cellStyle name="Normal 15 2 2" xfId="3161"/>
    <cellStyle name="Normal 15 2 2 2" xfId="3162"/>
    <cellStyle name="Normal 15 2 2 2 2" xfId="3163"/>
    <cellStyle name="Normal 15 2 2 2 2 2" xfId="21116"/>
    <cellStyle name="Normal 15 2 2 2 3" xfId="21117"/>
    <cellStyle name="Normal 15 2 2 3" xfId="3164"/>
    <cellStyle name="Normal 15 2 2 3 2" xfId="21118"/>
    <cellStyle name="Normal 15 2 2 4" xfId="21119"/>
    <cellStyle name="Normal 15 2 3" xfId="3165"/>
    <cellStyle name="Normal 15 2 3 2" xfId="3166"/>
    <cellStyle name="Normal 15 2 3 2 2" xfId="3167"/>
    <cellStyle name="Normal 15 2 3 2 2 2" xfId="21120"/>
    <cellStyle name="Normal 15 2 3 2 3" xfId="21121"/>
    <cellStyle name="Normal 15 2 3 3" xfId="3168"/>
    <cellStyle name="Normal 15 2 3 3 2" xfId="21122"/>
    <cellStyle name="Normal 15 2 3 4" xfId="21123"/>
    <cellStyle name="Normal 15 2 4" xfId="3169"/>
    <cellStyle name="Normal 15 2 4 2" xfId="3170"/>
    <cellStyle name="Normal 15 2 4 2 2" xfId="21124"/>
    <cellStyle name="Normal 15 2 4 3" xfId="21125"/>
    <cellStyle name="Normal 15 2 5" xfId="3171"/>
    <cellStyle name="Normal 15 2 5 2" xfId="21126"/>
    <cellStyle name="Normal 15 2 6" xfId="3172"/>
    <cellStyle name="Normal 15 2 7" xfId="21127"/>
    <cellStyle name="Normal 15 3" xfId="3173"/>
    <cellStyle name="Normal 15 3 2" xfId="3174"/>
    <cellStyle name="Normal 15 3 2 2" xfId="3175"/>
    <cellStyle name="Normal 15 3 2 2 2" xfId="21128"/>
    <cellStyle name="Normal 15 3 2 3" xfId="21129"/>
    <cellStyle name="Normal 15 3 3" xfId="3176"/>
    <cellStyle name="Normal 15 3 3 2" xfId="21130"/>
    <cellStyle name="Normal 15 3 4" xfId="21131"/>
    <cellStyle name="Normal 15 4" xfId="3177"/>
    <cellStyle name="Normal 15 4 2" xfId="3178"/>
    <cellStyle name="Normal 15 4 2 2" xfId="3179"/>
    <cellStyle name="Normal 15 4 2 2 2" xfId="21132"/>
    <cellStyle name="Normal 15 4 2 3" xfId="21133"/>
    <cellStyle name="Normal 15 4 3" xfId="3180"/>
    <cellStyle name="Normal 15 4 3 2" xfId="21134"/>
    <cellStyle name="Normal 15 4 4" xfId="21135"/>
    <cellStyle name="Normal 15 5" xfId="3181"/>
    <cellStyle name="Normal 15 5 2" xfId="3182"/>
    <cellStyle name="Normal 15 5 2 2" xfId="21136"/>
    <cellStyle name="Normal 15 5 3" xfId="21137"/>
    <cellStyle name="Normal 15 6" xfId="3183"/>
    <cellStyle name="Normal 15 6 2" xfId="21138"/>
    <cellStyle name="Normal 15 7" xfId="3184"/>
    <cellStyle name="Normal 15 8" xfId="21139"/>
    <cellStyle name="Normal 16" xfId="3185"/>
    <cellStyle name="Normal 16 2" xfId="3186"/>
    <cellStyle name="Normal 16 2 2" xfId="3187"/>
    <cellStyle name="Normal 16 2 2 2" xfId="3188"/>
    <cellStyle name="Normal 16 2 2 2 2" xfId="3189"/>
    <cellStyle name="Normal 16 2 2 2 2 2" xfId="21140"/>
    <cellStyle name="Normal 16 2 2 2 3" xfId="21141"/>
    <cellStyle name="Normal 16 2 2 3" xfId="3190"/>
    <cellStyle name="Normal 16 2 2 3 2" xfId="21142"/>
    <cellStyle name="Normal 16 2 2 4" xfId="21143"/>
    <cellStyle name="Normal 16 2 2 5" xfId="21144"/>
    <cellStyle name="Normal 16 2 3" xfId="3191"/>
    <cellStyle name="Normal 16 2 3 2" xfId="3192"/>
    <cellStyle name="Normal 16 2 3 2 2" xfId="3193"/>
    <cellStyle name="Normal 16 2 3 2 2 2" xfId="21145"/>
    <cellStyle name="Normal 16 2 3 2 3" xfId="21146"/>
    <cellStyle name="Normal 16 2 3 3" xfId="3194"/>
    <cellStyle name="Normal 16 2 3 3 2" xfId="21147"/>
    <cellStyle name="Normal 16 2 3 4" xfId="21148"/>
    <cellStyle name="Normal 16 2 4" xfId="3195"/>
    <cellStyle name="Normal 16 2 4 2" xfId="3196"/>
    <cellStyle name="Normal 16 2 4 2 2" xfId="21149"/>
    <cellStyle name="Normal 16 2 4 3" xfId="21150"/>
    <cellStyle name="Normal 16 2 5" xfId="3197"/>
    <cellStyle name="Normal 16 2 5 2" xfId="21151"/>
    <cellStyle name="Normal 16 2 6" xfId="3198"/>
    <cellStyle name="Normal 16 2 7" xfId="21152"/>
    <cellStyle name="Normal 16 3" xfId="3199"/>
    <cellStyle name="Normal 16 3 2" xfId="3200"/>
    <cellStyle name="Normal 16 3 2 2" xfId="3201"/>
    <cellStyle name="Normal 16 3 2 2 2" xfId="3202"/>
    <cellStyle name="Normal 16 3 2 2 2 2" xfId="3203"/>
    <cellStyle name="Normal 16 3 2 2 2 2 2" xfId="21153"/>
    <cellStyle name="Normal 16 3 2 2 2 3" xfId="21154"/>
    <cellStyle name="Normal 16 3 2 2 3" xfId="3204"/>
    <cellStyle name="Normal 16 3 2 2 3 2" xfId="21155"/>
    <cellStyle name="Normal 16 3 2 2 4" xfId="21156"/>
    <cellStyle name="Normal 16 3 2 3" xfId="3205"/>
    <cellStyle name="Normal 16 3 2 3 2" xfId="3206"/>
    <cellStyle name="Normal 16 3 2 3 2 2" xfId="21157"/>
    <cellStyle name="Normal 16 3 2 3 3" xfId="21158"/>
    <cellStyle name="Normal 16 3 2 4" xfId="3207"/>
    <cellStyle name="Normal 16 3 2 4 2" xfId="21159"/>
    <cellStyle name="Normal 16 3 2 5" xfId="21160"/>
    <cellStyle name="Normal 16 3 3" xfId="3208"/>
    <cellStyle name="Normal 16 3 3 2" xfId="3209"/>
    <cellStyle name="Normal 16 3 3 2 2" xfId="3210"/>
    <cellStyle name="Normal 16 3 3 2 2 2" xfId="21161"/>
    <cellStyle name="Normal 16 3 3 2 3" xfId="21162"/>
    <cellStyle name="Normal 16 3 3 3" xfId="3211"/>
    <cellStyle name="Normal 16 3 3 3 2" xfId="21163"/>
    <cellStyle name="Normal 16 3 3 4" xfId="21164"/>
    <cellStyle name="Normal 16 3 4" xfId="3212"/>
    <cellStyle name="Normal 16 3 4 2" xfId="3213"/>
    <cellStyle name="Normal 16 3 4 2 2" xfId="21165"/>
    <cellStyle name="Normal 16 3 4 3" xfId="21166"/>
    <cellStyle name="Normal 16 3 5" xfId="3214"/>
    <cellStyle name="Normal 16 3 5 2" xfId="5340"/>
    <cellStyle name="Normal 16 3 6" xfId="5341"/>
    <cellStyle name="Normal 16 3 7" xfId="21167"/>
    <cellStyle name="Normal 16 4" xfId="3215"/>
    <cellStyle name="Normal 16 4 2" xfId="3216"/>
    <cellStyle name="Normal 16 4 2 2" xfId="3217"/>
    <cellStyle name="Normal 16 4 2 2 2" xfId="21168"/>
    <cellStyle name="Normal 16 4 2 3" xfId="21169"/>
    <cellStyle name="Normal 16 4 3" xfId="3218"/>
    <cellStyle name="Normal 16 4 3 2" xfId="21170"/>
    <cellStyle name="Normal 16 4 4" xfId="21171"/>
    <cellStyle name="Normal 16 5" xfId="3219"/>
    <cellStyle name="Normal 16 5 2" xfId="3220"/>
    <cellStyle name="Normal 16 5 2 2" xfId="21172"/>
    <cellStyle name="Normal 16 5 3" xfId="21173"/>
    <cellStyle name="Normal 16 6" xfId="3221"/>
    <cellStyle name="Normal 16 6 2" xfId="21174"/>
    <cellStyle name="Normal 16 7" xfId="3222"/>
    <cellStyle name="Normal 16 8" xfId="21175"/>
    <cellStyle name="Normal 17" xfId="3223"/>
    <cellStyle name="Normal 17 2" xfId="3224"/>
    <cellStyle name="Normal 17 2 2" xfId="3225"/>
    <cellStyle name="Normal 17 2 2 2" xfId="3226"/>
    <cellStyle name="Normal 17 2 2 2 2" xfId="3227"/>
    <cellStyle name="Normal 17 2 2 2 2 2" xfId="21176"/>
    <cellStyle name="Normal 17 2 2 2 3" xfId="21177"/>
    <cellStyle name="Normal 17 2 2 3" xfId="3228"/>
    <cellStyle name="Normal 17 2 2 3 2" xfId="21178"/>
    <cellStyle name="Normal 17 2 2 4" xfId="21179"/>
    <cellStyle name="Normal 17 2 2 5" xfId="21180"/>
    <cellStyle name="Normal 17 2 3" xfId="3229"/>
    <cellStyle name="Normal 17 2 3 2" xfId="3230"/>
    <cellStyle name="Normal 17 2 3 2 2" xfId="3231"/>
    <cellStyle name="Normal 17 2 3 2 2 2" xfId="21181"/>
    <cellStyle name="Normal 17 2 3 2 3" xfId="21182"/>
    <cellStyle name="Normal 17 2 3 3" xfId="3232"/>
    <cellStyle name="Normal 17 2 3 3 2" xfId="21183"/>
    <cellStyle name="Normal 17 2 3 4" xfId="21184"/>
    <cellStyle name="Normal 17 2 4" xfId="3233"/>
    <cellStyle name="Normal 17 2 4 2" xfId="3234"/>
    <cellStyle name="Normal 17 2 4 2 2" xfId="21185"/>
    <cellStyle name="Normal 17 2 4 3" xfId="21186"/>
    <cellStyle name="Normal 17 2 5" xfId="3235"/>
    <cellStyle name="Normal 17 2 5 2" xfId="21187"/>
    <cellStyle name="Normal 17 2 6" xfId="21188"/>
    <cellStyle name="Normal 17 2 7" xfId="21189"/>
    <cellStyle name="Normal 17 3" xfId="3236"/>
    <cellStyle name="Normal 17 3 2" xfId="3237"/>
    <cellStyle name="Normal 17 3 2 2" xfId="3238"/>
    <cellStyle name="Normal 17 3 2 2 2" xfId="3239"/>
    <cellStyle name="Normal 17 3 2 2 2 2" xfId="21190"/>
    <cellStyle name="Normal 17 3 2 2 3" xfId="21191"/>
    <cellStyle name="Normal 17 3 2 3" xfId="3240"/>
    <cellStyle name="Normal 17 3 2 3 2" xfId="21192"/>
    <cellStyle name="Normal 17 3 2 4" xfId="21193"/>
    <cellStyle name="Normal 17 3 3" xfId="3241"/>
    <cellStyle name="Normal 17 3 3 2" xfId="3242"/>
    <cellStyle name="Normal 17 3 3 2 2" xfId="3243"/>
    <cellStyle name="Normal 17 3 3 2 2 2" xfId="21194"/>
    <cellStyle name="Normal 17 3 3 2 3" xfId="21195"/>
    <cellStyle name="Normal 17 3 3 3" xfId="3244"/>
    <cellStyle name="Normal 17 3 3 3 2" xfId="21196"/>
    <cellStyle name="Normal 17 3 3 4" xfId="21197"/>
    <cellStyle name="Normal 17 3 4" xfId="3245"/>
    <cellStyle name="Normal 17 3 4 2" xfId="3246"/>
    <cellStyle name="Normal 17 3 4 2 2" xfId="21198"/>
    <cellStyle name="Normal 17 3 4 3" xfId="21199"/>
    <cellStyle name="Normal 17 3 5" xfId="3247"/>
    <cellStyle name="Normal 17 3 5 2" xfId="21200"/>
    <cellStyle name="Normal 17 3 6" xfId="21201"/>
    <cellStyle name="Normal 17 3 7" xfId="21202"/>
    <cellStyle name="Normal 17 4" xfId="3248"/>
    <cellStyle name="Normal 17 4 2" xfId="3249"/>
    <cellStyle name="Normal 17 4 2 2" xfId="3250"/>
    <cellStyle name="Normal 17 4 2 2 2" xfId="21203"/>
    <cellStyle name="Normal 17 4 2 3" xfId="21204"/>
    <cellStyle name="Normal 17 4 3" xfId="3251"/>
    <cellStyle name="Normal 17 4 3 2" xfId="21205"/>
    <cellStyle name="Normal 17 4 4" xfId="21206"/>
    <cellStyle name="Normal 17 4 5" xfId="21207"/>
    <cellStyle name="Normal 17 5" xfId="3252"/>
    <cellStyle name="Normal 17 5 2" xfId="3253"/>
    <cellStyle name="Normal 17 5 2 2" xfId="21208"/>
    <cellStyle name="Normal 17 5 3" xfId="21209"/>
    <cellStyle name="Normal 17 5 4" xfId="21210"/>
    <cellStyle name="Normal 17 6" xfId="3254"/>
    <cellStyle name="Normal 17 6 2" xfId="21211"/>
    <cellStyle name="Normal 17 7" xfId="3255"/>
    <cellStyle name="Normal 17 8" xfId="21212"/>
    <cellStyle name="Normal 17 9" xfId="21213"/>
    <cellStyle name="Normal 18" xfId="3256"/>
    <cellStyle name="Normal 18 2" xfId="3257"/>
    <cellStyle name="Normal 18 2 2" xfId="3258"/>
    <cellStyle name="Normal 18 2 2 2" xfId="21214"/>
    <cellStyle name="Normal 18 2 2 3" xfId="21215"/>
    <cellStyle name="Normal 18 2 3" xfId="21216"/>
    <cellStyle name="Normal 18 2 4" xfId="21217"/>
    <cellStyle name="Normal 18 3" xfId="3259"/>
    <cellStyle name="Normal 18 3 2" xfId="21218"/>
    <cellStyle name="Normal 18 3 3" xfId="21219"/>
    <cellStyle name="Normal 18 4" xfId="21220"/>
    <cellStyle name="Normal 18 5" xfId="21221"/>
    <cellStyle name="Normal 18 5 2" xfId="21222"/>
    <cellStyle name="Normal 19" xfId="3260"/>
    <cellStyle name="Normal 19 2" xfId="3261"/>
    <cellStyle name="Normal 19 2 2" xfId="3262"/>
    <cellStyle name="Normal 19 2 2 2" xfId="3263"/>
    <cellStyle name="Normal 19 2 2 2 2" xfId="21223"/>
    <cellStyle name="Normal 19 2 2 3" xfId="21224"/>
    <cellStyle name="Normal 19 2 3" xfId="3264"/>
    <cellStyle name="Normal 19 2 3 2" xfId="21225"/>
    <cellStyle name="Normal 19 2 4" xfId="21226"/>
    <cellStyle name="Normal 19 2 5" xfId="21227"/>
    <cellStyle name="Normal 19 3" xfId="3265"/>
    <cellStyle name="Normal 19 3 2" xfId="3266"/>
    <cellStyle name="Normal 19 3 2 2" xfId="3267"/>
    <cellStyle name="Normal 19 3 2 2 2" xfId="21228"/>
    <cellStyle name="Normal 19 3 2 3" xfId="21229"/>
    <cellStyle name="Normal 19 3 3" xfId="3268"/>
    <cellStyle name="Normal 19 3 3 2" xfId="21230"/>
    <cellStyle name="Normal 19 3 4" xfId="21231"/>
    <cellStyle name="Normal 19 4" xfId="3269"/>
    <cellStyle name="Normal 19 4 2" xfId="3270"/>
    <cellStyle name="Normal 19 4 2 2" xfId="21232"/>
    <cellStyle name="Normal 19 4 3" xfId="21233"/>
    <cellStyle name="Normal 19 5" xfId="3271"/>
    <cellStyle name="Normal 19 5 2" xfId="21234"/>
    <cellStyle name="Normal 19 6" xfId="21235"/>
    <cellStyle name="Normal 2" xfId="3272"/>
    <cellStyle name="Normal 2 2" xfId="3273"/>
    <cellStyle name="Normal 2 2 2" xfId="3274"/>
    <cellStyle name="Normal 2 2 2 2" xfId="3275"/>
    <cellStyle name="Normal 2 2 2 2 2" xfId="3276"/>
    <cellStyle name="Normal 2 2 2 2 2 2" xfId="21236"/>
    <cellStyle name="Normal 2 2 2 2 3" xfId="21237"/>
    <cellStyle name="Normal 2 2 2 3" xfId="3277"/>
    <cellStyle name="Normal 2 2 2 3 2" xfId="21238"/>
    <cellStyle name="Normal 2 2 2 4" xfId="3278"/>
    <cellStyle name="Normal 2 2 2 5" xfId="21239"/>
    <cellStyle name="Normal 2 2 2 6" xfId="21240"/>
    <cellStyle name="Normal 2 2 3" xfId="3279"/>
    <cellStyle name="Normal 2 2 3 2" xfId="5342"/>
    <cellStyle name="Normal 2 2 4" xfId="3280"/>
    <cellStyle name="Normal 2 2 4 2" xfId="3281"/>
    <cellStyle name="Normal 2 2 4 2 2" xfId="21241"/>
    <cellStyle name="Normal 2 2 4 3" xfId="21242"/>
    <cellStyle name="Normal 2 2 5" xfId="3282"/>
    <cellStyle name="Normal 2 2 5 2" xfId="21243"/>
    <cellStyle name="Normal 2 2 6" xfId="21244"/>
    <cellStyle name="Normal 2 2 7" xfId="21245"/>
    <cellStyle name="Normal 2 3" xfId="3283"/>
    <cellStyle name="Normal 2 3 2" xfId="3284"/>
    <cellStyle name="Normal 2 4" xfId="3285"/>
    <cellStyle name="Normal 2 4 2" xfId="3286"/>
    <cellStyle name="Normal 2 4 3" xfId="21246"/>
    <cellStyle name="Normal 2 4 3 2" xfId="5343"/>
    <cellStyle name="Normal 2 5" xfId="21247"/>
    <cellStyle name="Normal 2 6" xfId="21248"/>
    <cellStyle name="Normal 20" xfId="3287"/>
    <cellStyle name="Normal 20 2" xfId="3288"/>
    <cellStyle name="Normal 20 2 2" xfId="3289"/>
    <cellStyle name="Normal 20 2 2 2" xfId="3290"/>
    <cellStyle name="Normal 20 2 2 2 2" xfId="21249"/>
    <cellStyle name="Normal 20 2 2 3" xfId="21250"/>
    <cellStyle name="Normal 20 2 3" xfId="3291"/>
    <cellStyle name="Normal 20 2 3 2" xfId="21251"/>
    <cellStyle name="Normal 20 2 4" xfId="21252"/>
    <cellStyle name="Normal 20 2 5" xfId="21253"/>
    <cellStyle name="Normal 20 3" xfId="3292"/>
    <cellStyle name="Normal 20 3 2" xfId="3293"/>
    <cellStyle name="Normal 20 3 2 2" xfId="3294"/>
    <cellStyle name="Normal 20 3 2 2 2" xfId="21254"/>
    <cellStyle name="Normal 20 3 2 3" xfId="21255"/>
    <cellStyle name="Normal 20 3 3" xfId="3295"/>
    <cellStyle name="Normal 20 3 3 2" xfId="21256"/>
    <cellStyle name="Normal 20 3 4" xfId="21257"/>
    <cellStyle name="Normal 20 4" xfId="3296"/>
    <cellStyle name="Normal 20 4 2" xfId="3297"/>
    <cellStyle name="Normal 20 4 2 2" xfId="21258"/>
    <cellStyle name="Normal 20 4 3" xfId="21259"/>
    <cellStyle name="Normal 20 5" xfId="3298"/>
    <cellStyle name="Normal 20 5 2" xfId="21260"/>
    <cellStyle name="Normal 20 6" xfId="21261"/>
    <cellStyle name="Normal 21" xfId="3299"/>
    <cellStyle name="Normal 21 2" xfId="3300"/>
    <cellStyle name="Normal 21 2 2" xfId="3301"/>
    <cellStyle name="Normal 21 2 2 2" xfId="3302"/>
    <cellStyle name="Normal 21 2 2 2 2" xfId="21262"/>
    <cellStyle name="Normal 21 2 2 3" xfId="21263"/>
    <cellStyle name="Normal 21 2 3" xfId="3303"/>
    <cellStyle name="Normal 21 2 3 2" xfId="21264"/>
    <cellStyle name="Normal 21 2 4" xfId="21265"/>
    <cellStyle name="Normal 21 2 5" xfId="21266"/>
    <cellStyle name="Normal 21 3" xfId="3304"/>
    <cellStyle name="Normal 21 3 2" xfId="3305"/>
    <cellStyle name="Normal 21 3 2 2" xfId="3306"/>
    <cellStyle name="Normal 21 3 2 2 2" xfId="21267"/>
    <cellStyle name="Normal 21 3 2 3" xfId="21268"/>
    <cellStyle name="Normal 21 3 3" xfId="3307"/>
    <cellStyle name="Normal 21 3 3 2" xfId="21269"/>
    <cellStyle name="Normal 21 3 4" xfId="21270"/>
    <cellStyle name="Normal 21 4" xfId="3308"/>
    <cellStyle name="Normal 21 4 2" xfId="3309"/>
    <cellStyle name="Normal 21 4 2 2" xfId="21271"/>
    <cellStyle name="Normal 21 4 3" xfId="21272"/>
    <cellStyle name="Normal 21 5" xfId="21273"/>
    <cellStyle name="Normal 22" xfId="3310"/>
    <cellStyle name="Normal 22 2" xfId="3311"/>
    <cellStyle name="Normal 22 2 2" xfId="3312"/>
    <cellStyle name="Normal 22 2 2 2" xfId="21274"/>
    <cellStyle name="Normal 22 2 3" xfId="21275"/>
    <cellStyle name="Normal 22 3" xfId="3313"/>
    <cellStyle name="Normal 22 3 2" xfId="21276"/>
    <cellStyle name="Normal 22 4" xfId="5344"/>
    <cellStyle name="Normal 23" xfId="3314"/>
    <cellStyle name="Normal 23 2" xfId="3315"/>
    <cellStyle name="Normal 23 2 2" xfId="3316"/>
    <cellStyle name="Normal 23 2 2 2" xfId="21277"/>
    <cellStyle name="Normal 23 2 3" xfId="21278"/>
    <cellStyle name="Normal 23 3" xfId="3317"/>
    <cellStyle name="Normal 23 3 2" xfId="21279"/>
    <cellStyle name="Normal 23 3 3" xfId="21280"/>
    <cellStyle name="Normal 23 4" xfId="5345"/>
    <cellStyle name="Normal 23 5" xfId="5346"/>
    <cellStyle name="Normal 24" xfId="3318"/>
    <cellStyle name="Normal 24 2" xfId="21281"/>
    <cellStyle name="Normal 25" xfId="3319"/>
    <cellStyle name="Normal 25 2" xfId="3320"/>
    <cellStyle name="Normal 25 2 2" xfId="3321"/>
    <cellStyle name="Normal 25 2 2 2" xfId="21282"/>
    <cellStyle name="Normal 25 2 3" xfId="21283"/>
    <cellStyle name="Normal 25 3" xfId="3322"/>
    <cellStyle name="Normal 25 3 2" xfId="21284"/>
    <cellStyle name="Normal 25 3 3" xfId="21285"/>
    <cellStyle name="Normal 25 4" xfId="21286"/>
    <cellStyle name="Normal 26" xfId="3323"/>
    <cellStyle name="Normal 26 2" xfId="21287"/>
    <cellStyle name="Normal 27" xfId="3324"/>
    <cellStyle name="Normal 27 2" xfId="3325"/>
    <cellStyle name="Normal 27 2 2" xfId="21288"/>
    <cellStyle name="Normal 27 3" xfId="21289"/>
    <cellStyle name="Normal 28" xfId="3326"/>
    <cellStyle name="Normal 28 2" xfId="3327"/>
    <cellStyle name="Normal 28 2 2" xfId="21290"/>
    <cellStyle name="Normal 28 3" xfId="21291"/>
    <cellStyle name="Normal 29" xfId="3328"/>
    <cellStyle name="Normal 29 2" xfId="3329"/>
    <cellStyle name="Normal 29 2 2" xfId="21292"/>
    <cellStyle name="Normal 29 3" xfId="21293"/>
    <cellStyle name="Normal 3" xfId="3330"/>
    <cellStyle name="Normal 3 2" xfId="3331"/>
    <cellStyle name="Normal 3 2 10" xfId="3332"/>
    <cellStyle name="Normal 3 2 10 2" xfId="3333"/>
    <cellStyle name="Normal 3 2 10 2 2" xfId="3334"/>
    <cellStyle name="Normal 3 2 10 2 2 2" xfId="21294"/>
    <cellStyle name="Normal 3 2 10 2 3" xfId="21295"/>
    <cellStyle name="Normal 3 2 10 3" xfId="3335"/>
    <cellStyle name="Normal 3 2 10 3 2" xfId="21296"/>
    <cellStyle name="Normal 3 2 10 4" xfId="21297"/>
    <cellStyle name="Normal 3 2 11" xfId="3336"/>
    <cellStyle name="Normal 3 2 11 2" xfId="3337"/>
    <cellStyle name="Normal 3 2 11 2 2" xfId="21298"/>
    <cellStyle name="Normal 3 2 11 3" xfId="21299"/>
    <cellStyle name="Normal 3 2 12" xfId="3338"/>
    <cellStyle name="Normal 3 2 12 2" xfId="21300"/>
    <cellStyle name="Normal 3 2 13" xfId="21301"/>
    <cellStyle name="Normal 3 2 14" xfId="21302"/>
    <cellStyle name="Normal 3 2 2" xfId="3339"/>
    <cellStyle name="Normal 3 2 2 10" xfId="3340"/>
    <cellStyle name="Normal 3 2 2 10 2" xfId="21303"/>
    <cellStyle name="Normal 3 2 2 11" xfId="3341"/>
    <cellStyle name="Normal 3 2 2 12" xfId="21304"/>
    <cellStyle name="Normal 3 2 2 2" xfId="3342"/>
    <cellStyle name="Normal 3 2 2 2 2" xfId="3343"/>
    <cellStyle name="Normal 3 2 2 2 2 2" xfId="3344"/>
    <cellStyle name="Normal 3 2 2 2 2 2 2" xfId="3345"/>
    <cellStyle name="Normal 3 2 2 2 2 2 2 2" xfId="3346"/>
    <cellStyle name="Normal 3 2 2 2 2 2 2 2 2" xfId="21305"/>
    <cellStyle name="Normal 3 2 2 2 2 2 2 3" xfId="21306"/>
    <cellStyle name="Normal 3 2 2 2 2 2 3" xfId="3347"/>
    <cellStyle name="Normal 3 2 2 2 2 2 3 2" xfId="21307"/>
    <cellStyle name="Normal 3 2 2 2 2 2 4" xfId="21308"/>
    <cellStyle name="Normal 3 2 2 2 2 3" xfId="3348"/>
    <cellStyle name="Normal 3 2 2 2 2 3 2" xfId="3349"/>
    <cellStyle name="Normal 3 2 2 2 2 3 2 2" xfId="3350"/>
    <cellStyle name="Normal 3 2 2 2 2 3 2 2 2" xfId="21309"/>
    <cellStyle name="Normal 3 2 2 2 2 3 2 3" xfId="21310"/>
    <cellStyle name="Normal 3 2 2 2 2 3 3" xfId="3351"/>
    <cellStyle name="Normal 3 2 2 2 2 3 3 2" xfId="21311"/>
    <cellStyle name="Normal 3 2 2 2 2 3 4" xfId="21312"/>
    <cellStyle name="Normal 3 2 2 2 2 4" xfId="3352"/>
    <cellStyle name="Normal 3 2 2 2 2 4 2" xfId="3353"/>
    <cellStyle name="Normal 3 2 2 2 2 4 2 2" xfId="21313"/>
    <cellStyle name="Normal 3 2 2 2 2 4 3" xfId="21314"/>
    <cellStyle name="Normal 3 2 2 2 2 5" xfId="3354"/>
    <cellStyle name="Normal 3 2 2 2 2 5 2" xfId="21315"/>
    <cellStyle name="Normal 3 2 2 2 2 6" xfId="21316"/>
    <cellStyle name="Normal 3 2 2 2 3" xfId="3355"/>
    <cellStyle name="Normal 3 2 2 2 3 2" xfId="3356"/>
    <cellStyle name="Normal 3 2 2 2 3 2 2" xfId="3357"/>
    <cellStyle name="Normal 3 2 2 2 3 2 2 2" xfId="21317"/>
    <cellStyle name="Normal 3 2 2 2 3 2 3" xfId="21318"/>
    <cellStyle name="Normal 3 2 2 2 3 3" xfId="3358"/>
    <cellStyle name="Normal 3 2 2 2 3 3 2" xfId="21319"/>
    <cellStyle name="Normal 3 2 2 2 3 4" xfId="21320"/>
    <cellStyle name="Normal 3 2 2 2 4" xfId="3359"/>
    <cellStyle name="Normal 3 2 2 2 4 2" xfId="3360"/>
    <cellStyle name="Normal 3 2 2 2 4 2 2" xfId="3361"/>
    <cellStyle name="Normal 3 2 2 2 4 2 2 2" xfId="21321"/>
    <cellStyle name="Normal 3 2 2 2 4 2 3" xfId="21322"/>
    <cellStyle name="Normal 3 2 2 2 4 3" xfId="3362"/>
    <cellStyle name="Normal 3 2 2 2 4 3 2" xfId="21323"/>
    <cellStyle name="Normal 3 2 2 2 4 4" xfId="21324"/>
    <cellStyle name="Normal 3 2 2 2 5" xfId="3363"/>
    <cellStyle name="Normal 3 2 2 2 5 2" xfId="3364"/>
    <cellStyle name="Normal 3 2 2 2 5 2 2" xfId="21325"/>
    <cellStyle name="Normal 3 2 2 2 5 3" xfId="21326"/>
    <cellStyle name="Normal 3 2 2 2 6" xfId="3365"/>
    <cellStyle name="Normal 3 2 2 2 6 2" xfId="21327"/>
    <cellStyle name="Normal 3 2 2 2 7" xfId="21328"/>
    <cellStyle name="Normal 3 2 2 3" xfId="3366"/>
    <cellStyle name="Normal 3 2 2 3 2" xfId="3367"/>
    <cellStyle name="Normal 3 2 2 3 2 2" xfId="3368"/>
    <cellStyle name="Normal 3 2 2 3 2 2 2" xfId="3369"/>
    <cellStyle name="Normal 3 2 2 3 2 2 2 2" xfId="3370"/>
    <cellStyle name="Normal 3 2 2 3 2 2 2 2 2" xfId="21329"/>
    <cellStyle name="Normal 3 2 2 3 2 2 2 3" xfId="21330"/>
    <cellStyle name="Normal 3 2 2 3 2 2 3" xfId="3371"/>
    <cellStyle name="Normal 3 2 2 3 2 2 3 2" xfId="21331"/>
    <cellStyle name="Normal 3 2 2 3 2 2 4" xfId="21332"/>
    <cellStyle name="Normal 3 2 2 3 2 3" xfId="3372"/>
    <cellStyle name="Normal 3 2 2 3 2 3 2" xfId="3373"/>
    <cellStyle name="Normal 3 2 2 3 2 3 2 2" xfId="3374"/>
    <cellStyle name="Normal 3 2 2 3 2 3 2 2 2" xfId="21333"/>
    <cellStyle name="Normal 3 2 2 3 2 3 2 3" xfId="21334"/>
    <cellStyle name="Normal 3 2 2 3 2 3 3" xfId="3375"/>
    <cellStyle name="Normal 3 2 2 3 2 3 3 2" xfId="21335"/>
    <cellStyle name="Normal 3 2 2 3 2 3 4" xfId="21336"/>
    <cellStyle name="Normal 3 2 2 3 2 4" xfId="3376"/>
    <cellStyle name="Normal 3 2 2 3 2 4 2" xfId="3377"/>
    <cellStyle name="Normal 3 2 2 3 2 4 2 2" xfId="21337"/>
    <cellStyle name="Normal 3 2 2 3 2 4 3" xfId="21338"/>
    <cellStyle name="Normal 3 2 2 3 2 5" xfId="3378"/>
    <cellStyle name="Normal 3 2 2 3 2 5 2" xfId="21339"/>
    <cellStyle name="Normal 3 2 2 3 2 6" xfId="21340"/>
    <cellStyle name="Normal 3 2 2 3 3" xfId="3379"/>
    <cellStyle name="Normal 3 2 2 3 3 2" xfId="3380"/>
    <cellStyle name="Normal 3 2 2 3 3 2 2" xfId="3381"/>
    <cellStyle name="Normal 3 2 2 3 3 2 2 2" xfId="21341"/>
    <cellStyle name="Normal 3 2 2 3 3 2 3" xfId="21342"/>
    <cellStyle name="Normal 3 2 2 3 3 3" xfId="3382"/>
    <cellStyle name="Normal 3 2 2 3 3 3 2" xfId="21343"/>
    <cellStyle name="Normal 3 2 2 3 3 4" xfId="21344"/>
    <cellStyle name="Normal 3 2 2 3 4" xfId="3383"/>
    <cellStyle name="Normal 3 2 2 3 4 2" xfId="3384"/>
    <cellStyle name="Normal 3 2 2 3 4 2 2" xfId="3385"/>
    <cellStyle name="Normal 3 2 2 3 4 2 2 2" xfId="21345"/>
    <cellStyle name="Normal 3 2 2 3 4 2 3" xfId="21346"/>
    <cellStyle name="Normal 3 2 2 3 4 3" xfId="3386"/>
    <cellStyle name="Normal 3 2 2 3 4 3 2" xfId="21347"/>
    <cellStyle name="Normal 3 2 2 3 4 4" xfId="21348"/>
    <cellStyle name="Normal 3 2 2 3 5" xfId="3387"/>
    <cellStyle name="Normal 3 2 2 3 5 2" xfId="3388"/>
    <cellStyle name="Normal 3 2 2 3 5 2 2" xfId="21349"/>
    <cellStyle name="Normal 3 2 2 3 5 3" xfId="21350"/>
    <cellStyle name="Normal 3 2 2 3 6" xfId="3389"/>
    <cellStyle name="Normal 3 2 2 3 6 2" xfId="21351"/>
    <cellStyle name="Normal 3 2 2 3 7" xfId="21352"/>
    <cellStyle name="Normal 3 2 2 4" xfId="3390"/>
    <cellStyle name="Normal 3 2 2 4 2" xfId="3391"/>
    <cellStyle name="Normal 3 2 2 4 2 2" xfId="3392"/>
    <cellStyle name="Normal 3 2 2 4 2 2 2" xfId="3393"/>
    <cellStyle name="Normal 3 2 2 4 2 2 2 2" xfId="3394"/>
    <cellStyle name="Normal 3 2 2 4 2 2 2 2 2" xfId="21353"/>
    <cellStyle name="Normal 3 2 2 4 2 2 2 3" xfId="21354"/>
    <cellStyle name="Normal 3 2 2 4 2 2 3" xfId="3395"/>
    <cellStyle name="Normal 3 2 2 4 2 2 3 2" xfId="21355"/>
    <cellStyle name="Normal 3 2 2 4 2 2 4" xfId="21356"/>
    <cellStyle name="Normal 3 2 2 4 2 3" xfId="3396"/>
    <cellStyle name="Normal 3 2 2 4 2 3 2" xfId="3397"/>
    <cellStyle name="Normal 3 2 2 4 2 3 2 2" xfId="3398"/>
    <cellStyle name="Normal 3 2 2 4 2 3 2 2 2" xfId="21357"/>
    <cellStyle name="Normal 3 2 2 4 2 3 2 3" xfId="21358"/>
    <cellStyle name="Normal 3 2 2 4 2 3 3" xfId="3399"/>
    <cellStyle name="Normal 3 2 2 4 2 3 3 2" xfId="21359"/>
    <cellStyle name="Normal 3 2 2 4 2 3 4" xfId="21360"/>
    <cellStyle name="Normal 3 2 2 4 2 4" xfId="3400"/>
    <cellStyle name="Normal 3 2 2 4 2 4 2" xfId="3401"/>
    <cellStyle name="Normal 3 2 2 4 2 4 2 2" xfId="21361"/>
    <cellStyle name="Normal 3 2 2 4 2 4 3" xfId="21362"/>
    <cellStyle name="Normal 3 2 2 4 2 5" xfId="3402"/>
    <cellStyle name="Normal 3 2 2 4 2 5 2" xfId="21363"/>
    <cellStyle name="Normal 3 2 2 4 2 6" xfId="21364"/>
    <cellStyle name="Normal 3 2 2 4 3" xfId="3403"/>
    <cellStyle name="Normal 3 2 2 4 3 2" xfId="3404"/>
    <cellStyle name="Normal 3 2 2 4 3 2 2" xfId="3405"/>
    <cellStyle name="Normal 3 2 2 4 3 2 2 2" xfId="21365"/>
    <cellStyle name="Normal 3 2 2 4 3 2 3" xfId="21366"/>
    <cellStyle name="Normal 3 2 2 4 3 3" xfId="3406"/>
    <cellStyle name="Normal 3 2 2 4 3 3 2" xfId="21367"/>
    <cellStyle name="Normal 3 2 2 4 3 4" xfId="21368"/>
    <cellStyle name="Normal 3 2 2 4 4" xfId="3407"/>
    <cellStyle name="Normal 3 2 2 4 4 2" xfId="3408"/>
    <cellStyle name="Normal 3 2 2 4 4 2 2" xfId="3409"/>
    <cellStyle name="Normal 3 2 2 4 4 2 2 2" xfId="21369"/>
    <cellStyle name="Normal 3 2 2 4 4 2 3" xfId="21370"/>
    <cellStyle name="Normal 3 2 2 4 4 3" xfId="3410"/>
    <cellStyle name="Normal 3 2 2 4 4 3 2" xfId="21371"/>
    <cellStyle name="Normal 3 2 2 4 4 4" xfId="21372"/>
    <cellStyle name="Normal 3 2 2 4 5" xfId="3411"/>
    <cellStyle name="Normal 3 2 2 4 5 2" xfId="3412"/>
    <cellStyle name="Normal 3 2 2 4 5 2 2" xfId="21373"/>
    <cellStyle name="Normal 3 2 2 4 5 3" xfId="21374"/>
    <cellStyle name="Normal 3 2 2 4 6" xfId="3413"/>
    <cellStyle name="Normal 3 2 2 4 6 2" xfId="21375"/>
    <cellStyle name="Normal 3 2 2 4 7" xfId="21376"/>
    <cellStyle name="Normal 3 2 2 5" xfId="3414"/>
    <cellStyle name="Normal 3 2 2 5 2" xfId="3415"/>
    <cellStyle name="Normal 3 2 2 5 2 2" xfId="3416"/>
    <cellStyle name="Normal 3 2 2 5 2 2 2" xfId="3417"/>
    <cellStyle name="Normal 3 2 2 5 2 2 2 2" xfId="3418"/>
    <cellStyle name="Normal 3 2 2 5 2 2 2 2 2" xfId="21377"/>
    <cellStyle name="Normal 3 2 2 5 2 2 2 3" xfId="21378"/>
    <cellStyle name="Normal 3 2 2 5 2 2 3" xfId="3419"/>
    <cellStyle name="Normal 3 2 2 5 2 2 3 2" xfId="21379"/>
    <cellStyle name="Normal 3 2 2 5 2 2 4" xfId="21380"/>
    <cellStyle name="Normal 3 2 2 5 2 3" xfId="3420"/>
    <cellStyle name="Normal 3 2 2 5 2 3 2" xfId="3421"/>
    <cellStyle name="Normal 3 2 2 5 2 3 2 2" xfId="3422"/>
    <cellStyle name="Normal 3 2 2 5 2 3 2 2 2" xfId="21381"/>
    <cellStyle name="Normal 3 2 2 5 2 3 2 3" xfId="21382"/>
    <cellStyle name="Normal 3 2 2 5 2 3 3" xfId="3423"/>
    <cellStyle name="Normal 3 2 2 5 2 3 3 2" xfId="21383"/>
    <cellStyle name="Normal 3 2 2 5 2 3 4" xfId="21384"/>
    <cellStyle name="Normal 3 2 2 5 2 4" xfId="3424"/>
    <cellStyle name="Normal 3 2 2 5 2 4 2" xfId="3425"/>
    <cellStyle name="Normal 3 2 2 5 2 4 2 2" xfId="21385"/>
    <cellStyle name="Normal 3 2 2 5 2 4 3" xfId="21386"/>
    <cellStyle name="Normal 3 2 2 5 2 5" xfId="3426"/>
    <cellStyle name="Normal 3 2 2 5 2 5 2" xfId="21387"/>
    <cellStyle name="Normal 3 2 2 5 2 6" xfId="21388"/>
    <cellStyle name="Normal 3 2 2 5 3" xfId="3427"/>
    <cellStyle name="Normal 3 2 2 5 3 2" xfId="3428"/>
    <cellStyle name="Normal 3 2 2 5 3 2 2" xfId="3429"/>
    <cellStyle name="Normal 3 2 2 5 3 2 2 2" xfId="21389"/>
    <cellStyle name="Normal 3 2 2 5 3 2 3" xfId="21390"/>
    <cellStyle name="Normal 3 2 2 5 3 3" xfId="3430"/>
    <cellStyle name="Normal 3 2 2 5 3 3 2" xfId="21391"/>
    <cellStyle name="Normal 3 2 2 5 3 4" xfId="21392"/>
    <cellStyle name="Normal 3 2 2 5 4" xfId="3431"/>
    <cellStyle name="Normal 3 2 2 5 4 2" xfId="3432"/>
    <cellStyle name="Normal 3 2 2 5 4 2 2" xfId="3433"/>
    <cellStyle name="Normal 3 2 2 5 4 2 2 2" xfId="21393"/>
    <cellStyle name="Normal 3 2 2 5 4 2 3" xfId="21394"/>
    <cellStyle name="Normal 3 2 2 5 4 3" xfId="3434"/>
    <cellStyle name="Normal 3 2 2 5 4 3 2" xfId="21395"/>
    <cellStyle name="Normal 3 2 2 5 4 4" xfId="21396"/>
    <cellStyle name="Normal 3 2 2 5 5" xfId="3435"/>
    <cellStyle name="Normal 3 2 2 5 5 2" xfId="3436"/>
    <cellStyle name="Normal 3 2 2 5 5 2 2" xfId="21397"/>
    <cellStyle name="Normal 3 2 2 5 5 3" xfId="21398"/>
    <cellStyle name="Normal 3 2 2 5 6" xfId="3437"/>
    <cellStyle name="Normal 3 2 2 5 6 2" xfId="21399"/>
    <cellStyle name="Normal 3 2 2 5 7" xfId="21400"/>
    <cellStyle name="Normal 3 2 2 6" xfId="3438"/>
    <cellStyle name="Normal 3 2 2 6 2" xfId="3439"/>
    <cellStyle name="Normal 3 2 2 6 2 2" xfId="3440"/>
    <cellStyle name="Normal 3 2 2 6 2 2 2" xfId="3441"/>
    <cellStyle name="Normal 3 2 2 6 2 2 2 2" xfId="21401"/>
    <cellStyle name="Normal 3 2 2 6 2 2 3" xfId="21402"/>
    <cellStyle name="Normal 3 2 2 6 2 3" xfId="3442"/>
    <cellStyle name="Normal 3 2 2 6 2 3 2" xfId="21403"/>
    <cellStyle name="Normal 3 2 2 6 2 4" xfId="21404"/>
    <cellStyle name="Normal 3 2 2 6 3" xfId="3443"/>
    <cellStyle name="Normal 3 2 2 6 3 2" xfId="3444"/>
    <cellStyle name="Normal 3 2 2 6 3 2 2" xfId="3445"/>
    <cellStyle name="Normal 3 2 2 6 3 2 2 2" xfId="21405"/>
    <cellStyle name="Normal 3 2 2 6 3 2 3" xfId="21406"/>
    <cellStyle name="Normal 3 2 2 6 3 3" xfId="3446"/>
    <cellStyle name="Normal 3 2 2 6 3 3 2" xfId="21407"/>
    <cellStyle name="Normal 3 2 2 6 3 4" xfId="21408"/>
    <cellStyle name="Normal 3 2 2 6 4" xfId="3447"/>
    <cellStyle name="Normal 3 2 2 6 4 2" xfId="3448"/>
    <cellStyle name="Normal 3 2 2 6 4 2 2" xfId="21409"/>
    <cellStyle name="Normal 3 2 2 6 4 3" xfId="21410"/>
    <cellStyle name="Normal 3 2 2 6 5" xfId="3449"/>
    <cellStyle name="Normal 3 2 2 6 5 2" xfId="21411"/>
    <cellStyle name="Normal 3 2 2 6 6" xfId="21412"/>
    <cellStyle name="Normal 3 2 2 7" xfId="3450"/>
    <cellStyle name="Normal 3 2 2 7 2" xfId="3451"/>
    <cellStyle name="Normal 3 2 2 7 2 2" xfId="3452"/>
    <cellStyle name="Normal 3 2 2 7 2 2 2" xfId="21413"/>
    <cellStyle name="Normal 3 2 2 7 2 3" xfId="21414"/>
    <cellStyle name="Normal 3 2 2 7 3" xfId="3453"/>
    <cellStyle name="Normal 3 2 2 7 3 2" xfId="21415"/>
    <cellStyle name="Normal 3 2 2 7 4" xfId="21416"/>
    <cellStyle name="Normal 3 2 2 8" xfId="3454"/>
    <cellStyle name="Normal 3 2 2 8 2" xfId="3455"/>
    <cellStyle name="Normal 3 2 2 8 2 2" xfId="3456"/>
    <cellStyle name="Normal 3 2 2 8 2 2 2" xfId="21417"/>
    <cellStyle name="Normal 3 2 2 8 2 3" xfId="21418"/>
    <cellStyle name="Normal 3 2 2 8 3" xfId="3457"/>
    <cellStyle name="Normal 3 2 2 8 3 2" xfId="21419"/>
    <cellStyle name="Normal 3 2 2 8 4" xfId="21420"/>
    <cellStyle name="Normal 3 2 2 9" xfId="3458"/>
    <cellStyle name="Normal 3 2 2 9 2" xfId="3459"/>
    <cellStyle name="Normal 3 2 2 9 2 2" xfId="21421"/>
    <cellStyle name="Normal 3 2 2 9 3" xfId="21422"/>
    <cellStyle name="Normal 3 2 3" xfId="3460"/>
    <cellStyle name="Normal 3 2 3 2" xfId="3461"/>
    <cellStyle name="Normal 3 2 3 2 2" xfId="3462"/>
    <cellStyle name="Normal 3 2 3 2 2 2" xfId="3463"/>
    <cellStyle name="Normal 3 2 3 2 2 2 2" xfId="3464"/>
    <cellStyle name="Normal 3 2 3 2 2 2 2 2" xfId="21423"/>
    <cellStyle name="Normal 3 2 3 2 2 2 3" xfId="21424"/>
    <cellStyle name="Normal 3 2 3 2 2 3" xfId="3465"/>
    <cellStyle name="Normal 3 2 3 2 2 3 2" xfId="21425"/>
    <cellStyle name="Normal 3 2 3 2 2 4" xfId="21426"/>
    <cellStyle name="Normal 3 2 3 2 3" xfId="3466"/>
    <cellStyle name="Normal 3 2 3 2 3 2" xfId="3467"/>
    <cellStyle name="Normal 3 2 3 2 3 2 2" xfId="3468"/>
    <cellStyle name="Normal 3 2 3 2 3 2 2 2" xfId="21427"/>
    <cellStyle name="Normal 3 2 3 2 3 2 3" xfId="21428"/>
    <cellStyle name="Normal 3 2 3 2 3 3" xfId="3469"/>
    <cellStyle name="Normal 3 2 3 2 3 3 2" xfId="21429"/>
    <cellStyle name="Normal 3 2 3 2 3 4" xfId="21430"/>
    <cellStyle name="Normal 3 2 3 2 4" xfId="3470"/>
    <cellStyle name="Normal 3 2 3 2 4 2" xfId="3471"/>
    <cellStyle name="Normal 3 2 3 2 4 2 2" xfId="21431"/>
    <cellStyle name="Normal 3 2 3 2 4 3" xfId="21432"/>
    <cellStyle name="Normal 3 2 3 2 5" xfId="3472"/>
    <cellStyle name="Normal 3 2 3 2 5 2" xfId="21433"/>
    <cellStyle name="Normal 3 2 3 2 6" xfId="21434"/>
    <cellStyle name="Normal 3 2 3 3" xfId="3473"/>
    <cellStyle name="Normal 3 2 3 3 2" xfId="3474"/>
    <cellStyle name="Normal 3 2 3 3 2 2" xfId="3475"/>
    <cellStyle name="Normal 3 2 3 3 2 2 2" xfId="21435"/>
    <cellStyle name="Normal 3 2 3 3 2 3" xfId="21436"/>
    <cellStyle name="Normal 3 2 3 3 3" xfId="3476"/>
    <cellStyle name="Normal 3 2 3 3 3 2" xfId="21437"/>
    <cellStyle name="Normal 3 2 3 3 4" xfId="21438"/>
    <cellStyle name="Normal 3 2 3 4" xfId="3477"/>
    <cellStyle name="Normal 3 2 3 4 2" xfId="3478"/>
    <cellStyle name="Normal 3 2 3 4 2 2" xfId="3479"/>
    <cellStyle name="Normal 3 2 3 4 2 2 2" xfId="21439"/>
    <cellStyle name="Normal 3 2 3 4 2 3" xfId="21440"/>
    <cellStyle name="Normal 3 2 3 4 3" xfId="3480"/>
    <cellStyle name="Normal 3 2 3 4 3 2" xfId="21441"/>
    <cellStyle name="Normal 3 2 3 4 4" xfId="21442"/>
    <cellStyle name="Normal 3 2 3 5" xfId="3481"/>
    <cellStyle name="Normal 3 2 3 5 2" xfId="3482"/>
    <cellStyle name="Normal 3 2 3 5 2 2" xfId="21443"/>
    <cellStyle name="Normal 3 2 3 5 3" xfId="21444"/>
    <cellStyle name="Normal 3 2 3 6" xfId="3483"/>
    <cellStyle name="Normal 3 2 3 6 2" xfId="21445"/>
    <cellStyle name="Normal 3 2 3 7" xfId="3484"/>
    <cellStyle name="Normal 3 2 3 8" xfId="21446"/>
    <cellStyle name="Normal 3 2 4" xfId="3485"/>
    <cellStyle name="Normal 3 2 4 2" xfId="3486"/>
    <cellStyle name="Normal 3 2 4 2 2" xfId="3487"/>
    <cellStyle name="Normal 3 2 4 2 2 2" xfId="3488"/>
    <cellStyle name="Normal 3 2 4 2 2 2 2" xfId="3489"/>
    <cellStyle name="Normal 3 2 4 2 2 2 2 2" xfId="21447"/>
    <cellStyle name="Normal 3 2 4 2 2 2 3" xfId="21448"/>
    <cellStyle name="Normal 3 2 4 2 2 3" xfId="3490"/>
    <cellStyle name="Normal 3 2 4 2 2 3 2" xfId="21449"/>
    <cellStyle name="Normal 3 2 4 2 2 4" xfId="21450"/>
    <cellStyle name="Normal 3 2 4 2 3" xfId="3491"/>
    <cellStyle name="Normal 3 2 4 2 3 2" xfId="3492"/>
    <cellStyle name="Normal 3 2 4 2 3 2 2" xfId="3493"/>
    <cellStyle name="Normal 3 2 4 2 3 2 2 2" xfId="21451"/>
    <cellStyle name="Normal 3 2 4 2 3 2 3" xfId="21452"/>
    <cellStyle name="Normal 3 2 4 2 3 3" xfId="3494"/>
    <cellStyle name="Normal 3 2 4 2 3 3 2" xfId="21453"/>
    <cellStyle name="Normal 3 2 4 2 3 4" xfId="21454"/>
    <cellStyle name="Normal 3 2 4 2 4" xfId="3495"/>
    <cellStyle name="Normal 3 2 4 2 4 2" xfId="3496"/>
    <cellStyle name="Normal 3 2 4 2 4 2 2" xfId="21455"/>
    <cellStyle name="Normal 3 2 4 2 4 3" xfId="21456"/>
    <cellStyle name="Normal 3 2 4 2 5" xfId="3497"/>
    <cellStyle name="Normal 3 2 4 2 5 2" xfId="21457"/>
    <cellStyle name="Normal 3 2 4 2 6" xfId="21458"/>
    <cellStyle name="Normal 3 2 4 3" xfId="3498"/>
    <cellStyle name="Normal 3 2 4 3 2" xfId="3499"/>
    <cellStyle name="Normal 3 2 4 3 2 2" xfId="3500"/>
    <cellStyle name="Normal 3 2 4 3 2 2 2" xfId="21459"/>
    <cellStyle name="Normal 3 2 4 3 2 3" xfId="21460"/>
    <cellStyle name="Normal 3 2 4 3 3" xfId="3501"/>
    <cellStyle name="Normal 3 2 4 3 3 2" xfId="21461"/>
    <cellStyle name="Normal 3 2 4 3 4" xfId="21462"/>
    <cellStyle name="Normal 3 2 4 4" xfId="3502"/>
    <cellStyle name="Normal 3 2 4 4 2" xfId="3503"/>
    <cellStyle name="Normal 3 2 4 4 2 2" xfId="3504"/>
    <cellStyle name="Normal 3 2 4 4 2 2 2" xfId="21463"/>
    <cellStyle name="Normal 3 2 4 4 2 3" xfId="21464"/>
    <cellStyle name="Normal 3 2 4 4 3" xfId="3505"/>
    <cellStyle name="Normal 3 2 4 4 3 2" xfId="21465"/>
    <cellStyle name="Normal 3 2 4 4 4" xfId="21466"/>
    <cellStyle name="Normal 3 2 4 5" xfId="3506"/>
    <cellStyle name="Normal 3 2 4 5 2" xfId="3507"/>
    <cellStyle name="Normal 3 2 4 5 2 2" xfId="21467"/>
    <cellStyle name="Normal 3 2 4 5 3" xfId="21468"/>
    <cellStyle name="Normal 3 2 4 6" xfId="3508"/>
    <cellStyle name="Normal 3 2 4 6 2" xfId="21469"/>
    <cellStyle name="Normal 3 2 4 7" xfId="3509"/>
    <cellStyle name="Normal 3 2 5" xfId="3510"/>
    <cellStyle name="Normal 3 2 5 2" xfId="3511"/>
    <cellStyle name="Normal 3 2 5 2 2" xfId="3512"/>
    <cellStyle name="Normal 3 2 5 2 2 2" xfId="3513"/>
    <cellStyle name="Normal 3 2 5 2 2 2 2" xfId="3514"/>
    <cellStyle name="Normal 3 2 5 2 2 2 2 2" xfId="21470"/>
    <cellStyle name="Normal 3 2 5 2 2 2 3" xfId="21471"/>
    <cellStyle name="Normal 3 2 5 2 2 3" xfId="3515"/>
    <cellStyle name="Normal 3 2 5 2 2 3 2" xfId="21472"/>
    <cellStyle name="Normal 3 2 5 2 2 4" xfId="21473"/>
    <cellStyle name="Normal 3 2 5 2 3" xfId="3516"/>
    <cellStyle name="Normal 3 2 5 2 3 2" xfId="3517"/>
    <cellStyle name="Normal 3 2 5 2 3 2 2" xfId="3518"/>
    <cellStyle name="Normal 3 2 5 2 3 2 2 2" xfId="21474"/>
    <cellStyle name="Normal 3 2 5 2 3 2 3" xfId="21475"/>
    <cellStyle name="Normal 3 2 5 2 3 3" xfId="3519"/>
    <cellStyle name="Normal 3 2 5 2 3 3 2" xfId="21476"/>
    <cellStyle name="Normal 3 2 5 2 3 4" xfId="21477"/>
    <cellStyle name="Normal 3 2 5 2 4" xfId="3520"/>
    <cellStyle name="Normal 3 2 5 2 4 2" xfId="3521"/>
    <cellStyle name="Normal 3 2 5 2 4 2 2" xfId="21478"/>
    <cellStyle name="Normal 3 2 5 2 4 3" xfId="21479"/>
    <cellStyle name="Normal 3 2 5 2 5" xfId="3522"/>
    <cellStyle name="Normal 3 2 5 2 5 2" xfId="21480"/>
    <cellStyle name="Normal 3 2 5 2 6" xfId="21481"/>
    <cellStyle name="Normal 3 2 5 3" xfId="3523"/>
    <cellStyle name="Normal 3 2 5 3 2" xfId="3524"/>
    <cellStyle name="Normal 3 2 5 3 2 2" xfId="3525"/>
    <cellStyle name="Normal 3 2 5 3 2 2 2" xfId="21482"/>
    <cellStyle name="Normal 3 2 5 3 2 3" xfId="21483"/>
    <cellStyle name="Normal 3 2 5 3 3" xfId="3526"/>
    <cellStyle name="Normal 3 2 5 3 3 2" xfId="21484"/>
    <cellStyle name="Normal 3 2 5 3 4" xfId="21485"/>
    <cellStyle name="Normal 3 2 5 4" xfId="3527"/>
    <cellStyle name="Normal 3 2 5 4 2" xfId="3528"/>
    <cellStyle name="Normal 3 2 5 4 2 2" xfId="3529"/>
    <cellStyle name="Normal 3 2 5 4 2 2 2" xfId="21486"/>
    <cellStyle name="Normal 3 2 5 4 2 3" xfId="21487"/>
    <cellStyle name="Normal 3 2 5 4 3" xfId="3530"/>
    <cellStyle name="Normal 3 2 5 4 3 2" xfId="21488"/>
    <cellStyle name="Normal 3 2 5 4 4" xfId="21489"/>
    <cellStyle name="Normal 3 2 5 5" xfId="3531"/>
    <cellStyle name="Normal 3 2 5 5 2" xfId="3532"/>
    <cellStyle name="Normal 3 2 5 5 2 2" xfId="21490"/>
    <cellStyle name="Normal 3 2 5 5 3" xfId="21491"/>
    <cellStyle name="Normal 3 2 5 6" xfId="3533"/>
    <cellStyle name="Normal 3 2 5 6 2" xfId="21492"/>
    <cellStyle name="Normal 3 2 5 7" xfId="21493"/>
    <cellStyle name="Normal 3 2 6" xfId="3534"/>
    <cellStyle name="Normal 3 2 6 2" xfId="3535"/>
    <cellStyle name="Normal 3 2 6 2 2" xfId="3536"/>
    <cellStyle name="Normal 3 2 6 2 2 2" xfId="3537"/>
    <cellStyle name="Normal 3 2 6 2 2 2 2" xfId="3538"/>
    <cellStyle name="Normal 3 2 6 2 2 2 2 2" xfId="21494"/>
    <cellStyle name="Normal 3 2 6 2 2 2 3" xfId="21495"/>
    <cellStyle name="Normal 3 2 6 2 2 3" xfId="3539"/>
    <cellStyle name="Normal 3 2 6 2 2 3 2" xfId="21496"/>
    <cellStyle name="Normal 3 2 6 2 2 4" xfId="21497"/>
    <cellStyle name="Normal 3 2 6 2 3" xfId="3540"/>
    <cellStyle name="Normal 3 2 6 2 3 2" xfId="3541"/>
    <cellStyle name="Normal 3 2 6 2 3 2 2" xfId="3542"/>
    <cellStyle name="Normal 3 2 6 2 3 2 2 2" xfId="21498"/>
    <cellStyle name="Normal 3 2 6 2 3 2 3" xfId="21499"/>
    <cellStyle name="Normal 3 2 6 2 3 3" xfId="3543"/>
    <cellStyle name="Normal 3 2 6 2 3 3 2" xfId="21500"/>
    <cellStyle name="Normal 3 2 6 2 3 4" xfId="21501"/>
    <cellStyle name="Normal 3 2 6 2 4" xfId="3544"/>
    <cellStyle name="Normal 3 2 6 2 4 2" xfId="3545"/>
    <cellStyle name="Normal 3 2 6 2 4 2 2" xfId="21502"/>
    <cellStyle name="Normal 3 2 6 2 4 3" xfId="21503"/>
    <cellStyle name="Normal 3 2 6 2 5" xfId="3546"/>
    <cellStyle name="Normal 3 2 6 2 5 2" xfId="21504"/>
    <cellStyle name="Normal 3 2 6 2 6" xfId="21505"/>
    <cellStyle name="Normal 3 2 6 3" xfId="3547"/>
    <cellStyle name="Normal 3 2 6 3 2" xfId="3548"/>
    <cellStyle name="Normal 3 2 6 3 2 2" xfId="3549"/>
    <cellStyle name="Normal 3 2 6 3 2 2 2" xfId="21506"/>
    <cellStyle name="Normal 3 2 6 3 2 3" xfId="21507"/>
    <cellStyle name="Normal 3 2 6 3 3" xfId="3550"/>
    <cellStyle name="Normal 3 2 6 3 3 2" xfId="21508"/>
    <cellStyle name="Normal 3 2 6 3 4" xfId="21509"/>
    <cellStyle name="Normal 3 2 6 4" xfId="3551"/>
    <cellStyle name="Normal 3 2 6 4 2" xfId="3552"/>
    <cellStyle name="Normal 3 2 6 4 2 2" xfId="3553"/>
    <cellStyle name="Normal 3 2 6 4 2 2 2" xfId="21510"/>
    <cellStyle name="Normal 3 2 6 4 2 3" xfId="21511"/>
    <cellStyle name="Normal 3 2 6 4 3" xfId="3554"/>
    <cellStyle name="Normal 3 2 6 4 3 2" xfId="21512"/>
    <cellStyle name="Normal 3 2 6 4 4" xfId="21513"/>
    <cellStyle name="Normal 3 2 6 5" xfId="3555"/>
    <cellStyle name="Normal 3 2 6 5 2" xfId="3556"/>
    <cellStyle name="Normal 3 2 6 5 2 2" xfId="21514"/>
    <cellStyle name="Normal 3 2 6 5 3" xfId="21515"/>
    <cellStyle name="Normal 3 2 6 6" xfId="3557"/>
    <cellStyle name="Normal 3 2 6 6 2" xfId="21516"/>
    <cellStyle name="Normal 3 2 6 7" xfId="21517"/>
    <cellStyle name="Normal 3 2 7" xfId="3558"/>
    <cellStyle name="Normal 3 2 7 2" xfId="3559"/>
    <cellStyle name="Normal 3 2 7 2 2" xfId="3560"/>
    <cellStyle name="Normal 3 2 7 2 2 2" xfId="3561"/>
    <cellStyle name="Normal 3 2 7 2 2 2 2" xfId="21518"/>
    <cellStyle name="Normal 3 2 7 2 2 3" xfId="21519"/>
    <cellStyle name="Normal 3 2 7 2 3" xfId="3562"/>
    <cellStyle name="Normal 3 2 7 2 3 2" xfId="21520"/>
    <cellStyle name="Normal 3 2 7 2 4" xfId="21521"/>
    <cellStyle name="Normal 3 2 7 3" xfId="3563"/>
    <cellStyle name="Normal 3 2 7 3 2" xfId="3564"/>
    <cellStyle name="Normal 3 2 7 3 2 2" xfId="3565"/>
    <cellStyle name="Normal 3 2 7 3 2 2 2" xfId="21522"/>
    <cellStyle name="Normal 3 2 7 3 2 3" xfId="21523"/>
    <cellStyle name="Normal 3 2 7 3 3" xfId="3566"/>
    <cellStyle name="Normal 3 2 7 3 3 2" xfId="21524"/>
    <cellStyle name="Normal 3 2 7 3 4" xfId="21525"/>
    <cellStyle name="Normal 3 2 7 4" xfId="3567"/>
    <cellStyle name="Normal 3 2 7 4 2" xfId="3568"/>
    <cellStyle name="Normal 3 2 7 4 2 2" xfId="21526"/>
    <cellStyle name="Normal 3 2 7 4 3" xfId="21527"/>
    <cellStyle name="Normal 3 2 7 5" xfId="3569"/>
    <cellStyle name="Normal 3 2 7 5 2" xfId="21528"/>
    <cellStyle name="Normal 3 2 7 6" xfId="21529"/>
    <cellStyle name="Normal 3 2 8" xfId="3570"/>
    <cellStyle name="Normal 3 2 8 2" xfId="3571"/>
    <cellStyle name="Normal 3 2 8 2 2" xfId="3572"/>
    <cellStyle name="Normal 3 2 8 2 2 2" xfId="3573"/>
    <cellStyle name="Normal 3 2 8 2 2 2 2" xfId="21530"/>
    <cellStyle name="Normal 3 2 8 2 2 3" xfId="21531"/>
    <cellStyle name="Normal 3 2 8 2 3" xfId="3574"/>
    <cellStyle name="Normal 3 2 8 2 3 2" xfId="21532"/>
    <cellStyle name="Normal 3 2 8 2 4" xfId="21533"/>
    <cellStyle name="Normal 3 2 8 3" xfId="3575"/>
    <cellStyle name="Normal 3 2 8 3 2" xfId="3576"/>
    <cellStyle name="Normal 3 2 8 3 2 2" xfId="3577"/>
    <cellStyle name="Normal 3 2 8 3 2 2 2" xfId="21534"/>
    <cellStyle name="Normal 3 2 8 3 2 3" xfId="21535"/>
    <cellStyle name="Normal 3 2 8 3 3" xfId="3578"/>
    <cellStyle name="Normal 3 2 8 3 3 2" xfId="21536"/>
    <cellStyle name="Normal 3 2 8 3 4" xfId="21537"/>
    <cellStyle name="Normal 3 2 8 4" xfId="3579"/>
    <cellStyle name="Normal 3 2 8 4 2" xfId="3580"/>
    <cellStyle name="Normal 3 2 8 4 2 2" xfId="21538"/>
    <cellStyle name="Normal 3 2 8 4 3" xfId="21539"/>
    <cellStyle name="Normal 3 2 8 5" xfId="3581"/>
    <cellStyle name="Normal 3 2 8 5 2" xfId="21540"/>
    <cellStyle name="Normal 3 2 8 6" xfId="21541"/>
    <cellStyle name="Normal 3 2 9" xfId="3582"/>
    <cellStyle name="Normal 3 2 9 2" xfId="3583"/>
    <cellStyle name="Normal 3 2 9 2 2" xfId="3584"/>
    <cellStyle name="Normal 3 2 9 2 2 2" xfId="21542"/>
    <cellStyle name="Normal 3 2 9 2 3" xfId="21543"/>
    <cellStyle name="Normal 3 2 9 3" xfId="3585"/>
    <cellStyle name="Normal 3 2 9 3 2" xfId="21544"/>
    <cellStyle name="Normal 3 2 9 4" xfId="21545"/>
    <cellStyle name="Normal 3 3" xfId="3586"/>
    <cellStyle name="Normal 3 3 2" xfId="3587"/>
    <cellStyle name="Normal 3 3 2 2" xfId="3588"/>
    <cellStyle name="Normal 3 3 2 2 2" xfId="21546"/>
    <cellStyle name="Normal 3 3 2 3" xfId="3589"/>
    <cellStyle name="Normal 3 3 2 4" xfId="21547"/>
    <cellStyle name="Normal 3 3 3" xfId="3590"/>
    <cellStyle name="Normal 3 3 3 2" xfId="3591"/>
    <cellStyle name="Normal 3 3 4" xfId="3592"/>
    <cellStyle name="Normal 3 3 5" xfId="21548"/>
    <cellStyle name="Normal 3 4" xfId="3593"/>
    <cellStyle name="Normal 3 4 2" xfId="3594"/>
    <cellStyle name="Normal 3 4 2 2" xfId="3595"/>
    <cellStyle name="Normal 3 4 2 2 2" xfId="21549"/>
    <cellStyle name="Normal 3 4 2 3" xfId="21550"/>
    <cellStyle name="Normal 3 4 3" xfId="3596"/>
    <cellStyle name="Normal 3 4 3 2" xfId="21551"/>
    <cellStyle name="Normal 3 4 4" xfId="3597"/>
    <cellStyle name="Normal 3 5" xfId="3598"/>
    <cellStyle name="Normal 3 5 2" xfId="21552"/>
    <cellStyle name="Normal 3 6" xfId="3599"/>
    <cellStyle name="Normal 3 7" xfId="21553"/>
    <cellStyle name="Normal 3 8" xfId="21554"/>
    <cellStyle name="Normal 30" xfId="3600"/>
    <cellStyle name="Normal 30 2" xfId="3601"/>
    <cellStyle name="Normal 30 2 2" xfId="21555"/>
    <cellStyle name="Normal 30 3" xfId="21556"/>
    <cellStyle name="Normal 31" xfId="3602"/>
    <cellStyle name="Normal 31 2" xfId="3603"/>
    <cellStyle name="Normal 31 2 2" xfId="21557"/>
    <cellStyle name="Normal 31 3" xfId="21558"/>
    <cellStyle name="Normal 32" xfId="3604"/>
    <cellStyle name="Normal 32 2" xfId="3605"/>
    <cellStyle name="Normal 32 2 2" xfId="21559"/>
    <cellStyle name="Normal 32 3" xfId="21560"/>
    <cellStyle name="Normal 33" xfId="3606"/>
    <cellStyle name="Normal 33 2" xfId="3607"/>
    <cellStyle name="Normal 33 2 2" xfId="21561"/>
    <cellStyle name="Normal 33 3" xfId="21562"/>
    <cellStyle name="Normal 34" xfId="3608"/>
    <cellStyle name="Normal 34 2" xfId="3609"/>
    <cellStyle name="Normal 34 2 2" xfId="21563"/>
    <cellStyle name="Normal 34 3" xfId="21564"/>
    <cellStyle name="Normal 35" xfId="3610"/>
    <cellStyle name="Normal 35 2" xfId="3611"/>
    <cellStyle name="Normal 35 2 2" xfId="21565"/>
    <cellStyle name="Normal 35 3" xfId="21566"/>
    <cellStyle name="Normal 36" xfId="3612"/>
    <cellStyle name="Normal 36 2" xfId="3613"/>
    <cellStyle name="Normal 36 2 2" xfId="21567"/>
    <cellStyle name="Normal 36 3" xfId="21568"/>
    <cellStyle name="Normal 37" xfId="3614"/>
    <cellStyle name="Normal 37 2" xfId="3615"/>
    <cellStyle name="Normal 37 2 2" xfId="21569"/>
    <cellStyle name="Normal 37 3" xfId="21570"/>
    <cellStyle name="Normal 38" xfId="3616"/>
    <cellStyle name="Normal 38 2" xfId="3617"/>
    <cellStyle name="Normal 38 2 2" xfId="21571"/>
    <cellStyle name="Normal 38 3" xfId="21572"/>
    <cellStyle name="Normal 39" xfId="3618"/>
    <cellStyle name="Normal 39 2" xfId="3619"/>
    <cellStyle name="Normal 39 2 2" xfId="21573"/>
    <cellStyle name="Normal 39 3" xfId="21574"/>
    <cellStyle name="Normal 4" xfId="3620"/>
    <cellStyle name="Normal 4 10" xfId="3621"/>
    <cellStyle name="Normal 4 10 2" xfId="3622"/>
    <cellStyle name="Normal 4 10 2 2" xfId="3623"/>
    <cellStyle name="Normal 4 10 2 2 2" xfId="3624"/>
    <cellStyle name="Normal 4 10 2 2 2 2" xfId="21575"/>
    <cellStyle name="Normal 4 10 2 2 3" xfId="21576"/>
    <cellStyle name="Normal 4 10 2 3" xfId="3625"/>
    <cellStyle name="Normal 4 10 2 3 2" xfId="21577"/>
    <cellStyle name="Normal 4 10 2 4" xfId="21578"/>
    <cellStyle name="Normal 4 10 3" xfId="3626"/>
    <cellStyle name="Normal 4 10 3 2" xfId="3627"/>
    <cellStyle name="Normal 4 10 3 2 2" xfId="3628"/>
    <cellStyle name="Normal 4 10 3 2 2 2" xfId="21579"/>
    <cellStyle name="Normal 4 10 3 2 3" xfId="21580"/>
    <cellStyle name="Normal 4 10 3 3" xfId="3629"/>
    <cellStyle name="Normal 4 10 3 3 2" xfId="21581"/>
    <cellStyle name="Normal 4 10 3 4" xfId="21582"/>
    <cellStyle name="Normal 4 10 4" xfId="3630"/>
    <cellStyle name="Normal 4 10 4 2" xfId="3631"/>
    <cellStyle name="Normal 4 10 4 2 2" xfId="21583"/>
    <cellStyle name="Normal 4 10 4 3" xfId="21584"/>
    <cellStyle name="Normal 4 10 5" xfId="3632"/>
    <cellStyle name="Normal 4 10 5 2" xfId="21585"/>
    <cellStyle name="Normal 4 10 6" xfId="21586"/>
    <cellStyle name="Normal 4 11" xfId="3633"/>
    <cellStyle name="Normal 4 11 2" xfId="3634"/>
    <cellStyle name="Normal 4 11 2 2" xfId="3635"/>
    <cellStyle name="Normal 4 11 2 2 2" xfId="21587"/>
    <cellStyle name="Normal 4 11 2 3" xfId="21588"/>
    <cellStyle name="Normal 4 11 3" xfId="3636"/>
    <cellStyle name="Normal 4 11 3 2" xfId="21589"/>
    <cellStyle name="Normal 4 11 4" xfId="21590"/>
    <cellStyle name="Normal 4 12" xfId="3637"/>
    <cellStyle name="Normal 4 12 2" xfId="3638"/>
    <cellStyle name="Normal 4 12 2 2" xfId="3639"/>
    <cellStyle name="Normal 4 12 2 2 2" xfId="21591"/>
    <cellStyle name="Normal 4 12 2 3" xfId="21592"/>
    <cellStyle name="Normal 4 12 3" xfId="3640"/>
    <cellStyle name="Normal 4 12 3 2" xfId="21593"/>
    <cellStyle name="Normal 4 12 4" xfId="21594"/>
    <cellStyle name="Normal 4 13" xfId="3641"/>
    <cellStyle name="Normal 4 13 2" xfId="3642"/>
    <cellStyle name="Normal 4 13 2 2" xfId="21595"/>
    <cellStyle name="Normal 4 13 3" xfId="21596"/>
    <cellStyle name="Normal 4 14" xfId="3643"/>
    <cellStyle name="Normal 4 14 2" xfId="21597"/>
    <cellStyle name="Normal 4 14 3" xfId="21598"/>
    <cellStyle name="Normal 4 15" xfId="21599"/>
    <cellStyle name="Normal 4 16" xfId="21600"/>
    <cellStyle name="Normal 4 17" xfId="21601"/>
    <cellStyle name="Normal 4 2" xfId="3644"/>
    <cellStyle name="Normal 4 2 10" xfId="3645"/>
    <cellStyle name="Normal 4 2 10 2" xfId="3646"/>
    <cellStyle name="Normal 4 2 10 2 2" xfId="21602"/>
    <cellStyle name="Normal 4 2 10 3" xfId="21603"/>
    <cellStyle name="Normal 4 2 11" xfId="3647"/>
    <cellStyle name="Normal 4 2 11 2" xfId="21604"/>
    <cellStyle name="Normal 4 2 12" xfId="21605"/>
    <cellStyle name="Normal 4 2 13" xfId="21606"/>
    <cellStyle name="Normal 4 2 14" xfId="21607"/>
    <cellStyle name="Normal 4 2 2" xfId="3648"/>
    <cellStyle name="Normal 4 2 2 10" xfId="3649"/>
    <cellStyle name="Normal 4 2 2 10 2" xfId="21608"/>
    <cellStyle name="Normal 4 2 2 11" xfId="3650"/>
    <cellStyle name="Normal 4 2 2 2" xfId="3651"/>
    <cellStyle name="Normal 4 2 2 2 2" xfId="3652"/>
    <cellStyle name="Normal 4 2 2 2 2 2" xfId="3653"/>
    <cellStyle name="Normal 4 2 2 2 2 2 2" xfId="3654"/>
    <cellStyle name="Normal 4 2 2 2 2 2 2 2" xfId="3655"/>
    <cellStyle name="Normal 4 2 2 2 2 2 2 2 2" xfId="21609"/>
    <cellStyle name="Normal 4 2 2 2 2 2 2 3" xfId="21610"/>
    <cellStyle name="Normal 4 2 2 2 2 2 3" xfId="3656"/>
    <cellStyle name="Normal 4 2 2 2 2 2 3 2" xfId="21611"/>
    <cellStyle name="Normal 4 2 2 2 2 2 4" xfId="21612"/>
    <cellStyle name="Normal 4 2 2 2 2 3" xfId="3657"/>
    <cellStyle name="Normal 4 2 2 2 2 3 2" xfId="3658"/>
    <cellStyle name="Normal 4 2 2 2 2 3 2 2" xfId="3659"/>
    <cellStyle name="Normal 4 2 2 2 2 3 2 2 2" xfId="21613"/>
    <cellStyle name="Normal 4 2 2 2 2 3 2 3" xfId="21614"/>
    <cellStyle name="Normal 4 2 2 2 2 3 3" xfId="3660"/>
    <cellStyle name="Normal 4 2 2 2 2 3 3 2" xfId="21615"/>
    <cellStyle name="Normal 4 2 2 2 2 3 4" xfId="21616"/>
    <cellStyle name="Normal 4 2 2 2 2 4" xfId="3661"/>
    <cellStyle name="Normal 4 2 2 2 2 4 2" xfId="3662"/>
    <cellStyle name="Normal 4 2 2 2 2 4 2 2" xfId="21617"/>
    <cellStyle name="Normal 4 2 2 2 2 4 3" xfId="21618"/>
    <cellStyle name="Normal 4 2 2 2 2 5" xfId="3663"/>
    <cellStyle name="Normal 4 2 2 2 2 5 2" xfId="21619"/>
    <cellStyle name="Normal 4 2 2 2 2 6" xfId="21620"/>
    <cellStyle name="Normal 4 2 2 2 3" xfId="3664"/>
    <cellStyle name="Normal 4 2 2 2 3 2" xfId="3665"/>
    <cellStyle name="Normal 4 2 2 2 3 2 2" xfId="3666"/>
    <cellStyle name="Normal 4 2 2 2 3 2 2 2" xfId="21621"/>
    <cellStyle name="Normal 4 2 2 2 3 2 3" xfId="21622"/>
    <cellStyle name="Normal 4 2 2 2 3 3" xfId="3667"/>
    <cellStyle name="Normal 4 2 2 2 3 3 2" xfId="21623"/>
    <cellStyle name="Normal 4 2 2 2 3 4" xfId="21624"/>
    <cellStyle name="Normal 4 2 2 2 4" xfId="3668"/>
    <cellStyle name="Normal 4 2 2 2 4 2" xfId="3669"/>
    <cellStyle name="Normal 4 2 2 2 4 2 2" xfId="3670"/>
    <cellStyle name="Normal 4 2 2 2 4 2 2 2" xfId="21625"/>
    <cellStyle name="Normal 4 2 2 2 4 2 3" xfId="21626"/>
    <cellStyle name="Normal 4 2 2 2 4 3" xfId="3671"/>
    <cellStyle name="Normal 4 2 2 2 4 3 2" xfId="21627"/>
    <cellStyle name="Normal 4 2 2 2 4 4" xfId="21628"/>
    <cellStyle name="Normal 4 2 2 2 5" xfId="3672"/>
    <cellStyle name="Normal 4 2 2 2 5 2" xfId="3673"/>
    <cellStyle name="Normal 4 2 2 2 5 2 2" xfId="21629"/>
    <cellStyle name="Normal 4 2 2 2 5 3" xfId="21630"/>
    <cellStyle name="Normal 4 2 2 2 6" xfId="3674"/>
    <cellStyle name="Normal 4 2 2 2 6 2" xfId="21631"/>
    <cellStyle name="Normal 4 2 2 2 7" xfId="21632"/>
    <cellStyle name="Normal 4 2 2 3" xfId="3675"/>
    <cellStyle name="Normal 4 2 2 3 2" xfId="3676"/>
    <cellStyle name="Normal 4 2 2 3 2 2" xfId="3677"/>
    <cellStyle name="Normal 4 2 2 3 2 2 2" xfId="3678"/>
    <cellStyle name="Normal 4 2 2 3 2 2 2 2" xfId="3679"/>
    <cellStyle name="Normal 4 2 2 3 2 2 2 2 2" xfId="21633"/>
    <cellStyle name="Normal 4 2 2 3 2 2 2 3" xfId="21634"/>
    <cellStyle name="Normal 4 2 2 3 2 2 3" xfId="3680"/>
    <cellStyle name="Normal 4 2 2 3 2 2 3 2" xfId="21635"/>
    <cellStyle name="Normal 4 2 2 3 2 2 4" xfId="21636"/>
    <cellStyle name="Normal 4 2 2 3 2 3" xfId="3681"/>
    <cellStyle name="Normal 4 2 2 3 2 3 2" xfId="3682"/>
    <cellStyle name="Normal 4 2 2 3 2 3 2 2" xfId="3683"/>
    <cellStyle name="Normal 4 2 2 3 2 3 2 2 2" xfId="21637"/>
    <cellStyle name="Normal 4 2 2 3 2 3 2 3" xfId="21638"/>
    <cellStyle name="Normal 4 2 2 3 2 3 3" xfId="3684"/>
    <cellStyle name="Normal 4 2 2 3 2 3 3 2" xfId="21639"/>
    <cellStyle name="Normal 4 2 2 3 2 3 4" xfId="21640"/>
    <cellStyle name="Normal 4 2 2 3 2 4" xfId="3685"/>
    <cellStyle name="Normal 4 2 2 3 2 4 2" xfId="3686"/>
    <cellStyle name="Normal 4 2 2 3 2 4 2 2" xfId="21641"/>
    <cellStyle name="Normal 4 2 2 3 2 4 3" xfId="21642"/>
    <cellStyle name="Normal 4 2 2 3 2 5" xfId="3687"/>
    <cellStyle name="Normal 4 2 2 3 2 5 2" xfId="21643"/>
    <cellStyle name="Normal 4 2 2 3 2 6" xfId="21644"/>
    <cellStyle name="Normal 4 2 2 3 3" xfId="3688"/>
    <cellStyle name="Normal 4 2 2 3 3 2" xfId="3689"/>
    <cellStyle name="Normal 4 2 2 3 3 2 2" xfId="3690"/>
    <cellStyle name="Normal 4 2 2 3 3 2 2 2" xfId="21645"/>
    <cellStyle name="Normal 4 2 2 3 3 2 3" xfId="21646"/>
    <cellStyle name="Normal 4 2 2 3 3 3" xfId="3691"/>
    <cellStyle name="Normal 4 2 2 3 3 3 2" xfId="21647"/>
    <cellStyle name="Normal 4 2 2 3 3 4" xfId="21648"/>
    <cellStyle name="Normal 4 2 2 3 4" xfId="3692"/>
    <cellStyle name="Normal 4 2 2 3 4 2" xfId="3693"/>
    <cellStyle name="Normal 4 2 2 3 4 2 2" xfId="3694"/>
    <cellStyle name="Normal 4 2 2 3 4 2 2 2" xfId="21649"/>
    <cellStyle name="Normal 4 2 2 3 4 2 3" xfId="21650"/>
    <cellStyle name="Normal 4 2 2 3 4 3" xfId="3695"/>
    <cellStyle name="Normal 4 2 2 3 4 3 2" xfId="21651"/>
    <cellStyle name="Normal 4 2 2 3 4 4" xfId="21652"/>
    <cellStyle name="Normal 4 2 2 3 5" xfId="3696"/>
    <cellStyle name="Normal 4 2 2 3 5 2" xfId="3697"/>
    <cellStyle name="Normal 4 2 2 3 5 2 2" xfId="21653"/>
    <cellStyle name="Normal 4 2 2 3 5 3" xfId="21654"/>
    <cellStyle name="Normal 4 2 2 3 6" xfId="3698"/>
    <cellStyle name="Normal 4 2 2 3 6 2" xfId="21655"/>
    <cellStyle name="Normal 4 2 2 3 7" xfId="21656"/>
    <cellStyle name="Normal 4 2 2 4" xfId="3699"/>
    <cellStyle name="Normal 4 2 2 4 2" xfId="3700"/>
    <cellStyle name="Normal 4 2 2 4 2 2" xfId="3701"/>
    <cellStyle name="Normal 4 2 2 4 2 2 2" xfId="3702"/>
    <cellStyle name="Normal 4 2 2 4 2 2 2 2" xfId="3703"/>
    <cellStyle name="Normal 4 2 2 4 2 2 2 2 2" xfId="21657"/>
    <cellStyle name="Normal 4 2 2 4 2 2 2 3" xfId="21658"/>
    <cellStyle name="Normal 4 2 2 4 2 2 3" xfId="3704"/>
    <cellStyle name="Normal 4 2 2 4 2 2 3 2" xfId="21659"/>
    <cellStyle name="Normal 4 2 2 4 2 2 4" xfId="21660"/>
    <cellStyle name="Normal 4 2 2 4 2 3" xfId="3705"/>
    <cellStyle name="Normal 4 2 2 4 2 3 2" xfId="3706"/>
    <cellStyle name="Normal 4 2 2 4 2 3 2 2" xfId="3707"/>
    <cellStyle name="Normal 4 2 2 4 2 3 2 2 2" xfId="21661"/>
    <cellStyle name="Normal 4 2 2 4 2 3 2 3" xfId="21662"/>
    <cellStyle name="Normal 4 2 2 4 2 3 3" xfId="3708"/>
    <cellStyle name="Normal 4 2 2 4 2 3 3 2" xfId="21663"/>
    <cellStyle name="Normal 4 2 2 4 2 3 4" xfId="21664"/>
    <cellStyle name="Normal 4 2 2 4 2 4" xfId="3709"/>
    <cellStyle name="Normal 4 2 2 4 2 4 2" xfId="3710"/>
    <cellStyle name="Normal 4 2 2 4 2 4 2 2" xfId="21665"/>
    <cellStyle name="Normal 4 2 2 4 2 4 3" xfId="21666"/>
    <cellStyle name="Normal 4 2 2 4 2 5" xfId="3711"/>
    <cellStyle name="Normal 4 2 2 4 2 5 2" xfId="21667"/>
    <cellStyle name="Normal 4 2 2 4 2 6" xfId="21668"/>
    <cellStyle name="Normal 4 2 2 4 3" xfId="3712"/>
    <cellStyle name="Normal 4 2 2 4 3 2" xfId="3713"/>
    <cellStyle name="Normal 4 2 2 4 3 2 2" xfId="3714"/>
    <cellStyle name="Normal 4 2 2 4 3 2 2 2" xfId="21669"/>
    <cellStyle name="Normal 4 2 2 4 3 2 3" xfId="21670"/>
    <cellStyle name="Normal 4 2 2 4 3 3" xfId="3715"/>
    <cellStyle name="Normal 4 2 2 4 3 3 2" xfId="21671"/>
    <cellStyle name="Normal 4 2 2 4 3 4" xfId="21672"/>
    <cellStyle name="Normal 4 2 2 4 4" xfId="3716"/>
    <cellStyle name="Normal 4 2 2 4 4 2" xfId="3717"/>
    <cellStyle name="Normal 4 2 2 4 4 2 2" xfId="3718"/>
    <cellStyle name="Normal 4 2 2 4 4 2 2 2" xfId="21673"/>
    <cellStyle name="Normal 4 2 2 4 4 2 3" xfId="21674"/>
    <cellStyle name="Normal 4 2 2 4 4 3" xfId="3719"/>
    <cellStyle name="Normal 4 2 2 4 4 3 2" xfId="21675"/>
    <cellStyle name="Normal 4 2 2 4 4 4" xfId="21676"/>
    <cellStyle name="Normal 4 2 2 4 5" xfId="3720"/>
    <cellStyle name="Normal 4 2 2 4 5 2" xfId="3721"/>
    <cellStyle name="Normal 4 2 2 4 5 2 2" xfId="21677"/>
    <cellStyle name="Normal 4 2 2 4 5 3" xfId="21678"/>
    <cellStyle name="Normal 4 2 2 4 6" xfId="3722"/>
    <cellStyle name="Normal 4 2 2 4 6 2" xfId="21679"/>
    <cellStyle name="Normal 4 2 2 4 7" xfId="21680"/>
    <cellStyle name="Normal 4 2 2 5" xfId="3723"/>
    <cellStyle name="Normal 4 2 2 5 2" xfId="3724"/>
    <cellStyle name="Normal 4 2 2 5 2 2" xfId="3725"/>
    <cellStyle name="Normal 4 2 2 5 2 2 2" xfId="3726"/>
    <cellStyle name="Normal 4 2 2 5 2 2 2 2" xfId="3727"/>
    <cellStyle name="Normal 4 2 2 5 2 2 2 2 2" xfId="21681"/>
    <cellStyle name="Normal 4 2 2 5 2 2 2 3" xfId="21682"/>
    <cellStyle name="Normal 4 2 2 5 2 2 3" xfId="3728"/>
    <cellStyle name="Normal 4 2 2 5 2 2 3 2" xfId="21683"/>
    <cellStyle name="Normal 4 2 2 5 2 2 4" xfId="21684"/>
    <cellStyle name="Normal 4 2 2 5 2 3" xfId="3729"/>
    <cellStyle name="Normal 4 2 2 5 2 3 2" xfId="3730"/>
    <cellStyle name="Normal 4 2 2 5 2 3 2 2" xfId="3731"/>
    <cellStyle name="Normal 4 2 2 5 2 3 2 2 2" xfId="21685"/>
    <cellStyle name="Normal 4 2 2 5 2 3 2 3" xfId="21686"/>
    <cellStyle name="Normal 4 2 2 5 2 3 3" xfId="3732"/>
    <cellStyle name="Normal 4 2 2 5 2 3 3 2" xfId="21687"/>
    <cellStyle name="Normal 4 2 2 5 2 3 4" xfId="21688"/>
    <cellStyle name="Normal 4 2 2 5 2 4" xfId="3733"/>
    <cellStyle name="Normal 4 2 2 5 2 4 2" xfId="3734"/>
    <cellStyle name="Normal 4 2 2 5 2 4 2 2" xfId="21689"/>
    <cellStyle name="Normal 4 2 2 5 2 4 3" xfId="21690"/>
    <cellStyle name="Normal 4 2 2 5 2 5" xfId="3735"/>
    <cellStyle name="Normal 4 2 2 5 2 5 2" xfId="21691"/>
    <cellStyle name="Normal 4 2 2 5 2 6" xfId="21692"/>
    <cellStyle name="Normal 4 2 2 5 3" xfId="3736"/>
    <cellStyle name="Normal 4 2 2 5 3 2" xfId="3737"/>
    <cellStyle name="Normal 4 2 2 5 3 2 2" xfId="3738"/>
    <cellStyle name="Normal 4 2 2 5 3 2 2 2" xfId="21693"/>
    <cellStyle name="Normal 4 2 2 5 3 2 3" xfId="21694"/>
    <cellStyle name="Normal 4 2 2 5 3 3" xfId="3739"/>
    <cellStyle name="Normal 4 2 2 5 3 3 2" xfId="21695"/>
    <cellStyle name="Normal 4 2 2 5 3 4" xfId="21696"/>
    <cellStyle name="Normal 4 2 2 5 4" xfId="3740"/>
    <cellStyle name="Normal 4 2 2 5 4 2" xfId="3741"/>
    <cellStyle name="Normal 4 2 2 5 4 2 2" xfId="3742"/>
    <cellStyle name="Normal 4 2 2 5 4 2 2 2" xfId="21697"/>
    <cellStyle name="Normal 4 2 2 5 4 2 3" xfId="21698"/>
    <cellStyle name="Normal 4 2 2 5 4 3" xfId="3743"/>
    <cellStyle name="Normal 4 2 2 5 4 3 2" xfId="21699"/>
    <cellStyle name="Normal 4 2 2 5 4 4" xfId="21700"/>
    <cellStyle name="Normal 4 2 2 5 5" xfId="3744"/>
    <cellStyle name="Normal 4 2 2 5 5 2" xfId="3745"/>
    <cellStyle name="Normal 4 2 2 5 5 2 2" xfId="21701"/>
    <cellStyle name="Normal 4 2 2 5 5 3" xfId="21702"/>
    <cellStyle name="Normal 4 2 2 5 6" xfId="3746"/>
    <cellStyle name="Normal 4 2 2 5 6 2" xfId="21703"/>
    <cellStyle name="Normal 4 2 2 5 7" xfId="21704"/>
    <cellStyle name="Normal 4 2 2 6" xfId="3747"/>
    <cellStyle name="Normal 4 2 2 6 2" xfId="3748"/>
    <cellStyle name="Normal 4 2 2 6 2 2" xfId="3749"/>
    <cellStyle name="Normal 4 2 2 6 2 2 2" xfId="3750"/>
    <cellStyle name="Normal 4 2 2 6 2 2 2 2" xfId="21705"/>
    <cellStyle name="Normal 4 2 2 6 2 2 3" xfId="21706"/>
    <cellStyle name="Normal 4 2 2 6 2 3" xfId="3751"/>
    <cellStyle name="Normal 4 2 2 6 2 3 2" xfId="21707"/>
    <cellStyle name="Normal 4 2 2 6 2 4" xfId="21708"/>
    <cellStyle name="Normal 4 2 2 6 3" xfId="3752"/>
    <cellStyle name="Normal 4 2 2 6 3 2" xfId="3753"/>
    <cellStyle name="Normal 4 2 2 6 3 2 2" xfId="3754"/>
    <cellStyle name="Normal 4 2 2 6 3 2 2 2" xfId="21709"/>
    <cellStyle name="Normal 4 2 2 6 3 2 3" xfId="21710"/>
    <cellStyle name="Normal 4 2 2 6 3 3" xfId="3755"/>
    <cellStyle name="Normal 4 2 2 6 3 3 2" xfId="21711"/>
    <cellStyle name="Normal 4 2 2 6 3 4" xfId="21712"/>
    <cellStyle name="Normal 4 2 2 6 4" xfId="3756"/>
    <cellStyle name="Normal 4 2 2 6 4 2" xfId="3757"/>
    <cellStyle name="Normal 4 2 2 6 4 2 2" xfId="21713"/>
    <cellStyle name="Normal 4 2 2 6 4 3" xfId="21714"/>
    <cellStyle name="Normal 4 2 2 6 5" xfId="3758"/>
    <cellStyle name="Normal 4 2 2 6 5 2" xfId="21715"/>
    <cellStyle name="Normal 4 2 2 6 6" xfId="21716"/>
    <cellStyle name="Normal 4 2 2 7" xfId="3759"/>
    <cellStyle name="Normal 4 2 2 7 2" xfId="3760"/>
    <cellStyle name="Normal 4 2 2 7 2 2" xfId="3761"/>
    <cellStyle name="Normal 4 2 2 7 2 2 2" xfId="21717"/>
    <cellStyle name="Normal 4 2 2 7 2 3" xfId="21718"/>
    <cellStyle name="Normal 4 2 2 7 3" xfId="3762"/>
    <cellStyle name="Normal 4 2 2 7 3 2" xfId="21719"/>
    <cellStyle name="Normal 4 2 2 7 4" xfId="21720"/>
    <cellStyle name="Normal 4 2 2 8" xfId="3763"/>
    <cellStyle name="Normal 4 2 2 8 2" xfId="3764"/>
    <cellStyle name="Normal 4 2 2 8 2 2" xfId="3765"/>
    <cellStyle name="Normal 4 2 2 8 2 2 2" xfId="21721"/>
    <cellStyle name="Normal 4 2 2 8 2 3" xfId="21722"/>
    <cellStyle name="Normal 4 2 2 8 3" xfId="3766"/>
    <cellStyle name="Normal 4 2 2 8 3 2" xfId="21723"/>
    <cellStyle name="Normal 4 2 2 8 4" xfId="21724"/>
    <cellStyle name="Normal 4 2 2 9" xfId="3767"/>
    <cellStyle name="Normal 4 2 2 9 2" xfId="3768"/>
    <cellStyle name="Normal 4 2 2 9 2 2" xfId="21725"/>
    <cellStyle name="Normal 4 2 2 9 3" xfId="21726"/>
    <cellStyle name="Normal 4 2 3" xfId="3769"/>
    <cellStyle name="Normal 4 2 3 2" xfId="3770"/>
    <cellStyle name="Normal 4 2 3 2 2" xfId="3771"/>
    <cellStyle name="Normal 4 2 3 2 2 2" xfId="3772"/>
    <cellStyle name="Normal 4 2 3 2 2 2 2" xfId="3773"/>
    <cellStyle name="Normal 4 2 3 2 2 2 2 2" xfId="21727"/>
    <cellStyle name="Normal 4 2 3 2 2 2 3" xfId="21728"/>
    <cellStyle name="Normal 4 2 3 2 2 3" xfId="3774"/>
    <cellStyle name="Normal 4 2 3 2 2 3 2" xfId="21729"/>
    <cellStyle name="Normal 4 2 3 2 2 4" xfId="21730"/>
    <cellStyle name="Normal 4 2 3 2 3" xfId="3775"/>
    <cellStyle name="Normal 4 2 3 2 3 2" xfId="3776"/>
    <cellStyle name="Normal 4 2 3 2 3 2 2" xfId="3777"/>
    <cellStyle name="Normal 4 2 3 2 3 2 2 2" xfId="21731"/>
    <cellStyle name="Normal 4 2 3 2 3 2 3" xfId="21732"/>
    <cellStyle name="Normal 4 2 3 2 3 3" xfId="3778"/>
    <cellStyle name="Normal 4 2 3 2 3 3 2" xfId="21733"/>
    <cellStyle name="Normal 4 2 3 2 3 4" xfId="21734"/>
    <cellStyle name="Normal 4 2 3 2 4" xfId="3779"/>
    <cellStyle name="Normal 4 2 3 2 4 2" xfId="3780"/>
    <cellStyle name="Normal 4 2 3 2 4 2 2" xfId="21735"/>
    <cellStyle name="Normal 4 2 3 2 4 3" xfId="21736"/>
    <cellStyle name="Normal 4 2 3 2 5" xfId="3781"/>
    <cellStyle name="Normal 4 2 3 2 5 2" xfId="21737"/>
    <cellStyle name="Normal 4 2 3 2 6" xfId="21738"/>
    <cellStyle name="Normal 4 2 3 3" xfId="3782"/>
    <cellStyle name="Normal 4 2 3 3 2" xfId="3783"/>
    <cellStyle name="Normal 4 2 3 3 2 2" xfId="3784"/>
    <cellStyle name="Normal 4 2 3 3 2 2 2" xfId="21739"/>
    <cellStyle name="Normal 4 2 3 3 2 3" xfId="21740"/>
    <cellStyle name="Normal 4 2 3 3 3" xfId="3785"/>
    <cellStyle name="Normal 4 2 3 3 3 2" xfId="21741"/>
    <cellStyle name="Normal 4 2 3 3 4" xfId="21742"/>
    <cellStyle name="Normal 4 2 3 4" xfId="3786"/>
    <cellStyle name="Normal 4 2 3 4 2" xfId="3787"/>
    <cellStyle name="Normal 4 2 3 4 2 2" xfId="3788"/>
    <cellStyle name="Normal 4 2 3 4 2 2 2" xfId="21743"/>
    <cellStyle name="Normal 4 2 3 4 2 3" xfId="21744"/>
    <cellStyle name="Normal 4 2 3 4 3" xfId="3789"/>
    <cellStyle name="Normal 4 2 3 4 3 2" xfId="21745"/>
    <cellStyle name="Normal 4 2 3 4 4" xfId="21746"/>
    <cellStyle name="Normal 4 2 3 5" xfId="3790"/>
    <cellStyle name="Normal 4 2 3 5 2" xfId="3791"/>
    <cellStyle name="Normal 4 2 3 5 2 2" xfId="21747"/>
    <cellStyle name="Normal 4 2 3 5 3" xfId="21748"/>
    <cellStyle name="Normal 4 2 3 6" xfId="3792"/>
    <cellStyle name="Normal 4 2 3 6 2" xfId="21749"/>
    <cellStyle name="Normal 4 2 3 7" xfId="21750"/>
    <cellStyle name="Normal 4 2 4" xfId="3793"/>
    <cellStyle name="Normal 4 2 4 2" xfId="3794"/>
    <cellStyle name="Normal 4 2 4 2 2" xfId="3795"/>
    <cellStyle name="Normal 4 2 4 2 2 2" xfId="3796"/>
    <cellStyle name="Normal 4 2 4 2 2 2 2" xfId="3797"/>
    <cellStyle name="Normal 4 2 4 2 2 2 2 2" xfId="21751"/>
    <cellStyle name="Normal 4 2 4 2 2 2 3" xfId="21752"/>
    <cellStyle name="Normal 4 2 4 2 2 3" xfId="3798"/>
    <cellStyle name="Normal 4 2 4 2 2 3 2" xfId="21753"/>
    <cellStyle name="Normal 4 2 4 2 2 4" xfId="21754"/>
    <cellStyle name="Normal 4 2 4 2 3" xfId="3799"/>
    <cellStyle name="Normal 4 2 4 2 3 2" xfId="3800"/>
    <cellStyle name="Normal 4 2 4 2 3 2 2" xfId="3801"/>
    <cellStyle name="Normal 4 2 4 2 3 2 2 2" xfId="21755"/>
    <cellStyle name="Normal 4 2 4 2 3 2 3" xfId="21756"/>
    <cellStyle name="Normal 4 2 4 2 3 3" xfId="3802"/>
    <cellStyle name="Normal 4 2 4 2 3 3 2" xfId="21757"/>
    <cellStyle name="Normal 4 2 4 2 3 4" xfId="21758"/>
    <cellStyle name="Normal 4 2 4 2 4" xfId="3803"/>
    <cellStyle name="Normal 4 2 4 2 4 2" xfId="3804"/>
    <cellStyle name="Normal 4 2 4 2 4 2 2" xfId="21759"/>
    <cellStyle name="Normal 4 2 4 2 4 3" xfId="21760"/>
    <cellStyle name="Normal 4 2 4 2 5" xfId="3805"/>
    <cellStyle name="Normal 4 2 4 2 5 2" xfId="21761"/>
    <cellStyle name="Normal 4 2 4 2 6" xfId="21762"/>
    <cellStyle name="Normal 4 2 4 3" xfId="3806"/>
    <cellStyle name="Normal 4 2 4 3 2" xfId="3807"/>
    <cellStyle name="Normal 4 2 4 3 2 2" xfId="3808"/>
    <cellStyle name="Normal 4 2 4 3 2 2 2" xfId="21763"/>
    <cellStyle name="Normal 4 2 4 3 2 3" xfId="21764"/>
    <cellStyle name="Normal 4 2 4 3 3" xfId="3809"/>
    <cellStyle name="Normal 4 2 4 3 3 2" xfId="21765"/>
    <cellStyle name="Normal 4 2 4 3 4" xfId="21766"/>
    <cellStyle name="Normal 4 2 4 4" xfId="3810"/>
    <cellStyle name="Normal 4 2 4 4 2" xfId="3811"/>
    <cellStyle name="Normal 4 2 4 4 2 2" xfId="3812"/>
    <cellStyle name="Normal 4 2 4 4 2 2 2" xfId="21767"/>
    <cellStyle name="Normal 4 2 4 4 2 3" xfId="21768"/>
    <cellStyle name="Normal 4 2 4 4 3" xfId="3813"/>
    <cellStyle name="Normal 4 2 4 4 3 2" xfId="21769"/>
    <cellStyle name="Normal 4 2 4 4 4" xfId="21770"/>
    <cellStyle name="Normal 4 2 4 5" xfId="3814"/>
    <cellStyle name="Normal 4 2 4 5 2" xfId="3815"/>
    <cellStyle name="Normal 4 2 4 5 2 2" xfId="21771"/>
    <cellStyle name="Normal 4 2 4 5 3" xfId="21772"/>
    <cellStyle name="Normal 4 2 4 6" xfId="3816"/>
    <cellStyle name="Normal 4 2 4 6 2" xfId="21773"/>
    <cellStyle name="Normal 4 2 4 7" xfId="21774"/>
    <cellStyle name="Normal 4 2 5" xfId="3817"/>
    <cellStyle name="Normal 4 2 5 2" xfId="3818"/>
    <cellStyle name="Normal 4 2 5 2 2" xfId="3819"/>
    <cellStyle name="Normal 4 2 5 2 2 2" xfId="3820"/>
    <cellStyle name="Normal 4 2 5 2 2 2 2" xfId="3821"/>
    <cellStyle name="Normal 4 2 5 2 2 2 2 2" xfId="21775"/>
    <cellStyle name="Normal 4 2 5 2 2 2 3" xfId="21776"/>
    <cellStyle name="Normal 4 2 5 2 2 3" xfId="3822"/>
    <cellStyle name="Normal 4 2 5 2 2 3 2" xfId="21777"/>
    <cellStyle name="Normal 4 2 5 2 2 4" xfId="21778"/>
    <cellStyle name="Normal 4 2 5 2 3" xfId="3823"/>
    <cellStyle name="Normal 4 2 5 2 3 2" xfId="3824"/>
    <cellStyle name="Normal 4 2 5 2 3 2 2" xfId="3825"/>
    <cellStyle name="Normal 4 2 5 2 3 2 2 2" xfId="21779"/>
    <cellStyle name="Normal 4 2 5 2 3 2 3" xfId="21780"/>
    <cellStyle name="Normal 4 2 5 2 3 3" xfId="3826"/>
    <cellStyle name="Normal 4 2 5 2 3 3 2" xfId="21781"/>
    <cellStyle name="Normal 4 2 5 2 3 4" xfId="21782"/>
    <cellStyle name="Normal 4 2 5 2 4" xfId="3827"/>
    <cellStyle name="Normal 4 2 5 2 4 2" xfId="3828"/>
    <cellStyle name="Normal 4 2 5 2 4 2 2" xfId="21783"/>
    <cellStyle name="Normal 4 2 5 2 4 3" xfId="21784"/>
    <cellStyle name="Normal 4 2 5 2 5" xfId="3829"/>
    <cellStyle name="Normal 4 2 5 2 5 2" xfId="21785"/>
    <cellStyle name="Normal 4 2 5 2 6" xfId="21786"/>
    <cellStyle name="Normal 4 2 5 3" xfId="3830"/>
    <cellStyle name="Normal 4 2 5 3 2" xfId="3831"/>
    <cellStyle name="Normal 4 2 5 3 2 2" xfId="3832"/>
    <cellStyle name="Normal 4 2 5 3 2 2 2" xfId="21787"/>
    <cellStyle name="Normal 4 2 5 3 2 3" xfId="21788"/>
    <cellStyle name="Normal 4 2 5 3 3" xfId="3833"/>
    <cellStyle name="Normal 4 2 5 3 3 2" xfId="21789"/>
    <cellStyle name="Normal 4 2 5 3 4" xfId="21790"/>
    <cellStyle name="Normal 4 2 5 4" xfId="3834"/>
    <cellStyle name="Normal 4 2 5 4 2" xfId="3835"/>
    <cellStyle name="Normal 4 2 5 4 2 2" xfId="3836"/>
    <cellStyle name="Normal 4 2 5 4 2 2 2" xfId="21791"/>
    <cellStyle name="Normal 4 2 5 4 2 3" xfId="21792"/>
    <cellStyle name="Normal 4 2 5 4 3" xfId="3837"/>
    <cellStyle name="Normal 4 2 5 4 3 2" xfId="21793"/>
    <cellStyle name="Normal 4 2 5 4 4" xfId="21794"/>
    <cellStyle name="Normal 4 2 5 5" xfId="3838"/>
    <cellStyle name="Normal 4 2 5 5 2" xfId="3839"/>
    <cellStyle name="Normal 4 2 5 5 2 2" xfId="21795"/>
    <cellStyle name="Normal 4 2 5 5 3" xfId="21796"/>
    <cellStyle name="Normal 4 2 5 6" xfId="3840"/>
    <cellStyle name="Normal 4 2 5 6 2" xfId="21797"/>
    <cellStyle name="Normal 4 2 5 7" xfId="21798"/>
    <cellStyle name="Normal 4 2 6" xfId="3841"/>
    <cellStyle name="Normal 4 2 6 2" xfId="3842"/>
    <cellStyle name="Normal 4 2 6 2 2" xfId="3843"/>
    <cellStyle name="Normal 4 2 6 2 2 2" xfId="3844"/>
    <cellStyle name="Normal 4 2 6 2 2 2 2" xfId="3845"/>
    <cellStyle name="Normal 4 2 6 2 2 2 2 2" xfId="21799"/>
    <cellStyle name="Normal 4 2 6 2 2 2 3" xfId="21800"/>
    <cellStyle name="Normal 4 2 6 2 2 3" xfId="3846"/>
    <cellStyle name="Normal 4 2 6 2 2 3 2" xfId="21801"/>
    <cellStyle name="Normal 4 2 6 2 2 4" xfId="21802"/>
    <cellStyle name="Normal 4 2 6 2 3" xfId="3847"/>
    <cellStyle name="Normal 4 2 6 2 3 2" xfId="3848"/>
    <cellStyle name="Normal 4 2 6 2 3 2 2" xfId="3849"/>
    <cellStyle name="Normal 4 2 6 2 3 2 2 2" xfId="21803"/>
    <cellStyle name="Normal 4 2 6 2 3 2 3" xfId="21804"/>
    <cellStyle name="Normal 4 2 6 2 3 3" xfId="3850"/>
    <cellStyle name="Normal 4 2 6 2 3 3 2" xfId="21805"/>
    <cellStyle name="Normal 4 2 6 2 3 4" xfId="21806"/>
    <cellStyle name="Normal 4 2 6 2 4" xfId="3851"/>
    <cellStyle name="Normal 4 2 6 2 4 2" xfId="3852"/>
    <cellStyle name="Normal 4 2 6 2 4 2 2" xfId="21807"/>
    <cellStyle name="Normal 4 2 6 2 4 3" xfId="21808"/>
    <cellStyle name="Normal 4 2 6 2 5" xfId="3853"/>
    <cellStyle name="Normal 4 2 6 2 5 2" xfId="21809"/>
    <cellStyle name="Normal 4 2 6 2 6" xfId="21810"/>
    <cellStyle name="Normal 4 2 6 3" xfId="3854"/>
    <cellStyle name="Normal 4 2 6 3 2" xfId="3855"/>
    <cellStyle name="Normal 4 2 6 3 2 2" xfId="3856"/>
    <cellStyle name="Normal 4 2 6 3 2 2 2" xfId="21811"/>
    <cellStyle name="Normal 4 2 6 3 2 3" xfId="21812"/>
    <cellStyle name="Normal 4 2 6 3 3" xfId="3857"/>
    <cellStyle name="Normal 4 2 6 3 3 2" xfId="21813"/>
    <cellStyle name="Normal 4 2 6 3 4" xfId="21814"/>
    <cellStyle name="Normal 4 2 6 4" xfId="3858"/>
    <cellStyle name="Normal 4 2 6 4 2" xfId="3859"/>
    <cellStyle name="Normal 4 2 6 4 2 2" xfId="3860"/>
    <cellStyle name="Normal 4 2 6 4 2 2 2" xfId="21815"/>
    <cellStyle name="Normal 4 2 6 4 2 3" xfId="21816"/>
    <cellStyle name="Normal 4 2 6 4 3" xfId="3861"/>
    <cellStyle name="Normal 4 2 6 4 3 2" xfId="21817"/>
    <cellStyle name="Normal 4 2 6 4 4" xfId="21818"/>
    <cellStyle name="Normal 4 2 6 5" xfId="3862"/>
    <cellStyle name="Normal 4 2 6 5 2" xfId="3863"/>
    <cellStyle name="Normal 4 2 6 5 2 2" xfId="21819"/>
    <cellStyle name="Normal 4 2 6 5 3" xfId="21820"/>
    <cellStyle name="Normal 4 2 6 6" xfId="3864"/>
    <cellStyle name="Normal 4 2 6 6 2" xfId="21821"/>
    <cellStyle name="Normal 4 2 6 7" xfId="21822"/>
    <cellStyle name="Normal 4 2 7" xfId="3865"/>
    <cellStyle name="Normal 4 2 7 2" xfId="3866"/>
    <cellStyle name="Normal 4 2 7 2 2" xfId="3867"/>
    <cellStyle name="Normal 4 2 7 2 2 2" xfId="3868"/>
    <cellStyle name="Normal 4 2 7 2 2 2 2" xfId="21823"/>
    <cellStyle name="Normal 4 2 7 2 2 3" xfId="21824"/>
    <cellStyle name="Normal 4 2 7 2 3" xfId="3869"/>
    <cellStyle name="Normal 4 2 7 2 3 2" xfId="21825"/>
    <cellStyle name="Normal 4 2 7 2 4" xfId="21826"/>
    <cellStyle name="Normal 4 2 7 3" xfId="3870"/>
    <cellStyle name="Normal 4 2 7 3 2" xfId="3871"/>
    <cellStyle name="Normal 4 2 7 3 2 2" xfId="3872"/>
    <cellStyle name="Normal 4 2 7 3 2 2 2" xfId="21827"/>
    <cellStyle name="Normal 4 2 7 3 2 3" xfId="21828"/>
    <cellStyle name="Normal 4 2 7 3 3" xfId="3873"/>
    <cellStyle name="Normal 4 2 7 3 3 2" xfId="21829"/>
    <cellStyle name="Normal 4 2 7 3 4" xfId="21830"/>
    <cellStyle name="Normal 4 2 7 4" xfId="3874"/>
    <cellStyle name="Normal 4 2 7 4 2" xfId="3875"/>
    <cellStyle name="Normal 4 2 7 4 2 2" xfId="21831"/>
    <cellStyle name="Normal 4 2 7 4 3" xfId="21832"/>
    <cellStyle name="Normal 4 2 7 5" xfId="3876"/>
    <cellStyle name="Normal 4 2 7 5 2" xfId="21833"/>
    <cellStyle name="Normal 4 2 7 6" xfId="21834"/>
    <cellStyle name="Normal 4 2 8" xfId="3877"/>
    <cellStyle name="Normal 4 2 8 2" xfId="3878"/>
    <cellStyle name="Normal 4 2 8 2 2" xfId="3879"/>
    <cellStyle name="Normal 4 2 8 2 2 2" xfId="21835"/>
    <cellStyle name="Normal 4 2 8 2 3" xfId="21836"/>
    <cellStyle name="Normal 4 2 8 3" xfId="3880"/>
    <cellStyle name="Normal 4 2 8 3 2" xfId="21837"/>
    <cellStyle name="Normal 4 2 8 4" xfId="21838"/>
    <cellStyle name="Normal 4 2 9" xfId="3881"/>
    <cellStyle name="Normal 4 2 9 2" xfId="3882"/>
    <cellStyle name="Normal 4 2 9 2 2" xfId="3883"/>
    <cellStyle name="Normal 4 2 9 2 2 2" xfId="21839"/>
    <cellStyle name="Normal 4 2 9 2 3" xfId="21840"/>
    <cellStyle name="Normal 4 2 9 3" xfId="3884"/>
    <cellStyle name="Normal 4 2 9 3 2" xfId="21841"/>
    <cellStyle name="Normal 4 2 9 4" xfId="21842"/>
    <cellStyle name="Normal 4 3" xfId="3885"/>
    <cellStyle name="Normal 4 3 10" xfId="3886"/>
    <cellStyle name="Normal 4 3 10 2" xfId="21843"/>
    <cellStyle name="Normal 4 3 11" xfId="3887"/>
    <cellStyle name="Normal 4 3 12" xfId="21844"/>
    <cellStyle name="Normal 4 3 13" xfId="21845"/>
    <cellStyle name="Normal 4 3 2" xfId="3888"/>
    <cellStyle name="Normal 4 3 2 2" xfId="3889"/>
    <cellStyle name="Normal 4 3 2 2 2" xfId="3890"/>
    <cellStyle name="Normal 4 3 2 2 2 2" xfId="3891"/>
    <cellStyle name="Normal 4 3 2 2 2 2 2" xfId="3892"/>
    <cellStyle name="Normal 4 3 2 2 2 2 2 2" xfId="21846"/>
    <cellStyle name="Normal 4 3 2 2 2 2 3" xfId="21847"/>
    <cellStyle name="Normal 4 3 2 2 2 3" xfId="3893"/>
    <cellStyle name="Normal 4 3 2 2 2 3 2" xfId="21848"/>
    <cellStyle name="Normal 4 3 2 2 2 4" xfId="21849"/>
    <cellStyle name="Normal 4 3 2 2 3" xfId="3894"/>
    <cellStyle name="Normal 4 3 2 2 3 2" xfId="3895"/>
    <cellStyle name="Normal 4 3 2 2 3 2 2" xfId="3896"/>
    <cellStyle name="Normal 4 3 2 2 3 2 2 2" xfId="21850"/>
    <cellStyle name="Normal 4 3 2 2 3 2 3" xfId="21851"/>
    <cellStyle name="Normal 4 3 2 2 3 3" xfId="3897"/>
    <cellStyle name="Normal 4 3 2 2 3 3 2" xfId="21852"/>
    <cellStyle name="Normal 4 3 2 2 3 4" xfId="21853"/>
    <cellStyle name="Normal 4 3 2 2 4" xfId="3898"/>
    <cellStyle name="Normal 4 3 2 2 4 2" xfId="3899"/>
    <cellStyle name="Normal 4 3 2 2 4 2 2" xfId="21854"/>
    <cellStyle name="Normal 4 3 2 2 4 3" xfId="21855"/>
    <cellStyle name="Normal 4 3 2 2 5" xfId="3900"/>
    <cellStyle name="Normal 4 3 2 2 5 2" xfId="21856"/>
    <cellStyle name="Normal 4 3 2 2 6" xfId="21857"/>
    <cellStyle name="Normal 4 3 2 3" xfId="3901"/>
    <cellStyle name="Normal 4 3 2 3 2" xfId="3902"/>
    <cellStyle name="Normal 4 3 2 3 2 2" xfId="3903"/>
    <cellStyle name="Normal 4 3 2 3 2 2 2" xfId="21858"/>
    <cellStyle name="Normal 4 3 2 3 2 3" xfId="21859"/>
    <cellStyle name="Normal 4 3 2 3 3" xfId="3904"/>
    <cellStyle name="Normal 4 3 2 3 3 2" xfId="21860"/>
    <cellStyle name="Normal 4 3 2 3 4" xfId="21861"/>
    <cellStyle name="Normal 4 3 2 4" xfId="3905"/>
    <cellStyle name="Normal 4 3 2 4 2" xfId="3906"/>
    <cellStyle name="Normal 4 3 2 4 2 2" xfId="3907"/>
    <cellStyle name="Normal 4 3 2 4 2 2 2" xfId="21862"/>
    <cellStyle name="Normal 4 3 2 4 2 3" xfId="21863"/>
    <cellStyle name="Normal 4 3 2 4 3" xfId="3908"/>
    <cellStyle name="Normal 4 3 2 4 3 2" xfId="21864"/>
    <cellStyle name="Normal 4 3 2 4 4" xfId="21865"/>
    <cellStyle name="Normal 4 3 2 5" xfId="3909"/>
    <cellStyle name="Normal 4 3 2 5 2" xfId="3910"/>
    <cellStyle name="Normal 4 3 2 5 2 2" xfId="21866"/>
    <cellStyle name="Normal 4 3 2 5 3" xfId="21867"/>
    <cellStyle name="Normal 4 3 2 6" xfId="3911"/>
    <cellStyle name="Normal 4 3 2 6 2" xfId="21868"/>
    <cellStyle name="Normal 4 3 2 7" xfId="21869"/>
    <cellStyle name="Normal 4 3 3" xfId="3912"/>
    <cellStyle name="Normal 4 3 3 2" xfId="3913"/>
    <cellStyle name="Normal 4 3 3 2 2" xfId="3914"/>
    <cellStyle name="Normal 4 3 3 2 2 2" xfId="3915"/>
    <cellStyle name="Normal 4 3 3 2 2 2 2" xfId="3916"/>
    <cellStyle name="Normal 4 3 3 2 2 2 2 2" xfId="21870"/>
    <cellStyle name="Normal 4 3 3 2 2 2 3" xfId="21871"/>
    <cellStyle name="Normal 4 3 3 2 2 3" xfId="3917"/>
    <cellStyle name="Normal 4 3 3 2 2 3 2" xfId="21872"/>
    <cellStyle name="Normal 4 3 3 2 2 4" xfId="21873"/>
    <cellStyle name="Normal 4 3 3 2 3" xfId="3918"/>
    <cellStyle name="Normal 4 3 3 2 3 2" xfId="3919"/>
    <cellStyle name="Normal 4 3 3 2 3 2 2" xfId="3920"/>
    <cellStyle name="Normal 4 3 3 2 3 2 2 2" xfId="21874"/>
    <cellStyle name="Normal 4 3 3 2 3 2 3" xfId="21875"/>
    <cellStyle name="Normal 4 3 3 2 3 3" xfId="3921"/>
    <cellStyle name="Normal 4 3 3 2 3 3 2" xfId="21876"/>
    <cellStyle name="Normal 4 3 3 2 3 4" xfId="21877"/>
    <cellStyle name="Normal 4 3 3 2 4" xfId="3922"/>
    <cellStyle name="Normal 4 3 3 2 4 2" xfId="3923"/>
    <cellStyle name="Normal 4 3 3 2 4 2 2" xfId="21878"/>
    <cellStyle name="Normal 4 3 3 2 4 3" xfId="21879"/>
    <cellStyle name="Normal 4 3 3 2 5" xfId="3924"/>
    <cellStyle name="Normal 4 3 3 2 5 2" xfId="21880"/>
    <cellStyle name="Normal 4 3 3 2 6" xfId="21881"/>
    <cellStyle name="Normal 4 3 3 3" xfId="3925"/>
    <cellStyle name="Normal 4 3 3 3 2" xfId="3926"/>
    <cellStyle name="Normal 4 3 3 3 2 2" xfId="3927"/>
    <cellStyle name="Normal 4 3 3 3 2 2 2" xfId="21882"/>
    <cellStyle name="Normal 4 3 3 3 2 3" xfId="21883"/>
    <cellStyle name="Normal 4 3 3 3 3" xfId="3928"/>
    <cellStyle name="Normal 4 3 3 3 3 2" xfId="21884"/>
    <cellStyle name="Normal 4 3 3 3 4" xfId="21885"/>
    <cellStyle name="Normal 4 3 3 4" xfId="3929"/>
    <cellStyle name="Normal 4 3 3 4 2" xfId="3930"/>
    <cellStyle name="Normal 4 3 3 4 2 2" xfId="3931"/>
    <cellStyle name="Normal 4 3 3 4 2 2 2" xfId="21886"/>
    <cellStyle name="Normal 4 3 3 4 2 3" xfId="21887"/>
    <cellStyle name="Normal 4 3 3 4 3" xfId="3932"/>
    <cellStyle name="Normal 4 3 3 4 3 2" xfId="21888"/>
    <cellStyle name="Normal 4 3 3 4 4" xfId="21889"/>
    <cellStyle name="Normal 4 3 3 5" xfId="3933"/>
    <cellStyle name="Normal 4 3 3 5 2" xfId="3934"/>
    <cellStyle name="Normal 4 3 3 5 2 2" xfId="21890"/>
    <cellStyle name="Normal 4 3 3 5 3" xfId="21891"/>
    <cellStyle name="Normal 4 3 3 6" xfId="3935"/>
    <cellStyle name="Normal 4 3 3 6 2" xfId="21892"/>
    <cellStyle name="Normal 4 3 3 7" xfId="21893"/>
    <cellStyle name="Normal 4 3 4" xfId="3936"/>
    <cellStyle name="Normal 4 3 4 2" xfId="3937"/>
    <cellStyle name="Normal 4 3 4 2 2" xfId="3938"/>
    <cellStyle name="Normal 4 3 4 2 2 2" xfId="3939"/>
    <cellStyle name="Normal 4 3 4 2 2 2 2" xfId="3940"/>
    <cellStyle name="Normal 4 3 4 2 2 2 2 2" xfId="21894"/>
    <cellStyle name="Normal 4 3 4 2 2 2 3" xfId="21895"/>
    <cellStyle name="Normal 4 3 4 2 2 3" xfId="3941"/>
    <cellStyle name="Normal 4 3 4 2 2 3 2" xfId="21896"/>
    <cellStyle name="Normal 4 3 4 2 2 4" xfId="21897"/>
    <cellStyle name="Normal 4 3 4 2 3" xfId="3942"/>
    <cellStyle name="Normal 4 3 4 2 3 2" xfId="3943"/>
    <cellStyle name="Normal 4 3 4 2 3 2 2" xfId="3944"/>
    <cellStyle name="Normal 4 3 4 2 3 2 2 2" xfId="21898"/>
    <cellStyle name="Normal 4 3 4 2 3 2 3" xfId="21899"/>
    <cellStyle name="Normal 4 3 4 2 3 3" xfId="3945"/>
    <cellStyle name="Normal 4 3 4 2 3 3 2" xfId="21900"/>
    <cellStyle name="Normal 4 3 4 2 3 4" xfId="21901"/>
    <cellStyle name="Normal 4 3 4 2 4" xfId="3946"/>
    <cellStyle name="Normal 4 3 4 2 4 2" xfId="3947"/>
    <cellStyle name="Normal 4 3 4 2 4 2 2" xfId="21902"/>
    <cellStyle name="Normal 4 3 4 2 4 3" xfId="21903"/>
    <cellStyle name="Normal 4 3 4 2 5" xfId="3948"/>
    <cellStyle name="Normal 4 3 4 2 5 2" xfId="21904"/>
    <cellStyle name="Normal 4 3 4 2 6" xfId="21905"/>
    <cellStyle name="Normal 4 3 4 3" xfId="3949"/>
    <cellStyle name="Normal 4 3 4 3 2" xfId="3950"/>
    <cellStyle name="Normal 4 3 4 3 2 2" xfId="3951"/>
    <cellStyle name="Normal 4 3 4 3 2 2 2" xfId="21906"/>
    <cellStyle name="Normal 4 3 4 3 2 3" xfId="21907"/>
    <cellStyle name="Normal 4 3 4 3 3" xfId="3952"/>
    <cellStyle name="Normal 4 3 4 3 3 2" xfId="21908"/>
    <cellStyle name="Normal 4 3 4 3 4" xfId="21909"/>
    <cellStyle name="Normal 4 3 4 4" xfId="3953"/>
    <cellStyle name="Normal 4 3 4 4 2" xfId="3954"/>
    <cellStyle name="Normal 4 3 4 4 2 2" xfId="3955"/>
    <cellStyle name="Normal 4 3 4 4 2 2 2" xfId="21910"/>
    <cellStyle name="Normal 4 3 4 4 2 3" xfId="21911"/>
    <cellStyle name="Normal 4 3 4 4 3" xfId="3956"/>
    <cellStyle name="Normal 4 3 4 4 3 2" xfId="21912"/>
    <cellStyle name="Normal 4 3 4 4 4" xfId="21913"/>
    <cellStyle name="Normal 4 3 4 5" xfId="3957"/>
    <cellStyle name="Normal 4 3 4 5 2" xfId="3958"/>
    <cellStyle name="Normal 4 3 4 5 2 2" xfId="21914"/>
    <cellStyle name="Normal 4 3 4 5 3" xfId="21915"/>
    <cellStyle name="Normal 4 3 4 6" xfId="3959"/>
    <cellStyle name="Normal 4 3 4 6 2" xfId="21916"/>
    <cellStyle name="Normal 4 3 4 7" xfId="21917"/>
    <cellStyle name="Normal 4 3 5" xfId="3960"/>
    <cellStyle name="Normal 4 3 5 2" xfId="3961"/>
    <cellStyle name="Normal 4 3 5 2 2" xfId="3962"/>
    <cellStyle name="Normal 4 3 5 2 2 2" xfId="3963"/>
    <cellStyle name="Normal 4 3 5 2 2 2 2" xfId="3964"/>
    <cellStyle name="Normal 4 3 5 2 2 2 2 2" xfId="21918"/>
    <cellStyle name="Normal 4 3 5 2 2 2 3" xfId="21919"/>
    <cellStyle name="Normal 4 3 5 2 2 3" xfId="3965"/>
    <cellStyle name="Normal 4 3 5 2 2 3 2" xfId="21920"/>
    <cellStyle name="Normal 4 3 5 2 2 4" xfId="21921"/>
    <cellStyle name="Normal 4 3 5 2 3" xfId="3966"/>
    <cellStyle name="Normal 4 3 5 2 3 2" xfId="3967"/>
    <cellStyle name="Normal 4 3 5 2 3 2 2" xfId="3968"/>
    <cellStyle name="Normal 4 3 5 2 3 2 2 2" xfId="21922"/>
    <cellStyle name="Normal 4 3 5 2 3 2 3" xfId="21923"/>
    <cellStyle name="Normal 4 3 5 2 3 3" xfId="3969"/>
    <cellStyle name="Normal 4 3 5 2 3 3 2" xfId="21924"/>
    <cellStyle name="Normal 4 3 5 2 3 4" xfId="21925"/>
    <cellStyle name="Normal 4 3 5 2 4" xfId="3970"/>
    <cellStyle name="Normal 4 3 5 2 4 2" xfId="3971"/>
    <cellStyle name="Normal 4 3 5 2 4 2 2" xfId="21926"/>
    <cellStyle name="Normal 4 3 5 2 4 3" xfId="21927"/>
    <cellStyle name="Normal 4 3 5 2 5" xfId="3972"/>
    <cellStyle name="Normal 4 3 5 2 5 2" xfId="21928"/>
    <cellStyle name="Normal 4 3 5 2 6" xfId="21929"/>
    <cellStyle name="Normal 4 3 5 3" xfId="3973"/>
    <cellStyle name="Normal 4 3 5 3 2" xfId="3974"/>
    <cellStyle name="Normal 4 3 5 3 2 2" xfId="3975"/>
    <cellStyle name="Normal 4 3 5 3 2 2 2" xfId="21930"/>
    <cellStyle name="Normal 4 3 5 3 2 3" xfId="21931"/>
    <cellStyle name="Normal 4 3 5 3 3" xfId="3976"/>
    <cellStyle name="Normal 4 3 5 3 3 2" xfId="21932"/>
    <cellStyle name="Normal 4 3 5 3 4" xfId="21933"/>
    <cellStyle name="Normal 4 3 5 4" xfId="3977"/>
    <cellStyle name="Normal 4 3 5 4 2" xfId="3978"/>
    <cellStyle name="Normal 4 3 5 4 2 2" xfId="3979"/>
    <cellStyle name="Normal 4 3 5 4 2 2 2" xfId="21934"/>
    <cellStyle name="Normal 4 3 5 4 2 3" xfId="21935"/>
    <cellStyle name="Normal 4 3 5 4 3" xfId="3980"/>
    <cellStyle name="Normal 4 3 5 4 3 2" xfId="21936"/>
    <cellStyle name="Normal 4 3 5 4 4" xfId="21937"/>
    <cellStyle name="Normal 4 3 5 5" xfId="3981"/>
    <cellStyle name="Normal 4 3 5 5 2" xfId="3982"/>
    <cellStyle name="Normal 4 3 5 5 2 2" xfId="21938"/>
    <cellStyle name="Normal 4 3 5 5 3" xfId="21939"/>
    <cellStyle name="Normal 4 3 5 6" xfId="3983"/>
    <cellStyle name="Normal 4 3 5 6 2" xfId="21940"/>
    <cellStyle name="Normal 4 3 5 7" xfId="21941"/>
    <cellStyle name="Normal 4 3 6" xfId="3984"/>
    <cellStyle name="Normal 4 3 6 2" xfId="3985"/>
    <cellStyle name="Normal 4 3 6 2 2" xfId="3986"/>
    <cellStyle name="Normal 4 3 6 2 2 2" xfId="3987"/>
    <cellStyle name="Normal 4 3 6 2 2 2 2" xfId="21942"/>
    <cellStyle name="Normal 4 3 6 2 2 3" xfId="21943"/>
    <cellStyle name="Normal 4 3 6 2 3" xfId="3988"/>
    <cellStyle name="Normal 4 3 6 2 3 2" xfId="21944"/>
    <cellStyle name="Normal 4 3 6 2 4" xfId="21945"/>
    <cellStyle name="Normal 4 3 6 3" xfId="3989"/>
    <cellStyle name="Normal 4 3 6 3 2" xfId="3990"/>
    <cellStyle name="Normal 4 3 6 3 2 2" xfId="3991"/>
    <cellStyle name="Normal 4 3 6 3 2 2 2" xfId="21946"/>
    <cellStyle name="Normal 4 3 6 3 2 3" xfId="21947"/>
    <cellStyle name="Normal 4 3 6 3 3" xfId="3992"/>
    <cellStyle name="Normal 4 3 6 3 3 2" xfId="21948"/>
    <cellStyle name="Normal 4 3 6 3 4" xfId="21949"/>
    <cellStyle name="Normal 4 3 6 4" xfId="3993"/>
    <cellStyle name="Normal 4 3 6 4 2" xfId="3994"/>
    <cellStyle name="Normal 4 3 6 4 2 2" xfId="21950"/>
    <cellStyle name="Normal 4 3 6 4 3" xfId="21951"/>
    <cellStyle name="Normal 4 3 6 5" xfId="3995"/>
    <cellStyle name="Normal 4 3 6 5 2" xfId="21952"/>
    <cellStyle name="Normal 4 3 6 6" xfId="21953"/>
    <cellStyle name="Normal 4 3 7" xfId="3996"/>
    <cellStyle name="Normal 4 3 7 2" xfId="3997"/>
    <cellStyle name="Normal 4 3 7 2 2" xfId="3998"/>
    <cellStyle name="Normal 4 3 7 2 2 2" xfId="21954"/>
    <cellStyle name="Normal 4 3 7 2 3" xfId="21955"/>
    <cellStyle name="Normal 4 3 7 3" xfId="3999"/>
    <cellStyle name="Normal 4 3 7 3 2" xfId="21956"/>
    <cellStyle name="Normal 4 3 7 4" xfId="21957"/>
    <cellStyle name="Normal 4 3 8" xfId="4000"/>
    <cellStyle name="Normal 4 3 8 2" xfId="4001"/>
    <cellStyle name="Normal 4 3 8 2 2" xfId="4002"/>
    <cellStyle name="Normal 4 3 8 2 2 2" xfId="21958"/>
    <cellStyle name="Normal 4 3 8 2 3" xfId="21959"/>
    <cellStyle name="Normal 4 3 8 3" xfId="4003"/>
    <cellStyle name="Normal 4 3 8 3 2" xfId="21960"/>
    <cellStyle name="Normal 4 3 8 4" xfId="21961"/>
    <cellStyle name="Normal 4 3 9" xfId="4004"/>
    <cellStyle name="Normal 4 3 9 2" xfId="4005"/>
    <cellStyle name="Normal 4 3 9 2 2" xfId="21962"/>
    <cellStyle name="Normal 4 3 9 3" xfId="21963"/>
    <cellStyle name="Normal 4 4" xfId="4006"/>
    <cellStyle name="Normal 4 4 2" xfId="4007"/>
    <cellStyle name="Normal 4 4 2 2" xfId="4008"/>
    <cellStyle name="Normal 4 4 2 2 2" xfId="4009"/>
    <cellStyle name="Normal 4 4 2 2 2 2" xfId="4010"/>
    <cellStyle name="Normal 4 4 2 2 2 2 2" xfId="21964"/>
    <cellStyle name="Normal 4 4 2 2 2 3" xfId="21965"/>
    <cellStyle name="Normal 4 4 2 2 3" xfId="4011"/>
    <cellStyle name="Normal 4 4 2 2 3 2" xfId="21966"/>
    <cellStyle name="Normal 4 4 2 2 4" xfId="21967"/>
    <cellStyle name="Normal 4 4 2 3" xfId="4012"/>
    <cellStyle name="Normal 4 4 2 3 2" xfId="4013"/>
    <cellStyle name="Normal 4 4 2 3 2 2" xfId="4014"/>
    <cellStyle name="Normal 4 4 2 3 2 2 2" xfId="21968"/>
    <cellStyle name="Normal 4 4 2 3 2 3" xfId="21969"/>
    <cellStyle name="Normal 4 4 2 3 3" xfId="4015"/>
    <cellStyle name="Normal 4 4 2 3 3 2" xfId="21970"/>
    <cellStyle name="Normal 4 4 2 3 4" xfId="21971"/>
    <cellStyle name="Normal 4 4 2 4" xfId="4016"/>
    <cellStyle name="Normal 4 4 2 4 2" xfId="4017"/>
    <cellStyle name="Normal 4 4 2 4 2 2" xfId="21972"/>
    <cellStyle name="Normal 4 4 2 4 3" xfId="21973"/>
    <cellStyle name="Normal 4 4 2 5" xfId="4018"/>
    <cellStyle name="Normal 4 4 2 5 2" xfId="21974"/>
    <cellStyle name="Normal 4 4 2 6" xfId="21975"/>
    <cellStyle name="Normal 4 4 3" xfId="4019"/>
    <cellStyle name="Normal 4 4 3 2" xfId="4020"/>
    <cellStyle name="Normal 4 4 3 2 2" xfId="4021"/>
    <cellStyle name="Normal 4 4 3 2 2 2" xfId="21976"/>
    <cellStyle name="Normal 4 4 3 2 3" xfId="21977"/>
    <cellStyle name="Normal 4 4 3 3" xfId="4022"/>
    <cellStyle name="Normal 4 4 3 3 2" xfId="21978"/>
    <cellStyle name="Normal 4 4 3 4" xfId="21979"/>
    <cellStyle name="Normal 4 4 4" xfId="4023"/>
    <cellStyle name="Normal 4 4 4 2" xfId="4024"/>
    <cellStyle name="Normal 4 4 4 2 2" xfId="4025"/>
    <cellStyle name="Normal 4 4 4 2 2 2" xfId="21980"/>
    <cellStyle name="Normal 4 4 4 2 3" xfId="21981"/>
    <cellStyle name="Normal 4 4 4 3" xfId="4026"/>
    <cellStyle name="Normal 4 4 4 3 2" xfId="21982"/>
    <cellStyle name="Normal 4 4 4 4" xfId="21983"/>
    <cellStyle name="Normal 4 4 5" xfId="4027"/>
    <cellStyle name="Normal 4 4 5 2" xfId="4028"/>
    <cellStyle name="Normal 4 4 5 2 2" xfId="21984"/>
    <cellStyle name="Normal 4 4 5 3" xfId="21985"/>
    <cellStyle name="Normal 4 4 6" xfId="4029"/>
    <cellStyle name="Normal 4 4 6 2" xfId="21986"/>
    <cellStyle name="Normal 4 4 7" xfId="4030"/>
    <cellStyle name="Normal 4 5" xfId="4031"/>
    <cellStyle name="Normal 4 5 2" xfId="4032"/>
    <cellStyle name="Normal 4 5 2 2" xfId="4033"/>
    <cellStyle name="Normal 4 5 2 2 2" xfId="4034"/>
    <cellStyle name="Normal 4 5 2 2 2 2" xfId="4035"/>
    <cellStyle name="Normal 4 5 2 2 2 2 2" xfId="21987"/>
    <cellStyle name="Normal 4 5 2 2 2 3" xfId="21988"/>
    <cellStyle name="Normal 4 5 2 2 3" xfId="4036"/>
    <cellStyle name="Normal 4 5 2 2 3 2" xfId="21989"/>
    <cellStyle name="Normal 4 5 2 2 4" xfId="21990"/>
    <cellStyle name="Normal 4 5 2 3" xfId="4037"/>
    <cellStyle name="Normal 4 5 2 3 2" xfId="4038"/>
    <cellStyle name="Normal 4 5 2 3 2 2" xfId="4039"/>
    <cellStyle name="Normal 4 5 2 3 2 2 2" xfId="21991"/>
    <cellStyle name="Normal 4 5 2 3 2 3" xfId="21992"/>
    <cellStyle name="Normal 4 5 2 3 3" xfId="4040"/>
    <cellStyle name="Normal 4 5 2 3 3 2" xfId="21993"/>
    <cellStyle name="Normal 4 5 2 3 4" xfId="21994"/>
    <cellStyle name="Normal 4 5 2 4" xfId="4041"/>
    <cellStyle name="Normal 4 5 2 4 2" xfId="4042"/>
    <cellStyle name="Normal 4 5 2 4 2 2" xfId="21995"/>
    <cellStyle name="Normal 4 5 2 4 3" xfId="21996"/>
    <cellStyle name="Normal 4 5 2 5" xfId="4043"/>
    <cellStyle name="Normal 4 5 2 5 2" xfId="21997"/>
    <cellStyle name="Normal 4 5 2 6" xfId="21998"/>
    <cellStyle name="Normal 4 5 3" xfId="4044"/>
    <cellStyle name="Normal 4 5 3 2" xfId="4045"/>
    <cellStyle name="Normal 4 5 3 2 2" xfId="4046"/>
    <cellStyle name="Normal 4 5 3 2 2 2" xfId="21999"/>
    <cellStyle name="Normal 4 5 3 2 3" xfId="22000"/>
    <cellStyle name="Normal 4 5 3 3" xfId="4047"/>
    <cellStyle name="Normal 4 5 3 3 2" xfId="22001"/>
    <cellStyle name="Normal 4 5 3 4" xfId="22002"/>
    <cellStyle name="Normal 4 5 4" xfId="4048"/>
    <cellStyle name="Normal 4 5 4 2" xfId="4049"/>
    <cellStyle name="Normal 4 5 4 2 2" xfId="4050"/>
    <cellStyle name="Normal 4 5 4 2 2 2" xfId="22003"/>
    <cellStyle name="Normal 4 5 4 2 3" xfId="22004"/>
    <cellStyle name="Normal 4 5 4 3" xfId="4051"/>
    <cellStyle name="Normal 4 5 4 3 2" xfId="22005"/>
    <cellStyle name="Normal 4 5 4 4" xfId="22006"/>
    <cellStyle name="Normal 4 5 5" xfId="4052"/>
    <cellStyle name="Normal 4 5 5 2" xfId="4053"/>
    <cellStyle name="Normal 4 5 5 2 2" xfId="22007"/>
    <cellStyle name="Normal 4 5 5 3" xfId="22008"/>
    <cellStyle name="Normal 4 5 6" xfId="4054"/>
    <cellStyle name="Normal 4 5 6 2" xfId="22009"/>
    <cellStyle name="Normal 4 5 7" xfId="22010"/>
    <cellStyle name="Normal 4 6" xfId="4055"/>
    <cellStyle name="Normal 4 6 2" xfId="4056"/>
    <cellStyle name="Normal 4 6 2 2" xfId="4057"/>
    <cellStyle name="Normal 4 6 2 2 2" xfId="4058"/>
    <cellStyle name="Normal 4 6 2 2 2 2" xfId="4059"/>
    <cellStyle name="Normal 4 6 2 2 2 2 2" xfId="22011"/>
    <cellStyle name="Normal 4 6 2 2 2 3" xfId="22012"/>
    <cellStyle name="Normal 4 6 2 2 3" xfId="4060"/>
    <cellStyle name="Normal 4 6 2 2 3 2" xfId="22013"/>
    <cellStyle name="Normal 4 6 2 2 4" xfId="22014"/>
    <cellStyle name="Normal 4 6 2 3" xfId="4061"/>
    <cellStyle name="Normal 4 6 2 3 2" xfId="4062"/>
    <cellStyle name="Normal 4 6 2 3 2 2" xfId="4063"/>
    <cellStyle name="Normal 4 6 2 3 2 2 2" xfId="22015"/>
    <cellStyle name="Normal 4 6 2 3 2 3" xfId="22016"/>
    <cellStyle name="Normal 4 6 2 3 3" xfId="4064"/>
    <cellStyle name="Normal 4 6 2 3 3 2" xfId="22017"/>
    <cellStyle name="Normal 4 6 2 3 4" xfId="22018"/>
    <cellStyle name="Normal 4 6 2 4" xfId="4065"/>
    <cellStyle name="Normal 4 6 2 4 2" xfId="4066"/>
    <cellStyle name="Normal 4 6 2 4 2 2" xfId="22019"/>
    <cellStyle name="Normal 4 6 2 4 3" xfId="22020"/>
    <cellStyle name="Normal 4 6 2 5" xfId="4067"/>
    <cellStyle name="Normal 4 6 2 5 2" xfId="22021"/>
    <cellStyle name="Normal 4 6 2 6" xfId="22022"/>
    <cellStyle name="Normal 4 6 3" xfId="4068"/>
    <cellStyle name="Normal 4 6 3 2" xfId="4069"/>
    <cellStyle name="Normal 4 6 3 2 2" xfId="4070"/>
    <cellStyle name="Normal 4 6 3 2 2 2" xfId="22023"/>
    <cellStyle name="Normal 4 6 3 2 3" xfId="22024"/>
    <cellStyle name="Normal 4 6 3 3" xfId="4071"/>
    <cellStyle name="Normal 4 6 3 3 2" xfId="22025"/>
    <cellStyle name="Normal 4 6 3 4" xfId="22026"/>
    <cellStyle name="Normal 4 6 4" xfId="4072"/>
    <cellStyle name="Normal 4 6 4 2" xfId="4073"/>
    <cellStyle name="Normal 4 6 4 2 2" xfId="4074"/>
    <cellStyle name="Normal 4 6 4 2 2 2" xfId="22027"/>
    <cellStyle name="Normal 4 6 4 2 3" xfId="22028"/>
    <cellStyle name="Normal 4 6 4 3" xfId="4075"/>
    <cellStyle name="Normal 4 6 4 3 2" xfId="22029"/>
    <cellStyle name="Normal 4 6 4 4" xfId="22030"/>
    <cellStyle name="Normal 4 6 5" xfId="4076"/>
    <cellStyle name="Normal 4 6 5 2" xfId="4077"/>
    <cellStyle name="Normal 4 6 5 2 2" xfId="22031"/>
    <cellStyle name="Normal 4 6 5 3" xfId="22032"/>
    <cellStyle name="Normal 4 6 6" xfId="4078"/>
    <cellStyle name="Normal 4 6 6 2" xfId="22033"/>
    <cellStyle name="Normal 4 6 7" xfId="22034"/>
    <cellStyle name="Normal 4 7" xfId="4079"/>
    <cellStyle name="Normal 4 7 2" xfId="4080"/>
    <cellStyle name="Normal 4 7 2 2" xfId="4081"/>
    <cellStyle name="Normal 4 7 2 2 2" xfId="4082"/>
    <cellStyle name="Normal 4 7 2 2 2 2" xfId="4083"/>
    <cellStyle name="Normal 4 7 2 2 2 2 2" xfId="22035"/>
    <cellStyle name="Normal 4 7 2 2 2 3" xfId="22036"/>
    <cellStyle name="Normal 4 7 2 2 3" xfId="4084"/>
    <cellStyle name="Normal 4 7 2 2 3 2" xfId="22037"/>
    <cellStyle name="Normal 4 7 2 2 4" xfId="22038"/>
    <cellStyle name="Normal 4 7 2 3" xfId="4085"/>
    <cellStyle name="Normal 4 7 2 3 2" xfId="4086"/>
    <cellStyle name="Normal 4 7 2 3 2 2" xfId="4087"/>
    <cellStyle name="Normal 4 7 2 3 2 2 2" xfId="22039"/>
    <cellStyle name="Normal 4 7 2 3 2 3" xfId="22040"/>
    <cellStyle name="Normal 4 7 2 3 3" xfId="4088"/>
    <cellStyle name="Normal 4 7 2 3 3 2" xfId="22041"/>
    <cellStyle name="Normal 4 7 2 3 4" xfId="22042"/>
    <cellStyle name="Normal 4 7 2 4" xfId="4089"/>
    <cellStyle name="Normal 4 7 2 4 2" xfId="4090"/>
    <cellStyle name="Normal 4 7 2 4 2 2" xfId="22043"/>
    <cellStyle name="Normal 4 7 2 4 3" xfId="22044"/>
    <cellStyle name="Normal 4 7 2 5" xfId="4091"/>
    <cellStyle name="Normal 4 7 2 5 2" xfId="22045"/>
    <cellStyle name="Normal 4 7 2 6" xfId="22046"/>
    <cellStyle name="Normal 4 7 3" xfId="4092"/>
    <cellStyle name="Normal 4 7 3 2" xfId="4093"/>
    <cellStyle name="Normal 4 7 3 2 2" xfId="4094"/>
    <cellStyle name="Normal 4 7 3 2 2 2" xfId="22047"/>
    <cellStyle name="Normal 4 7 3 2 3" xfId="22048"/>
    <cellStyle name="Normal 4 7 3 3" xfId="4095"/>
    <cellStyle name="Normal 4 7 3 3 2" xfId="22049"/>
    <cellStyle name="Normal 4 7 3 4" xfId="22050"/>
    <cellStyle name="Normal 4 7 4" xfId="4096"/>
    <cellStyle name="Normal 4 7 4 2" xfId="4097"/>
    <cellStyle name="Normal 4 7 4 2 2" xfId="4098"/>
    <cellStyle name="Normal 4 7 4 2 2 2" xfId="22051"/>
    <cellStyle name="Normal 4 7 4 2 3" xfId="22052"/>
    <cellStyle name="Normal 4 7 4 3" xfId="4099"/>
    <cellStyle name="Normal 4 7 4 3 2" xfId="22053"/>
    <cellStyle name="Normal 4 7 4 4" xfId="22054"/>
    <cellStyle name="Normal 4 7 5" xfId="4100"/>
    <cellStyle name="Normal 4 7 5 2" xfId="4101"/>
    <cellStyle name="Normal 4 7 5 2 2" xfId="22055"/>
    <cellStyle name="Normal 4 7 5 3" xfId="22056"/>
    <cellStyle name="Normal 4 7 6" xfId="4102"/>
    <cellStyle name="Normal 4 7 6 2" xfId="22057"/>
    <cellStyle name="Normal 4 7 7" xfId="22058"/>
    <cellStyle name="Normal 4 8" xfId="4103"/>
    <cellStyle name="Normal 4 8 2" xfId="4104"/>
    <cellStyle name="Normal 4 8 2 2" xfId="4105"/>
    <cellStyle name="Normal 4 8 2 2 2" xfId="4106"/>
    <cellStyle name="Normal 4 8 2 2 2 2" xfId="4107"/>
    <cellStyle name="Normal 4 8 2 2 2 2 2" xfId="22059"/>
    <cellStyle name="Normal 4 8 2 2 2 3" xfId="22060"/>
    <cellStyle name="Normal 4 8 2 2 3" xfId="4108"/>
    <cellStyle name="Normal 4 8 2 2 3 2" xfId="22061"/>
    <cellStyle name="Normal 4 8 2 2 4" xfId="22062"/>
    <cellStyle name="Normal 4 8 2 3" xfId="4109"/>
    <cellStyle name="Normal 4 8 2 3 2" xfId="4110"/>
    <cellStyle name="Normal 4 8 2 3 2 2" xfId="4111"/>
    <cellStyle name="Normal 4 8 2 3 2 2 2" xfId="22063"/>
    <cellStyle name="Normal 4 8 2 3 2 3" xfId="22064"/>
    <cellStyle name="Normal 4 8 2 3 3" xfId="4112"/>
    <cellStyle name="Normal 4 8 2 3 3 2" xfId="22065"/>
    <cellStyle name="Normal 4 8 2 3 4" xfId="22066"/>
    <cellStyle name="Normal 4 8 2 4" xfId="4113"/>
    <cellStyle name="Normal 4 8 2 4 2" xfId="4114"/>
    <cellStyle name="Normal 4 8 2 4 2 2" xfId="22067"/>
    <cellStyle name="Normal 4 8 2 4 3" xfId="22068"/>
    <cellStyle name="Normal 4 8 2 5" xfId="4115"/>
    <cellStyle name="Normal 4 8 2 5 2" xfId="22069"/>
    <cellStyle name="Normal 4 8 2 6" xfId="22070"/>
    <cellStyle name="Normal 4 8 3" xfId="4116"/>
    <cellStyle name="Normal 4 8 3 2" xfId="4117"/>
    <cellStyle name="Normal 4 8 3 2 2" xfId="4118"/>
    <cellStyle name="Normal 4 8 3 2 2 2" xfId="22071"/>
    <cellStyle name="Normal 4 8 3 2 3" xfId="22072"/>
    <cellStyle name="Normal 4 8 3 3" xfId="4119"/>
    <cellStyle name="Normal 4 8 3 3 2" xfId="22073"/>
    <cellStyle name="Normal 4 8 3 4" xfId="22074"/>
    <cellStyle name="Normal 4 8 4" xfId="4120"/>
    <cellStyle name="Normal 4 8 4 2" xfId="4121"/>
    <cellStyle name="Normal 4 8 4 2 2" xfId="4122"/>
    <cellStyle name="Normal 4 8 4 2 2 2" xfId="22075"/>
    <cellStyle name="Normal 4 8 4 2 3" xfId="22076"/>
    <cellStyle name="Normal 4 8 4 3" xfId="4123"/>
    <cellStyle name="Normal 4 8 4 3 2" xfId="22077"/>
    <cellStyle name="Normal 4 8 4 4" xfId="22078"/>
    <cellStyle name="Normal 4 8 5" xfId="4124"/>
    <cellStyle name="Normal 4 8 5 2" xfId="4125"/>
    <cellStyle name="Normal 4 8 5 2 2" xfId="22079"/>
    <cellStyle name="Normal 4 8 5 3" xfId="22080"/>
    <cellStyle name="Normal 4 8 6" xfId="4126"/>
    <cellStyle name="Normal 4 8 6 2" xfId="22081"/>
    <cellStyle name="Normal 4 8 7" xfId="22082"/>
    <cellStyle name="Normal 4 9" xfId="4127"/>
    <cellStyle name="Normal 4 9 2" xfId="4128"/>
    <cellStyle name="Normal 4 9 2 2" xfId="4129"/>
    <cellStyle name="Normal 4 9 2 2 2" xfId="4130"/>
    <cellStyle name="Normal 4 9 2 2 2 2" xfId="4131"/>
    <cellStyle name="Normal 4 9 2 2 2 2 2" xfId="22083"/>
    <cellStyle name="Normal 4 9 2 2 2 3" xfId="22084"/>
    <cellStyle name="Normal 4 9 2 2 3" xfId="4132"/>
    <cellStyle name="Normal 4 9 2 2 3 2" xfId="22085"/>
    <cellStyle name="Normal 4 9 2 2 4" xfId="22086"/>
    <cellStyle name="Normal 4 9 2 3" xfId="4133"/>
    <cellStyle name="Normal 4 9 2 3 2" xfId="4134"/>
    <cellStyle name="Normal 4 9 2 3 2 2" xfId="4135"/>
    <cellStyle name="Normal 4 9 2 3 2 2 2" xfId="22087"/>
    <cellStyle name="Normal 4 9 2 3 2 3" xfId="22088"/>
    <cellStyle name="Normal 4 9 2 3 3" xfId="4136"/>
    <cellStyle name="Normal 4 9 2 3 3 2" xfId="22089"/>
    <cellStyle name="Normal 4 9 2 3 4" xfId="22090"/>
    <cellStyle name="Normal 4 9 2 4" xfId="4137"/>
    <cellStyle name="Normal 4 9 2 4 2" xfId="4138"/>
    <cellStyle name="Normal 4 9 2 4 2 2" xfId="22091"/>
    <cellStyle name="Normal 4 9 2 4 3" xfId="22092"/>
    <cellStyle name="Normal 4 9 2 5" xfId="4139"/>
    <cellStyle name="Normal 4 9 2 5 2" xfId="22093"/>
    <cellStyle name="Normal 4 9 2 6" xfId="22094"/>
    <cellStyle name="Normal 4 9 3" xfId="4140"/>
    <cellStyle name="Normal 4 9 3 2" xfId="4141"/>
    <cellStyle name="Normal 4 9 3 2 2" xfId="4142"/>
    <cellStyle name="Normal 4 9 3 2 2 2" xfId="22095"/>
    <cellStyle name="Normal 4 9 3 2 3" xfId="22096"/>
    <cellStyle name="Normal 4 9 3 3" xfId="4143"/>
    <cellStyle name="Normal 4 9 3 3 2" xfId="22097"/>
    <cellStyle name="Normal 4 9 3 4" xfId="22098"/>
    <cellStyle name="Normal 4 9 4" xfId="4144"/>
    <cellStyle name="Normal 4 9 4 2" xfId="4145"/>
    <cellStyle name="Normal 4 9 4 2 2" xfId="4146"/>
    <cellStyle name="Normal 4 9 4 2 2 2" xfId="22099"/>
    <cellStyle name="Normal 4 9 4 2 3" xfId="22100"/>
    <cellStyle name="Normal 4 9 4 3" xfId="4147"/>
    <cellStyle name="Normal 4 9 4 3 2" xfId="22101"/>
    <cellStyle name="Normal 4 9 4 4" xfId="22102"/>
    <cellStyle name="Normal 4 9 5" xfId="4148"/>
    <cellStyle name="Normal 4 9 5 2" xfId="4149"/>
    <cellStyle name="Normal 4 9 5 2 2" xfId="22103"/>
    <cellStyle name="Normal 4 9 5 3" xfId="22104"/>
    <cellStyle name="Normal 4 9 6" xfId="4150"/>
    <cellStyle name="Normal 4 9 6 2" xfId="22105"/>
    <cellStyle name="Normal 4 9 7" xfId="22106"/>
    <cellStyle name="Normal 40" xfId="4151"/>
    <cellStyle name="Normal 40 2" xfId="4152"/>
    <cellStyle name="Normal 40 2 2" xfId="22107"/>
    <cellStyle name="Normal 40 3" xfId="22108"/>
    <cellStyle name="Normal 41" xfId="4153"/>
    <cellStyle name="Normal 41 2" xfId="4154"/>
    <cellStyle name="Normal 41 2 2" xfId="22109"/>
    <cellStyle name="Normal 41 3" xfId="22110"/>
    <cellStyle name="Normal 42" xfId="4155"/>
    <cellStyle name="Normal 42 2" xfId="4156"/>
    <cellStyle name="Normal 42 2 2" xfId="22111"/>
    <cellStyle name="Normal 42 3" xfId="22112"/>
    <cellStyle name="Normal 43" xfId="4157"/>
    <cellStyle name="Normal 43 2" xfId="4158"/>
    <cellStyle name="Normal 43 2 2" xfId="22113"/>
    <cellStyle name="Normal 43 3" xfId="22114"/>
    <cellStyle name="Normal 44" xfId="4159"/>
    <cellStyle name="Normal 45" xfId="4160"/>
    <cellStyle name="Normal 45 2" xfId="22115"/>
    <cellStyle name="Normal 46" xfId="4161"/>
    <cellStyle name="Normal 47" xfId="4162"/>
    <cellStyle name="Normal 48" xfId="5320"/>
    <cellStyle name="Normal 49" xfId="5347"/>
    <cellStyle name="Normal 49 2" xfId="22116"/>
    <cellStyle name="Normal 5" xfId="4163"/>
    <cellStyle name="Normal 5 10" xfId="4164"/>
    <cellStyle name="Normal 5 10 2" xfId="4165"/>
    <cellStyle name="Normal 5 10 2 2" xfId="22117"/>
    <cellStyle name="Normal 5 10 3" xfId="22118"/>
    <cellStyle name="Normal 5 11" xfId="4166"/>
    <cellStyle name="Normal 5 2" xfId="4167"/>
    <cellStyle name="Normal 5 2 10" xfId="22119"/>
    <cellStyle name="Normal 5 2 11" xfId="22120"/>
    <cellStyle name="Normal 5 2 2" xfId="4168"/>
    <cellStyle name="Normal 5 2 2 2" xfId="4169"/>
    <cellStyle name="Normal 5 2 2 2 2" xfId="4170"/>
    <cellStyle name="Normal 5 2 2 2 2 2" xfId="4171"/>
    <cellStyle name="Normal 5 2 2 2 2 2 2" xfId="4172"/>
    <cellStyle name="Normal 5 2 2 2 2 2 2 2" xfId="22121"/>
    <cellStyle name="Normal 5 2 2 2 2 2 3" xfId="22122"/>
    <cellStyle name="Normal 5 2 2 2 2 3" xfId="4173"/>
    <cellStyle name="Normal 5 2 2 2 2 3 2" xfId="22123"/>
    <cellStyle name="Normal 5 2 2 2 2 4" xfId="22124"/>
    <cellStyle name="Normal 5 2 2 2 3" xfId="4174"/>
    <cellStyle name="Normal 5 2 2 2 3 2" xfId="4175"/>
    <cellStyle name="Normal 5 2 2 2 3 2 2" xfId="4176"/>
    <cellStyle name="Normal 5 2 2 2 3 2 2 2" xfId="22125"/>
    <cellStyle name="Normal 5 2 2 2 3 2 3" xfId="22126"/>
    <cellStyle name="Normal 5 2 2 2 3 3" xfId="4177"/>
    <cellStyle name="Normal 5 2 2 2 3 3 2" xfId="22127"/>
    <cellStyle name="Normal 5 2 2 2 3 4" xfId="22128"/>
    <cellStyle name="Normal 5 2 2 2 4" xfId="4178"/>
    <cellStyle name="Normal 5 2 2 2 4 2" xfId="4179"/>
    <cellStyle name="Normal 5 2 2 2 4 2 2" xfId="22129"/>
    <cellStyle name="Normal 5 2 2 2 4 3" xfId="22130"/>
    <cellStyle name="Normal 5 2 2 2 5" xfId="4180"/>
    <cellStyle name="Normal 5 2 2 2 5 2" xfId="22131"/>
    <cellStyle name="Normal 5 2 2 2 6" xfId="22132"/>
    <cellStyle name="Normal 5 2 2 3" xfId="4181"/>
    <cellStyle name="Normal 5 2 2 3 2" xfId="4182"/>
    <cellStyle name="Normal 5 2 2 3 2 2" xfId="4183"/>
    <cellStyle name="Normal 5 2 2 3 2 2 2" xfId="22133"/>
    <cellStyle name="Normal 5 2 2 3 2 3" xfId="22134"/>
    <cellStyle name="Normal 5 2 2 3 3" xfId="4184"/>
    <cellStyle name="Normal 5 2 2 3 3 2" xfId="22135"/>
    <cellStyle name="Normal 5 2 2 3 4" xfId="22136"/>
    <cellStyle name="Normal 5 2 2 4" xfId="4185"/>
    <cellStyle name="Normal 5 2 2 4 2" xfId="4186"/>
    <cellStyle name="Normal 5 2 2 4 2 2" xfId="4187"/>
    <cellStyle name="Normal 5 2 2 4 2 2 2" xfId="22137"/>
    <cellStyle name="Normal 5 2 2 4 2 3" xfId="22138"/>
    <cellStyle name="Normal 5 2 2 4 3" xfId="4188"/>
    <cellStyle name="Normal 5 2 2 4 3 2" xfId="22139"/>
    <cellStyle name="Normal 5 2 2 4 4" xfId="22140"/>
    <cellStyle name="Normal 5 2 2 5" xfId="4189"/>
    <cellStyle name="Normal 5 2 2 5 2" xfId="4190"/>
    <cellStyle name="Normal 5 2 2 5 2 2" xfId="22141"/>
    <cellStyle name="Normal 5 2 2 5 3" xfId="22142"/>
    <cellStyle name="Normal 5 2 2 6" xfId="4191"/>
    <cellStyle name="Normal 5 2 2 6 2" xfId="22143"/>
    <cellStyle name="Normal 5 2 2 7" xfId="4192"/>
    <cellStyle name="Normal 5 2 3" xfId="4193"/>
    <cellStyle name="Normal 5 2 3 2" xfId="4194"/>
    <cellStyle name="Normal 5 2 3 2 2" xfId="4195"/>
    <cellStyle name="Normal 5 2 3 2 2 2" xfId="4196"/>
    <cellStyle name="Normal 5 2 3 2 2 2 2" xfId="4197"/>
    <cellStyle name="Normal 5 2 3 2 2 2 2 2" xfId="22144"/>
    <cellStyle name="Normal 5 2 3 2 2 2 3" xfId="22145"/>
    <cellStyle name="Normal 5 2 3 2 2 3" xfId="4198"/>
    <cellStyle name="Normal 5 2 3 2 2 3 2" xfId="22146"/>
    <cellStyle name="Normal 5 2 3 2 2 4" xfId="22147"/>
    <cellStyle name="Normal 5 2 3 2 3" xfId="4199"/>
    <cellStyle name="Normal 5 2 3 2 3 2" xfId="4200"/>
    <cellStyle name="Normal 5 2 3 2 3 2 2" xfId="4201"/>
    <cellStyle name="Normal 5 2 3 2 3 2 2 2" xfId="22148"/>
    <cellStyle name="Normal 5 2 3 2 3 2 3" xfId="22149"/>
    <cellStyle name="Normal 5 2 3 2 3 3" xfId="4202"/>
    <cellStyle name="Normal 5 2 3 2 3 3 2" xfId="22150"/>
    <cellStyle name="Normal 5 2 3 2 3 4" xfId="22151"/>
    <cellStyle name="Normal 5 2 3 2 4" xfId="4203"/>
    <cellStyle name="Normal 5 2 3 2 4 2" xfId="4204"/>
    <cellStyle name="Normal 5 2 3 2 4 2 2" xfId="22152"/>
    <cellStyle name="Normal 5 2 3 2 4 3" xfId="22153"/>
    <cellStyle name="Normal 5 2 3 2 5" xfId="4205"/>
    <cellStyle name="Normal 5 2 3 2 5 2" xfId="22154"/>
    <cellStyle name="Normal 5 2 3 2 6" xfId="22155"/>
    <cellStyle name="Normal 5 2 3 3" xfId="4206"/>
    <cellStyle name="Normal 5 2 3 3 2" xfId="4207"/>
    <cellStyle name="Normal 5 2 3 3 2 2" xfId="4208"/>
    <cellStyle name="Normal 5 2 3 3 2 2 2" xfId="22156"/>
    <cellStyle name="Normal 5 2 3 3 2 3" xfId="22157"/>
    <cellStyle name="Normal 5 2 3 3 3" xfId="4209"/>
    <cellStyle name="Normal 5 2 3 3 3 2" xfId="22158"/>
    <cellStyle name="Normal 5 2 3 3 4" xfId="22159"/>
    <cellStyle name="Normal 5 2 3 4" xfId="4210"/>
    <cellStyle name="Normal 5 2 3 4 2" xfId="4211"/>
    <cellStyle name="Normal 5 2 3 4 2 2" xfId="4212"/>
    <cellStyle name="Normal 5 2 3 4 2 2 2" xfId="22160"/>
    <cellStyle name="Normal 5 2 3 4 2 3" xfId="22161"/>
    <cellStyle name="Normal 5 2 3 4 3" xfId="4213"/>
    <cellStyle name="Normal 5 2 3 4 3 2" xfId="22162"/>
    <cellStyle name="Normal 5 2 3 4 4" xfId="22163"/>
    <cellStyle name="Normal 5 2 3 5" xfId="4214"/>
    <cellStyle name="Normal 5 2 3 5 2" xfId="4215"/>
    <cellStyle name="Normal 5 2 3 5 2 2" xfId="22164"/>
    <cellStyle name="Normal 5 2 3 5 3" xfId="22165"/>
    <cellStyle name="Normal 5 2 3 6" xfId="4216"/>
    <cellStyle name="Normal 5 2 3 6 2" xfId="22166"/>
    <cellStyle name="Normal 5 2 3 7" xfId="22167"/>
    <cellStyle name="Normal 5 2 4" xfId="4217"/>
    <cellStyle name="Normal 5 2 4 2" xfId="4218"/>
    <cellStyle name="Normal 5 2 4 2 2" xfId="4219"/>
    <cellStyle name="Normal 5 2 4 2 2 2" xfId="4220"/>
    <cellStyle name="Normal 5 2 4 2 2 2 2" xfId="4221"/>
    <cellStyle name="Normal 5 2 4 2 2 2 2 2" xfId="22168"/>
    <cellStyle name="Normal 5 2 4 2 2 2 3" xfId="22169"/>
    <cellStyle name="Normal 5 2 4 2 2 3" xfId="4222"/>
    <cellStyle name="Normal 5 2 4 2 2 3 2" xfId="22170"/>
    <cellStyle name="Normal 5 2 4 2 2 4" xfId="22171"/>
    <cellStyle name="Normal 5 2 4 2 3" xfId="4223"/>
    <cellStyle name="Normal 5 2 4 2 3 2" xfId="4224"/>
    <cellStyle name="Normal 5 2 4 2 3 2 2" xfId="4225"/>
    <cellStyle name="Normal 5 2 4 2 3 2 2 2" xfId="22172"/>
    <cellStyle name="Normal 5 2 4 2 3 2 3" xfId="22173"/>
    <cellStyle name="Normal 5 2 4 2 3 3" xfId="4226"/>
    <cellStyle name="Normal 5 2 4 2 3 3 2" xfId="22174"/>
    <cellStyle name="Normal 5 2 4 2 3 4" xfId="22175"/>
    <cellStyle name="Normal 5 2 4 2 4" xfId="4227"/>
    <cellStyle name="Normal 5 2 4 2 4 2" xfId="4228"/>
    <cellStyle name="Normal 5 2 4 2 4 2 2" xfId="22176"/>
    <cellStyle name="Normal 5 2 4 2 4 3" xfId="22177"/>
    <cellStyle name="Normal 5 2 4 2 5" xfId="4229"/>
    <cellStyle name="Normal 5 2 4 2 5 2" xfId="22178"/>
    <cellStyle name="Normal 5 2 4 2 6" xfId="22179"/>
    <cellStyle name="Normal 5 2 4 3" xfId="4230"/>
    <cellStyle name="Normal 5 2 4 3 2" xfId="4231"/>
    <cellStyle name="Normal 5 2 4 3 2 2" xfId="4232"/>
    <cellStyle name="Normal 5 2 4 3 2 2 2" xfId="22180"/>
    <cellStyle name="Normal 5 2 4 3 2 3" xfId="22181"/>
    <cellStyle name="Normal 5 2 4 3 3" xfId="4233"/>
    <cellStyle name="Normal 5 2 4 3 3 2" xfId="22182"/>
    <cellStyle name="Normal 5 2 4 3 4" xfId="22183"/>
    <cellStyle name="Normal 5 2 4 4" xfId="4234"/>
    <cellStyle name="Normal 5 2 4 4 2" xfId="4235"/>
    <cellStyle name="Normal 5 2 4 4 2 2" xfId="4236"/>
    <cellStyle name="Normal 5 2 4 4 2 2 2" xfId="22184"/>
    <cellStyle name="Normal 5 2 4 4 2 3" xfId="22185"/>
    <cellStyle name="Normal 5 2 4 4 3" xfId="4237"/>
    <cellStyle name="Normal 5 2 4 4 3 2" xfId="22186"/>
    <cellStyle name="Normal 5 2 4 4 4" xfId="22187"/>
    <cellStyle name="Normal 5 2 4 5" xfId="4238"/>
    <cellStyle name="Normal 5 2 4 5 2" xfId="4239"/>
    <cellStyle name="Normal 5 2 4 5 2 2" xfId="22188"/>
    <cellStyle name="Normal 5 2 4 5 3" xfId="22189"/>
    <cellStyle name="Normal 5 2 4 6" xfId="4240"/>
    <cellStyle name="Normal 5 2 4 6 2" xfId="22190"/>
    <cellStyle name="Normal 5 2 4 7" xfId="22191"/>
    <cellStyle name="Normal 5 2 5" xfId="4241"/>
    <cellStyle name="Normal 5 2 5 2" xfId="4242"/>
    <cellStyle name="Normal 5 2 5 2 2" xfId="4243"/>
    <cellStyle name="Normal 5 2 5 2 2 2" xfId="4244"/>
    <cellStyle name="Normal 5 2 5 2 2 2 2" xfId="4245"/>
    <cellStyle name="Normal 5 2 5 2 2 2 2 2" xfId="22192"/>
    <cellStyle name="Normal 5 2 5 2 2 2 3" xfId="22193"/>
    <cellStyle name="Normal 5 2 5 2 2 3" xfId="4246"/>
    <cellStyle name="Normal 5 2 5 2 2 3 2" xfId="22194"/>
    <cellStyle name="Normal 5 2 5 2 2 4" xfId="22195"/>
    <cellStyle name="Normal 5 2 5 2 3" xfId="4247"/>
    <cellStyle name="Normal 5 2 5 2 3 2" xfId="4248"/>
    <cellStyle name="Normal 5 2 5 2 3 2 2" xfId="4249"/>
    <cellStyle name="Normal 5 2 5 2 3 2 2 2" xfId="22196"/>
    <cellStyle name="Normal 5 2 5 2 3 2 3" xfId="22197"/>
    <cellStyle name="Normal 5 2 5 2 3 3" xfId="4250"/>
    <cellStyle name="Normal 5 2 5 2 3 3 2" xfId="22198"/>
    <cellStyle name="Normal 5 2 5 2 3 4" xfId="22199"/>
    <cellStyle name="Normal 5 2 5 2 4" xfId="4251"/>
    <cellStyle name="Normal 5 2 5 2 4 2" xfId="4252"/>
    <cellStyle name="Normal 5 2 5 2 4 2 2" xfId="22200"/>
    <cellStyle name="Normal 5 2 5 2 4 3" xfId="22201"/>
    <cellStyle name="Normal 5 2 5 2 5" xfId="4253"/>
    <cellStyle name="Normal 5 2 5 2 5 2" xfId="22202"/>
    <cellStyle name="Normal 5 2 5 2 6" xfId="22203"/>
    <cellStyle name="Normal 5 2 5 3" xfId="4254"/>
    <cellStyle name="Normal 5 2 5 3 2" xfId="4255"/>
    <cellStyle name="Normal 5 2 5 3 2 2" xfId="4256"/>
    <cellStyle name="Normal 5 2 5 3 2 2 2" xfId="22204"/>
    <cellStyle name="Normal 5 2 5 3 2 3" xfId="22205"/>
    <cellStyle name="Normal 5 2 5 3 3" xfId="4257"/>
    <cellStyle name="Normal 5 2 5 3 3 2" xfId="22206"/>
    <cellStyle name="Normal 5 2 5 3 4" xfId="22207"/>
    <cellStyle name="Normal 5 2 5 4" xfId="4258"/>
    <cellStyle name="Normal 5 2 5 4 2" xfId="4259"/>
    <cellStyle name="Normal 5 2 5 4 2 2" xfId="4260"/>
    <cellStyle name="Normal 5 2 5 4 2 2 2" xfId="22208"/>
    <cellStyle name="Normal 5 2 5 4 2 3" xfId="22209"/>
    <cellStyle name="Normal 5 2 5 4 3" xfId="4261"/>
    <cellStyle name="Normal 5 2 5 4 3 2" xfId="22210"/>
    <cellStyle name="Normal 5 2 5 4 4" xfId="22211"/>
    <cellStyle name="Normal 5 2 5 5" xfId="4262"/>
    <cellStyle name="Normal 5 2 5 5 2" xfId="4263"/>
    <cellStyle name="Normal 5 2 5 5 2 2" xfId="22212"/>
    <cellStyle name="Normal 5 2 5 5 3" xfId="22213"/>
    <cellStyle name="Normal 5 2 5 6" xfId="4264"/>
    <cellStyle name="Normal 5 2 5 6 2" xfId="22214"/>
    <cellStyle name="Normal 5 2 5 7" xfId="22215"/>
    <cellStyle name="Normal 5 2 6" xfId="4265"/>
    <cellStyle name="Normal 5 2 6 2" xfId="4266"/>
    <cellStyle name="Normal 5 2 6 2 2" xfId="4267"/>
    <cellStyle name="Normal 5 2 6 2 2 2" xfId="4268"/>
    <cellStyle name="Normal 5 2 6 2 2 2 2" xfId="22216"/>
    <cellStyle name="Normal 5 2 6 2 2 3" xfId="22217"/>
    <cellStyle name="Normal 5 2 6 2 3" xfId="4269"/>
    <cellStyle name="Normal 5 2 6 2 3 2" xfId="22218"/>
    <cellStyle name="Normal 5 2 6 2 4" xfId="22219"/>
    <cellStyle name="Normal 5 2 6 3" xfId="4270"/>
    <cellStyle name="Normal 5 2 6 3 2" xfId="4271"/>
    <cellStyle name="Normal 5 2 6 3 2 2" xfId="4272"/>
    <cellStyle name="Normal 5 2 6 3 2 2 2" xfId="22220"/>
    <cellStyle name="Normal 5 2 6 3 2 3" xfId="22221"/>
    <cellStyle name="Normal 5 2 6 3 3" xfId="4273"/>
    <cellStyle name="Normal 5 2 6 3 3 2" xfId="22222"/>
    <cellStyle name="Normal 5 2 6 3 4" xfId="22223"/>
    <cellStyle name="Normal 5 2 6 4" xfId="4274"/>
    <cellStyle name="Normal 5 2 6 4 2" xfId="4275"/>
    <cellStyle name="Normal 5 2 6 4 2 2" xfId="22224"/>
    <cellStyle name="Normal 5 2 6 4 3" xfId="22225"/>
    <cellStyle name="Normal 5 2 6 5" xfId="4276"/>
    <cellStyle name="Normal 5 2 6 5 2" xfId="22226"/>
    <cellStyle name="Normal 5 2 6 6" xfId="22227"/>
    <cellStyle name="Normal 5 2 7" xfId="4277"/>
    <cellStyle name="Normal 5 2 7 2" xfId="4278"/>
    <cellStyle name="Normal 5 2 7 2 2" xfId="4279"/>
    <cellStyle name="Normal 5 2 7 2 2 2" xfId="22228"/>
    <cellStyle name="Normal 5 2 7 2 3" xfId="22229"/>
    <cellStyle name="Normal 5 2 7 3" xfId="4280"/>
    <cellStyle name="Normal 5 2 7 3 2" xfId="22230"/>
    <cellStyle name="Normal 5 2 7 4" xfId="22231"/>
    <cellStyle name="Normal 5 2 8" xfId="4281"/>
    <cellStyle name="Normal 5 2 8 2" xfId="4282"/>
    <cellStyle name="Normal 5 2 8 2 2" xfId="4283"/>
    <cellStyle name="Normal 5 2 8 2 2 2" xfId="22232"/>
    <cellStyle name="Normal 5 2 8 2 3" xfId="22233"/>
    <cellStyle name="Normal 5 2 8 3" xfId="4284"/>
    <cellStyle name="Normal 5 2 8 3 2" xfId="22234"/>
    <cellStyle name="Normal 5 2 8 4" xfId="22235"/>
    <cellStyle name="Normal 5 2 9" xfId="4285"/>
    <cellStyle name="Normal 5 2 9 2" xfId="4286"/>
    <cellStyle name="Normal 5 2 9 2 2" xfId="22236"/>
    <cellStyle name="Normal 5 2 9 3" xfId="22237"/>
    <cellStyle name="Normal 5 3" xfId="4287"/>
    <cellStyle name="Normal 5 3 2" xfId="4288"/>
    <cellStyle name="Normal 5 3 2 2" xfId="4289"/>
    <cellStyle name="Normal 5 3 2 2 2" xfId="4290"/>
    <cellStyle name="Normal 5 3 2 2 2 2" xfId="4291"/>
    <cellStyle name="Normal 5 3 2 2 2 2 2" xfId="22238"/>
    <cellStyle name="Normal 5 3 2 2 2 3" xfId="22239"/>
    <cellStyle name="Normal 5 3 2 2 3" xfId="4292"/>
    <cellStyle name="Normal 5 3 2 2 3 2" xfId="22240"/>
    <cellStyle name="Normal 5 3 2 2 4" xfId="22241"/>
    <cellStyle name="Normal 5 3 2 3" xfId="4293"/>
    <cellStyle name="Normal 5 3 2 3 2" xfId="4294"/>
    <cellStyle name="Normal 5 3 2 3 2 2" xfId="4295"/>
    <cellStyle name="Normal 5 3 2 3 2 2 2" xfId="22242"/>
    <cellStyle name="Normal 5 3 2 3 2 3" xfId="22243"/>
    <cellStyle name="Normal 5 3 2 3 3" xfId="4296"/>
    <cellStyle name="Normal 5 3 2 3 3 2" xfId="22244"/>
    <cellStyle name="Normal 5 3 2 3 4" xfId="22245"/>
    <cellStyle name="Normal 5 3 2 4" xfId="4297"/>
    <cellStyle name="Normal 5 3 2 4 2" xfId="4298"/>
    <cellStyle name="Normal 5 3 2 4 2 2" xfId="22246"/>
    <cellStyle name="Normal 5 3 2 4 3" xfId="22247"/>
    <cellStyle name="Normal 5 3 2 5" xfId="4299"/>
    <cellStyle name="Normal 5 3 2 5 2" xfId="22248"/>
    <cellStyle name="Normal 5 3 2 6" xfId="22249"/>
    <cellStyle name="Normal 5 3 3" xfId="4300"/>
    <cellStyle name="Normal 5 3 3 2" xfId="4301"/>
    <cellStyle name="Normal 5 3 3 2 2" xfId="4302"/>
    <cellStyle name="Normal 5 3 3 2 2 2" xfId="22250"/>
    <cellStyle name="Normal 5 3 3 2 3" xfId="22251"/>
    <cellStyle name="Normal 5 3 3 3" xfId="4303"/>
    <cellStyle name="Normal 5 3 3 3 2" xfId="22252"/>
    <cellStyle name="Normal 5 3 3 4" xfId="22253"/>
    <cellStyle name="Normal 5 3 4" xfId="4304"/>
    <cellStyle name="Normal 5 3 4 2" xfId="4305"/>
    <cellStyle name="Normal 5 3 4 2 2" xfId="4306"/>
    <cellStyle name="Normal 5 3 4 2 2 2" xfId="22254"/>
    <cellStyle name="Normal 5 3 4 2 3" xfId="22255"/>
    <cellStyle name="Normal 5 3 4 3" xfId="4307"/>
    <cellStyle name="Normal 5 3 4 3 2" xfId="22256"/>
    <cellStyle name="Normal 5 3 4 4" xfId="22257"/>
    <cellStyle name="Normal 5 3 5" xfId="4308"/>
    <cellStyle name="Normal 5 3 5 2" xfId="4309"/>
    <cellStyle name="Normal 5 3 5 2 2" xfId="22258"/>
    <cellStyle name="Normal 5 3 5 3" xfId="22259"/>
    <cellStyle name="Normal 5 3 6" xfId="22260"/>
    <cellStyle name="Normal 5 4" xfId="4310"/>
    <cellStyle name="Normal 5 4 2" xfId="4311"/>
    <cellStyle name="Normal 5 4 2 2" xfId="4312"/>
    <cellStyle name="Normal 5 4 2 2 2" xfId="4313"/>
    <cellStyle name="Normal 5 4 2 2 2 2" xfId="4314"/>
    <cellStyle name="Normal 5 4 2 2 2 2 2" xfId="22261"/>
    <cellStyle name="Normal 5 4 2 2 2 3" xfId="22262"/>
    <cellStyle name="Normal 5 4 2 2 3" xfId="4315"/>
    <cellStyle name="Normal 5 4 2 2 3 2" xfId="22263"/>
    <cellStyle name="Normal 5 4 2 2 4" xfId="22264"/>
    <cellStyle name="Normal 5 4 2 3" xfId="4316"/>
    <cellStyle name="Normal 5 4 2 3 2" xfId="4317"/>
    <cellStyle name="Normal 5 4 2 3 2 2" xfId="4318"/>
    <cellStyle name="Normal 5 4 2 3 2 2 2" xfId="22265"/>
    <cellStyle name="Normal 5 4 2 3 2 3" xfId="22266"/>
    <cellStyle name="Normal 5 4 2 3 3" xfId="4319"/>
    <cellStyle name="Normal 5 4 2 3 3 2" xfId="22267"/>
    <cellStyle name="Normal 5 4 2 3 4" xfId="22268"/>
    <cellStyle name="Normal 5 4 2 4" xfId="4320"/>
    <cellStyle name="Normal 5 4 2 4 2" xfId="4321"/>
    <cellStyle name="Normal 5 4 2 4 2 2" xfId="22269"/>
    <cellStyle name="Normal 5 4 2 4 3" xfId="22270"/>
    <cellStyle name="Normal 5 4 2 5" xfId="4322"/>
    <cellStyle name="Normal 5 4 2 5 2" xfId="22271"/>
    <cellStyle name="Normal 5 4 2 6" xfId="22272"/>
    <cellStyle name="Normal 5 4 3" xfId="4323"/>
    <cellStyle name="Normal 5 4 3 2" xfId="4324"/>
    <cellStyle name="Normal 5 4 3 2 2" xfId="4325"/>
    <cellStyle name="Normal 5 4 3 2 2 2" xfId="22273"/>
    <cellStyle name="Normal 5 4 3 2 3" xfId="22274"/>
    <cellStyle name="Normal 5 4 3 3" xfId="4326"/>
    <cellStyle name="Normal 5 4 3 3 2" xfId="22275"/>
    <cellStyle name="Normal 5 4 3 4" xfId="22276"/>
    <cellStyle name="Normal 5 4 4" xfId="4327"/>
    <cellStyle name="Normal 5 4 4 2" xfId="4328"/>
    <cellStyle name="Normal 5 4 4 2 2" xfId="4329"/>
    <cellStyle name="Normal 5 4 4 2 2 2" xfId="22277"/>
    <cellStyle name="Normal 5 4 4 2 3" xfId="22278"/>
    <cellStyle name="Normal 5 4 4 3" xfId="4330"/>
    <cellStyle name="Normal 5 4 4 3 2" xfId="22279"/>
    <cellStyle name="Normal 5 4 4 4" xfId="22280"/>
    <cellStyle name="Normal 5 4 5" xfId="4331"/>
    <cellStyle name="Normal 5 4 5 2" xfId="4332"/>
    <cellStyle name="Normal 5 4 5 2 2" xfId="22281"/>
    <cellStyle name="Normal 5 4 5 3" xfId="22282"/>
    <cellStyle name="Normal 5 4 6" xfId="4333"/>
    <cellStyle name="Normal 5 4 6 2" xfId="22283"/>
    <cellStyle name="Normal 5 4 7" xfId="4334"/>
    <cellStyle name="Normal 5 5" xfId="4335"/>
    <cellStyle name="Normal 5 5 2" xfId="4336"/>
    <cellStyle name="Normal 5 5 2 2" xfId="4337"/>
    <cellStyle name="Normal 5 5 2 2 2" xfId="4338"/>
    <cellStyle name="Normal 5 5 2 2 2 2" xfId="4339"/>
    <cellStyle name="Normal 5 5 2 2 2 2 2" xfId="22284"/>
    <cellStyle name="Normal 5 5 2 2 2 3" xfId="22285"/>
    <cellStyle name="Normal 5 5 2 2 3" xfId="4340"/>
    <cellStyle name="Normal 5 5 2 2 3 2" xfId="22286"/>
    <cellStyle name="Normal 5 5 2 2 4" xfId="22287"/>
    <cellStyle name="Normal 5 5 2 3" xfId="4341"/>
    <cellStyle name="Normal 5 5 2 3 2" xfId="4342"/>
    <cellStyle name="Normal 5 5 2 3 2 2" xfId="4343"/>
    <cellStyle name="Normal 5 5 2 3 2 2 2" xfId="22288"/>
    <cellStyle name="Normal 5 5 2 3 2 3" xfId="22289"/>
    <cellStyle name="Normal 5 5 2 3 3" xfId="4344"/>
    <cellStyle name="Normal 5 5 2 3 3 2" xfId="22290"/>
    <cellStyle name="Normal 5 5 2 3 4" xfId="22291"/>
    <cellStyle name="Normal 5 5 2 4" xfId="4345"/>
    <cellStyle name="Normal 5 5 2 4 2" xfId="4346"/>
    <cellStyle name="Normal 5 5 2 4 2 2" xfId="22292"/>
    <cellStyle name="Normal 5 5 2 4 3" xfId="22293"/>
    <cellStyle name="Normal 5 5 2 5" xfId="4347"/>
    <cellStyle name="Normal 5 5 2 5 2" xfId="22294"/>
    <cellStyle name="Normal 5 5 2 6" xfId="22295"/>
    <cellStyle name="Normal 5 5 3" xfId="4348"/>
    <cellStyle name="Normal 5 5 3 2" xfId="4349"/>
    <cellStyle name="Normal 5 5 3 2 2" xfId="4350"/>
    <cellStyle name="Normal 5 5 3 2 2 2" xfId="22296"/>
    <cellStyle name="Normal 5 5 3 2 3" xfId="22297"/>
    <cellStyle name="Normal 5 5 3 3" xfId="4351"/>
    <cellStyle name="Normal 5 5 3 3 2" xfId="22298"/>
    <cellStyle name="Normal 5 5 3 4" xfId="22299"/>
    <cellStyle name="Normal 5 5 4" xfId="4352"/>
    <cellStyle name="Normal 5 5 4 2" xfId="4353"/>
    <cellStyle name="Normal 5 5 4 2 2" xfId="4354"/>
    <cellStyle name="Normal 5 5 4 2 2 2" xfId="22300"/>
    <cellStyle name="Normal 5 5 4 2 3" xfId="22301"/>
    <cellStyle name="Normal 5 5 4 3" xfId="4355"/>
    <cellStyle name="Normal 5 5 4 3 2" xfId="22302"/>
    <cellStyle name="Normal 5 5 4 4" xfId="22303"/>
    <cellStyle name="Normal 5 5 5" xfId="4356"/>
    <cellStyle name="Normal 5 5 5 2" xfId="4357"/>
    <cellStyle name="Normal 5 5 5 2 2" xfId="22304"/>
    <cellStyle name="Normal 5 5 5 3" xfId="22305"/>
    <cellStyle name="Normal 5 5 6" xfId="4358"/>
    <cellStyle name="Normal 5 5 6 2" xfId="22306"/>
    <cellStyle name="Normal 5 5 7" xfId="22307"/>
    <cellStyle name="Normal 5 6" xfId="4359"/>
    <cellStyle name="Normal 5 6 2" xfId="4360"/>
    <cellStyle name="Normal 5 6 2 2" xfId="4361"/>
    <cellStyle name="Normal 5 6 2 2 2" xfId="4362"/>
    <cellStyle name="Normal 5 6 2 2 2 2" xfId="4363"/>
    <cellStyle name="Normal 5 6 2 2 2 2 2" xfId="22308"/>
    <cellStyle name="Normal 5 6 2 2 2 3" xfId="22309"/>
    <cellStyle name="Normal 5 6 2 2 3" xfId="4364"/>
    <cellStyle name="Normal 5 6 2 2 3 2" xfId="22310"/>
    <cellStyle name="Normal 5 6 2 2 4" xfId="22311"/>
    <cellStyle name="Normal 5 6 2 3" xfId="4365"/>
    <cellStyle name="Normal 5 6 2 3 2" xfId="4366"/>
    <cellStyle name="Normal 5 6 2 3 2 2" xfId="4367"/>
    <cellStyle name="Normal 5 6 2 3 2 2 2" xfId="22312"/>
    <cellStyle name="Normal 5 6 2 3 2 3" xfId="22313"/>
    <cellStyle name="Normal 5 6 2 3 3" xfId="4368"/>
    <cellStyle name="Normal 5 6 2 3 3 2" xfId="22314"/>
    <cellStyle name="Normal 5 6 2 3 4" xfId="22315"/>
    <cellStyle name="Normal 5 6 2 4" xfId="4369"/>
    <cellStyle name="Normal 5 6 2 4 2" xfId="4370"/>
    <cellStyle name="Normal 5 6 2 4 2 2" xfId="22316"/>
    <cellStyle name="Normal 5 6 2 4 3" xfId="22317"/>
    <cellStyle name="Normal 5 6 2 5" xfId="4371"/>
    <cellStyle name="Normal 5 6 2 5 2" xfId="22318"/>
    <cellStyle name="Normal 5 6 2 6" xfId="22319"/>
    <cellStyle name="Normal 5 6 3" xfId="4372"/>
    <cellStyle name="Normal 5 6 3 2" xfId="4373"/>
    <cellStyle name="Normal 5 6 3 2 2" xfId="4374"/>
    <cellStyle name="Normal 5 6 3 2 2 2" xfId="22320"/>
    <cellStyle name="Normal 5 6 3 2 3" xfId="22321"/>
    <cellStyle name="Normal 5 6 3 3" xfId="4375"/>
    <cellStyle name="Normal 5 6 3 3 2" xfId="22322"/>
    <cellStyle name="Normal 5 6 3 4" xfId="22323"/>
    <cellStyle name="Normal 5 6 4" xfId="4376"/>
    <cellStyle name="Normal 5 6 4 2" xfId="4377"/>
    <cellStyle name="Normal 5 6 4 2 2" xfId="4378"/>
    <cellStyle name="Normal 5 6 4 2 2 2" xfId="22324"/>
    <cellStyle name="Normal 5 6 4 2 3" xfId="22325"/>
    <cellStyle name="Normal 5 6 4 3" xfId="4379"/>
    <cellStyle name="Normal 5 6 4 3 2" xfId="22326"/>
    <cellStyle name="Normal 5 6 4 4" xfId="22327"/>
    <cellStyle name="Normal 5 6 5" xfId="4380"/>
    <cellStyle name="Normal 5 6 5 2" xfId="4381"/>
    <cellStyle name="Normal 5 6 5 2 2" xfId="22328"/>
    <cellStyle name="Normal 5 6 5 3" xfId="22329"/>
    <cellStyle name="Normal 5 6 6" xfId="4382"/>
    <cellStyle name="Normal 5 6 6 2" xfId="22330"/>
    <cellStyle name="Normal 5 6 7" xfId="22331"/>
    <cellStyle name="Normal 5 7" xfId="4383"/>
    <cellStyle name="Normal 5 7 2" xfId="4384"/>
    <cellStyle name="Normal 5 7 2 2" xfId="4385"/>
    <cellStyle name="Normal 5 7 2 2 2" xfId="4386"/>
    <cellStyle name="Normal 5 7 2 2 2 2" xfId="22332"/>
    <cellStyle name="Normal 5 7 2 2 3" xfId="22333"/>
    <cellStyle name="Normal 5 7 2 3" xfId="4387"/>
    <cellStyle name="Normal 5 7 2 3 2" xfId="22334"/>
    <cellStyle name="Normal 5 7 2 4" xfId="22335"/>
    <cellStyle name="Normal 5 7 3" xfId="4388"/>
    <cellStyle name="Normal 5 7 3 2" xfId="4389"/>
    <cellStyle name="Normal 5 7 3 2 2" xfId="4390"/>
    <cellStyle name="Normal 5 7 3 2 2 2" xfId="22336"/>
    <cellStyle name="Normal 5 7 3 2 3" xfId="22337"/>
    <cellStyle name="Normal 5 7 3 3" xfId="4391"/>
    <cellStyle name="Normal 5 7 3 3 2" xfId="22338"/>
    <cellStyle name="Normal 5 7 3 4" xfId="22339"/>
    <cellStyle name="Normal 5 7 4" xfId="4392"/>
    <cellStyle name="Normal 5 7 4 2" xfId="4393"/>
    <cellStyle name="Normal 5 7 4 2 2" xfId="22340"/>
    <cellStyle name="Normal 5 7 4 3" xfId="22341"/>
    <cellStyle name="Normal 5 7 5" xfId="4394"/>
    <cellStyle name="Normal 5 7 5 2" xfId="22342"/>
    <cellStyle name="Normal 5 7 6" xfId="22343"/>
    <cellStyle name="Normal 5 8" xfId="4395"/>
    <cellStyle name="Normal 5 8 2" xfId="4396"/>
    <cellStyle name="Normal 5 8 2 2" xfId="4397"/>
    <cellStyle name="Normal 5 8 2 2 2" xfId="22344"/>
    <cellStyle name="Normal 5 8 2 3" xfId="22345"/>
    <cellStyle name="Normal 5 8 3" xfId="4398"/>
    <cellStyle name="Normal 5 8 3 2" xfId="22346"/>
    <cellStyle name="Normal 5 8 4" xfId="22347"/>
    <cellStyle name="Normal 5 9" xfId="4399"/>
    <cellStyle name="Normal 5 9 2" xfId="4400"/>
    <cellStyle name="Normal 5 9 2 2" xfId="4401"/>
    <cellStyle name="Normal 5 9 2 2 2" xfId="22348"/>
    <cellStyle name="Normal 5 9 2 3" xfId="22349"/>
    <cellStyle name="Normal 5 9 3" xfId="4402"/>
    <cellStyle name="Normal 5 9 3 2" xfId="22350"/>
    <cellStyle name="Normal 5 9 4" xfId="22351"/>
    <cellStyle name="Normal 50" xfId="22352"/>
    <cellStyle name="Normal 50 2" xfId="22353"/>
    <cellStyle name="Normal 51" xfId="22354"/>
    <cellStyle name="Normal 51 2" xfId="22355"/>
    <cellStyle name="Normal 52" xfId="22356"/>
    <cellStyle name="Normal 53" xfId="22357"/>
    <cellStyle name="Normal 54" xfId="22358"/>
    <cellStyle name="Normal 55" xfId="22359"/>
    <cellStyle name="Normal 56" xfId="22360"/>
    <cellStyle name="Normal 57" xfId="22361"/>
    <cellStyle name="Normal 6" xfId="4403"/>
    <cellStyle name="Normal 6 2" xfId="4404"/>
    <cellStyle name="Normal 6 2 2" xfId="4405"/>
    <cellStyle name="Normal 6 2 2 2" xfId="4406"/>
    <cellStyle name="Normal 6 2 2 2 2" xfId="22362"/>
    <cellStyle name="Normal 6 2 2 3" xfId="22363"/>
    <cellStyle name="Normal 6 2 3" xfId="4407"/>
    <cellStyle name="Normal 6 2 3 2" xfId="22364"/>
    <cellStyle name="Normal 6 2 4" xfId="4408"/>
    <cellStyle name="Normal 6 2 5" xfId="22365"/>
    <cellStyle name="Normal 6 2 6" xfId="22366"/>
    <cellStyle name="Normal 6 3" xfId="4409"/>
    <cellStyle name="Normal 6 3 2" xfId="4410"/>
    <cellStyle name="Normal 6 3 3" xfId="22367"/>
    <cellStyle name="Normal 6 4" xfId="4411"/>
    <cellStyle name="Normal 6 4 2" xfId="4412"/>
    <cellStyle name="Normal 6 4 2 2" xfId="22368"/>
    <cellStyle name="Normal 6 4 3" xfId="22369"/>
    <cellStyle name="Normal 6 4 4" xfId="22370"/>
    <cellStyle name="Normal 6 5" xfId="4413"/>
    <cellStyle name="Normal 6 5 2" xfId="4414"/>
    <cellStyle name="Normal 6 6" xfId="22371"/>
    <cellStyle name="Normal 6 7" xfId="22372"/>
    <cellStyle name="Normal 7" xfId="4415"/>
    <cellStyle name="Normal 7 10" xfId="4416"/>
    <cellStyle name="Normal 7 10 2" xfId="4417"/>
    <cellStyle name="Normal 7 10 2 2" xfId="22373"/>
    <cellStyle name="Normal 7 10 3" xfId="22374"/>
    <cellStyle name="Normal 7 11" xfId="22375"/>
    <cellStyle name="Normal 7 2" xfId="4418"/>
    <cellStyle name="Normal 7 2 10" xfId="22376"/>
    <cellStyle name="Normal 7 2 11" xfId="22377"/>
    <cellStyle name="Normal 7 2 2" xfId="4419"/>
    <cellStyle name="Normal 7 2 2 2" xfId="4420"/>
    <cellStyle name="Normal 7 2 2 2 2" xfId="4421"/>
    <cellStyle name="Normal 7 2 2 2 2 2" xfId="4422"/>
    <cellStyle name="Normal 7 2 2 2 2 2 2" xfId="4423"/>
    <cellStyle name="Normal 7 2 2 2 2 2 2 2" xfId="22378"/>
    <cellStyle name="Normal 7 2 2 2 2 2 3" xfId="22379"/>
    <cellStyle name="Normal 7 2 2 2 2 3" xfId="4424"/>
    <cellStyle name="Normal 7 2 2 2 2 3 2" xfId="22380"/>
    <cellStyle name="Normal 7 2 2 2 2 4" xfId="22381"/>
    <cellStyle name="Normal 7 2 2 2 3" xfId="4425"/>
    <cellStyle name="Normal 7 2 2 2 3 2" xfId="4426"/>
    <cellStyle name="Normal 7 2 2 2 3 2 2" xfId="4427"/>
    <cellStyle name="Normal 7 2 2 2 3 2 2 2" xfId="22382"/>
    <cellStyle name="Normal 7 2 2 2 3 2 3" xfId="22383"/>
    <cellStyle name="Normal 7 2 2 2 3 3" xfId="4428"/>
    <cellStyle name="Normal 7 2 2 2 3 3 2" xfId="22384"/>
    <cellStyle name="Normal 7 2 2 2 3 4" xfId="22385"/>
    <cellStyle name="Normal 7 2 2 2 4" xfId="4429"/>
    <cellStyle name="Normal 7 2 2 2 4 2" xfId="4430"/>
    <cellStyle name="Normal 7 2 2 2 4 2 2" xfId="22386"/>
    <cellStyle name="Normal 7 2 2 2 4 3" xfId="22387"/>
    <cellStyle name="Normal 7 2 2 2 5" xfId="4431"/>
    <cellStyle name="Normal 7 2 2 2 5 2" xfId="22388"/>
    <cellStyle name="Normal 7 2 2 2 6" xfId="22389"/>
    <cellStyle name="Normal 7 2 2 3" xfId="4432"/>
    <cellStyle name="Normal 7 2 2 3 2" xfId="4433"/>
    <cellStyle name="Normal 7 2 2 3 2 2" xfId="4434"/>
    <cellStyle name="Normal 7 2 2 3 2 2 2" xfId="22390"/>
    <cellStyle name="Normal 7 2 2 3 2 3" xfId="22391"/>
    <cellStyle name="Normal 7 2 2 3 3" xfId="4435"/>
    <cellStyle name="Normal 7 2 2 3 3 2" xfId="22392"/>
    <cellStyle name="Normal 7 2 2 3 4" xfId="22393"/>
    <cellStyle name="Normal 7 2 2 4" xfId="4436"/>
    <cellStyle name="Normal 7 2 2 4 2" xfId="4437"/>
    <cellStyle name="Normal 7 2 2 4 2 2" xfId="4438"/>
    <cellStyle name="Normal 7 2 2 4 2 2 2" xfId="22394"/>
    <cellStyle name="Normal 7 2 2 4 2 3" xfId="22395"/>
    <cellStyle name="Normal 7 2 2 4 3" xfId="4439"/>
    <cellStyle name="Normal 7 2 2 4 3 2" xfId="22396"/>
    <cellStyle name="Normal 7 2 2 4 4" xfId="22397"/>
    <cellStyle name="Normal 7 2 2 5" xfId="4440"/>
    <cellStyle name="Normal 7 2 2 5 2" xfId="4441"/>
    <cellStyle name="Normal 7 2 2 5 2 2" xfId="22398"/>
    <cellStyle name="Normal 7 2 2 5 3" xfId="22399"/>
    <cellStyle name="Normal 7 2 2 6" xfId="4442"/>
    <cellStyle name="Normal 7 2 2 6 2" xfId="22400"/>
    <cellStyle name="Normal 7 2 2 7" xfId="4443"/>
    <cellStyle name="Normal 7 2 3" xfId="4444"/>
    <cellStyle name="Normal 7 2 3 2" xfId="4445"/>
    <cellStyle name="Normal 7 2 3 2 2" xfId="4446"/>
    <cellStyle name="Normal 7 2 3 2 2 2" xfId="4447"/>
    <cellStyle name="Normal 7 2 3 2 2 2 2" xfId="4448"/>
    <cellStyle name="Normal 7 2 3 2 2 2 2 2" xfId="22401"/>
    <cellStyle name="Normal 7 2 3 2 2 2 3" xfId="22402"/>
    <cellStyle name="Normal 7 2 3 2 2 3" xfId="4449"/>
    <cellStyle name="Normal 7 2 3 2 2 3 2" xfId="22403"/>
    <cellStyle name="Normal 7 2 3 2 2 4" xfId="22404"/>
    <cellStyle name="Normal 7 2 3 2 3" xfId="4450"/>
    <cellStyle name="Normal 7 2 3 2 3 2" xfId="4451"/>
    <cellStyle name="Normal 7 2 3 2 3 2 2" xfId="4452"/>
    <cellStyle name="Normal 7 2 3 2 3 2 2 2" xfId="22405"/>
    <cellStyle name="Normal 7 2 3 2 3 2 3" xfId="22406"/>
    <cellStyle name="Normal 7 2 3 2 3 3" xfId="4453"/>
    <cellStyle name="Normal 7 2 3 2 3 3 2" xfId="22407"/>
    <cellStyle name="Normal 7 2 3 2 3 4" xfId="22408"/>
    <cellStyle name="Normal 7 2 3 2 4" xfId="4454"/>
    <cellStyle name="Normal 7 2 3 2 4 2" xfId="4455"/>
    <cellStyle name="Normal 7 2 3 2 4 2 2" xfId="22409"/>
    <cellStyle name="Normal 7 2 3 2 4 3" xfId="22410"/>
    <cellStyle name="Normal 7 2 3 2 5" xfId="4456"/>
    <cellStyle name="Normal 7 2 3 2 5 2" xfId="22411"/>
    <cellStyle name="Normal 7 2 3 2 6" xfId="22412"/>
    <cellStyle name="Normal 7 2 3 3" xfId="4457"/>
    <cellStyle name="Normal 7 2 3 3 2" xfId="4458"/>
    <cellStyle name="Normal 7 2 3 3 2 2" xfId="4459"/>
    <cellStyle name="Normal 7 2 3 3 2 2 2" xfId="22413"/>
    <cellStyle name="Normal 7 2 3 3 2 3" xfId="22414"/>
    <cellStyle name="Normal 7 2 3 3 3" xfId="4460"/>
    <cellStyle name="Normal 7 2 3 3 3 2" xfId="22415"/>
    <cellStyle name="Normal 7 2 3 3 4" xfId="22416"/>
    <cellStyle name="Normal 7 2 3 4" xfId="4461"/>
    <cellStyle name="Normal 7 2 3 4 2" xfId="4462"/>
    <cellStyle name="Normal 7 2 3 4 2 2" xfId="4463"/>
    <cellStyle name="Normal 7 2 3 4 2 2 2" xfId="22417"/>
    <cellStyle name="Normal 7 2 3 4 2 3" xfId="22418"/>
    <cellStyle name="Normal 7 2 3 4 3" xfId="4464"/>
    <cellStyle name="Normal 7 2 3 4 3 2" xfId="22419"/>
    <cellStyle name="Normal 7 2 3 4 4" xfId="22420"/>
    <cellStyle name="Normal 7 2 3 5" xfId="4465"/>
    <cellStyle name="Normal 7 2 3 5 2" xfId="4466"/>
    <cellStyle name="Normal 7 2 3 5 2 2" xfId="22421"/>
    <cellStyle name="Normal 7 2 3 5 3" xfId="22422"/>
    <cellStyle name="Normal 7 2 3 6" xfId="4467"/>
    <cellStyle name="Normal 7 2 3 6 2" xfId="22423"/>
    <cellStyle name="Normal 7 2 3 7" xfId="22424"/>
    <cellStyle name="Normal 7 2 4" xfId="4468"/>
    <cellStyle name="Normal 7 2 4 2" xfId="4469"/>
    <cellStyle name="Normal 7 2 4 2 2" xfId="4470"/>
    <cellStyle name="Normal 7 2 4 2 2 2" xfId="4471"/>
    <cellStyle name="Normal 7 2 4 2 2 2 2" xfId="4472"/>
    <cellStyle name="Normal 7 2 4 2 2 2 2 2" xfId="22425"/>
    <cellStyle name="Normal 7 2 4 2 2 2 3" xfId="22426"/>
    <cellStyle name="Normal 7 2 4 2 2 3" xfId="4473"/>
    <cellStyle name="Normal 7 2 4 2 2 3 2" xfId="22427"/>
    <cellStyle name="Normal 7 2 4 2 2 4" xfId="22428"/>
    <cellStyle name="Normal 7 2 4 2 3" xfId="4474"/>
    <cellStyle name="Normal 7 2 4 2 3 2" xfId="4475"/>
    <cellStyle name="Normal 7 2 4 2 3 2 2" xfId="4476"/>
    <cellStyle name="Normal 7 2 4 2 3 2 2 2" xfId="22429"/>
    <cellStyle name="Normal 7 2 4 2 3 2 3" xfId="22430"/>
    <cellStyle name="Normal 7 2 4 2 3 3" xfId="4477"/>
    <cellStyle name="Normal 7 2 4 2 3 3 2" xfId="22431"/>
    <cellStyle name="Normal 7 2 4 2 3 4" xfId="22432"/>
    <cellStyle name="Normal 7 2 4 2 4" xfId="4478"/>
    <cellStyle name="Normal 7 2 4 2 4 2" xfId="4479"/>
    <cellStyle name="Normal 7 2 4 2 4 2 2" xfId="22433"/>
    <cellStyle name="Normal 7 2 4 2 4 3" xfId="22434"/>
    <cellStyle name="Normal 7 2 4 2 5" xfId="4480"/>
    <cellStyle name="Normal 7 2 4 2 5 2" xfId="22435"/>
    <cellStyle name="Normal 7 2 4 2 6" xfId="22436"/>
    <cellStyle name="Normal 7 2 4 3" xfId="4481"/>
    <cellStyle name="Normal 7 2 4 3 2" xfId="4482"/>
    <cellStyle name="Normal 7 2 4 3 2 2" xfId="4483"/>
    <cellStyle name="Normal 7 2 4 3 2 2 2" xfId="22437"/>
    <cellStyle name="Normal 7 2 4 3 2 3" xfId="22438"/>
    <cellStyle name="Normal 7 2 4 3 3" xfId="4484"/>
    <cellStyle name="Normal 7 2 4 3 3 2" xfId="22439"/>
    <cellStyle name="Normal 7 2 4 3 4" xfId="22440"/>
    <cellStyle name="Normal 7 2 4 4" xfId="4485"/>
    <cellStyle name="Normal 7 2 4 4 2" xfId="4486"/>
    <cellStyle name="Normal 7 2 4 4 2 2" xfId="4487"/>
    <cellStyle name="Normal 7 2 4 4 2 2 2" xfId="22441"/>
    <cellStyle name="Normal 7 2 4 4 2 3" xfId="22442"/>
    <cellStyle name="Normal 7 2 4 4 3" xfId="4488"/>
    <cellStyle name="Normal 7 2 4 4 3 2" xfId="22443"/>
    <cellStyle name="Normal 7 2 4 4 4" xfId="22444"/>
    <cellStyle name="Normal 7 2 4 5" xfId="4489"/>
    <cellStyle name="Normal 7 2 4 5 2" xfId="4490"/>
    <cellStyle name="Normal 7 2 4 5 2 2" xfId="22445"/>
    <cellStyle name="Normal 7 2 4 5 3" xfId="22446"/>
    <cellStyle name="Normal 7 2 4 6" xfId="4491"/>
    <cellStyle name="Normal 7 2 4 6 2" xfId="22447"/>
    <cellStyle name="Normal 7 2 4 7" xfId="22448"/>
    <cellStyle name="Normal 7 2 5" xfId="4492"/>
    <cellStyle name="Normal 7 2 5 2" xfId="4493"/>
    <cellStyle name="Normal 7 2 5 2 2" xfId="4494"/>
    <cellStyle name="Normal 7 2 5 2 2 2" xfId="4495"/>
    <cellStyle name="Normal 7 2 5 2 2 2 2" xfId="4496"/>
    <cellStyle name="Normal 7 2 5 2 2 2 2 2" xfId="22449"/>
    <cellStyle name="Normal 7 2 5 2 2 2 3" xfId="22450"/>
    <cellStyle name="Normal 7 2 5 2 2 3" xfId="4497"/>
    <cellStyle name="Normal 7 2 5 2 2 3 2" xfId="22451"/>
    <cellStyle name="Normal 7 2 5 2 2 4" xfId="22452"/>
    <cellStyle name="Normal 7 2 5 2 3" xfId="4498"/>
    <cellStyle name="Normal 7 2 5 2 3 2" xfId="4499"/>
    <cellStyle name="Normal 7 2 5 2 3 2 2" xfId="4500"/>
    <cellStyle name="Normal 7 2 5 2 3 2 2 2" xfId="22453"/>
    <cellStyle name="Normal 7 2 5 2 3 2 3" xfId="22454"/>
    <cellStyle name="Normal 7 2 5 2 3 3" xfId="4501"/>
    <cellStyle name="Normal 7 2 5 2 3 3 2" xfId="22455"/>
    <cellStyle name="Normal 7 2 5 2 3 4" xfId="22456"/>
    <cellStyle name="Normal 7 2 5 2 4" xfId="4502"/>
    <cellStyle name="Normal 7 2 5 2 4 2" xfId="4503"/>
    <cellStyle name="Normal 7 2 5 2 4 2 2" xfId="22457"/>
    <cellStyle name="Normal 7 2 5 2 4 3" xfId="22458"/>
    <cellStyle name="Normal 7 2 5 2 5" xfId="4504"/>
    <cellStyle name="Normal 7 2 5 2 5 2" xfId="22459"/>
    <cellStyle name="Normal 7 2 5 2 6" xfId="22460"/>
    <cellStyle name="Normal 7 2 5 3" xfId="4505"/>
    <cellStyle name="Normal 7 2 5 3 2" xfId="4506"/>
    <cellStyle name="Normal 7 2 5 3 2 2" xfId="4507"/>
    <cellStyle name="Normal 7 2 5 3 2 2 2" xfId="22461"/>
    <cellStyle name="Normal 7 2 5 3 2 3" xfId="22462"/>
    <cellStyle name="Normal 7 2 5 3 3" xfId="4508"/>
    <cellStyle name="Normal 7 2 5 3 3 2" xfId="22463"/>
    <cellStyle name="Normal 7 2 5 3 4" xfId="22464"/>
    <cellStyle name="Normal 7 2 5 4" xfId="4509"/>
    <cellStyle name="Normal 7 2 5 4 2" xfId="4510"/>
    <cellStyle name="Normal 7 2 5 4 2 2" xfId="4511"/>
    <cellStyle name="Normal 7 2 5 4 2 2 2" xfId="22465"/>
    <cellStyle name="Normal 7 2 5 4 2 3" xfId="22466"/>
    <cellStyle name="Normal 7 2 5 4 3" xfId="4512"/>
    <cellStyle name="Normal 7 2 5 4 3 2" xfId="22467"/>
    <cellStyle name="Normal 7 2 5 4 4" xfId="22468"/>
    <cellStyle name="Normal 7 2 5 5" xfId="4513"/>
    <cellStyle name="Normal 7 2 5 5 2" xfId="4514"/>
    <cellStyle name="Normal 7 2 5 5 2 2" xfId="22469"/>
    <cellStyle name="Normal 7 2 5 5 3" xfId="22470"/>
    <cellStyle name="Normal 7 2 5 6" xfId="4515"/>
    <cellStyle name="Normal 7 2 5 6 2" xfId="22471"/>
    <cellStyle name="Normal 7 2 5 7" xfId="22472"/>
    <cellStyle name="Normal 7 2 6" xfId="4516"/>
    <cellStyle name="Normal 7 2 6 2" xfId="4517"/>
    <cellStyle name="Normal 7 2 6 2 2" xfId="4518"/>
    <cellStyle name="Normal 7 2 6 2 2 2" xfId="4519"/>
    <cellStyle name="Normal 7 2 6 2 2 2 2" xfId="22473"/>
    <cellStyle name="Normal 7 2 6 2 2 3" xfId="22474"/>
    <cellStyle name="Normal 7 2 6 2 3" xfId="4520"/>
    <cellStyle name="Normal 7 2 6 2 3 2" xfId="22475"/>
    <cellStyle name="Normal 7 2 6 2 4" xfId="22476"/>
    <cellStyle name="Normal 7 2 6 3" xfId="4521"/>
    <cellStyle name="Normal 7 2 6 3 2" xfId="4522"/>
    <cellStyle name="Normal 7 2 6 3 2 2" xfId="4523"/>
    <cellStyle name="Normal 7 2 6 3 2 2 2" xfId="22477"/>
    <cellStyle name="Normal 7 2 6 3 2 3" xfId="22478"/>
    <cellStyle name="Normal 7 2 6 3 3" xfId="4524"/>
    <cellStyle name="Normal 7 2 6 3 3 2" xfId="22479"/>
    <cellStyle name="Normal 7 2 6 3 4" xfId="22480"/>
    <cellStyle name="Normal 7 2 6 4" xfId="4525"/>
    <cellStyle name="Normal 7 2 6 4 2" xfId="4526"/>
    <cellStyle name="Normal 7 2 6 4 2 2" xfId="22481"/>
    <cellStyle name="Normal 7 2 6 4 3" xfId="22482"/>
    <cellStyle name="Normal 7 2 6 5" xfId="4527"/>
    <cellStyle name="Normal 7 2 6 5 2" xfId="22483"/>
    <cellStyle name="Normal 7 2 6 6" xfId="22484"/>
    <cellStyle name="Normal 7 2 7" xfId="4528"/>
    <cellStyle name="Normal 7 2 7 2" xfId="4529"/>
    <cellStyle name="Normal 7 2 7 2 2" xfId="4530"/>
    <cellStyle name="Normal 7 2 7 2 2 2" xfId="22485"/>
    <cellStyle name="Normal 7 2 7 2 3" xfId="22486"/>
    <cellStyle name="Normal 7 2 7 3" xfId="4531"/>
    <cellStyle name="Normal 7 2 7 3 2" xfId="22487"/>
    <cellStyle name="Normal 7 2 7 4" xfId="22488"/>
    <cellStyle name="Normal 7 2 8" xfId="4532"/>
    <cellStyle name="Normal 7 2 8 2" xfId="4533"/>
    <cellStyle name="Normal 7 2 8 2 2" xfId="4534"/>
    <cellStyle name="Normal 7 2 8 2 2 2" xfId="22489"/>
    <cellStyle name="Normal 7 2 8 2 3" xfId="22490"/>
    <cellStyle name="Normal 7 2 8 3" xfId="4535"/>
    <cellStyle name="Normal 7 2 8 3 2" xfId="22491"/>
    <cellStyle name="Normal 7 2 8 4" xfId="22492"/>
    <cellStyle name="Normal 7 2 9" xfId="4536"/>
    <cellStyle name="Normal 7 2 9 2" xfId="4537"/>
    <cellStyle name="Normal 7 2 9 2 2" xfId="22493"/>
    <cellStyle name="Normal 7 2 9 3" xfId="22494"/>
    <cellStyle name="Normal 7 3" xfId="4538"/>
    <cellStyle name="Normal 7 3 2" xfId="4539"/>
    <cellStyle name="Normal 7 3 2 2" xfId="4540"/>
    <cellStyle name="Normal 7 3 2 2 2" xfId="4541"/>
    <cellStyle name="Normal 7 3 2 2 2 2" xfId="4542"/>
    <cellStyle name="Normal 7 3 2 2 2 2 2" xfId="22495"/>
    <cellStyle name="Normal 7 3 2 2 2 3" xfId="22496"/>
    <cellStyle name="Normal 7 3 2 2 3" xfId="4543"/>
    <cellStyle name="Normal 7 3 2 2 3 2" xfId="22497"/>
    <cellStyle name="Normal 7 3 2 2 4" xfId="22498"/>
    <cellStyle name="Normal 7 3 2 3" xfId="4544"/>
    <cellStyle name="Normal 7 3 2 3 2" xfId="4545"/>
    <cellStyle name="Normal 7 3 2 3 2 2" xfId="4546"/>
    <cellStyle name="Normal 7 3 2 3 2 2 2" xfId="22499"/>
    <cellStyle name="Normal 7 3 2 3 2 3" xfId="22500"/>
    <cellStyle name="Normal 7 3 2 3 3" xfId="4547"/>
    <cellStyle name="Normal 7 3 2 3 3 2" xfId="22501"/>
    <cellStyle name="Normal 7 3 2 3 4" xfId="22502"/>
    <cellStyle name="Normal 7 3 2 4" xfId="4548"/>
    <cellStyle name="Normal 7 3 2 4 2" xfId="4549"/>
    <cellStyle name="Normal 7 3 2 4 2 2" xfId="22503"/>
    <cellStyle name="Normal 7 3 2 4 3" xfId="22504"/>
    <cellStyle name="Normal 7 3 2 5" xfId="4550"/>
    <cellStyle name="Normal 7 3 2 5 2" xfId="22505"/>
    <cellStyle name="Normal 7 3 2 6" xfId="4551"/>
    <cellStyle name="Normal 7 3 3" xfId="4552"/>
    <cellStyle name="Normal 7 3 3 2" xfId="4553"/>
    <cellStyle name="Normal 7 3 3 2 2" xfId="4554"/>
    <cellStyle name="Normal 7 3 3 2 2 2" xfId="22506"/>
    <cellStyle name="Normal 7 3 3 2 3" xfId="22507"/>
    <cellStyle name="Normal 7 3 3 3" xfId="4555"/>
    <cellStyle name="Normal 7 3 3 3 2" xfId="22508"/>
    <cellStyle name="Normal 7 3 3 4" xfId="22509"/>
    <cellStyle name="Normal 7 3 4" xfId="4556"/>
    <cellStyle name="Normal 7 3 4 2" xfId="4557"/>
    <cellStyle name="Normal 7 3 4 2 2" xfId="4558"/>
    <cellStyle name="Normal 7 3 4 2 2 2" xfId="22510"/>
    <cellStyle name="Normal 7 3 4 2 3" xfId="22511"/>
    <cellStyle name="Normal 7 3 4 3" xfId="4559"/>
    <cellStyle name="Normal 7 3 4 3 2" xfId="22512"/>
    <cellStyle name="Normal 7 3 4 4" xfId="22513"/>
    <cellStyle name="Normal 7 3 5" xfId="4560"/>
    <cellStyle name="Normal 7 3 5 2" xfId="4561"/>
    <cellStyle name="Normal 7 3 5 2 2" xfId="22514"/>
    <cellStyle name="Normal 7 3 5 3" xfId="22515"/>
    <cellStyle name="Normal 7 3 6" xfId="22516"/>
    <cellStyle name="Normal 7 3 7" xfId="22517"/>
    <cellStyle name="Normal 7 4" xfId="4562"/>
    <cellStyle name="Normal 7 4 2" xfId="4563"/>
    <cellStyle name="Normal 7 4 2 2" xfId="4564"/>
    <cellStyle name="Normal 7 4 2 2 2" xfId="4565"/>
    <cellStyle name="Normal 7 4 2 2 2 2" xfId="4566"/>
    <cellStyle name="Normal 7 4 2 2 2 2 2" xfId="22518"/>
    <cellStyle name="Normal 7 4 2 2 2 3" xfId="22519"/>
    <cellStyle name="Normal 7 4 2 2 3" xfId="4567"/>
    <cellStyle name="Normal 7 4 2 2 3 2" xfId="22520"/>
    <cellStyle name="Normal 7 4 2 2 4" xfId="22521"/>
    <cellStyle name="Normal 7 4 2 3" xfId="4568"/>
    <cellStyle name="Normal 7 4 2 3 2" xfId="4569"/>
    <cellStyle name="Normal 7 4 2 3 2 2" xfId="4570"/>
    <cellStyle name="Normal 7 4 2 3 2 2 2" xfId="22522"/>
    <cellStyle name="Normal 7 4 2 3 2 3" xfId="22523"/>
    <cellStyle name="Normal 7 4 2 3 3" xfId="4571"/>
    <cellStyle name="Normal 7 4 2 3 3 2" xfId="22524"/>
    <cellStyle name="Normal 7 4 2 3 4" xfId="22525"/>
    <cellStyle name="Normal 7 4 2 4" xfId="4572"/>
    <cellStyle name="Normal 7 4 2 4 2" xfId="4573"/>
    <cellStyle name="Normal 7 4 2 4 2 2" xfId="22526"/>
    <cellStyle name="Normal 7 4 2 4 3" xfId="22527"/>
    <cellStyle name="Normal 7 4 2 5" xfId="4574"/>
    <cellStyle name="Normal 7 4 2 5 2" xfId="22528"/>
    <cellStyle name="Normal 7 4 2 6" xfId="22529"/>
    <cellStyle name="Normal 7 4 3" xfId="4575"/>
    <cellStyle name="Normal 7 4 3 2" xfId="4576"/>
    <cellStyle name="Normal 7 4 3 2 2" xfId="4577"/>
    <cellStyle name="Normal 7 4 3 2 2 2" xfId="22530"/>
    <cellStyle name="Normal 7 4 3 2 3" xfId="22531"/>
    <cellStyle name="Normal 7 4 3 3" xfId="4578"/>
    <cellStyle name="Normal 7 4 3 3 2" xfId="22532"/>
    <cellStyle name="Normal 7 4 3 4" xfId="22533"/>
    <cellStyle name="Normal 7 4 4" xfId="4579"/>
    <cellStyle name="Normal 7 4 4 2" xfId="4580"/>
    <cellStyle name="Normal 7 4 4 2 2" xfId="4581"/>
    <cellStyle name="Normal 7 4 4 2 2 2" xfId="22534"/>
    <cellStyle name="Normal 7 4 4 2 3" xfId="22535"/>
    <cellStyle name="Normal 7 4 4 3" xfId="4582"/>
    <cellStyle name="Normal 7 4 4 3 2" xfId="22536"/>
    <cellStyle name="Normal 7 4 4 4" xfId="22537"/>
    <cellStyle name="Normal 7 4 5" xfId="4583"/>
    <cellStyle name="Normal 7 4 5 2" xfId="4584"/>
    <cellStyle name="Normal 7 4 5 2 2" xfId="22538"/>
    <cellStyle name="Normal 7 4 5 3" xfId="22539"/>
    <cellStyle name="Normal 7 5" xfId="4585"/>
    <cellStyle name="Normal 7 5 2" xfId="4586"/>
    <cellStyle name="Normal 7 5 2 2" xfId="4587"/>
    <cellStyle name="Normal 7 5 2 2 2" xfId="4588"/>
    <cellStyle name="Normal 7 5 2 2 2 2" xfId="4589"/>
    <cellStyle name="Normal 7 5 2 2 2 2 2" xfId="22540"/>
    <cellStyle name="Normal 7 5 2 2 2 3" xfId="22541"/>
    <cellStyle name="Normal 7 5 2 2 3" xfId="4590"/>
    <cellStyle name="Normal 7 5 2 2 3 2" xfId="22542"/>
    <cellStyle name="Normal 7 5 2 2 4" xfId="22543"/>
    <cellStyle name="Normal 7 5 2 3" xfId="4591"/>
    <cellStyle name="Normal 7 5 2 3 2" xfId="4592"/>
    <cellStyle name="Normal 7 5 2 3 2 2" xfId="4593"/>
    <cellStyle name="Normal 7 5 2 3 2 2 2" xfId="22544"/>
    <cellStyle name="Normal 7 5 2 3 2 3" xfId="22545"/>
    <cellStyle name="Normal 7 5 2 3 3" xfId="4594"/>
    <cellStyle name="Normal 7 5 2 3 3 2" xfId="22546"/>
    <cellStyle name="Normal 7 5 2 3 4" xfId="22547"/>
    <cellStyle name="Normal 7 5 2 4" xfId="4595"/>
    <cellStyle name="Normal 7 5 2 4 2" xfId="4596"/>
    <cellStyle name="Normal 7 5 2 4 2 2" xfId="22548"/>
    <cellStyle name="Normal 7 5 2 4 3" xfId="22549"/>
    <cellStyle name="Normal 7 5 2 5" xfId="4597"/>
    <cellStyle name="Normal 7 5 2 5 2" xfId="22550"/>
    <cellStyle name="Normal 7 5 2 6" xfId="22551"/>
    <cellStyle name="Normal 7 5 3" xfId="4598"/>
    <cellStyle name="Normal 7 5 3 2" xfId="4599"/>
    <cellStyle name="Normal 7 5 3 2 2" xfId="4600"/>
    <cellStyle name="Normal 7 5 3 2 2 2" xfId="22552"/>
    <cellStyle name="Normal 7 5 3 2 3" xfId="22553"/>
    <cellStyle name="Normal 7 5 3 3" xfId="4601"/>
    <cellStyle name="Normal 7 5 3 3 2" xfId="22554"/>
    <cellStyle name="Normal 7 5 3 4" xfId="22555"/>
    <cellStyle name="Normal 7 5 4" xfId="4602"/>
    <cellStyle name="Normal 7 5 4 2" xfId="4603"/>
    <cellStyle name="Normal 7 5 4 2 2" xfId="4604"/>
    <cellStyle name="Normal 7 5 4 2 2 2" xfId="22556"/>
    <cellStyle name="Normal 7 5 4 2 3" xfId="22557"/>
    <cellStyle name="Normal 7 5 4 3" xfId="4605"/>
    <cellStyle name="Normal 7 5 4 3 2" xfId="22558"/>
    <cellStyle name="Normal 7 5 4 4" xfId="22559"/>
    <cellStyle name="Normal 7 5 5" xfId="4606"/>
    <cellStyle name="Normal 7 5 5 2" xfId="4607"/>
    <cellStyle name="Normal 7 5 5 2 2" xfId="22560"/>
    <cellStyle name="Normal 7 5 5 3" xfId="22561"/>
    <cellStyle name="Normal 7 5 6" xfId="4608"/>
    <cellStyle name="Normal 7 5 6 2" xfId="22562"/>
    <cellStyle name="Normal 7 5 7" xfId="4609"/>
    <cellStyle name="Normal 7 6" xfId="4610"/>
    <cellStyle name="Normal 7 6 2" xfId="4611"/>
    <cellStyle name="Normal 7 6 2 2" xfId="4612"/>
    <cellStyle name="Normal 7 6 2 2 2" xfId="4613"/>
    <cellStyle name="Normal 7 6 2 2 2 2" xfId="4614"/>
    <cellStyle name="Normal 7 6 2 2 2 2 2" xfId="22563"/>
    <cellStyle name="Normal 7 6 2 2 2 3" xfId="22564"/>
    <cellStyle name="Normal 7 6 2 2 3" xfId="4615"/>
    <cellStyle name="Normal 7 6 2 2 3 2" xfId="22565"/>
    <cellStyle name="Normal 7 6 2 2 4" xfId="22566"/>
    <cellStyle name="Normal 7 6 2 3" xfId="4616"/>
    <cellStyle name="Normal 7 6 2 3 2" xfId="4617"/>
    <cellStyle name="Normal 7 6 2 3 2 2" xfId="4618"/>
    <cellStyle name="Normal 7 6 2 3 2 2 2" xfId="22567"/>
    <cellStyle name="Normal 7 6 2 3 2 3" xfId="22568"/>
    <cellStyle name="Normal 7 6 2 3 3" xfId="4619"/>
    <cellStyle name="Normal 7 6 2 3 3 2" xfId="22569"/>
    <cellStyle name="Normal 7 6 2 3 4" xfId="22570"/>
    <cellStyle name="Normal 7 6 2 4" xfId="4620"/>
    <cellStyle name="Normal 7 6 2 4 2" xfId="4621"/>
    <cellStyle name="Normal 7 6 2 4 2 2" xfId="22571"/>
    <cellStyle name="Normal 7 6 2 4 3" xfId="22572"/>
    <cellStyle name="Normal 7 6 2 5" xfId="4622"/>
    <cellStyle name="Normal 7 6 2 5 2" xfId="22573"/>
    <cellStyle name="Normal 7 6 2 6" xfId="22574"/>
    <cellStyle name="Normal 7 6 3" xfId="4623"/>
    <cellStyle name="Normal 7 6 3 2" xfId="4624"/>
    <cellStyle name="Normal 7 6 3 2 2" xfId="4625"/>
    <cellStyle name="Normal 7 6 3 2 2 2" xfId="22575"/>
    <cellStyle name="Normal 7 6 3 2 3" xfId="22576"/>
    <cellStyle name="Normal 7 6 3 3" xfId="4626"/>
    <cellStyle name="Normal 7 6 3 3 2" xfId="22577"/>
    <cellStyle name="Normal 7 6 3 4" xfId="22578"/>
    <cellStyle name="Normal 7 6 4" xfId="4627"/>
    <cellStyle name="Normal 7 6 4 2" xfId="4628"/>
    <cellStyle name="Normal 7 6 4 2 2" xfId="4629"/>
    <cellStyle name="Normal 7 6 4 2 2 2" xfId="22579"/>
    <cellStyle name="Normal 7 6 4 2 3" xfId="22580"/>
    <cellStyle name="Normal 7 6 4 3" xfId="4630"/>
    <cellStyle name="Normal 7 6 4 3 2" xfId="22581"/>
    <cellStyle name="Normal 7 6 4 4" xfId="22582"/>
    <cellStyle name="Normal 7 6 5" xfId="4631"/>
    <cellStyle name="Normal 7 6 5 2" xfId="4632"/>
    <cellStyle name="Normal 7 6 5 2 2" xfId="22583"/>
    <cellStyle name="Normal 7 6 5 3" xfId="22584"/>
    <cellStyle name="Normal 7 6 6" xfId="4633"/>
    <cellStyle name="Normal 7 6 6 2" xfId="22585"/>
    <cellStyle name="Normal 7 6 7" xfId="22586"/>
    <cellStyle name="Normal 7 7" xfId="4634"/>
    <cellStyle name="Normal 7 7 2" xfId="4635"/>
    <cellStyle name="Normal 7 7 2 2" xfId="4636"/>
    <cellStyle name="Normal 7 7 2 2 2" xfId="4637"/>
    <cellStyle name="Normal 7 7 2 2 2 2" xfId="22587"/>
    <cellStyle name="Normal 7 7 2 2 3" xfId="22588"/>
    <cellStyle name="Normal 7 7 2 3" xfId="4638"/>
    <cellStyle name="Normal 7 7 2 3 2" xfId="22589"/>
    <cellStyle name="Normal 7 7 2 4" xfId="22590"/>
    <cellStyle name="Normal 7 7 3" xfId="4639"/>
    <cellStyle name="Normal 7 7 3 2" xfId="4640"/>
    <cellStyle name="Normal 7 7 3 2 2" xfId="4641"/>
    <cellStyle name="Normal 7 7 3 2 2 2" xfId="22591"/>
    <cellStyle name="Normal 7 7 3 2 3" xfId="22592"/>
    <cellStyle name="Normal 7 7 3 3" xfId="4642"/>
    <cellStyle name="Normal 7 7 3 3 2" xfId="22593"/>
    <cellStyle name="Normal 7 7 3 4" xfId="22594"/>
    <cellStyle name="Normal 7 7 4" xfId="4643"/>
    <cellStyle name="Normal 7 7 4 2" xfId="4644"/>
    <cellStyle name="Normal 7 7 4 2 2" xfId="22595"/>
    <cellStyle name="Normal 7 7 4 3" xfId="22596"/>
    <cellStyle name="Normal 7 7 5" xfId="4645"/>
    <cellStyle name="Normal 7 7 5 2" xfId="22597"/>
    <cellStyle name="Normal 7 7 6" xfId="22598"/>
    <cellStyle name="Normal 7 8" xfId="4646"/>
    <cellStyle name="Normal 7 8 2" xfId="4647"/>
    <cellStyle name="Normal 7 8 2 2" xfId="4648"/>
    <cellStyle name="Normal 7 8 2 2 2" xfId="22599"/>
    <cellStyle name="Normal 7 8 2 3" xfId="22600"/>
    <cellStyle name="Normal 7 8 3" xfId="4649"/>
    <cellStyle name="Normal 7 8 3 2" xfId="22601"/>
    <cellStyle name="Normal 7 8 4" xfId="22602"/>
    <cellStyle name="Normal 7 9" xfId="4650"/>
    <cellStyle name="Normal 7 9 2" xfId="4651"/>
    <cellStyle name="Normal 7 9 2 2" xfId="4652"/>
    <cellStyle name="Normal 7 9 2 2 2" xfId="22603"/>
    <cellStyle name="Normal 7 9 2 3" xfId="22604"/>
    <cellStyle name="Normal 7 9 3" xfId="4653"/>
    <cellStyle name="Normal 7 9 3 2" xfId="22605"/>
    <cellStyle name="Normal 7 9 4" xfId="22606"/>
    <cellStyle name="Normal 8" xfId="4654"/>
    <cellStyle name="Normal 8 2" xfId="4655"/>
    <cellStyle name="Normal 8 2 2" xfId="4656"/>
    <cellStyle name="Normal 8 3" xfId="4657"/>
    <cellStyle name="Normal 8 3 2" xfId="22607"/>
    <cellStyle name="Normal 8 4" xfId="22608"/>
    <cellStyle name="Normal 9" xfId="4658"/>
    <cellStyle name="Normal 9 10" xfId="4659"/>
    <cellStyle name="Normal 9 10 2" xfId="22609"/>
    <cellStyle name="Normal 9 11" xfId="22610"/>
    <cellStyle name="Normal 9 12" xfId="22611"/>
    <cellStyle name="Normal 9 2" xfId="4660"/>
    <cellStyle name="Normal 9 2 2" xfId="4661"/>
    <cellStyle name="Normal 9 2 2 2" xfId="4662"/>
    <cellStyle name="Normal 9 2 2 2 2" xfId="4663"/>
    <cellStyle name="Normal 9 2 2 2 2 2" xfId="4664"/>
    <cellStyle name="Normal 9 2 2 2 2 2 2" xfId="22612"/>
    <cellStyle name="Normal 9 2 2 2 2 3" xfId="22613"/>
    <cellStyle name="Normal 9 2 2 2 3" xfId="4665"/>
    <cellStyle name="Normal 9 2 2 2 3 2" xfId="22614"/>
    <cellStyle name="Normal 9 2 2 2 4" xfId="22615"/>
    <cellStyle name="Normal 9 2 2 3" xfId="4666"/>
    <cellStyle name="Normal 9 2 2 3 2" xfId="4667"/>
    <cellStyle name="Normal 9 2 2 3 2 2" xfId="4668"/>
    <cellStyle name="Normal 9 2 2 3 2 2 2" xfId="22616"/>
    <cellStyle name="Normal 9 2 2 3 2 3" xfId="22617"/>
    <cellStyle name="Normal 9 2 2 3 3" xfId="4669"/>
    <cellStyle name="Normal 9 2 2 3 3 2" xfId="22618"/>
    <cellStyle name="Normal 9 2 2 3 4" xfId="22619"/>
    <cellStyle name="Normal 9 2 2 4" xfId="4670"/>
    <cellStyle name="Normal 9 2 2 4 2" xfId="4671"/>
    <cellStyle name="Normal 9 2 2 4 2 2" xfId="22620"/>
    <cellStyle name="Normal 9 2 2 4 3" xfId="22621"/>
    <cellStyle name="Normal 9 2 2 5" xfId="4672"/>
    <cellStyle name="Normal 9 2 2 5 2" xfId="22622"/>
    <cellStyle name="Normal 9 2 2 6" xfId="22623"/>
    <cellStyle name="Normal 9 2 3" xfId="4673"/>
    <cellStyle name="Normal 9 2 3 2" xfId="4674"/>
    <cellStyle name="Normal 9 2 3 2 2" xfId="4675"/>
    <cellStyle name="Normal 9 2 3 2 2 2" xfId="22624"/>
    <cellStyle name="Normal 9 2 3 2 3" xfId="22625"/>
    <cellStyle name="Normal 9 2 3 3" xfId="4676"/>
    <cellStyle name="Normal 9 2 3 3 2" xfId="22626"/>
    <cellStyle name="Normal 9 2 3 4" xfId="22627"/>
    <cellStyle name="Normal 9 2 4" xfId="4677"/>
    <cellStyle name="Normal 9 2 4 2" xfId="4678"/>
    <cellStyle name="Normal 9 2 4 2 2" xfId="4679"/>
    <cellStyle name="Normal 9 2 4 2 2 2" xfId="22628"/>
    <cellStyle name="Normal 9 2 4 2 3" xfId="22629"/>
    <cellStyle name="Normal 9 2 4 3" xfId="4680"/>
    <cellStyle name="Normal 9 2 4 3 2" xfId="22630"/>
    <cellStyle name="Normal 9 2 4 4" xfId="22631"/>
    <cellStyle name="Normal 9 2 5" xfId="4681"/>
    <cellStyle name="Normal 9 2 5 2" xfId="4682"/>
    <cellStyle name="Normal 9 2 5 2 2" xfId="22632"/>
    <cellStyle name="Normal 9 2 5 3" xfId="22633"/>
    <cellStyle name="Normal 9 2 6" xfId="4683"/>
    <cellStyle name="Normal 9 2 6 2" xfId="22634"/>
    <cellStyle name="Normal 9 2 7" xfId="4684"/>
    <cellStyle name="Normal 9 2 8" xfId="22635"/>
    <cellStyle name="Normal 9 2 9" xfId="22636"/>
    <cellStyle name="Normal 9 3" xfId="4685"/>
    <cellStyle name="Normal 9 3 2" xfId="4686"/>
    <cellStyle name="Normal 9 3 2 2" xfId="4687"/>
    <cellStyle name="Normal 9 3 2 2 2" xfId="4688"/>
    <cellStyle name="Normal 9 3 2 2 2 2" xfId="4689"/>
    <cellStyle name="Normal 9 3 2 2 2 2 2" xfId="22637"/>
    <cellStyle name="Normal 9 3 2 2 2 3" xfId="22638"/>
    <cellStyle name="Normal 9 3 2 2 3" xfId="4690"/>
    <cellStyle name="Normal 9 3 2 2 3 2" xfId="22639"/>
    <cellStyle name="Normal 9 3 2 2 4" xfId="22640"/>
    <cellStyle name="Normal 9 3 2 3" xfId="4691"/>
    <cellStyle name="Normal 9 3 2 3 2" xfId="4692"/>
    <cellStyle name="Normal 9 3 2 3 2 2" xfId="4693"/>
    <cellStyle name="Normal 9 3 2 3 2 2 2" xfId="22641"/>
    <cellStyle name="Normal 9 3 2 3 2 3" xfId="22642"/>
    <cellStyle name="Normal 9 3 2 3 3" xfId="4694"/>
    <cellStyle name="Normal 9 3 2 3 3 2" xfId="22643"/>
    <cellStyle name="Normal 9 3 2 3 4" xfId="22644"/>
    <cellStyle name="Normal 9 3 2 4" xfId="4695"/>
    <cellStyle name="Normal 9 3 2 4 2" xfId="4696"/>
    <cellStyle name="Normal 9 3 2 4 2 2" xfId="22645"/>
    <cellStyle name="Normal 9 3 2 4 3" xfId="22646"/>
    <cellStyle name="Normal 9 3 2 5" xfId="4697"/>
    <cellStyle name="Normal 9 3 2 5 2" xfId="22647"/>
    <cellStyle name="Normal 9 3 2 6" xfId="22648"/>
    <cellStyle name="Normal 9 3 3" xfId="4698"/>
    <cellStyle name="Normal 9 3 3 2" xfId="4699"/>
    <cellStyle name="Normal 9 3 3 2 2" xfId="4700"/>
    <cellStyle name="Normal 9 3 3 2 2 2" xfId="22649"/>
    <cellStyle name="Normal 9 3 3 2 3" xfId="22650"/>
    <cellStyle name="Normal 9 3 3 3" xfId="4701"/>
    <cellStyle name="Normal 9 3 3 3 2" xfId="22651"/>
    <cellStyle name="Normal 9 3 3 4" xfId="22652"/>
    <cellStyle name="Normal 9 3 4" xfId="4702"/>
    <cellStyle name="Normal 9 3 4 2" xfId="4703"/>
    <cellStyle name="Normal 9 3 4 2 2" xfId="4704"/>
    <cellStyle name="Normal 9 3 4 2 2 2" xfId="22653"/>
    <cellStyle name="Normal 9 3 4 2 3" xfId="22654"/>
    <cellStyle name="Normal 9 3 4 3" xfId="4705"/>
    <cellStyle name="Normal 9 3 4 3 2" xfId="22655"/>
    <cellStyle name="Normal 9 3 4 4" xfId="22656"/>
    <cellStyle name="Normal 9 3 5" xfId="4706"/>
    <cellStyle name="Normal 9 3 5 2" xfId="4707"/>
    <cellStyle name="Normal 9 3 5 2 2" xfId="22657"/>
    <cellStyle name="Normal 9 3 5 3" xfId="22658"/>
    <cellStyle name="Normal 9 3 6" xfId="4708"/>
    <cellStyle name="Normal 9 3 6 2" xfId="22659"/>
    <cellStyle name="Normal 9 3 7" xfId="22660"/>
    <cellStyle name="Normal 9 4" xfId="4709"/>
    <cellStyle name="Normal 9 4 2" xfId="4710"/>
    <cellStyle name="Normal 9 4 2 2" xfId="4711"/>
    <cellStyle name="Normal 9 4 2 2 2" xfId="4712"/>
    <cellStyle name="Normal 9 4 2 2 2 2" xfId="4713"/>
    <cellStyle name="Normal 9 4 2 2 2 2 2" xfId="22661"/>
    <cellStyle name="Normal 9 4 2 2 2 3" xfId="22662"/>
    <cellStyle name="Normal 9 4 2 2 3" xfId="4714"/>
    <cellStyle name="Normal 9 4 2 2 3 2" xfId="22663"/>
    <cellStyle name="Normal 9 4 2 2 4" xfId="22664"/>
    <cellStyle name="Normal 9 4 2 3" xfId="4715"/>
    <cellStyle name="Normal 9 4 2 3 2" xfId="4716"/>
    <cellStyle name="Normal 9 4 2 3 2 2" xfId="4717"/>
    <cellStyle name="Normal 9 4 2 3 2 2 2" xfId="22665"/>
    <cellStyle name="Normal 9 4 2 3 2 3" xfId="22666"/>
    <cellStyle name="Normal 9 4 2 3 3" xfId="4718"/>
    <cellStyle name="Normal 9 4 2 3 3 2" xfId="22667"/>
    <cellStyle name="Normal 9 4 2 3 4" xfId="22668"/>
    <cellStyle name="Normal 9 4 2 4" xfId="4719"/>
    <cellStyle name="Normal 9 4 2 4 2" xfId="4720"/>
    <cellStyle name="Normal 9 4 2 4 2 2" xfId="22669"/>
    <cellStyle name="Normal 9 4 2 4 3" xfId="22670"/>
    <cellStyle name="Normal 9 4 3" xfId="4721"/>
    <cellStyle name="Normal 9 4 3 2" xfId="4722"/>
    <cellStyle name="Normal 9 4 3 2 2" xfId="4723"/>
    <cellStyle name="Normal 9 4 3 2 2 2" xfId="22671"/>
    <cellStyle name="Normal 9 4 3 2 3" xfId="22672"/>
    <cellStyle name="Normal 9 4 3 3" xfId="4724"/>
    <cellStyle name="Normal 9 4 3 3 2" xfId="22673"/>
    <cellStyle name="Normal 9 4 3 4" xfId="22674"/>
    <cellStyle name="Normal 9 4 4" xfId="4725"/>
    <cellStyle name="Normal 9 4 4 2" xfId="4726"/>
    <cellStyle name="Normal 9 4 4 2 2" xfId="4727"/>
    <cellStyle name="Normal 9 4 4 2 2 2" xfId="22675"/>
    <cellStyle name="Normal 9 4 4 2 3" xfId="22676"/>
    <cellStyle name="Normal 9 4 4 3" xfId="4728"/>
    <cellStyle name="Normal 9 4 4 3 2" xfId="22677"/>
    <cellStyle name="Normal 9 4 4 4" xfId="22678"/>
    <cellStyle name="Normal 9 4 5" xfId="4729"/>
    <cellStyle name="Normal 9 4 5 2" xfId="4730"/>
    <cellStyle name="Normal 9 4 5 2 2" xfId="22679"/>
    <cellStyle name="Normal 9 4 5 3" xfId="22680"/>
    <cellStyle name="Normal 9 5" xfId="4731"/>
    <cellStyle name="Normal 9 5 2" xfId="4732"/>
    <cellStyle name="Normal 9 5 2 2" xfId="4733"/>
    <cellStyle name="Normal 9 5 2 2 2" xfId="4734"/>
    <cellStyle name="Normal 9 5 2 2 2 2" xfId="4735"/>
    <cellStyle name="Normal 9 5 2 2 2 2 2" xfId="22681"/>
    <cellStyle name="Normal 9 5 2 2 2 3" xfId="22682"/>
    <cellStyle name="Normal 9 5 2 2 3" xfId="4736"/>
    <cellStyle name="Normal 9 5 2 2 3 2" xfId="22683"/>
    <cellStyle name="Normal 9 5 2 2 4" xfId="22684"/>
    <cellStyle name="Normal 9 5 2 3" xfId="4737"/>
    <cellStyle name="Normal 9 5 2 3 2" xfId="4738"/>
    <cellStyle name="Normal 9 5 2 3 2 2" xfId="4739"/>
    <cellStyle name="Normal 9 5 2 3 2 2 2" xfId="22685"/>
    <cellStyle name="Normal 9 5 2 3 2 3" xfId="22686"/>
    <cellStyle name="Normal 9 5 2 3 3" xfId="4740"/>
    <cellStyle name="Normal 9 5 2 3 3 2" xfId="22687"/>
    <cellStyle name="Normal 9 5 2 3 4" xfId="22688"/>
    <cellStyle name="Normal 9 5 2 4" xfId="4741"/>
    <cellStyle name="Normal 9 5 2 4 2" xfId="4742"/>
    <cellStyle name="Normal 9 5 2 4 2 2" xfId="22689"/>
    <cellStyle name="Normal 9 5 2 4 3" xfId="22690"/>
    <cellStyle name="Normal 9 5 2 5" xfId="4743"/>
    <cellStyle name="Normal 9 5 2 5 2" xfId="22691"/>
    <cellStyle name="Normal 9 5 2 6" xfId="22692"/>
    <cellStyle name="Normal 9 5 3" xfId="4744"/>
    <cellStyle name="Normal 9 5 3 2" xfId="4745"/>
    <cellStyle name="Normal 9 5 3 2 2" xfId="4746"/>
    <cellStyle name="Normal 9 5 3 2 2 2" xfId="22693"/>
    <cellStyle name="Normal 9 5 3 2 3" xfId="22694"/>
    <cellStyle name="Normal 9 5 3 3" xfId="4747"/>
    <cellStyle name="Normal 9 5 3 3 2" xfId="22695"/>
    <cellStyle name="Normal 9 5 3 4" xfId="22696"/>
    <cellStyle name="Normal 9 5 4" xfId="4748"/>
    <cellStyle name="Normal 9 5 4 2" xfId="4749"/>
    <cellStyle name="Normal 9 5 4 2 2" xfId="4750"/>
    <cellStyle name="Normal 9 5 4 2 2 2" xfId="22697"/>
    <cellStyle name="Normal 9 5 4 2 3" xfId="22698"/>
    <cellStyle name="Normal 9 5 4 3" xfId="4751"/>
    <cellStyle name="Normal 9 5 4 3 2" xfId="22699"/>
    <cellStyle name="Normal 9 5 4 4" xfId="22700"/>
    <cellStyle name="Normal 9 5 5" xfId="4752"/>
    <cellStyle name="Normal 9 5 5 2" xfId="4753"/>
    <cellStyle name="Normal 9 5 5 2 2" xfId="22701"/>
    <cellStyle name="Normal 9 5 5 3" xfId="22702"/>
    <cellStyle name="Normal 9 5 6" xfId="4754"/>
    <cellStyle name="Normal 9 5 6 2" xfId="22703"/>
    <cellStyle name="Normal 9 5 7" xfId="22704"/>
    <cellStyle name="Normal 9 6" xfId="4755"/>
    <cellStyle name="Normal 9 6 2" xfId="4756"/>
    <cellStyle name="Normal 9 6 2 2" xfId="4757"/>
    <cellStyle name="Normal 9 6 2 2 2" xfId="4758"/>
    <cellStyle name="Normal 9 6 2 2 2 2" xfId="22705"/>
    <cellStyle name="Normal 9 6 2 2 3" xfId="22706"/>
    <cellStyle name="Normal 9 6 2 3" xfId="4759"/>
    <cellStyle name="Normal 9 6 2 3 2" xfId="22707"/>
    <cellStyle name="Normal 9 6 2 4" xfId="22708"/>
    <cellStyle name="Normal 9 6 3" xfId="4760"/>
    <cellStyle name="Normal 9 6 3 2" xfId="4761"/>
    <cellStyle name="Normal 9 6 3 2 2" xfId="4762"/>
    <cellStyle name="Normal 9 6 3 2 2 2" xfId="22709"/>
    <cellStyle name="Normal 9 6 3 2 3" xfId="22710"/>
    <cellStyle name="Normal 9 6 3 3" xfId="4763"/>
    <cellStyle name="Normal 9 6 3 3 2" xfId="22711"/>
    <cellStyle name="Normal 9 6 3 4" xfId="22712"/>
    <cellStyle name="Normal 9 6 4" xfId="4764"/>
    <cellStyle name="Normal 9 6 4 2" xfId="4765"/>
    <cellStyle name="Normal 9 6 4 2 2" xfId="22713"/>
    <cellStyle name="Normal 9 6 4 3" xfId="22714"/>
    <cellStyle name="Normal 9 6 5" xfId="4766"/>
    <cellStyle name="Normal 9 6 5 2" xfId="22715"/>
    <cellStyle name="Normal 9 6 6" xfId="22716"/>
    <cellStyle name="Normal 9 7" xfId="4767"/>
    <cellStyle name="Normal 9 7 2" xfId="4768"/>
    <cellStyle name="Normal 9 7 2 2" xfId="4769"/>
    <cellStyle name="Normal 9 7 2 2 2" xfId="22717"/>
    <cellStyle name="Normal 9 7 2 3" xfId="22718"/>
    <cellStyle name="Normal 9 7 3" xfId="4770"/>
    <cellStyle name="Normal 9 7 3 2" xfId="22719"/>
    <cellStyle name="Normal 9 7 4" xfId="22720"/>
    <cellStyle name="Normal 9 8" xfId="4771"/>
    <cellStyle name="Normal 9 8 2" xfId="4772"/>
    <cellStyle name="Normal 9 8 2 2" xfId="4773"/>
    <cellStyle name="Normal 9 8 2 2 2" xfId="22721"/>
    <cellStyle name="Normal 9 8 2 3" xfId="22722"/>
    <cellStyle name="Normal 9 8 3" xfId="4774"/>
    <cellStyle name="Normal 9 8 3 2" xfId="22723"/>
    <cellStyle name="Normal 9 8 4" xfId="4775"/>
    <cellStyle name="Normal 9 9" xfId="4776"/>
    <cellStyle name="Normal 9 9 2" xfId="4777"/>
    <cellStyle name="Normal 9 9 2 2" xfId="22724"/>
    <cellStyle name="Normal 9 9 3" xfId="22725"/>
    <cellStyle name="Normal text" xfId="4778"/>
    <cellStyle name="Normal U" xfId="4779"/>
    <cellStyle name="Normal1" xfId="4780"/>
    <cellStyle name="Normal2" xfId="4781"/>
    <cellStyle name="Normal3" xfId="4782"/>
    <cellStyle name="NormalGB" xfId="4783"/>
    <cellStyle name="Note 10" xfId="4784"/>
    <cellStyle name="Note 10 2" xfId="4785"/>
    <cellStyle name="Note 10 2 2" xfId="4786"/>
    <cellStyle name="Note 10 2 2 2" xfId="22726"/>
    <cellStyle name="Note 10 2 3" xfId="22727"/>
    <cellStyle name="Note 10 3" xfId="4787"/>
    <cellStyle name="Note 10 3 2" xfId="22728"/>
    <cellStyle name="Note 10 4" xfId="22729"/>
    <cellStyle name="Note 2" xfId="4788"/>
    <cellStyle name="Note 2 10" xfId="22730"/>
    <cellStyle name="Note 2 10 2" xfId="22731"/>
    <cellStyle name="Note 2 10 2 2" xfId="22732"/>
    <cellStyle name="Note 2 10 2 3" xfId="22733"/>
    <cellStyle name="Note 2 10 2 4" xfId="22734"/>
    <cellStyle name="Note 2 10 3" xfId="22735"/>
    <cellStyle name="Note 2 10 3 2" xfId="22736"/>
    <cellStyle name="Note 2 10 3 3" xfId="22737"/>
    <cellStyle name="Note 2 10 3 4" xfId="22738"/>
    <cellStyle name="Note 2 10 4" xfId="22739"/>
    <cellStyle name="Note 2 10 4 2" xfId="22740"/>
    <cellStyle name="Note 2 10 4 3" xfId="22741"/>
    <cellStyle name="Note 2 10 4 4" xfId="22742"/>
    <cellStyle name="Note 2 10 5" xfId="22743"/>
    <cellStyle name="Note 2 10 6" xfId="22744"/>
    <cellStyle name="Note 2 10 7" xfId="22745"/>
    <cellStyle name="Note 2 11" xfId="22746"/>
    <cellStyle name="Note 2 11 2" xfId="22747"/>
    <cellStyle name="Note 2 11 2 2" xfId="22748"/>
    <cellStyle name="Note 2 11 2 3" xfId="22749"/>
    <cellStyle name="Note 2 11 2 4" xfId="22750"/>
    <cellStyle name="Note 2 11 3" xfId="22751"/>
    <cellStyle name="Note 2 11 3 2" xfId="22752"/>
    <cellStyle name="Note 2 11 3 3" xfId="22753"/>
    <cellStyle name="Note 2 11 3 4" xfId="22754"/>
    <cellStyle name="Note 2 11 4" xfId="22755"/>
    <cellStyle name="Note 2 11 4 2" xfId="22756"/>
    <cellStyle name="Note 2 11 4 3" xfId="22757"/>
    <cellStyle name="Note 2 11 4 4" xfId="22758"/>
    <cellStyle name="Note 2 11 5" xfId="22759"/>
    <cellStyle name="Note 2 11 6" xfId="22760"/>
    <cellStyle name="Note 2 11 7" xfId="22761"/>
    <cellStyle name="Note 2 12" xfId="22762"/>
    <cellStyle name="Note 2 12 2" xfId="22763"/>
    <cellStyle name="Note 2 12 2 2" xfId="22764"/>
    <cellStyle name="Note 2 12 2 3" xfId="22765"/>
    <cellStyle name="Note 2 12 2 4" xfId="22766"/>
    <cellStyle name="Note 2 12 3" xfId="22767"/>
    <cellStyle name="Note 2 12 3 2" xfId="22768"/>
    <cellStyle name="Note 2 12 3 3" xfId="22769"/>
    <cellStyle name="Note 2 12 3 4" xfId="22770"/>
    <cellStyle name="Note 2 12 4" xfId="22771"/>
    <cellStyle name="Note 2 12 4 2" xfId="22772"/>
    <cellStyle name="Note 2 12 4 3" xfId="22773"/>
    <cellStyle name="Note 2 12 4 4" xfId="22774"/>
    <cellStyle name="Note 2 12 5" xfId="22775"/>
    <cellStyle name="Note 2 12 6" xfId="22776"/>
    <cellStyle name="Note 2 12 7" xfId="22777"/>
    <cellStyle name="Note 2 13" xfId="22778"/>
    <cellStyle name="Note 2 13 2" xfId="22779"/>
    <cellStyle name="Note 2 13 2 2" xfId="22780"/>
    <cellStyle name="Note 2 13 2 3" xfId="22781"/>
    <cellStyle name="Note 2 13 2 4" xfId="22782"/>
    <cellStyle name="Note 2 13 3" xfId="22783"/>
    <cellStyle name="Note 2 13 3 2" xfId="22784"/>
    <cellStyle name="Note 2 13 3 3" xfId="22785"/>
    <cellStyle name="Note 2 13 3 4" xfId="22786"/>
    <cellStyle name="Note 2 13 4" xfId="22787"/>
    <cellStyle name="Note 2 13 4 2" xfId="22788"/>
    <cellStyle name="Note 2 13 4 3" xfId="22789"/>
    <cellStyle name="Note 2 13 4 4" xfId="22790"/>
    <cellStyle name="Note 2 13 5" xfId="22791"/>
    <cellStyle name="Note 2 13 6" xfId="22792"/>
    <cellStyle name="Note 2 13 7" xfId="22793"/>
    <cellStyle name="Note 2 14" xfId="22794"/>
    <cellStyle name="Note 2 14 2" xfId="22795"/>
    <cellStyle name="Note 2 14 2 2" xfId="22796"/>
    <cellStyle name="Note 2 14 2 3" xfId="22797"/>
    <cellStyle name="Note 2 14 2 4" xfId="22798"/>
    <cellStyle name="Note 2 14 3" xfId="22799"/>
    <cellStyle name="Note 2 14 3 2" xfId="22800"/>
    <cellStyle name="Note 2 14 3 3" xfId="22801"/>
    <cellStyle name="Note 2 14 3 4" xfId="22802"/>
    <cellStyle name="Note 2 14 4" xfId="22803"/>
    <cellStyle name="Note 2 14 4 2" xfId="22804"/>
    <cellStyle name="Note 2 14 4 3" xfId="22805"/>
    <cellStyle name="Note 2 14 4 4" xfId="22806"/>
    <cellStyle name="Note 2 14 5" xfId="22807"/>
    <cellStyle name="Note 2 14 6" xfId="22808"/>
    <cellStyle name="Note 2 14 7" xfId="22809"/>
    <cellStyle name="Note 2 15" xfId="22810"/>
    <cellStyle name="Note 2 15 2" xfId="22811"/>
    <cellStyle name="Note 2 15 2 2" xfId="22812"/>
    <cellStyle name="Note 2 15 2 3" xfId="22813"/>
    <cellStyle name="Note 2 15 2 4" xfId="22814"/>
    <cellStyle name="Note 2 15 3" xfId="22815"/>
    <cellStyle name="Note 2 15 3 2" xfId="22816"/>
    <cellStyle name="Note 2 15 3 3" xfId="22817"/>
    <cellStyle name="Note 2 15 3 4" xfId="22818"/>
    <cellStyle name="Note 2 15 4" xfId="22819"/>
    <cellStyle name="Note 2 15 4 2" xfId="22820"/>
    <cellStyle name="Note 2 15 4 3" xfId="22821"/>
    <cellStyle name="Note 2 15 4 4" xfId="22822"/>
    <cellStyle name="Note 2 15 5" xfId="22823"/>
    <cellStyle name="Note 2 15 6" xfId="22824"/>
    <cellStyle name="Note 2 15 7" xfId="22825"/>
    <cellStyle name="Note 2 16" xfId="22826"/>
    <cellStyle name="Note 2 16 2" xfId="22827"/>
    <cellStyle name="Note 2 16 2 2" xfId="22828"/>
    <cellStyle name="Note 2 16 2 3" xfId="22829"/>
    <cellStyle name="Note 2 16 2 4" xfId="22830"/>
    <cellStyle name="Note 2 16 3" xfId="22831"/>
    <cellStyle name="Note 2 16 3 2" xfId="22832"/>
    <cellStyle name="Note 2 16 3 3" xfId="22833"/>
    <cellStyle name="Note 2 16 3 4" xfId="22834"/>
    <cellStyle name="Note 2 16 4" xfId="22835"/>
    <cellStyle name="Note 2 16 4 2" xfId="22836"/>
    <cellStyle name="Note 2 16 4 3" xfId="22837"/>
    <cellStyle name="Note 2 16 4 4" xfId="22838"/>
    <cellStyle name="Note 2 16 5" xfId="22839"/>
    <cellStyle name="Note 2 16 6" xfId="22840"/>
    <cellStyle name="Note 2 16 7" xfId="22841"/>
    <cellStyle name="Note 2 17" xfId="22842"/>
    <cellStyle name="Note 2 17 2" xfId="22843"/>
    <cellStyle name="Note 2 17 2 2" xfId="22844"/>
    <cellStyle name="Note 2 17 2 3" xfId="22845"/>
    <cellStyle name="Note 2 17 2 4" xfId="22846"/>
    <cellStyle name="Note 2 17 3" xfId="22847"/>
    <cellStyle name="Note 2 17 3 2" xfId="22848"/>
    <cellStyle name="Note 2 17 3 3" xfId="22849"/>
    <cellStyle name="Note 2 17 3 4" xfId="22850"/>
    <cellStyle name="Note 2 17 4" xfId="22851"/>
    <cellStyle name="Note 2 17 4 2" xfId="22852"/>
    <cellStyle name="Note 2 17 4 3" xfId="22853"/>
    <cellStyle name="Note 2 17 4 4" xfId="22854"/>
    <cellStyle name="Note 2 17 5" xfId="22855"/>
    <cellStyle name="Note 2 17 6" xfId="22856"/>
    <cellStyle name="Note 2 17 7" xfId="22857"/>
    <cellStyle name="Note 2 18" xfId="22858"/>
    <cellStyle name="Note 2 18 2" xfId="22859"/>
    <cellStyle name="Note 2 18 2 2" xfId="22860"/>
    <cellStyle name="Note 2 18 2 3" xfId="22861"/>
    <cellStyle name="Note 2 18 2 4" xfId="22862"/>
    <cellStyle name="Note 2 18 3" xfId="22863"/>
    <cellStyle name="Note 2 18 3 2" xfId="22864"/>
    <cellStyle name="Note 2 18 3 3" xfId="22865"/>
    <cellStyle name="Note 2 18 3 4" xfId="22866"/>
    <cellStyle name="Note 2 18 4" xfId="22867"/>
    <cellStyle name="Note 2 18 4 2" xfId="22868"/>
    <cellStyle name="Note 2 18 4 3" xfId="22869"/>
    <cellStyle name="Note 2 18 4 4" xfId="22870"/>
    <cellStyle name="Note 2 18 5" xfId="22871"/>
    <cellStyle name="Note 2 18 6" xfId="22872"/>
    <cellStyle name="Note 2 18 7" xfId="22873"/>
    <cellStyle name="Note 2 19" xfId="22874"/>
    <cellStyle name="Note 2 19 2" xfId="22875"/>
    <cellStyle name="Note 2 19 2 2" xfId="22876"/>
    <cellStyle name="Note 2 19 2 3" xfId="22877"/>
    <cellStyle name="Note 2 19 2 4" xfId="22878"/>
    <cellStyle name="Note 2 19 3" xfId="22879"/>
    <cellStyle name="Note 2 19 3 2" xfId="22880"/>
    <cellStyle name="Note 2 19 3 3" xfId="22881"/>
    <cellStyle name="Note 2 19 3 4" xfId="22882"/>
    <cellStyle name="Note 2 19 4" xfId="22883"/>
    <cellStyle name="Note 2 19 4 2" xfId="22884"/>
    <cellStyle name="Note 2 19 4 3" xfId="22885"/>
    <cellStyle name="Note 2 19 4 4" xfId="22886"/>
    <cellStyle name="Note 2 19 5" xfId="22887"/>
    <cellStyle name="Note 2 19 6" xfId="22888"/>
    <cellStyle name="Note 2 19 7" xfId="22889"/>
    <cellStyle name="Note 2 2" xfId="4789"/>
    <cellStyle name="Note 2 2 10" xfId="22890"/>
    <cellStyle name="Note 2 2 10 2" xfId="22891"/>
    <cellStyle name="Note 2 2 10 2 2" xfId="22892"/>
    <cellStyle name="Note 2 2 10 2 3" xfId="22893"/>
    <cellStyle name="Note 2 2 10 2 4" xfId="22894"/>
    <cellStyle name="Note 2 2 10 3" xfId="22895"/>
    <cellStyle name="Note 2 2 10 3 2" xfId="22896"/>
    <cellStyle name="Note 2 2 10 3 3" xfId="22897"/>
    <cellStyle name="Note 2 2 10 3 4" xfId="22898"/>
    <cellStyle name="Note 2 2 10 4" xfId="22899"/>
    <cellStyle name="Note 2 2 10 4 2" xfId="22900"/>
    <cellStyle name="Note 2 2 10 4 3" xfId="22901"/>
    <cellStyle name="Note 2 2 10 4 4" xfId="22902"/>
    <cellStyle name="Note 2 2 10 5" xfId="22903"/>
    <cellStyle name="Note 2 2 10 6" xfId="22904"/>
    <cellStyle name="Note 2 2 10 7" xfId="22905"/>
    <cellStyle name="Note 2 2 11" xfId="22906"/>
    <cellStyle name="Note 2 2 11 2" xfId="22907"/>
    <cellStyle name="Note 2 2 11 2 2" xfId="22908"/>
    <cellStyle name="Note 2 2 11 2 3" xfId="22909"/>
    <cellStyle name="Note 2 2 11 2 4" xfId="22910"/>
    <cellStyle name="Note 2 2 11 3" xfId="22911"/>
    <cellStyle name="Note 2 2 11 3 2" xfId="22912"/>
    <cellStyle name="Note 2 2 11 3 3" xfId="22913"/>
    <cellStyle name="Note 2 2 11 3 4" xfId="22914"/>
    <cellStyle name="Note 2 2 11 4" xfId="22915"/>
    <cellStyle name="Note 2 2 11 4 2" xfId="22916"/>
    <cellStyle name="Note 2 2 11 4 3" xfId="22917"/>
    <cellStyle name="Note 2 2 11 4 4" xfId="22918"/>
    <cellStyle name="Note 2 2 11 5" xfId="22919"/>
    <cellStyle name="Note 2 2 11 6" xfId="22920"/>
    <cellStyle name="Note 2 2 11 7" xfId="22921"/>
    <cellStyle name="Note 2 2 12" xfId="22922"/>
    <cellStyle name="Note 2 2 12 2" xfId="22923"/>
    <cellStyle name="Note 2 2 12 2 2" xfId="22924"/>
    <cellStyle name="Note 2 2 12 2 3" xfId="22925"/>
    <cellStyle name="Note 2 2 12 2 4" xfId="22926"/>
    <cellStyle name="Note 2 2 12 3" xfId="22927"/>
    <cellStyle name="Note 2 2 12 3 2" xfId="22928"/>
    <cellStyle name="Note 2 2 12 3 3" xfId="22929"/>
    <cellStyle name="Note 2 2 12 3 4" xfId="22930"/>
    <cellStyle name="Note 2 2 12 4" xfId="22931"/>
    <cellStyle name="Note 2 2 12 4 2" xfId="22932"/>
    <cellStyle name="Note 2 2 12 4 3" xfId="22933"/>
    <cellStyle name="Note 2 2 12 4 4" xfId="22934"/>
    <cellStyle name="Note 2 2 12 5" xfId="22935"/>
    <cellStyle name="Note 2 2 12 6" xfId="22936"/>
    <cellStyle name="Note 2 2 12 7" xfId="22937"/>
    <cellStyle name="Note 2 2 13" xfId="22938"/>
    <cellStyle name="Note 2 2 13 2" xfId="22939"/>
    <cellStyle name="Note 2 2 13 2 2" xfId="22940"/>
    <cellStyle name="Note 2 2 13 2 3" xfId="22941"/>
    <cellStyle name="Note 2 2 13 2 4" xfId="22942"/>
    <cellStyle name="Note 2 2 13 3" xfId="22943"/>
    <cellStyle name="Note 2 2 13 3 2" xfId="22944"/>
    <cellStyle name="Note 2 2 13 3 3" xfId="22945"/>
    <cellStyle name="Note 2 2 13 3 4" xfId="22946"/>
    <cellStyle name="Note 2 2 13 4" xfId="22947"/>
    <cellStyle name="Note 2 2 13 4 2" xfId="22948"/>
    <cellStyle name="Note 2 2 13 4 3" xfId="22949"/>
    <cellStyle name="Note 2 2 13 4 4" xfId="22950"/>
    <cellStyle name="Note 2 2 13 5" xfId="22951"/>
    <cellStyle name="Note 2 2 13 6" xfId="22952"/>
    <cellStyle name="Note 2 2 13 7" xfId="22953"/>
    <cellStyle name="Note 2 2 14" xfId="22954"/>
    <cellStyle name="Note 2 2 14 2" xfId="22955"/>
    <cellStyle name="Note 2 2 14 2 2" xfId="22956"/>
    <cellStyle name="Note 2 2 14 2 3" xfId="22957"/>
    <cellStyle name="Note 2 2 14 2 4" xfId="22958"/>
    <cellStyle name="Note 2 2 14 3" xfId="22959"/>
    <cellStyle name="Note 2 2 14 3 2" xfId="22960"/>
    <cellStyle name="Note 2 2 14 3 3" xfId="22961"/>
    <cellStyle name="Note 2 2 14 3 4" xfId="22962"/>
    <cellStyle name="Note 2 2 14 4" xfId="22963"/>
    <cellStyle name="Note 2 2 14 4 2" xfId="22964"/>
    <cellStyle name="Note 2 2 14 4 3" xfId="22965"/>
    <cellStyle name="Note 2 2 14 4 4" xfId="22966"/>
    <cellStyle name="Note 2 2 14 5" xfId="22967"/>
    <cellStyle name="Note 2 2 14 6" xfId="22968"/>
    <cellStyle name="Note 2 2 14 7" xfId="22969"/>
    <cellStyle name="Note 2 2 15" xfId="22970"/>
    <cellStyle name="Note 2 2 15 2" xfId="22971"/>
    <cellStyle name="Note 2 2 15 2 2" xfId="22972"/>
    <cellStyle name="Note 2 2 15 2 3" xfId="22973"/>
    <cellStyle name="Note 2 2 15 2 4" xfId="22974"/>
    <cellStyle name="Note 2 2 15 3" xfId="22975"/>
    <cellStyle name="Note 2 2 15 3 2" xfId="22976"/>
    <cellStyle name="Note 2 2 15 3 3" xfId="22977"/>
    <cellStyle name="Note 2 2 15 3 4" xfId="22978"/>
    <cellStyle name="Note 2 2 15 4" xfId="22979"/>
    <cellStyle name="Note 2 2 15 4 2" xfId="22980"/>
    <cellStyle name="Note 2 2 15 4 3" xfId="22981"/>
    <cellStyle name="Note 2 2 15 4 4" xfId="22982"/>
    <cellStyle name="Note 2 2 15 5" xfId="22983"/>
    <cellStyle name="Note 2 2 15 6" xfId="22984"/>
    <cellStyle name="Note 2 2 15 7" xfId="22985"/>
    <cellStyle name="Note 2 2 16" xfId="22986"/>
    <cellStyle name="Note 2 2 16 2" xfId="22987"/>
    <cellStyle name="Note 2 2 16 2 2" xfId="22988"/>
    <cellStyle name="Note 2 2 16 2 3" xfId="22989"/>
    <cellStyle name="Note 2 2 16 2 4" xfId="22990"/>
    <cellStyle name="Note 2 2 16 3" xfId="22991"/>
    <cellStyle name="Note 2 2 16 3 2" xfId="22992"/>
    <cellStyle name="Note 2 2 16 3 3" xfId="22993"/>
    <cellStyle name="Note 2 2 16 3 4" xfId="22994"/>
    <cellStyle name="Note 2 2 16 4" xfId="22995"/>
    <cellStyle name="Note 2 2 16 4 2" xfId="22996"/>
    <cellStyle name="Note 2 2 16 4 3" xfId="22997"/>
    <cellStyle name="Note 2 2 16 4 4" xfId="22998"/>
    <cellStyle name="Note 2 2 16 5" xfId="22999"/>
    <cellStyle name="Note 2 2 16 6" xfId="23000"/>
    <cellStyle name="Note 2 2 16 7" xfId="23001"/>
    <cellStyle name="Note 2 2 17" xfId="23002"/>
    <cellStyle name="Note 2 2 17 2" xfId="23003"/>
    <cellStyle name="Note 2 2 17 2 2" xfId="23004"/>
    <cellStyle name="Note 2 2 17 2 3" xfId="23005"/>
    <cellStyle name="Note 2 2 17 2 4" xfId="23006"/>
    <cellStyle name="Note 2 2 17 3" xfId="23007"/>
    <cellStyle name="Note 2 2 17 3 2" xfId="23008"/>
    <cellStyle name="Note 2 2 17 3 3" xfId="23009"/>
    <cellStyle name="Note 2 2 17 3 4" xfId="23010"/>
    <cellStyle name="Note 2 2 17 4" xfId="23011"/>
    <cellStyle name="Note 2 2 17 4 2" xfId="23012"/>
    <cellStyle name="Note 2 2 17 4 3" xfId="23013"/>
    <cellStyle name="Note 2 2 17 4 4" xfId="23014"/>
    <cellStyle name="Note 2 2 17 5" xfId="23015"/>
    <cellStyle name="Note 2 2 17 6" xfId="23016"/>
    <cellStyle name="Note 2 2 17 7" xfId="23017"/>
    <cellStyle name="Note 2 2 18" xfId="23018"/>
    <cellStyle name="Note 2 2 18 2" xfId="23019"/>
    <cellStyle name="Note 2 2 18 2 2" xfId="23020"/>
    <cellStyle name="Note 2 2 18 2 3" xfId="23021"/>
    <cellStyle name="Note 2 2 18 2 4" xfId="23022"/>
    <cellStyle name="Note 2 2 18 3" xfId="23023"/>
    <cellStyle name="Note 2 2 18 3 2" xfId="23024"/>
    <cellStyle name="Note 2 2 18 3 3" xfId="23025"/>
    <cellStyle name="Note 2 2 18 3 4" xfId="23026"/>
    <cellStyle name="Note 2 2 18 4" xfId="23027"/>
    <cellStyle name="Note 2 2 18 4 2" xfId="23028"/>
    <cellStyle name="Note 2 2 18 4 3" xfId="23029"/>
    <cellStyle name="Note 2 2 18 4 4" xfId="23030"/>
    <cellStyle name="Note 2 2 18 5" xfId="23031"/>
    <cellStyle name="Note 2 2 18 6" xfId="23032"/>
    <cellStyle name="Note 2 2 18 7" xfId="23033"/>
    <cellStyle name="Note 2 2 19" xfId="23034"/>
    <cellStyle name="Note 2 2 19 2" xfId="23035"/>
    <cellStyle name="Note 2 2 19 2 2" xfId="23036"/>
    <cellStyle name="Note 2 2 19 2 3" xfId="23037"/>
    <cellStyle name="Note 2 2 19 2 4" xfId="23038"/>
    <cellStyle name="Note 2 2 19 3" xfId="23039"/>
    <cellStyle name="Note 2 2 19 3 2" xfId="23040"/>
    <cellStyle name="Note 2 2 19 3 3" xfId="23041"/>
    <cellStyle name="Note 2 2 19 3 4" xfId="23042"/>
    <cellStyle name="Note 2 2 19 4" xfId="23043"/>
    <cellStyle name="Note 2 2 19 4 2" xfId="23044"/>
    <cellStyle name="Note 2 2 19 4 3" xfId="23045"/>
    <cellStyle name="Note 2 2 19 4 4" xfId="23046"/>
    <cellStyle name="Note 2 2 19 5" xfId="23047"/>
    <cellStyle name="Note 2 2 19 6" xfId="23048"/>
    <cellStyle name="Note 2 2 19 7" xfId="23049"/>
    <cellStyle name="Note 2 2 2" xfId="4790"/>
    <cellStyle name="Note 2 2 2 2" xfId="23050"/>
    <cellStyle name="Note 2 2 2 2 2" xfId="23051"/>
    <cellStyle name="Note 2 2 2 2 3" xfId="23052"/>
    <cellStyle name="Note 2 2 2 2 4" xfId="23053"/>
    <cellStyle name="Note 2 2 2 2 5" xfId="23054"/>
    <cellStyle name="Note 2 2 2 3" xfId="23055"/>
    <cellStyle name="Note 2 2 2 3 2" xfId="23056"/>
    <cellStyle name="Note 2 2 2 3 3" xfId="23057"/>
    <cellStyle name="Note 2 2 2 3 4" xfId="23058"/>
    <cellStyle name="Note 2 2 2 4" xfId="23059"/>
    <cellStyle name="Note 2 2 2 4 2" xfId="23060"/>
    <cellStyle name="Note 2 2 2 4 3" xfId="23061"/>
    <cellStyle name="Note 2 2 2 4 4" xfId="23062"/>
    <cellStyle name="Note 2 2 2 5" xfId="23063"/>
    <cellStyle name="Note 2 2 2 6" xfId="23064"/>
    <cellStyle name="Note 2 2 2 7" xfId="23065"/>
    <cellStyle name="Note 2 2 2 8" xfId="23066"/>
    <cellStyle name="Note 2 2 20" xfId="23067"/>
    <cellStyle name="Note 2 2 20 2" xfId="23068"/>
    <cellStyle name="Note 2 2 20 2 2" xfId="23069"/>
    <cellStyle name="Note 2 2 20 2 3" xfId="23070"/>
    <cellStyle name="Note 2 2 20 2 4" xfId="23071"/>
    <cellStyle name="Note 2 2 20 3" xfId="23072"/>
    <cellStyle name="Note 2 2 20 3 2" xfId="23073"/>
    <cellStyle name="Note 2 2 20 3 3" xfId="23074"/>
    <cellStyle name="Note 2 2 20 3 4" xfId="23075"/>
    <cellStyle name="Note 2 2 20 4" xfId="23076"/>
    <cellStyle name="Note 2 2 20 4 2" xfId="23077"/>
    <cellStyle name="Note 2 2 20 4 3" xfId="23078"/>
    <cellStyle name="Note 2 2 20 4 4" xfId="23079"/>
    <cellStyle name="Note 2 2 20 5" xfId="23080"/>
    <cellStyle name="Note 2 2 20 6" xfId="23081"/>
    <cellStyle name="Note 2 2 20 7" xfId="23082"/>
    <cellStyle name="Note 2 2 21" xfId="23083"/>
    <cellStyle name="Note 2 2 21 2" xfId="23084"/>
    <cellStyle name="Note 2 2 21 2 2" xfId="23085"/>
    <cellStyle name="Note 2 2 21 2 3" xfId="23086"/>
    <cellStyle name="Note 2 2 21 2 4" xfId="23087"/>
    <cellStyle name="Note 2 2 21 3" xfId="23088"/>
    <cellStyle name="Note 2 2 21 3 2" xfId="23089"/>
    <cellStyle name="Note 2 2 21 3 3" xfId="23090"/>
    <cellStyle name="Note 2 2 21 3 4" xfId="23091"/>
    <cellStyle name="Note 2 2 21 4" xfId="23092"/>
    <cellStyle name="Note 2 2 21 4 2" xfId="23093"/>
    <cellStyle name="Note 2 2 21 4 3" xfId="23094"/>
    <cellStyle name="Note 2 2 21 4 4" xfId="23095"/>
    <cellStyle name="Note 2 2 21 5" xfId="23096"/>
    <cellStyle name="Note 2 2 21 6" xfId="23097"/>
    <cellStyle name="Note 2 2 21 7" xfId="23098"/>
    <cellStyle name="Note 2 2 22" xfId="23099"/>
    <cellStyle name="Note 2 2 22 2" xfId="23100"/>
    <cellStyle name="Note 2 2 22 2 2" xfId="23101"/>
    <cellStyle name="Note 2 2 22 2 3" xfId="23102"/>
    <cellStyle name="Note 2 2 22 2 4" xfId="23103"/>
    <cellStyle name="Note 2 2 22 3" xfId="23104"/>
    <cellStyle name="Note 2 2 22 3 2" xfId="23105"/>
    <cellStyle name="Note 2 2 22 3 3" xfId="23106"/>
    <cellStyle name="Note 2 2 22 3 4" xfId="23107"/>
    <cellStyle name="Note 2 2 22 4" xfId="23108"/>
    <cellStyle name="Note 2 2 22 4 2" xfId="23109"/>
    <cellStyle name="Note 2 2 22 4 3" xfId="23110"/>
    <cellStyle name="Note 2 2 22 4 4" xfId="23111"/>
    <cellStyle name="Note 2 2 22 5" xfId="23112"/>
    <cellStyle name="Note 2 2 22 6" xfId="23113"/>
    <cellStyle name="Note 2 2 22 7" xfId="23114"/>
    <cellStyle name="Note 2 2 23" xfId="23115"/>
    <cellStyle name="Note 2 2 23 2" xfId="23116"/>
    <cellStyle name="Note 2 2 23 2 2" xfId="23117"/>
    <cellStyle name="Note 2 2 23 2 3" xfId="23118"/>
    <cellStyle name="Note 2 2 23 2 4" xfId="23119"/>
    <cellStyle name="Note 2 2 23 3" xfId="23120"/>
    <cellStyle name="Note 2 2 23 3 2" xfId="23121"/>
    <cellStyle name="Note 2 2 23 3 3" xfId="23122"/>
    <cellStyle name="Note 2 2 23 3 4" xfId="23123"/>
    <cellStyle name="Note 2 2 23 4" xfId="23124"/>
    <cellStyle name="Note 2 2 23 4 2" xfId="23125"/>
    <cellStyle name="Note 2 2 23 4 3" xfId="23126"/>
    <cellStyle name="Note 2 2 23 4 4" xfId="23127"/>
    <cellStyle name="Note 2 2 23 5" xfId="23128"/>
    <cellStyle name="Note 2 2 23 6" xfId="23129"/>
    <cellStyle name="Note 2 2 23 7" xfId="23130"/>
    <cellStyle name="Note 2 2 24" xfId="23131"/>
    <cellStyle name="Note 2 2 24 2" xfId="23132"/>
    <cellStyle name="Note 2 2 24 2 2" xfId="23133"/>
    <cellStyle name="Note 2 2 24 2 3" xfId="23134"/>
    <cellStyle name="Note 2 2 24 2 4" xfId="23135"/>
    <cellStyle name="Note 2 2 24 3" xfId="23136"/>
    <cellStyle name="Note 2 2 24 3 2" xfId="23137"/>
    <cellStyle name="Note 2 2 24 3 3" xfId="23138"/>
    <cellStyle name="Note 2 2 24 3 4" xfId="23139"/>
    <cellStyle name="Note 2 2 24 4" xfId="23140"/>
    <cellStyle name="Note 2 2 24 4 2" xfId="23141"/>
    <cellStyle name="Note 2 2 24 4 3" xfId="23142"/>
    <cellStyle name="Note 2 2 24 4 4" xfId="23143"/>
    <cellStyle name="Note 2 2 24 5" xfId="23144"/>
    <cellStyle name="Note 2 2 24 6" xfId="23145"/>
    <cellStyle name="Note 2 2 24 7" xfId="23146"/>
    <cellStyle name="Note 2 2 25" xfId="23147"/>
    <cellStyle name="Note 2 2 25 2" xfId="23148"/>
    <cellStyle name="Note 2 2 25 2 2" xfId="23149"/>
    <cellStyle name="Note 2 2 25 2 3" xfId="23150"/>
    <cellStyle name="Note 2 2 25 2 4" xfId="23151"/>
    <cellStyle name="Note 2 2 25 3" xfId="23152"/>
    <cellStyle name="Note 2 2 25 3 2" xfId="23153"/>
    <cellStyle name="Note 2 2 25 3 3" xfId="23154"/>
    <cellStyle name="Note 2 2 25 3 4" xfId="23155"/>
    <cellStyle name="Note 2 2 25 4" xfId="23156"/>
    <cellStyle name="Note 2 2 25 4 2" xfId="23157"/>
    <cellStyle name="Note 2 2 25 4 3" xfId="23158"/>
    <cellStyle name="Note 2 2 25 4 4" xfId="23159"/>
    <cellStyle name="Note 2 2 25 5" xfId="23160"/>
    <cellStyle name="Note 2 2 25 6" xfId="23161"/>
    <cellStyle name="Note 2 2 25 7" xfId="23162"/>
    <cellStyle name="Note 2 2 26" xfId="23163"/>
    <cellStyle name="Note 2 2 26 2" xfId="23164"/>
    <cellStyle name="Note 2 2 26 2 2" xfId="23165"/>
    <cellStyle name="Note 2 2 26 2 3" xfId="23166"/>
    <cellStyle name="Note 2 2 26 2 4" xfId="23167"/>
    <cellStyle name="Note 2 2 26 3" xfId="23168"/>
    <cellStyle name="Note 2 2 26 3 2" xfId="23169"/>
    <cellStyle name="Note 2 2 26 3 3" xfId="23170"/>
    <cellStyle name="Note 2 2 26 3 4" xfId="23171"/>
    <cellStyle name="Note 2 2 26 4" xfId="23172"/>
    <cellStyle name="Note 2 2 26 4 2" xfId="23173"/>
    <cellStyle name="Note 2 2 26 4 3" xfId="23174"/>
    <cellStyle name="Note 2 2 26 4 4" xfId="23175"/>
    <cellStyle name="Note 2 2 26 5" xfId="23176"/>
    <cellStyle name="Note 2 2 26 6" xfId="23177"/>
    <cellStyle name="Note 2 2 26 7" xfId="23178"/>
    <cellStyle name="Note 2 2 27" xfId="23179"/>
    <cellStyle name="Note 2 2 27 2" xfId="23180"/>
    <cellStyle name="Note 2 2 27 2 2" xfId="23181"/>
    <cellStyle name="Note 2 2 27 2 3" xfId="23182"/>
    <cellStyle name="Note 2 2 27 2 4" xfId="23183"/>
    <cellStyle name="Note 2 2 27 3" xfId="23184"/>
    <cellStyle name="Note 2 2 27 3 2" xfId="23185"/>
    <cellStyle name="Note 2 2 27 3 3" xfId="23186"/>
    <cellStyle name="Note 2 2 27 3 4" xfId="23187"/>
    <cellStyle name="Note 2 2 27 4" xfId="23188"/>
    <cellStyle name="Note 2 2 27 4 2" xfId="23189"/>
    <cellStyle name="Note 2 2 27 4 3" xfId="23190"/>
    <cellStyle name="Note 2 2 27 4 4" xfId="23191"/>
    <cellStyle name="Note 2 2 27 5" xfId="23192"/>
    <cellStyle name="Note 2 2 27 6" xfId="23193"/>
    <cellStyle name="Note 2 2 27 7" xfId="23194"/>
    <cellStyle name="Note 2 2 28" xfId="23195"/>
    <cellStyle name="Note 2 2 28 2" xfId="23196"/>
    <cellStyle name="Note 2 2 28 2 2" xfId="23197"/>
    <cellStyle name="Note 2 2 28 2 3" xfId="23198"/>
    <cellStyle name="Note 2 2 28 2 4" xfId="23199"/>
    <cellStyle name="Note 2 2 28 3" xfId="23200"/>
    <cellStyle name="Note 2 2 28 3 2" xfId="23201"/>
    <cellStyle name="Note 2 2 28 3 3" xfId="23202"/>
    <cellStyle name="Note 2 2 28 3 4" xfId="23203"/>
    <cellStyle name="Note 2 2 28 4" xfId="23204"/>
    <cellStyle name="Note 2 2 28 4 2" xfId="23205"/>
    <cellStyle name="Note 2 2 28 4 3" xfId="23206"/>
    <cellStyle name="Note 2 2 28 4 4" xfId="23207"/>
    <cellStyle name="Note 2 2 28 5" xfId="23208"/>
    <cellStyle name="Note 2 2 28 6" xfId="23209"/>
    <cellStyle name="Note 2 2 28 7" xfId="23210"/>
    <cellStyle name="Note 2 2 29" xfId="23211"/>
    <cellStyle name="Note 2 2 29 2" xfId="23212"/>
    <cellStyle name="Note 2 2 29 2 2" xfId="23213"/>
    <cellStyle name="Note 2 2 29 2 3" xfId="23214"/>
    <cellStyle name="Note 2 2 29 2 4" xfId="23215"/>
    <cellStyle name="Note 2 2 29 3" xfId="23216"/>
    <cellStyle name="Note 2 2 29 3 2" xfId="23217"/>
    <cellStyle name="Note 2 2 29 3 3" xfId="23218"/>
    <cellStyle name="Note 2 2 29 3 4" xfId="23219"/>
    <cellStyle name="Note 2 2 29 4" xfId="23220"/>
    <cellStyle name="Note 2 2 29 4 2" xfId="23221"/>
    <cellStyle name="Note 2 2 29 4 3" xfId="23222"/>
    <cellStyle name="Note 2 2 29 4 4" xfId="23223"/>
    <cellStyle name="Note 2 2 29 5" xfId="23224"/>
    <cellStyle name="Note 2 2 29 6" xfId="23225"/>
    <cellStyle name="Note 2 2 29 7" xfId="23226"/>
    <cellStyle name="Note 2 2 3" xfId="23227"/>
    <cellStyle name="Note 2 2 3 2" xfId="23228"/>
    <cellStyle name="Note 2 2 3 2 2" xfId="23229"/>
    <cellStyle name="Note 2 2 3 2 3" xfId="23230"/>
    <cellStyle name="Note 2 2 3 2 4" xfId="23231"/>
    <cellStyle name="Note 2 2 3 3" xfId="23232"/>
    <cellStyle name="Note 2 2 3 3 2" xfId="23233"/>
    <cellStyle name="Note 2 2 3 3 3" xfId="23234"/>
    <cellStyle name="Note 2 2 3 3 4" xfId="23235"/>
    <cellStyle name="Note 2 2 3 4" xfId="23236"/>
    <cellStyle name="Note 2 2 3 4 2" xfId="23237"/>
    <cellStyle name="Note 2 2 3 4 3" xfId="23238"/>
    <cellStyle name="Note 2 2 3 4 4" xfId="23239"/>
    <cellStyle name="Note 2 2 3 5" xfId="23240"/>
    <cellStyle name="Note 2 2 3 6" xfId="23241"/>
    <cellStyle name="Note 2 2 3 7" xfId="23242"/>
    <cellStyle name="Note 2 2 3 8" xfId="23243"/>
    <cellStyle name="Note 2 2 30" xfId="23244"/>
    <cellStyle name="Note 2 2 30 2" xfId="23245"/>
    <cellStyle name="Note 2 2 30 2 2" xfId="23246"/>
    <cellStyle name="Note 2 2 30 2 3" xfId="23247"/>
    <cellStyle name="Note 2 2 30 2 4" xfId="23248"/>
    <cellStyle name="Note 2 2 30 3" xfId="23249"/>
    <cellStyle name="Note 2 2 30 3 2" xfId="23250"/>
    <cellStyle name="Note 2 2 30 3 3" xfId="23251"/>
    <cellStyle name="Note 2 2 30 3 4" xfId="23252"/>
    <cellStyle name="Note 2 2 30 4" xfId="23253"/>
    <cellStyle name="Note 2 2 30 4 2" xfId="23254"/>
    <cellStyle name="Note 2 2 30 4 3" xfId="23255"/>
    <cellStyle name="Note 2 2 30 4 4" xfId="23256"/>
    <cellStyle name="Note 2 2 30 5" xfId="23257"/>
    <cellStyle name="Note 2 2 30 6" xfId="23258"/>
    <cellStyle name="Note 2 2 30 7" xfId="23259"/>
    <cellStyle name="Note 2 2 31" xfId="23260"/>
    <cellStyle name="Note 2 2 31 2" xfId="23261"/>
    <cellStyle name="Note 2 2 31 2 2" xfId="23262"/>
    <cellStyle name="Note 2 2 31 2 3" xfId="23263"/>
    <cellStyle name="Note 2 2 31 2 4" xfId="23264"/>
    <cellStyle name="Note 2 2 31 3" xfId="23265"/>
    <cellStyle name="Note 2 2 31 3 2" xfId="23266"/>
    <cellStyle name="Note 2 2 31 3 3" xfId="23267"/>
    <cellStyle name="Note 2 2 31 3 4" xfId="23268"/>
    <cellStyle name="Note 2 2 31 4" xfId="23269"/>
    <cellStyle name="Note 2 2 31 4 2" xfId="23270"/>
    <cellStyle name="Note 2 2 31 4 3" xfId="23271"/>
    <cellStyle name="Note 2 2 31 4 4" xfId="23272"/>
    <cellStyle name="Note 2 2 31 5" xfId="23273"/>
    <cellStyle name="Note 2 2 31 6" xfId="23274"/>
    <cellStyle name="Note 2 2 31 7" xfId="23275"/>
    <cellStyle name="Note 2 2 32" xfId="23276"/>
    <cellStyle name="Note 2 2 32 2" xfId="23277"/>
    <cellStyle name="Note 2 2 32 2 2" xfId="23278"/>
    <cellStyle name="Note 2 2 32 2 3" xfId="23279"/>
    <cellStyle name="Note 2 2 32 2 4" xfId="23280"/>
    <cellStyle name="Note 2 2 32 3" xfId="23281"/>
    <cellStyle name="Note 2 2 32 3 2" xfId="23282"/>
    <cellStyle name="Note 2 2 32 3 3" xfId="23283"/>
    <cellStyle name="Note 2 2 32 3 4" xfId="23284"/>
    <cellStyle name="Note 2 2 32 4" xfId="23285"/>
    <cellStyle name="Note 2 2 32 4 2" xfId="23286"/>
    <cellStyle name="Note 2 2 32 4 3" xfId="23287"/>
    <cellStyle name="Note 2 2 32 4 4" xfId="23288"/>
    <cellStyle name="Note 2 2 32 5" xfId="23289"/>
    <cellStyle name="Note 2 2 32 6" xfId="23290"/>
    <cellStyle name="Note 2 2 32 7" xfId="23291"/>
    <cellStyle name="Note 2 2 33" xfId="23292"/>
    <cellStyle name="Note 2 2 33 2" xfId="23293"/>
    <cellStyle name="Note 2 2 33 2 2" xfId="23294"/>
    <cellStyle name="Note 2 2 33 2 3" xfId="23295"/>
    <cellStyle name="Note 2 2 33 2 4" xfId="23296"/>
    <cellStyle name="Note 2 2 33 3" xfId="23297"/>
    <cellStyle name="Note 2 2 33 3 2" xfId="23298"/>
    <cellStyle name="Note 2 2 33 3 3" xfId="23299"/>
    <cellStyle name="Note 2 2 33 3 4" xfId="23300"/>
    <cellStyle name="Note 2 2 33 4" xfId="23301"/>
    <cellStyle name="Note 2 2 33 4 2" xfId="23302"/>
    <cellStyle name="Note 2 2 33 4 3" xfId="23303"/>
    <cellStyle name="Note 2 2 33 4 4" xfId="23304"/>
    <cellStyle name="Note 2 2 33 5" xfId="23305"/>
    <cellStyle name="Note 2 2 33 6" xfId="23306"/>
    <cellStyle name="Note 2 2 33 7" xfId="23307"/>
    <cellStyle name="Note 2 2 34" xfId="23308"/>
    <cellStyle name="Note 2 2 34 2" xfId="23309"/>
    <cellStyle name="Note 2 2 34 3" xfId="23310"/>
    <cellStyle name="Note 2 2 34 4" xfId="23311"/>
    <cellStyle name="Note 2 2 35" xfId="23312"/>
    <cellStyle name="Note 2 2 36" xfId="23313"/>
    <cellStyle name="Note 2 2 4" xfId="23314"/>
    <cellStyle name="Note 2 2 4 2" xfId="23315"/>
    <cellStyle name="Note 2 2 4 2 2" xfId="23316"/>
    <cellStyle name="Note 2 2 4 2 3" xfId="23317"/>
    <cellStyle name="Note 2 2 4 2 4" xfId="23318"/>
    <cellStyle name="Note 2 2 4 3" xfId="23319"/>
    <cellStyle name="Note 2 2 4 3 2" xfId="23320"/>
    <cellStyle name="Note 2 2 4 3 3" xfId="23321"/>
    <cellStyle name="Note 2 2 4 3 4" xfId="23322"/>
    <cellStyle name="Note 2 2 4 4" xfId="23323"/>
    <cellStyle name="Note 2 2 4 4 2" xfId="23324"/>
    <cellStyle name="Note 2 2 4 4 3" xfId="23325"/>
    <cellStyle name="Note 2 2 4 4 4" xfId="23326"/>
    <cellStyle name="Note 2 2 4 5" xfId="23327"/>
    <cellStyle name="Note 2 2 4 6" xfId="23328"/>
    <cellStyle name="Note 2 2 4 7" xfId="23329"/>
    <cellStyle name="Note 2 2 5" xfId="23330"/>
    <cellStyle name="Note 2 2 5 2" xfId="23331"/>
    <cellStyle name="Note 2 2 5 2 2" xfId="23332"/>
    <cellStyle name="Note 2 2 5 2 3" xfId="23333"/>
    <cellStyle name="Note 2 2 5 2 4" xfId="23334"/>
    <cellStyle name="Note 2 2 5 3" xfId="23335"/>
    <cellStyle name="Note 2 2 5 3 2" xfId="23336"/>
    <cellStyle name="Note 2 2 5 3 3" xfId="23337"/>
    <cellStyle name="Note 2 2 5 3 4" xfId="23338"/>
    <cellStyle name="Note 2 2 5 4" xfId="23339"/>
    <cellStyle name="Note 2 2 5 4 2" xfId="23340"/>
    <cellStyle name="Note 2 2 5 4 3" xfId="23341"/>
    <cellStyle name="Note 2 2 5 4 4" xfId="23342"/>
    <cellStyle name="Note 2 2 5 5" xfId="23343"/>
    <cellStyle name="Note 2 2 5 6" xfId="23344"/>
    <cellStyle name="Note 2 2 5 7" xfId="23345"/>
    <cellStyle name="Note 2 2 6" xfId="23346"/>
    <cellStyle name="Note 2 2 6 2" xfId="23347"/>
    <cellStyle name="Note 2 2 6 2 2" xfId="23348"/>
    <cellStyle name="Note 2 2 6 2 3" xfId="23349"/>
    <cellStyle name="Note 2 2 6 2 4" xfId="23350"/>
    <cellStyle name="Note 2 2 6 3" xfId="23351"/>
    <cellStyle name="Note 2 2 6 3 2" xfId="23352"/>
    <cellStyle name="Note 2 2 6 3 3" xfId="23353"/>
    <cellStyle name="Note 2 2 6 3 4" xfId="23354"/>
    <cellStyle name="Note 2 2 6 4" xfId="23355"/>
    <cellStyle name="Note 2 2 6 4 2" xfId="23356"/>
    <cellStyle name="Note 2 2 6 4 3" xfId="23357"/>
    <cellStyle name="Note 2 2 6 4 4" xfId="23358"/>
    <cellStyle name="Note 2 2 6 5" xfId="23359"/>
    <cellStyle name="Note 2 2 6 6" xfId="23360"/>
    <cellStyle name="Note 2 2 6 7" xfId="23361"/>
    <cellStyle name="Note 2 2 7" xfId="23362"/>
    <cellStyle name="Note 2 2 7 2" xfId="23363"/>
    <cellStyle name="Note 2 2 7 2 2" xfId="23364"/>
    <cellStyle name="Note 2 2 7 2 3" xfId="23365"/>
    <cellStyle name="Note 2 2 7 2 4" xfId="23366"/>
    <cellStyle name="Note 2 2 7 3" xfId="23367"/>
    <cellStyle name="Note 2 2 7 3 2" xfId="23368"/>
    <cellStyle name="Note 2 2 7 3 3" xfId="23369"/>
    <cellStyle name="Note 2 2 7 3 4" xfId="23370"/>
    <cellStyle name="Note 2 2 7 4" xfId="23371"/>
    <cellStyle name="Note 2 2 7 4 2" xfId="23372"/>
    <cellStyle name="Note 2 2 7 4 3" xfId="23373"/>
    <cellStyle name="Note 2 2 7 4 4" xfId="23374"/>
    <cellStyle name="Note 2 2 7 5" xfId="23375"/>
    <cellStyle name="Note 2 2 7 6" xfId="23376"/>
    <cellStyle name="Note 2 2 7 7" xfId="23377"/>
    <cellStyle name="Note 2 2 8" xfId="23378"/>
    <cellStyle name="Note 2 2 8 2" xfId="23379"/>
    <cellStyle name="Note 2 2 8 2 2" xfId="23380"/>
    <cellStyle name="Note 2 2 8 2 3" xfId="23381"/>
    <cellStyle name="Note 2 2 8 2 4" xfId="23382"/>
    <cellStyle name="Note 2 2 8 3" xfId="23383"/>
    <cellStyle name="Note 2 2 8 3 2" xfId="23384"/>
    <cellStyle name="Note 2 2 8 3 3" xfId="23385"/>
    <cellStyle name="Note 2 2 8 3 4" xfId="23386"/>
    <cellStyle name="Note 2 2 8 4" xfId="23387"/>
    <cellStyle name="Note 2 2 8 4 2" xfId="23388"/>
    <cellStyle name="Note 2 2 8 4 3" xfId="23389"/>
    <cellStyle name="Note 2 2 8 4 4" xfId="23390"/>
    <cellStyle name="Note 2 2 8 5" xfId="23391"/>
    <cellStyle name="Note 2 2 8 6" xfId="23392"/>
    <cellStyle name="Note 2 2 8 7" xfId="23393"/>
    <cellStyle name="Note 2 2 9" xfId="23394"/>
    <cellStyle name="Note 2 2 9 2" xfId="23395"/>
    <cellStyle name="Note 2 2 9 2 2" xfId="23396"/>
    <cellStyle name="Note 2 2 9 2 3" xfId="23397"/>
    <cellStyle name="Note 2 2 9 2 4" xfId="23398"/>
    <cellStyle name="Note 2 2 9 3" xfId="23399"/>
    <cellStyle name="Note 2 2 9 3 2" xfId="23400"/>
    <cellStyle name="Note 2 2 9 3 3" xfId="23401"/>
    <cellStyle name="Note 2 2 9 3 4" xfId="23402"/>
    <cellStyle name="Note 2 2 9 4" xfId="23403"/>
    <cellStyle name="Note 2 2 9 4 2" xfId="23404"/>
    <cellStyle name="Note 2 2 9 4 3" xfId="23405"/>
    <cellStyle name="Note 2 2 9 4 4" xfId="23406"/>
    <cellStyle name="Note 2 2 9 5" xfId="23407"/>
    <cellStyle name="Note 2 2 9 6" xfId="23408"/>
    <cellStyle name="Note 2 2 9 7" xfId="23409"/>
    <cellStyle name="Note 2 20" xfId="23410"/>
    <cellStyle name="Note 2 20 2" xfId="23411"/>
    <cellStyle name="Note 2 20 2 2" xfId="23412"/>
    <cellStyle name="Note 2 20 2 3" xfId="23413"/>
    <cellStyle name="Note 2 20 2 4" xfId="23414"/>
    <cellStyle name="Note 2 20 3" xfId="23415"/>
    <cellStyle name="Note 2 20 3 2" xfId="23416"/>
    <cellStyle name="Note 2 20 3 3" xfId="23417"/>
    <cellStyle name="Note 2 20 3 4" xfId="23418"/>
    <cellStyle name="Note 2 20 4" xfId="23419"/>
    <cellStyle name="Note 2 20 4 2" xfId="23420"/>
    <cellStyle name="Note 2 20 4 3" xfId="23421"/>
    <cellStyle name="Note 2 20 4 4" xfId="23422"/>
    <cellStyle name="Note 2 20 5" xfId="23423"/>
    <cellStyle name="Note 2 20 6" xfId="23424"/>
    <cellStyle name="Note 2 20 7" xfId="23425"/>
    <cellStyle name="Note 2 21" xfId="23426"/>
    <cellStyle name="Note 2 21 2" xfId="23427"/>
    <cellStyle name="Note 2 21 2 2" xfId="23428"/>
    <cellStyle name="Note 2 21 2 3" xfId="23429"/>
    <cellStyle name="Note 2 21 2 4" xfId="23430"/>
    <cellStyle name="Note 2 21 3" xfId="23431"/>
    <cellStyle name="Note 2 21 3 2" xfId="23432"/>
    <cellStyle name="Note 2 21 3 3" xfId="23433"/>
    <cellStyle name="Note 2 21 3 4" xfId="23434"/>
    <cellStyle name="Note 2 21 4" xfId="23435"/>
    <cellStyle name="Note 2 21 4 2" xfId="23436"/>
    <cellStyle name="Note 2 21 4 3" xfId="23437"/>
    <cellStyle name="Note 2 21 4 4" xfId="23438"/>
    <cellStyle name="Note 2 21 5" xfId="23439"/>
    <cellStyle name="Note 2 21 6" xfId="23440"/>
    <cellStyle name="Note 2 21 7" xfId="23441"/>
    <cellStyle name="Note 2 22" xfId="23442"/>
    <cellStyle name="Note 2 22 2" xfId="23443"/>
    <cellStyle name="Note 2 22 2 2" xfId="23444"/>
    <cellStyle name="Note 2 22 2 3" xfId="23445"/>
    <cellStyle name="Note 2 22 2 4" xfId="23446"/>
    <cellStyle name="Note 2 22 3" xfId="23447"/>
    <cellStyle name="Note 2 22 3 2" xfId="23448"/>
    <cellStyle name="Note 2 22 3 3" xfId="23449"/>
    <cellStyle name="Note 2 22 3 4" xfId="23450"/>
    <cellStyle name="Note 2 22 4" xfId="23451"/>
    <cellStyle name="Note 2 22 4 2" xfId="23452"/>
    <cellStyle name="Note 2 22 4 3" xfId="23453"/>
    <cellStyle name="Note 2 22 4 4" xfId="23454"/>
    <cellStyle name="Note 2 22 5" xfId="23455"/>
    <cellStyle name="Note 2 22 6" xfId="23456"/>
    <cellStyle name="Note 2 22 7" xfId="23457"/>
    <cellStyle name="Note 2 23" xfId="23458"/>
    <cellStyle name="Note 2 23 2" xfId="23459"/>
    <cellStyle name="Note 2 23 2 2" xfId="23460"/>
    <cellStyle name="Note 2 23 2 3" xfId="23461"/>
    <cellStyle name="Note 2 23 2 4" xfId="23462"/>
    <cellStyle name="Note 2 23 3" xfId="23463"/>
    <cellStyle name="Note 2 23 3 2" xfId="23464"/>
    <cellStyle name="Note 2 23 3 3" xfId="23465"/>
    <cellStyle name="Note 2 23 3 4" xfId="23466"/>
    <cellStyle name="Note 2 23 4" xfId="23467"/>
    <cellStyle name="Note 2 23 4 2" xfId="23468"/>
    <cellStyle name="Note 2 23 4 3" xfId="23469"/>
    <cellStyle name="Note 2 23 4 4" xfId="23470"/>
    <cellStyle name="Note 2 23 5" xfId="23471"/>
    <cellStyle name="Note 2 23 6" xfId="23472"/>
    <cellStyle name="Note 2 23 7" xfId="23473"/>
    <cellStyle name="Note 2 24" xfId="23474"/>
    <cellStyle name="Note 2 24 2" xfId="23475"/>
    <cellStyle name="Note 2 24 2 2" xfId="23476"/>
    <cellStyle name="Note 2 24 2 3" xfId="23477"/>
    <cellStyle name="Note 2 24 2 4" xfId="23478"/>
    <cellStyle name="Note 2 24 3" xfId="23479"/>
    <cellStyle name="Note 2 24 3 2" xfId="23480"/>
    <cellStyle name="Note 2 24 3 3" xfId="23481"/>
    <cellStyle name="Note 2 24 3 4" xfId="23482"/>
    <cellStyle name="Note 2 24 4" xfId="23483"/>
    <cellStyle name="Note 2 24 4 2" xfId="23484"/>
    <cellStyle name="Note 2 24 4 3" xfId="23485"/>
    <cellStyle name="Note 2 24 4 4" xfId="23486"/>
    <cellStyle name="Note 2 24 5" xfId="23487"/>
    <cellStyle name="Note 2 24 6" xfId="23488"/>
    <cellStyle name="Note 2 24 7" xfId="23489"/>
    <cellStyle name="Note 2 25" xfId="23490"/>
    <cellStyle name="Note 2 25 2" xfId="23491"/>
    <cellStyle name="Note 2 25 2 2" xfId="23492"/>
    <cellStyle name="Note 2 25 2 3" xfId="23493"/>
    <cellStyle name="Note 2 25 2 4" xfId="23494"/>
    <cellStyle name="Note 2 25 3" xfId="23495"/>
    <cellStyle name="Note 2 25 3 2" xfId="23496"/>
    <cellStyle name="Note 2 25 3 3" xfId="23497"/>
    <cellStyle name="Note 2 25 3 4" xfId="23498"/>
    <cellStyle name="Note 2 25 4" xfId="23499"/>
    <cellStyle name="Note 2 25 4 2" xfId="23500"/>
    <cellStyle name="Note 2 25 4 3" xfId="23501"/>
    <cellStyle name="Note 2 25 4 4" xfId="23502"/>
    <cellStyle name="Note 2 25 5" xfId="23503"/>
    <cellStyle name="Note 2 25 6" xfId="23504"/>
    <cellStyle name="Note 2 25 7" xfId="23505"/>
    <cellStyle name="Note 2 26" xfId="23506"/>
    <cellStyle name="Note 2 26 2" xfId="23507"/>
    <cellStyle name="Note 2 26 2 2" xfId="23508"/>
    <cellStyle name="Note 2 26 2 3" xfId="23509"/>
    <cellStyle name="Note 2 26 2 4" xfId="23510"/>
    <cellStyle name="Note 2 26 3" xfId="23511"/>
    <cellStyle name="Note 2 26 3 2" xfId="23512"/>
    <cellStyle name="Note 2 26 3 3" xfId="23513"/>
    <cellStyle name="Note 2 26 3 4" xfId="23514"/>
    <cellStyle name="Note 2 26 4" xfId="23515"/>
    <cellStyle name="Note 2 26 4 2" xfId="23516"/>
    <cellStyle name="Note 2 26 4 3" xfId="23517"/>
    <cellStyle name="Note 2 26 4 4" xfId="23518"/>
    <cellStyle name="Note 2 26 5" xfId="23519"/>
    <cellStyle name="Note 2 26 6" xfId="23520"/>
    <cellStyle name="Note 2 26 7" xfId="23521"/>
    <cellStyle name="Note 2 27" xfId="23522"/>
    <cellStyle name="Note 2 27 2" xfId="23523"/>
    <cellStyle name="Note 2 27 2 2" xfId="23524"/>
    <cellStyle name="Note 2 27 2 3" xfId="23525"/>
    <cellStyle name="Note 2 27 2 4" xfId="23526"/>
    <cellStyle name="Note 2 27 3" xfId="23527"/>
    <cellStyle name="Note 2 27 3 2" xfId="23528"/>
    <cellStyle name="Note 2 27 3 3" xfId="23529"/>
    <cellStyle name="Note 2 27 3 4" xfId="23530"/>
    <cellStyle name="Note 2 27 4" xfId="23531"/>
    <cellStyle name="Note 2 27 4 2" xfId="23532"/>
    <cellStyle name="Note 2 27 4 3" xfId="23533"/>
    <cellStyle name="Note 2 27 4 4" xfId="23534"/>
    <cellStyle name="Note 2 27 5" xfId="23535"/>
    <cellStyle name="Note 2 27 6" xfId="23536"/>
    <cellStyle name="Note 2 27 7" xfId="23537"/>
    <cellStyle name="Note 2 28" xfId="23538"/>
    <cellStyle name="Note 2 28 2" xfId="23539"/>
    <cellStyle name="Note 2 28 2 2" xfId="23540"/>
    <cellStyle name="Note 2 28 2 3" xfId="23541"/>
    <cellStyle name="Note 2 28 2 4" xfId="23542"/>
    <cellStyle name="Note 2 28 3" xfId="23543"/>
    <cellStyle name="Note 2 28 3 2" xfId="23544"/>
    <cellStyle name="Note 2 28 3 3" xfId="23545"/>
    <cellStyle name="Note 2 28 3 4" xfId="23546"/>
    <cellStyle name="Note 2 28 4" xfId="23547"/>
    <cellStyle name="Note 2 28 4 2" xfId="23548"/>
    <cellStyle name="Note 2 28 4 3" xfId="23549"/>
    <cellStyle name="Note 2 28 4 4" xfId="23550"/>
    <cellStyle name="Note 2 28 5" xfId="23551"/>
    <cellStyle name="Note 2 28 6" xfId="23552"/>
    <cellStyle name="Note 2 28 7" xfId="23553"/>
    <cellStyle name="Note 2 29" xfId="23554"/>
    <cellStyle name="Note 2 29 2" xfId="23555"/>
    <cellStyle name="Note 2 29 2 2" xfId="23556"/>
    <cellStyle name="Note 2 29 2 3" xfId="23557"/>
    <cellStyle name="Note 2 29 2 4" xfId="23558"/>
    <cellStyle name="Note 2 29 3" xfId="23559"/>
    <cellStyle name="Note 2 29 3 2" xfId="23560"/>
    <cellStyle name="Note 2 29 3 3" xfId="23561"/>
    <cellStyle name="Note 2 29 3 4" xfId="23562"/>
    <cellStyle name="Note 2 29 4" xfId="23563"/>
    <cellStyle name="Note 2 29 4 2" xfId="23564"/>
    <cellStyle name="Note 2 29 4 3" xfId="23565"/>
    <cellStyle name="Note 2 29 4 4" xfId="23566"/>
    <cellStyle name="Note 2 29 5" xfId="23567"/>
    <cellStyle name="Note 2 29 6" xfId="23568"/>
    <cellStyle name="Note 2 29 7" xfId="23569"/>
    <cellStyle name="Note 2 3" xfId="4791"/>
    <cellStyle name="Note 2 3 2" xfId="4792"/>
    <cellStyle name="Note 2 30" xfId="23570"/>
    <cellStyle name="Note 2 30 2" xfId="23571"/>
    <cellStyle name="Note 2 30 2 2" xfId="23572"/>
    <cellStyle name="Note 2 30 2 3" xfId="23573"/>
    <cellStyle name="Note 2 30 2 4" xfId="23574"/>
    <cellStyle name="Note 2 30 3" xfId="23575"/>
    <cellStyle name="Note 2 30 3 2" xfId="23576"/>
    <cellStyle name="Note 2 30 3 3" xfId="23577"/>
    <cellStyle name="Note 2 30 3 4" xfId="23578"/>
    <cellStyle name="Note 2 30 4" xfId="23579"/>
    <cellStyle name="Note 2 30 4 2" xfId="23580"/>
    <cellStyle name="Note 2 30 4 3" xfId="23581"/>
    <cellStyle name="Note 2 30 4 4" xfId="23582"/>
    <cellStyle name="Note 2 30 5" xfId="23583"/>
    <cellStyle name="Note 2 30 6" xfId="23584"/>
    <cellStyle name="Note 2 30 7" xfId="23585"/>
    <cellStyle name="Note 2 31" xfId="23586"/>
    <cellStyle name="Note 2 31 2" xfId="23587"/>
    <cellStyle name="Note 2 31 2 2" xfId="23588"/>
    <cellStyle name="Note 2 31 2 3" xfId="23589"/>
    <cellStyle name="Note 2 31 2 4" xfId="23590"/>
    <cellStyle name="Note 2 31 3" xfId="23591"/>
    <cellStyle name="Note 2 31 3 2" xfId="23592"/>
    <cellStyle name="Note 2 31 3 3" xfId="23593"/>
    <cellStyle name="Note 2 31 3 4" xfId="23594"/>
    <cellStyle name="Note 2 31 4" xfId="23595"/>
    <cellStyle name="Note 2 31 4 2" xfId="23596"/>
    <cellStyle name="Note 2 31 4 3" xfId="23597"/>
    <cellStyle name="Note 2 31 4 4" xfId="23598"/>
    <cellStyle name="Note 2 31 5" xfId="23599"/>
    <cellStyle name="Note 2 31 6" xfId="23600"/>
    <cellStyle name="Note 2 31 7" xfId="23601"/>
    <cellStyle name="Note 2 32" xfId="23602"/>
    <cellStyle name="Note 2 32 2" xfId="23603"/>
    <cellStyle name="Note 2 32 2 2" xfId="23604"/>
    <cellStyle name="Note 2 32 2 3" xfId="23605"/>
    <cellStyle name="Note 2 32 2 4" xfId="23606"/>
    <cellStyle name="Note 2 32 3" xfId="23607"/>
    <cellStyle name="Note 2 32 3 2" xfId="23608"/>
    <cellStyle name="Note 2 32 3 3" xfId="23609"/>
    <cellStyle name="Note 2 32 3 4" xfId="23610"/>
    <cellStyle name="Note 2 32 4" xfId="23611"/>
    <cellStyle name="Note 2 32 4 2" xfId="23612"/>
    <cellStyle name="Note 2 32 4 3" xfId="23613"/>
    <cellStyle name="Note 2 32 4 4" xfId="23614"/>
    <cellStyle name="Note 2 32 5" xfId="23615"/>
    <cellStyle name="Note 2 32 6" xfId="23616"/>
    <cellStyle name="Note 2 32 7" xfId="23617"/>
    <cellStyle name="Note 2 33" xfId="23618"/>
    <cellStyle name="Note 2 33 2" xfId="23619"/>
    <cellStyle name="Note 2 33 2 2" xfId="23620"/>
    <cellStyle name="Note 2 33 2 3" xfId="23621"/>
    <cellStyle name="Note 2 33 2 4" xfId="23622"/>
    <cellStyle name="Note 2 33 3" xfId="23623"/>
    <cellStyle name="Note 2 33 3 2" xfId="23624"/>
    <cellStyle name="Note 2 33 3 3" xfId="23625"/>
    <cellStyle name="Note 2 33 3 4" xfId="23626"/>
    <cellStyle name="Note 2 33 4" xfId="23627"/>
    <cellStyle name="Note 2 33 4 2" xfId="23628"/>
    <cellStyle name="Note 2 33 4 3" xfId="23629"/>
    <cellStyle name="Note 2 33 4 4" xfId="23630"/>
    <cellStyle name="Note 2 33 5" xfId="23631"/>
    <cellStyle name="Note 2 33 6" xfId="23632"/>
    <cellStyle name="Note 2 33 7" xfId="23633"/>
    <cellStyle name="Note 2 34" xfId="23634"/>
    <cellStyle name="Note 2 34 2" xfId="23635"/>
    <cellStyle name="Note 2 34 2 2" xfId="23636"/>
    <cellStyle name="Note 2 34 2 3" xfId="23637"/>
    <cellStyle name="Note 2 34 2 4" xfId="23638"/>
    <cellStyle name="Note 2 34 3" xfId="23639"/>
    <cellStyle name="Note 2 34 3 2" xfId="23640"/>
    <cellStyle name="Note 2 34 3 3" xfId="23641"/>
    <cellStyle name="Note 2 34 3 4" xfId="23642"/>
    <cellStyle name="Note 2 34 4" xfId="23643"/>
    <cellStyle name="Note 2 34 4 2" xfId="23644"/>
    <cellStyle name="Note 2 34 4 3" xfId="23645"/>
    <cellStyle name="Note 2 34 4 4" xfId="23646"/>
    <cellStyle name="Note 2 34 5" xfId="23647"/>
    <cellStyle name="Note 2 34 6" xfId="23648"/>
    <cellStyle name="Note 2 34 7" xfId="23649"/>
    <cellStyle name="Note 2 35" xfId="23650"/>
    <cellStyle name="Note 2 35 2" xfId="23651"/>
    <cellStyle name="Note 2 35 2 2" xfId="23652"/>
    <cellStyle name="Note 2 35 2 3" xfId="23653"/>
    <cellStyle name="Note 2 35 2 4" xfId="23654"/>
    <cellStyle name="Note 2 35 3" xfId="23655"/>
    <cellStyle name="Note 2 35 3 2" xfId="23656"/>
    <cellStyle name="Note 2 35 3 3" xfId="23657"/>
    <cellStyle name="Note 2 35 3 4" xfId="23658"/>
    <cellStyle name="Note 2 35 4" xfId="23659"/>
    <cellStyle name="Note 2 35 4 2" xfId="23660"/>
    <cellStyle name="Note 2 35 4 3" xfId="23661"/>
    <cellStyle name="Note 2 35 4 4" xfId="23662"/>
    <cellStyle name="Note 2 35 5" xfId="23663"/>
    <cellStyle name="Note 2 35 6" xfId="23664"/>
    <cellStyle name="Note 2 35 7" xfId="23665"/>
    <cellStyle name="Note 2 36" xfId="23666"/>
    <cellStyle name="Note 2 36 2" xfId="23667"/>
    <cellStyle name="Note 2 36 2 2" xfId="23668"/>
    <cellStyle name="Note 2 36 2 3" xfId="23669"/>
    <cellStyle name="Note 2 36 2 4" xfId="23670"/>
    <cellStyle name="Note 2 36 3" xfId="23671"/>
    <cellStyle name="Note 2 36 3 2" xfId="23672"/>
    <cellStyle name="Note 2 36 3 3" xfId="23673"/>
    <cellStyle name="Note 2 36 3 4" xfId="23674"/>
    <cellStyle name="Note 2 36 4" xfId="23675"/>
    <cellStyle name="Note 2 36 4 2" xfId="23676"/>
    <cellStyle name="Note 2 36 4 3" xfId="23677"/>
    <cellStyle name="Note 2 36 4 4" xfId="23678"/>
    <cellStyle name="Note 2 36 5" xfId="23679"/>
    <cellStyle name="Note 2 36 6" xfId="23680"/>
    <cellStyle name="Note 2 36 7" xfId="23681"/>
    <cellStyle name="Note 2 37" xfId="23682"/>
    <cellStyle name="Note 2 37 2" xfId="23683"/>
    <cellStyle name="Note 2 37 3" xfId="23684"/>
    <cellStyle name="Note 2 37 4" xfId="23685"/>
    <cellStyle name="Note 2 38" xfId="23686"/>
    <cellStyle name="Note 2 39" xfId="23687"/>
    <cellStyle name="Note 2 4" xfId="4793"/>
    <cellStyle name="Note 2 4 10" xfId="23688"/>
    <cellStyle name="Note 2 4 10 2" xfId="23689"/>
    <cellStyle name="Note 2 4 10 2 2" xfId="23690"/>
    <cellStyle name="Note 2 4 10 2 3" xfId="23691"/>
    <cellStyle name="Note 2 4 10 2 4" xfId="23692"/>
    <cellStyle name="Note 2 4 10 3" xfId="23693"/>
    <cellStyle name="Note 2 4 10 3 2" xfId="23694"/>
    <cellStyle name="Note 2 4 10 3 3" xfId="23695"/>
    <cellStyle name="Note 2 4 10 3 4" xfId="23696"/>
    <cellStyle name="Note 2 4 10 4" xfId="23697"/>
    <cellStyle name="Note 2 4 10 4 2" xfId="23698"/>
    <cellStyle name="Note 2 4 10 4 3" xfId="23699"/>
    <cellStyle name="Note 2 4 10 4 4" xfId="23700"/>
    <cellStyle name="Note 2 4 10 5" xfId="23701"/>
    <cellStyle name="Note 2 4 10 6" xfId="23702"/>
    <cellStyle name="Note 2 4 10 7" xfId="23703"/>
    <cellStyle name="Note 2 4 11" xfId="23704"/>
    <cellStyle name="Note 2 4 11 2" xfId="23705"/>
    <cellStyle name="Note 2 4 11 2 2" xfId="23706"/>
    <cellStyle name="Note 2 4 11 2 3" xfId="23707"/>
    <cellStyle name="Note 2 4 11 2 4" xfId="23708"/>
    <cellStyle name="Note 2 4 11 3" xfId="23709"/>
    <cellStyle name="Note 2 4 11 3 2" xfId="23710"/>
    <cellStyle name="Note 2 4 11 3 3" xfId="23711"/>
    <cellStyle name="Note 2 4 11 3 4" xfId="23712"/>
    <cellStyle name="Note 2 4 11 4" xfId="23713"/>
    <cellStyle name="Note 2 4 11 4 2" xfId="23714"/>
    <cellStyle name="Note 2 4 11 4 3" xfId="23715"/>
    <cellStyle name="Note 2 4 11 4 4" xfId="23716"/>
    <cellStyle name="Note 2 4 11 5" xfId="23717"/>
    <cellStyle name="Note 2 4 11 6" xfId="23718"/>
    <cellStyle name="Note 2 4 11 7" xfId="23719"/>
    <cellStyle name="Note 2 4 12" xfId="23720"/>
    <cellStyle name="Note 2 4 12 2" xfId="23721"/>
    <cellStyle name="Note 2 4 12 2 2" xfId="23722"/>
    <cellStyle name="Note 2 4 12 2 3" xfId="23723"/>
    <cellStyle name="Note 2 4 12 2 4" xfId="23724"/>
    <cellStyle name="Note 2 4 12 3" xfId="23725"/>
    <cellStyle name="Note 2 4 12 3 2" xfId="23726"/>
    <cellStyle name="Note 2 4 12 3 3" xfId="23727"/>
    <cellStyle name="Note 2 4 12 3 4" xfId="23728"/>
    <cellStyle name="Note 2 4 12 4" xfId="23729"/>
    <cellStyle name="Note 2 4 12 4 2" xfId="23730"/>
    <cellStyle name="Note 2 4 12 4 3" xfId="23731"/>
    <cellStyle name="Note 2 4 12 4 4" xfId="23732"/>
    <cellStyle name="Note 2 4 12 5" xfId="23733"/>
    <cellStyle name="Note 2 4 12 6" xfId="23734"/>
    <cellStyle name="Note 2 4 12 7" xfId="23735"/>
    <cellStyle name="Note 2 4 13" xfId="23736"/>
    <cellStyle name="Note 2 4 13 2" xfId="23737"/>
    <cellStyle name="Note 2 4 13 2 2" xfId="23738"/>
    <cellStyle name="Note 2 4 13 2 3" xfId="23739"/>
    <cellStyle name="Note 2 4 13 2 4" xfId="23740"/>
    <cellStyle name="Note 2 4 13 3" xfId="23741"/>
    <cellStyle name="Note 2 4 13 3 2" xfId="23742"/>
    <cellStyle name="Note 2 4 13 3 3" xfId="23743"/>
    <cellStyle name="Note 2 4 13 3 4" xfId="23744"/>
    <cellStyle name="Note 2 4 13 4" xfId="23745"/>
    <cellStyle name="Note 2 4 13 4 2" xfId="23746"/>
    <cellStyle name="Note 2 4 13 4 3" xfId="23747"/>
    <cellStyle name="Note 2 4 13 4 4" xfId="23748"/>
    <cellStyle name="Note 2 4 13 5" xfId="23749"/>
    <cellStyle name="Note 2 4 13 6" xfId="23750"/>
    <cellStyle name="Note 2 4 13 7" xfId="23751"/>
    <cellStyle name="Note 2 4 14" xfId="23752"/>
    <cellStyle name="Note 2 4 14 2" xfId="23753"/>
    <cellStyle name="Note 2 4 14 2 2" xfId="23754"/>
    <cellStyle name="Note 2 4 14 2 3" xfId="23755"/>
    <cellStyle name="Note 2 4 14 2 4" xfId="23756"/>
    <cellStyle name="Note 2 4 14 3" xfId="23757"/>
    <cellStyle name="Note 2 4 14 3 2" xfId="23758"/>
    <cellStyle name="Note 2 4 14 3 3" xfId="23759"/>
    <cellStyle name="Note 2 4 14 3 4" xfId="23760"/>
    <cellStyle name="Note 2 4 14 4" xfId="23761"/>
    <cellStyle name="Note 2 4 14 4 2" xfId="23762"/>
    <cellStyle name="Note 2 4 14 4 3" xfId="23763"/>
    <cellStyle name="Note 2 4 14 4 4" xfId="23764"/>
    <cellStyle name="Note 2 4 14 5" xfId="23765"/>
    <cellStyle name="Note 2 4 14 6" xfId="23766"/>
    <cellStyle name="Note 2 4 14 7" xfId="23767"/>
    <cellStyle name="Note 2 4 15" xfId="23768"/>
    <cellStyle name="Note 2 4 15 2" xfId="23769"/>
    <cellStyle name="Note 2 4 15 2 2" xfId="23770"/>
    <cellStyle name="Note 2 4 15 2 3" xfId="23771"/>
    <cellStyle name="Note 2 4 15 2 4" xfId="23772"/>
    <cellStyle name="Note 2 4 15 3" xfId="23773"/>
    <cellStyle name="Note 2 4 15 3 2" xfId="23774"/>
    <cellStyle name="Note 2 4 15 3 3" xfId="23775"/>
    <cellStyle name="Note 2 4 15 3 4" xfId="23776"/>
    <cellStyle name="Note 2 4 15 4" xfId="23777"/>
    <cellStyle name="Note 2 4 15 4 2" xfId="23778"/>
    <cellStyle name="Note 2 4 15 4 3" xfId="23779"/>
    <cellStyle name="Note 2 4 15 4 4" xfId="23780"/>
    <cellStyle name="Note 2 4 15 5" xfId="23781"/>
    <cellStyle name="Note 2 4 15 6" xfId="23782"/>
    <cellStyle name="Note 2 4 15 7" xfId="23783"/>
    <cellStyle name="Note 2 4 16" xfId="23784"/>
    <cellStyle name="Note 2 4 16 2" xfId="23785"/>
    <cellStyle name="Note 2 4 16 2 2" xfId="23786"/>
    <cellStyle name="Note 2 4 16 2 3" xfId="23787"/>
    <cellStyle name="Note 2 4 16 2 4" xfId="23788"/>
    <cellStyle name="Note 2 4 16 3" xfId="23789"/>
    <cellStyle name="Note 2 4 16 3 2" xfId="23790"/>
    <cellStyle name="Note 2 4 16 3 3" xfId="23791"/>
    <cellStyle name="Note 2 4 16 3 4" xfId="23792"/>
    <cellStyle name="Note 2 4 16 4" xfId="23793"/>
    <cellStyle name="Note 2 4 16 4 2" xfId="23794"/>
    <cellStyle name="Note 2 4 16 4 3" xfId="23795"/>
    <cellStyle name="Note 2 4 16 4 4" xfId="23796"/>
    <cellStyle name="Note 2 4 16 5" xfId="23797"/>
    <cellStyle name="Note 2 4 16 6" xfId="23798"/>
    <cellStyle name="Note 2 4 16 7" xfId="23799"/>
    <cellStyle name="Note 2 4 17" xfId="23800"/>
    <cellStyle name="Note 2 4 17 2" xfId="23801"/>
    <cellStyle name="Note 2 4 17 2 2" xfId="23802"/>
    <cellStyle name="Note 2 4 17 2 3" xfId="23803"/>
    <cellStyle name="Note 2 4 17 2 4" xfId="23804"/>
    <cellStyle name="Note 2 4 17 3" xfId="23805"/>
    <cellStyle name="Note 2 4 17 3 2" xfId="23806"/>
    <cellStyle name="Note 2 4 17 3 3" xfId="23807"/>
    <cellStyle name="Note 2 4 17 3 4" xfId="23808"/>
    <cellStyle name="Note 2 4 17 4" xfId="23809"/>
    <cellStyle name="Note 2 4 17 4 2" xfId="23810"/>
    <cellStyle name="Note 2 4 17 4 3" xfId="23811"/>
    <cellStyle name="Note 2 4 17 4 4" xfId="23812"/>
    <cellStyle name="Note 2 4 17 5" xfId="23813"/>
    <cellStyle name="Note 2 4 17 6" xfId="23814"/>
    <cellStyle name="Note 2 4 17 7" xfId="23815"/>
    <cellStyle name="Note 2 4 18" xfId="23816"/>
    <cellStyle name="Note 2 4 18 2" xfId="23817"/>
    <cellStyle name="Note 2 4 18 2 2" xfId="23818"/>
    <cellStyle name="Note 2 4 18 2 3" xfId="23819"/>
    <cellStyle name="Note 2 4 18 2 4" xfId="23820"/>
    <cellStyle name="Note 2 4 18 3" xfId="23821"/>
    <cellStyle name="Note 2 4 18 3 2" xfId="23822"/>
    <cellStyle name="Note 2 4 18 3 3" xfId="23823"/>
    <cellStyle name="Note 2 4 18 3 4" xfId="23824"/>
    <cellStyle name="Note 2 4 18 4" xfId="23825"/>
    <cellStyle name="Note 2 4 18 4 2" xfId="23826"/>
    <cellStyle name="Note 2 4 18 4 3" xfId="23827"/>
    <cellStyle name="Note 2 4 18 4 4" xfId="23828"/>
    <cellStyle name="Note 2 4 18 5" xfId="23829"/>
    <cellStyle name="Note 2 4 18 6" xfId="23830"/>
    <cellStyle name="Note 2 4 18 7" xfId="23831"/>
    <cellStyle name="Note 2 4 19" xfId="23832"/>
    <cellStyle name="Note 2 4 19 2" xfId="23833"/>
    <cellStyle name="Note 2 4 19 2 2" xfId="23834"/>
    <cellStyle name="Note 2 4 19 2 3" xfId="23835"/>
    <cellStyle name="Note 2 4 19 2 4" xfId="23836"/>
    <cellStyle name="Note 2 4 19 3" xfId="23837"/>
    <cellStyle name="Note 2 4 19 3 2" xfId="23838"/>
    <cellStyle name="Note 2 4 19 3 3" xfId="23839"/>
    <cellStyle name="Note 2 4 19 3 4" xfId="23840"/>
    <cellStyle name="Note 2 4 19 4" xfId="23841"/>
    <cellStyle name="Note 2 4 19 4 2" xfId="23842"/>
    <cellStyle name="Note 2 4 19 4 3" xfId="23843"/>
    <cellStyle name="Note 2 4 19 4 4" xfId="23844"/>
    <cellStyle name="Note 2 4 19 5" xfId="23845"/>
    <cellStyle name="Note 2 4 19 6" xfId="23846"/>
    <cellStyle name="Note 2 4 19 7" xfId="23847"/>
    <cellStyle name="Note 2 4 2" xfId="23848"/>
    <cellStyle name="Note 2 4 2 2" xfId="23849"/>
    <cellStyle name="Note 2 4 2 2 2" xfId="23850"/>
    <cellStyle name="Note 2 4 2 2 3" xfId="23851"/>
    <cellStyle name="Note 2 4 2 2 4" xfId="23852"/>
    <cellStyle name="Note 2 4 2 3" xfId="23853"/>
    <cellStyle name="Note 2 4 2 3 2" xfId="23854"/>
    <cellStyle name="Note 2 4 2 3 3" xfId="23855"/>
    <cellStyle name="Note 2 4 2 3 4" xfId="23856"/>
    <cellStyle name="Note 2 4 2 4" xfId="23857"/>
    <cellStyle name="Note 2 4 2 4 2" xfId="23858"/>
    <cellStyle name="Note 2 4 2 4 3" xfId="23859"/>
    <cellStyle name="Note 2 4 2 4 4" xfId="23860"/>
    <cellStyle name="Note 2 4 2 5" xfId="23861"/>
    <cellStyle name="Note 2 4 2 6" xfId="23862"/>
    <cellStyle name="Note 2 4 2 7" xfId="23863"/>
    <cellStyle name="Note 2 4 20" xfId="23864"/>
    <cellStyle name="Note 2 4 20 2" xfId="23865"/>
    <cellStyle name="Note 2 4 20 2 2" xfId="23866"/>
    <cellStyle name="Note 2 4 20 2 3" xfId="23867"/>
    <cellStyle name="Note 2 4 20 2 4" xfId="23868"/>
    <cellStyle name="Note 2 4 20 3" xfId="23869"/>
    <cellStyle name="Note 2 4 20 3 2" xfId="23870"/>
    <cellStyle name="Note 2 4 20 3 3" xfId="23871"/>
    <cellStyle name="Note 2 4 20 3 4" xfId="23872"/>
    <cellStyle name="Note 2 4 20 4" xfId="23873"/>
    <cellStyle name="Note 2 4 20 4 2" xfId="23874"/>
    <cellStyle name="Note 2 4 20 4 3" xfId="23875"/>
    <cellStyle name="Note 2 4 20 4 4" xfId="23876"/>
    <cellStyle name="Note 2 4 20 5" xfId="23877"/>
    <cellStyle name="Note 2 4 20 6" xfId="23878"/>
    <cellStyle name="Note 2 4 20 7" xfId="23879"/>
    <cellStyle name="Note 2 4 21" xfId="23880"/>
    <cellStyle name="Note 2 4 21 2" xfId="23881"/>
    <cellStyle name="Note 2 4 21 2 2" xfId="23882"/>
    <cellStyle name="Note 2 4 21 2 3" xfId="23883"/>
    <cellStyle name="Note 2 4 21 2 4" xfId="23884"/>
    <cellStyle name="Note 2 4 21 3" xfId="23885"/>
    <cellStyle name="Note 2 4 21 3 2" xfId="23886"/>
    <cellStyle name="Note 2 4 21 3 3" xfId="23887"/>
    <cellStyle name="Note 2 4 21 3 4" xfId="23888"/>
    <cellStyle name="Note 2 4 21 4" xfId="23889"/>
    <cellStyle name="Note 2 4 21 4 2" xfId="23890"/>
    <cellStyle name="Note 2 4 21 4 3" xfId="23891"/>
    <cellStyle name="Note 2 4 21 4 4" xfId="23892"/>
    <cellStyle name="Note 2 4 21 5" xfId="23893"/>
    <cellStyle name="Note 2 4 21 6" xfId="23894"/>
    <cellStyle name="Note 2 4 21 7" xfId="23895"/>
    <cellStyle name="Note 2 4 22" xfId="23896"/>
    <cellStyle name="Note 2 4 22 2" xfId="23897"/>
    <cellStyle name="Note 2 4 22 2 2" xfId="23898"/>
    <cellStyle name="Note 2 4 22 2 3" xfId="23899"/>
    <cellStyle name="Note 2 4 22 2 4" xfId="23900"/>
    <cellStyle name="Note 2 4 22 3" xfId="23901"/>
    <cellStyle name="Note 2 4 22 3 2" xfId="23902"/>
    <cellStyle name="Note 2 4 22 3 3" xfId="23903"/>
    <cellStyle name="Note 2 4 22 3 4" xfId="23904"/>
    <cellStyle name="Note 2 4 22 4" xfId="23905"/>
    <cellStyle name="Note 2 4 22 4 2" xfId="23906"/>
    <cellStyle name="Note 2 4 22 4 3" xfId="23907"/>
    <cellStyle name="Note 2 4 22 4 4" xfId="23908"/>
    <cellStyle name="Note 2 4 22 5" xfId="23909"/>
    <cellStyle name="Note 2 4 22 6" xfId="23910"/>
    <cellStyle name="Note 2 4 22 7" xfId="23911"/>
    <cellStyle name="Note 2 4 23" xfId="23912"/>
    <cellStyle name="Note 2 4 23 2" xfId="23913"/>
    <cellStyle name="Note 2 4 23 2 2" xfId="23914"/>
    <cellStyle name="Note 2 4 23 2 3" xfId="23915"/>
    <cellStyle name="Note 2 4 23 2 4" xfId="23916"/>
    <cellStyle name="Note 2 4 23 3" xfId="23917"/>
    <cellStyle name="Note 2 4 23 3 2" xfId="23918"/>
    <cellStyle name="Note 2 4 23 3 3" xfId="23919"/>
    <cellStyle name="Note 2 4 23 3 4" xfId="23920"/>
    <cellStyle name="Note 2 4 23 4" xfId="23921"/>
    <cellStyle name="Note 2 4 23 4 2" xfId="23922"/>
    <cellStyle name="Note 2 4 23 4 3" xfId="23923"/>
    <cellStyle name="Note 2 4 23 4 4" xfId="23924"/>
    <cellStyle name="Note 2 4 23 5" xfId="23925"/>
    <cellStyle name="Note 2 4 23 6" xfId="23926"/>
    <cellStyle name="Note 2 4 23 7" xfId="23927"/>
    <cellStyle name="Note 2 4 24" xfId="23928"/>
    <cellStyle name="Note 2 4 24 2" xfId="23929"/>
    <cellStyle name="Note 2 4 24 2 2" xfId="23930"/>
    <cellStyle name="Note 2 4 24 2 3" xfId="23931"/>
    <cellStyle name="Note 2 4 24 2 4" xfId="23932"/>
    <cellStyle name="Note 2 4 24 3" xfId="23933"/>
    <cellStyle name="Note 2 4 24 3 2" xfId="23934"/>
    <cellStyle name="Note 2 4 24 3 3" xfId="23935"/>
    <cellStyle name="Note 2 4 24 3 4" xfId="23936"/>
    <cellStyle name="Note 2 4 24 4" xfId="23937"/>
    <cellStyle name="Note 2 4 24 4 2" xfId="23938"/>
    <cellStyle name="Note 2 4 24 4 3" xfId="23939"/>
    <cellStyle name="Note 2 4 24 4 4" xfId="23940"/>
    <cellStyle name="Note 2 4 24 5" xfId="23941"/>
    <cellStyle name="Note 2 4 24 6" xfId="23942"/>
    <cellStyle name="Note 2 4 24 7" xfId="23943"/>
    <cellStyle name="Note 2 4 25" xfId="23944"/>
    <cellStyle name="Note 2 4 25 2" xfId="23945"/>
    <cellStyle name="Note 2 4 25 2 2" xfId="23946"/>
    <cellStyle name="Note 2 4 25 2 3" xfId="23947"/>
    <cellStyle name="Note 2 4 25 2 4" xfId="23948"/>
    <cellStyle name="Note 2 4 25 3" xfId="23949"/>
    <cellStyle name="Note 2 4 25 3 2" xfId="23950"/>
    <cellStyle name="Note 2 4 25 3 3" xfId="23951"/>
    <cellStyle name="Note 2 4 25 3 4" xfId="23952"/>
    <cellStyle name="Note 2 4 25 4" xfId="23953"/>
    <cellStyle name="Note 2 4 25 4 2" xfId="23954"/>
    <cellStyle name="Note 2 4 25 4 3" xfId="23955"/>
    <cellStyle name="Note 2 4 25 4 4" xfId="23956"/>
    <cellStyle name="Note 2 4 25 5" xfId="23957"/>
    <cellStyle name="Note 2 4 25 6" xfId="23958"/>
    <cellStyle name="Note 2 4 25 7" xfId="23959"/>
    <cellStyle name="Note 2 4 26" xfId="23960"/>
    <cellStyle name="Note 2 4 26 2" xfId="23961"/>
    <cellStyle name="Note 2 4 26 2 2" xfId="23962"/>
    <cellStyle name="Note 2 4 26 2 3" xfId="23963"/>
    <cellStyle name="Note 2 4 26 2 4" xfId="23964"/>
    <cellStyle name="Note 2 4 26 3" xfId="23965"/>
    <cellStyle name="Note 2 4 26 3 2" xfId="23966"/>
    <cellStyle name="Note 2 4 26 3 3" xfId="23967"/>
    <cellStyle name="Note 2 4 26 3 4" xfId="23968"/>
    <cellStyle name="Note 2 4 26 4" xfId="23969"/>
    <cellStyle name="Note 2 4 26 4 2" xfId="23970"/>
    <cellStyle name="Note 2 4 26 4 3" xfId="23971"/>
    <cellStyle name="Note 2 4 26 4 4" xfId="23972"/>
    <cellStyle name="Note 2 4 26 5" xfId="23973"/>
    <cellStyle name="Note 2 4 26 6" xfId="23974"/>
    <cellStyle name="Note 2 4 26 7" xfId="23975"/>
    <cellStyle name="Note 2 4 27" xfId="23976"/>
    <cellStyle name="Note 2 4 27 2" xfId="23977"/>
    <cellStyle name="Note 2 4 27 2 2" xfId="23978"/>
    <cellStyle name="Note 2 4 27 2 3" xfId="23979"/>
    <cellStyle name="Note 2 4 27 2 4" xfId="23980"/>
    <cellStyle name="Note 2 4 27 3" xfId="23981"/>
    <cellStyle name="Note 2 4 27 3 2" xfId="23982"/>
    <cellStyle name="Note 2 4 27 3 3" xfId="23983"/>
    <cellStyle name="Note 2 4 27 3 4" xfId="23984"/>
    <cellStyle name="Note 2 4 27 4" xfId="23985"/>
    <cellStyle name="Note 2 4 27 4 2" xfId="23986"/>
    <cellStyle name="Note 2 4 27 4 3" xfId="23987"/>
    <cellStyle name="Note 2 4 27 4 4" xfId="23988"/>
    <cellStyle name="Note 2 4 27 5" xfId="23989"/>
    <cellStyle name="Note 2 4 27 6" xfId="23990"/>
    <cellStyle name="Note 2 4 27 7" xfId="23991"/>
    <cellStyle name="Note 2 4 28" xfId="23992"/>
    <cellStyle name="Note 2 4 28 2" xfId="23993"/>
    <cellStyle name="Note 2 4 28 2 2" xfId="23994"/>
    <cellStyle name="Note 2 4 28 2 3" xfId="23995"/>
    <cellStyle name="Note 2 4 28 2 4" xfId="23996"/>
    <cellStyle name="Note 2 4 28 3" xfId="23997"/>
    <cellStyle name="Note 2 4 28 3 2" xfId="23998"/>
    <cellStyle name="Note 2 4 28 3 3" xfId="23999"/>
    <cellStyle name="Note 2 4 28 3 4" xfId="24000"/>
    <cellStyle name="Note 2 4 28 4" xfId="24001"/>
    <cellStyle name="Note 2 4 28 4 2" xfId="24002"/>
    <cellStyle name="Note 2 4 28 4 3" xfId="24003"/>
    <cellStyle name="Note 2 4 28 4 4" xfId="24004"/>
    <cellStyle name="Note 2 4 28 5" xfId="24005"/>
    <cellStyle name="Note 2 4 28 6" xfId="24006"/>
    <cellStyle name="Note 2 4 28 7" xfId="24007"/>
    <cellStyle name="Note 2 4 29" xfId="24008"/>
    <cellStyle name="Note 2 4 29 2" xfId="24009"/>
    <cellStyle name="Note 2 4 29 2 2" xfId="24010"/>
    <cellStyle name="Note 2 4 29 2 3" xfId="24011"/>
    <cellStyle name="Note 2 4 29 2 4" xfId="24012"/>
    <cellStyle name="Note 2 4 29 3" xfId="24013"/>
    <cellStyle name="Note 2 4 29 3 2" xfId="24014"/>
    <cellStyle name="Note 2 4 29 3 3" xfId="24015"/>
    <cellStyle name="Note 2 4 29 3 4" xfId="24016"/>
    <cellStyle name="Note 2 4 29 4" xfId="24017"/>
    <cellStyle name="Note 2 4 29 4 2" xfId="24018"/>
    <cellStyle name="Note 2 4 29 4 3" xfId="24019"/>
    <cellStyle name="Note 2 4 29 4 4" xfId="24020"/>
    <cellStyle name="Note 2 4 29 5" xfId="24021"/>
    <cellStyle name="Note 2 4 29 6" xfId="24022"/>
    <cellStyle name="Note 2 4 29 7" xfId="24023"/>
    <cellStyle name="Note 2 4 3" xfId="24024"/>
    <cellStyle name="Note 2 4 3 2" xfId="24025"/>
    <cellStyle name="Note 2 4 3 2 2" xfId="24026"/>
    <cellStyle name="Note 2 4 3 2 3" xfId="24027"/>
    <cellStyle name="Note 2 4 3 2 4" xfId="24028"/>
    <cellStyle name="Note 2 4 3 3" xfId="24029"/>
    <cellStyle name="Note 2 4 3 3 2" xfId="24030"/>
    <cellStyle name="Note 2 4 3 3 3" xfId="24031"/>
    <cellStyle name="Note 2 4 3 3 4" xfId="24032"/>
    <cellStyle name="Note 2 4 3 4" xfId="24033"/>
    <cellStyle name="Note 2 4 3 4 2" xfId="24034"/>
    <cellStyle name="Note 2 4 3 4 3" xfId="24035"/>
    <cellStyle name="Note 2 4 3 4 4" xfId="24036"/>
    <cellStyle name="Note 2 4 3 5" xfId="24037"/>
    <cellStyle name="Note 2 4 3 6" xfId="24038"/>
    <cellStyle name="Note 2 4 3 7" xfId="24039"/>
    <cellStyle name="Note 2 4 30" xfId="24040"/>
    <cellStyle name="Note 2 4 30 2" xfId="24041"/>
    <cellStyle name="Note 2 4 30 2 2" xfId="24042"/>
    <cellStyle name="Note 2 4 30 2 3" xfId="24043"/>
    <cellStyle name="Note 2 4 30 2 4" xfId="24044"/>
    <cellStyle name="Note 2 4 30 3" xfId="24045"/>
    <cellStyle name="Note 2 4 30 3 2" xfId="24046"/>
    <cellStyle name="Note 2 4 30 3 3" xfId="24047"/>
    <cellStyle name="Note 2 4 30 3 4" xfId="24048"/>
    <cellStyle name="Note 2 4 30 4" xfId="24049"/>
    <cellStyle name="Note 2 4 30 4 2" xfId="24050"/>
    <cellStyle name="Note 2 4 30 4 3" xfId="24051"/>
    <cellStyle name="Note 2 4 30 4 4" xfId="24052"/>
    <cellStyle name="Note 2 4 30 5" xfId="24053"/>
    <cellStyle name="Note 2 4 30 6" xfId="24054"/>
    <cellStyle name="Note 2 4 30 7" xfId="24055"/>
    <cellStyle name="Note 2 4 31" xfId="24056"/>
    <cellStyle name="Note 2 4 31 2" xfId="24057"/>
    <cellStyle name="Note 2 4 31 2 2" xfId="24058"/>
    <cellStyle name="Note 2 4 31 2 3" xfId="24059"/>
    <cellStyle name="Note 2 4 31 2 4" xfId="24060"/>
    <cellStyle name="Note 2 4 31 3" xfId="24061"/>
    <cellStyle name="Note 2 4 31 3 2" xfId="24062"/>
    <cellStyle name="Note 2 4 31 3 3" xfId="24063"/>
    <cellStyle name="Note 2 4 31 3 4" xfId="24064"/>
    <cellStyle name="Note 2 4 31 4" xfId="24065"/>
    <cellStyle name="Note 2 4 31 4 2" xfId="24066"/>
    <cellStyle name="Note 2 4 31 4 3" xfId="24067"/>
    <cellStyle name="Note 2 4 31 4 4" xfId="24068"/>
    <cellStyle name="Note 2 4 31 5" xfId="24069"/>
    <cellStyle name="Note 2 4 31 6" xfId="24070"/>
    <cellStyle name="Note 2 4 31 7" xfId="24071"/>
    <cellStyle name="Note 2 4 32" xfId="24072"/>
    <cellStyle name="Note 2 4 32 2" xfId="24073"/>
    <cellStyle name="Note 2 4 32 2 2" xfId="24074"/>
    <cellStyle name="Note 2 4 32 2 3" xfId="24075"/>
    <cellStyle name="Note 2 4 32 2 4" xfId="24076"/>
    <cellStyle name="Note 2 4 32 3" xfId="24077"/>
    <cellStyle name="Note 2 4 32 3 2" xfId="24078"/>
    <cellStyle name="Note 2 4 32 3 3" xfId="24079"/>
    <cellStyle name="Note 2 4 32 3 4" xfId="24080"/>
    <cellStyle name="Note 2 4 32 4" xfId="24081"/>
    <cellStyle name="Note 2 4 32 4 2" xfId="24082"/>
    <cellStyle name="Note 2 4 32 4 3" xfId="24083"/>
    <cellStyle name="Note 2 4 32 4 4" xfId="24084"/>
    <cellStyle name="Note 2 4 32 5" xfId="24085"/>
    <cellStyle name="Note 2 4 32 6" xfId="24086"/>
    <cellStyle name="Note 2 4 32 7" xfId="24087"/>
    <cellStyle name="Note 2 4 33" xfId="24088"/>
    <cellStyle name="Note 2 4 33 2" xfId="24089"/>
    <cellStyle name="Note 2 4 33 2 2" xfId="24090"/>
    <cellStyle name="Note 2 4 33 2 3" xfId="24091"/>
    <cellStyle name="Note 2 4 33 2 4" xfId="24092"/>
    <cellStyle name="Note 2 4 33 3" xfId="24093"/>
    <cellStyle name="Note 2 4 33 3 2" xfId="24094"/>
    <cellStyle name="Note 2 4 33 3 3" xfId="24095"/>
    <cellStyle name="Note 2 4 33 3 4" xfId="24096"/>
    <cellStyle name="Note 2 4 33 4" xfId="24097"/>
    <cellStyle name="Note 2 4 33 4 2" xfId="24098"/>
    <cellStyle name="Note 2 4 33 4 3" xfId="24099"/>
    <cellStyle name="Note 2 4 33 4 4" xfId="24100"/>
    <cellStyle name="Note 2 4 33 5" xfId="24101"/>
    <cellStyle name="Note 2 4 33 6" xfId="24102"/>
    <cellStyle name="Note 2 4 33 7" xfId="24103"/>
    <cellStyle name="Note 2 4 34" xfId="24104"/>
    <cellStyle name="Note 2 4 35" xfId="24105"/>
    <cellStyle name="Note 2 4 4" xfId="24106"/>
    <cellStyle name="Note 2 4 4 2" xfId="24107"/>
    <cellStyle name="Note 2 4 4 2 2" xfId="24108"/>
    <cellStyle name="Note 2 4 4 2 3" xfId="24109"/>
    <cellStyle name="Note 2 4 4 2 4" xfId="24110"/>
    <cellStyle name="Note 2 4 4 3" xfId="24111"/>
    <cellStyle name="Note 2 4 4 3 2" xfId="24112"/>
    <cellStyle name="Note 2 4 4 3 3" xfId="24113"/>
    <cellStyle name="Note 2 4 4 3 4" xfId="24114"/>
    <cellStyle name="Note 2 4 4 4" xfId="24115"/>
    <cellStyle name="Note 2 4 4 4 2" xfId="24116"/>
    <cellStyle name="Note 2 4 4 4 3" xfId="24117"/>
    <cellStyle name="Note 2 4 4 4 4" xfId="24118"/>
    <cellStyle name="Note 2 4 4 5" xfId="24119"/>
    <cellStyle name="Note 2 4 4 6" xfId="24120"/>
    <cellStyle name="Note 2 4 4 7" xfId="24121"/>
    <cellStyle name="Note 2 4 5" xfId="24122"/>
    <cellStyle name="Note 2 4 5 2" xfId="24123"/>
    <cellStyle name="Note 2 4 5 2 2" xfId="24124"/>
    <cellStyle name="Note 2 4 5 2 3" xfId="24125"/>
    <cellStyle name="Note 2 4 5 2 4" xfId="24126"/>
    <cellStyle name="Note 2 4 5 3" xfId="24127"/>
    <cellStyle name="Note 2 4 5 3 2" xfId="24128"/>
    <cellStyle name="Note 2 4 5 3 3" xfId="24129"/>
    <cellStyle name="Note 2 4 5 3 4" xfId="24130"/>
    <cellStyle name="Note 2 4 5 4" xfId="24131"/>
    <cellStyle name="Note 2 4 5 4 2" xfId="24132"/>
    <cellStyle name="Note 2 4 5 4 3" xfId="24133"/>
    <cellStyle name="Note 2 4 5 4 4" xfId="24134"/>
    <cellStyle name="Note 2 4 5 5" xfId="24135"/>
    <cellStyle name="Note 2 4 5 6" xfId="24136"/>
    <cellStyle name="Note 2 4 5 7" xfId="24137"/>
    <cellStyle name="Note 2 4 6" xfId="24138"/>
    <cellStyle name="Note 2 4 6 2" xfId="24139"/>
    <cellStyle name="Note 2 4 6 2 2" xfId="24140"/>
    <cellStyle name="Note 2 4 6 2 3" xfId="24141"/>
    <cellStyle name="Note 2 4 6 2 4" xfId="24142"/>
    <cellStyle name="Note 2 4 6 3" xfId="24143"/>
    <cellStyle name="Note 2 4 6 3 2" xfId="24144"/>
    <cellStyle name="Note 2 4 6 3 3" xfId="24145"/>
    <cellStyle name="Note 2 4 6 3 4" xfId="24146"/>
    <cellStyle name="Note 2 4 6 4" xfId="24147"/>
    <cellStyle name="Note 2 4 6 4 2" xfId="24148"/>
    <cellStyle name="Note 2 4 6 4 3" xfId="24149"/>
    <cellStyle name="Note 2 4 6 4 4" xfId="24150"/>
    <cellStyle name="Note 2 4 6 5" xfId="24151"/>
    <cellStyle name="Note 2 4 6 6" xfId="24152"/>
    <cellStyle name="Note 2 4 6 7" xfId="24153"/>
    <cellStyle name="Note 2 4 7" xfId="24154"/>
    <cellStyle name="Note 2 4 7 2" xfId="24155"/>
    <cellStyle name="Note 2 4 7 2 2" xfId="24156"/>
    <cellStyle name="Note 2 4 7 2 3" xfId="24157"/>
    <cellStyle name="Note 2 4 7 2 4" xfId="24158"/>
    <cellStyle name="Note 2 4 7 3" xfId="24159"/>
    <cellStyle name="Note 2 4 7 3 2" xfId="24160"/>
    <cellStyle name="Note 2 4 7 3 3" xfId="24161"/>
    <cellStyle name="Note 2 4 7 3 4" xfId="24162"/>
    <cellStyle name="Note 2 4 7 4" xfId="24163"/>
    <cellStyle name="Note 2 4 7 4 2" xfId="24164"/>
    <cellStyle name="Note 2 4 7 4 3" xfId="24165"/>
    <cellStyle name="Note 2 4 7 4 4" xfId="24166"/>
    <cellStyle name="Note 2 4 7 5" xfId="24167"/>
    <cellStyle name="Note 2 4 7 6" xfId="24168"/>
    <cellStyle name="Note 2 4 7 7" xfId="24169"/>
    <cellStyle name="Note 2 4 8" xfId="24170"/>
    <cellStyle name="Note 2 4 8 2" xfId="24171"/>
    <cellStyle name="Note 2 4 8 2 2" xfId="24172"/>
    <cellStyle name="Note 2 4 8 2 3" xfId="24173"/>
    <cellStyle name="Note 2 4 8 2 4" xfId="24174"/>
    <cellStyle name="Note 2 4 8 3" xfId="24175"/>
    <cellStyle name="Note 2 4 8 3 2" xfId="24176"/>
    <cellStyle name="Note 2 4 8 3 3" xfId="24177"/>
    <cellStyle name="Note 2 4 8 3 4" xfId="24178"/>
    <cellStyle name="Note 2 4 8 4" xfId="24179"/>
    <cellStyle name="Note 2 4 8 4 2" xfId="24180"/>
    <cellStyle name="Note 2 4 8 4 3" xfId="24181"/>
    <cellStyle name="Note 2 4 8 4 4" xfId="24182"/>
    <cellStyle name="Note 2 4 8 5" xfId="24183"/>
    <cellStyle name="Note 2 4 8 6" xfId="24184"/>
    <cellStyle name="Note 2 4 8 7" xfId="24185"/>
    <cellStyle name="Note 2 4 9" xfId="24186"/>
    <cellStyle name="Note 2 4 9 2" xfId="24187"/>
    <cellStyle name="Note 2 4 9 2 2" xfId="24188"/>
    <cellStyle name="Note 2 4 9 2 3" xfId="24189"/>
    <cellStyle name="Note 2 4 9 2 4" xfId="24190"/>
    <cellStyle name="Note 2 4 9 3" xfId="24191"/>
    <cellStyle name="Note 2 4 9 3 2" xfId="24192"/>
    <cellStyle name="Note 2 4 9 3 3" xfId="24193"/>
    <cellStyle name="Note 2 4 9 3 4" xfId="24194"/>
    <cellStyle name="Note 2 4 9 4" xfId="24195"/>
    <cellStyle name="Note 2 4 9 4 2" xfId="24196"/>
    <cellStyle name="Note 2 4 9 4 3" xfId="24197"/>
    <cellStyle name="Note 2 4 9 4 4" xfId="24198"/>
    <cellStyle name="Note 2 4 9 5" xfId="24199"/>
    <cellStyle name="Note 2 4 9 6" xfId="24200"/>
    <cellStyle name="Note 2 4 9 7" xfId="24201"/>
    <cellStyle name="Note 2 5" xfId="24202"/>
    <cellStyle name="Note 2 5 2" xfId="24203"/>
    <cellStyle name="Note 2 5 2 2" xfId="24204"/>
    <cellStyle name="Note 2 5 2 3" xfId="24205"/>
    <cellStyle name="Note 2 5 2 4" xfId="24206"/>
    <cellStyle name="Note 2 5 3" xfId="24207"/>
    <cellStyle name="Note 2 5 3 2" xfId="24208"/>
    <cellStyle name="Note 2 5 3 3" xfId="24209"/>
    <cellStyle name="Note 2 5 3 4" xfId="24210"/>
    <cellStyle name="Note 2 5 4" xfId="24211"/>
    <cellStyle name="Note 2 5 4 2" xfId="24212"/>
    <cellStyle name="Note 2 5 4 3" xfId="24213"/>
    <cellStyle name="Note 2 5 4 4" xfId="24214"/>
    <cellStyle name="Note 2 5 5" xfId="24215"/>
    <cellStyle name="Note 2 5 6" xfId="24216"/>
    <cellStyle name="Note 2 5 7" xfId="24217"/>
    <cellStyle name="Note 2 6" xfId="24218"/>
    <cellStyle name="Note 2 6 2" xfId="24219"/>
    <cellStyle name="Note 2 6 2 2" xfId="24220"/>
    <cellStyle name="Note 2 6 2 3" xfId="24221"/>
    <cellStyle name="Note 2 6 2 4" xfId="24222"/>
    <cellStyle name="Note 2 6 3" xfId="24223"/>
    <cellStyle name="Note 2 6 3 2" xfId="24224"/>
    <cellStyle name="Note 2 6 3 3" xfId="24225"/>
    <cellStyle name="Note 2 6 3 4" xfId="24226"/>
    <cellStyle name="Note 2 6 4" xfId="24227"/>
    <cellStyle name="Note 2 6 4 2" xfId="24228"/>
    <cellStyle name="Note 2 6 4 3" xfId="24229"/>
    <cellStyle name="Note 2 6 4 4" xfId="24230"/>
    <cellStyle name="Note 2 6 5" xfId="24231"/>
    <cellStyle name="Note 2 6 6" xfId="24232"/>
    <cellStyle name="Note 2 6 7" xfId="24233"/>
    <cellStyle name="Note 2 7" xfId="24234"/>
    <cellStyle name="Note 2 7 2" xfId="24235"/>
    <cellStyle name="Note 2 7 2 2" xfId="24236"/>
    <cellStyle name="Note 2 7 2 3" xfId="24237"/>
    <cellStyle name="Note 2 7 2 4" xfId="24238"/>
    <cellStyle name="Note 2 7 3" xfId="24239"/>
    <cellStyle name="Note 2 7 3 2" xfId="24240"/>
    <cellStyle name="Note 2 7 3 3" xfId="24241"/>
    <cellStyle name="Note 2 7 3 4" xfId="24242"/>
    <cellStyle name="Note 2 7 4" xfId="24243"/>
    <cellStyle name="Note 2 7 4 2" xfId="24244"/>
    <cellStyle name="Note 2 7 4 3" xfId="24245"/>
    <cellStyle name="Note 2 7 4 4" xfId="24246"/>
    <cellStyle name="Note 2 7 5" xfId="24247"/>
    <cellStyle name="Note 2 7 6" xfId="24248"/>
    <cellStyle name="Note 2 7 7" xfId="24249"/>
    <cellStyle name="Note 2 8" xfId="24250"/>
    <cellStyle name="Note 2 8 2" xfId="24251"/>
    <cellStyle name="Note 2 8 2 2" xfId="24252"/>
    <cellStyle name="Note 2 8 2 3" xfId="24253"/>
    <cellStyle name="Note 2 8 2 4" xfId="24254"/>
    <cellStyle name="Note 2 8 3" xfId="24255"/>
    <cellStyle name="Note 2 8 3 2" xfId="24256"/>
    <cellStyle name="Note 2 8 3 3" xfId="24257"/>
    <cellStyle name="Note 2 8 3 4" xfId="24258"/>
    <cellStyle name="Note 2 8 4" xfId="24259"/>
    <cellStyle name="Note 2 8 4 2" xfId="24260"/>
    <cellStyle name="Note 2 8 4 3" xfId="24261"/>
    <cellStyle name="Note 2 8 4 4" xfId="24262"/>
    <cellStyle name="Note 2 8 5" xfId="24263"/>
    <cellStyle name="Note 2 8 6" xfId="24264"/>
    <cellStyle name="Note 2 8 7" xfId="24265"/>
    <cellStyle name="Note 2 9" xfId="24266"/>
    <cellStyle name="Note 2 9 2" xfId="24267"/>
    <cellStyle name="Note 2 9 2 2" xfId="24268"/>
    <cellStyle name="Note 2 9 2 3" xfId="24269"/>
    <cellStyle name="Note 2 9 2 4" xfId="24270"/>
    <cellStyle name="Note 2 9 3" xfId="24271"/>
    <cellStyle name="Note 2 9 3 2" xfId="24272"/>
    <cellStyle name="Note 2 9 3 3" xfId="24273"/>
    <cellStyle name="Note 2 9 3 4" xfId="24274"/>
    <cellStyle name="Note 2 9 4" xfId="24275"/>
    <cellStyle name="Note 2 9 4 2" xfId="24276"/>
    <cellStyle name="Note 2 9 4 3" xfId="24277"/>
    <cellStyle name="Note 2 9 4 4" xfId="24278"/>
    <cellStyle name="Note 2 9 5" xfId="24279"/>
    <cellStyle name="Note 2 9 6" xfId="24280"/>
    <cellStyle name="Note 2 9 7" xfId="24281"/>
    <cellStyle name="Note 3" xfId="4794"/>
    <cellStyle name="Note 3 10" xfId="24282"/>
    <cellStyle name="Note 3 10 2" xfId="24283"/>
    <cellStyle name="Note 3 10 2 2" xfId="24284"/>
    <cellStyle name="Note 3 10 2 3" xfId="24285"/>
    <cellStyle name="Note 3 10 2 4" xfId="24286"/>
    <cellStyle name="Note 3 10 3" xfId="24287"/>
    <cellStyle name="Note 3 10 3 2" xfId="24288"/>
    <cellStyle name="Note 3 10 3 3" xfId="24289"/>
    <cellStyle name="Note 3 10 3 4" xfId="24290"/>
    <cellStyle name="Note 3 10 4" xfId="24291"/>
    <cellStyle name="Note 3 10 4 2" xfId="24292"/>
    <cellStyle name="Note 3 10 4 3" xfId="24293"/>
    <cellStyle name="Note 3 10 4 4" xfId="24294"/>
    <cellStyle name="Note 3 10 5" xfId="24295"/>
    <cellStyle name="Note 3 10 6" xfId="24296"/>
    <cellStyle name="Note 3 10 7" xfId="24297"/>
    <cellStyle name="Note 3 11" xfId="24298"/>
    <cellStyle name="Note 3 11 2" xfId="24299"/>
    <cellStyle name="Note 3 11 2 2" xfId="24300"/>
    <cellStyle name="Note 3 11 2 3" xfId="24301"/>
    <cellStyle name="Note 3 11 2 4" xfId="24302"/>
    <cellStyle name="Note 3 11 3" xfId="24303"/>
    <cellStyle name="Note 3 11 3 2" xfId="24304"/>
    <cellStyle name="Note 3 11 3 3" xfId="24305"/>
    <cellStyle name="Note 3 11 3 4" xfId="24306"/>
    <cellStyle name="Note 3 11 4" xfId="24307"/>
    <cellStyle name="Note 3 11 4 2" xfId="24308"/>
    <cellStyle name="Note 3 11 4 3" xfId="24309"/>
    <cellStyle name="Note 3 11 4 4" xfId="24310"/>
    <cellStyle name="Note 3 11 5" xfId="24311"/>
    <cellStyle name="Note 3 11 6" xfId="24312"/>
    <cellStyle name="Note 3 11 7" xfId="24313"/>
    <cellStyle name="Note 3 12" xfId="24314"/>
    <cellStyle name="Note 3 12 2" xfId="24315"/>
    <cellStyle name="Note 3 12 2 2" xfId="24316"/>
    <cellStyle name="Note 3 12 2 3" xfId="24317"/>
    <cellStyle name="Note 3 12 2 4" xfId="24318"/>
    <cellStyle name="Note 3 12 3" xfId="24319"/>
    <cellStyle name="Note 3 12 3 2" xfId="24320"/>
    <cellStyle name="Note 3 12 3 3" xfId="24321"/>
    <cellStyle name="Note 3 12 3 4" xfId="24322"/>
    <cellStyle name="Note 3 12 4" xfId="24323"/>
    <cellStyle name="Note 3 12 4 2" xfId="24324"/>
    <cellStyle name="Note 3 12 4 3" xfId="24325"/>
    <cellStyle name="Note 3 12 4 4" xfId="24326"/>
    <cellStyle name="Note 3 12 5" xfId="24327"/>
    <cellStyle name="Note 3 12 6" xfId="24328"/>
    <cellStyle name="Note 3 12 7" xfId="24329"/>
    <cellStyle name="Note 3 13" xfId="24330"/>
    <cellStyle name="Note 3 13 2" xfId="24331"/>
    <cellStyle name="Note 3 13 2 2" xfId="24332"/>
    <cellStyle name="Note 3 13 2 3" xfId="24333"/>
    <cellStyle name="Note 3 13 2 4" xfId="24334"/>
    <cellStyle name="Note 3 13 3" xfId="24335"/>
    <cellStyle name="Note 3 13 3 2" xfId="24336"/>
    <cellStyle name="Note 3 13 3 3" xfId="24337"/>
    <cellStyle name="Note 3 13 3 4" xfId="24338"/>
    <cellStyle name="Note 3 13 4" xfId="24339"/>
    <cellStyle name="Note 3 13 4 2" xfId="24340"/>
    <cellStyle name="Note 3 13 4 3" xfId="24341"/>
    <cellStyle name="Note 3 13 4 4" xfId="24342"/>
    <cellStyle name="Note 3 13 5" xfId="24343"/>
    <cellStyle name="Note 3 13 6" xfId="24344"/>
    <cellStyle name="Note 3 13 7" xfId="24345"/>
    <cellStyle name="Note 3 14" xfId="24346"/>
    <cellStyle name="Note 3 14 2" xfId="24347"/>
    <cellStyle name="Note 3 14 2 2" xfId="24348"/>
    <cellStyle name="Note 3 14 2 3" xfId="24349"/>
    <cellStyle name="Note 3 14 2 4" xfId="24350"/>
    <cellStyle name="Note 3 14 3" xfId="24351"/>
    <cellStyle name="Note 3 14 3 2" xfId="24352"/>
    <cellStyle name="Note 3 14 3 3" xfId="24353"/>
    <cellStyle name="Note 3 14 3 4" xfId="24354"/>
    <cellStyle name="Note 3 14 4" xfId="24355"/>
    <cellStyle name="Note 3 14 4 2" xfId="24356"/>
    <cellStyle name="Note 3 14 4 3" xfId="24357"/>
    <cellStyle name="Note 3 14 4 4" xfId="24358"/>
    <cellStyle name="Note 3 14 5" xfId="24359"/>
    <cellStyle name="Note 3 14 6" xfId="24360"/>
    <cellStyle name="Note 3 14 7" xfId="24361"/>
    <cellStyle name="Note 3 15" xfId="24362"/>
    <cellStyle name="Note 3 15 2" xfId="24363"/>
    <cellStyle name="Note 3 15 2 2" xfId="24364"/>
    <cellStyle name="Note 3 15 2 3" xfId="24365"/>
    <cellStyle name="Note 3 15 2 4" xfId="24366"/>
    <cellStyle name="Note 3 15 3" xfId="24367"/>
    <cellStyle name="Note 3 15 3 2" xfId="24368"/>
    <cellStyle name="Note 3 15 3 3" xfId="24369"/>
    <cellStyle name="Note 3 15 3 4" xfId="24370"/>
    <cellStyle name="Note 3 15 4" xfId="24371"/>
    <cellStyle name="Note 3 15 4 2" xfId="24372"/>
    <cellStyle name="Note 3 15 4 3" xfId="24373"/>
    <cellStyle name="Note 3 15 4 4" xfId="24374"/>
    <cellStyle name="Note 3 15 5" xfId="24375"/>
    <cellStyle name="Note 3 15 6" xfId="24376"/>
    <cellStyle name="Note 3 15 7" xfId="24377"/>
    <cellStyle name="Note 3 16" xfId="24378"/>
    <cellStyle name="Note 3 16 2" xfId="24379"/>
    <cellStyle name="Note 3 16 2 2" xfId="24380"/>
    <cellStyle name="Note 3 16 2 3" xfId="24381"/>
    <cellStyle name="Note 3 16 2 4" xfId="24382"/>
    <cellStyle name="Note 3 16 3" xfId="24383"/>
    <cellStyle name="Note 3 16 3 2" xfId="24384"/>
    <cellStyle name="Note 3 16 3 3" xfId="24385"/>
    <cellStyle name="Note 3 16 3 4" xfId="24386"/>
    <cellStyle name="Note 3 16 4" xfId="24387"/>
    <cellStyle name="Note 3 16 4 2" xfId="24388"/>
    <cellStyle name="Note 3 16 4 3" xfId="24389"/>
    <cellStyle name="Note 3 16 4 4" xfId="24390"/>
    <cellStyle name="Note 3 16 5" xfId="24391"/>
    <cellStyle name="Note 3 16 6" xfId="24392"/>
    <cellStyle name="Note 3 16 7" xfId="24393"/>
    <cellStyle name="Note 3 17" xfId="24394"/>
    <cellStyle name="Note 3 17 2" xfId="24395"/>
    <cellStyle name="Note 3 17 2 2" xfId="24396"/>
    <cellStyle name="Note 3 17 2 3" xfId="24397"/>
    <cellStyle name="Note 3 17 2 4" xfId="24398"/>
    <cellStyle name="Note 3 17 3" xfId="24399"/>
    <cellStyle name="Note 3 17 3 2" xfId="24400"/>
    <cellStyle name="Note 3 17 3 3" xfId="24401"/>
    <cellStyle name="Note 3 17 3 4" xfId="24402"/>
    <cellStyle name="Note 3 17 4" xfId="24403"/>
    <cellStyle name="Note 3 17 4 2" xfId="24404"/>
    <cellStyle name="Note 3 17 4 3" xfId="24405"/>
    <cellStyle name="Note 3 17 4 4" xfId="24406"/>
    <cellStyle name="Note 3 17 5" xfId="24407"/>
    <cellStyle name="Note 3 17 6" xfId="24408"/>
    <cellStyle name="Note 3 17 7" xfId="24409"/>
    <cellStyle name="Note 3 18" xfId="24410"/>
    <cellStyle name="Note 3 18 2" xfId="24411"/>
    <cellStyle name="Note 3 18 2 2" xfId="24412"/>
    <cellStyle name="Note 3 18 2 3" xfId="24413"/>
    <cellStyle name="Note 3 18 2 4" xfId="24414"/>
    <cellStyle name="Note 3 18 3" xfId="24415"/>
    <cellStyle name="Note 3 18 3 2" xfId="24416"/>
    <cellStyle name="Note 3 18 3 3" xfId="24417"/>
    <cellStyle name="Note 3 18 3 4" xfId="24418"/>
    <cellStyle name="Note 3 18 4" xfId="24419"/>
    <cellStyle name="Note 3 18 4 2" xfId="24420"/>
    <cellStyle name="Note 3 18 4 3" xfId="24421"/>
    <cellStyle name="Note 3 18 4 4" xfId="24422"/>
    <cellStyle name="Note 3 18 5" xfId="24423"/>
    <cellStyle name="Note 3 18 6" xfId="24424"/>
    <cellStyle name="Note 3 18 7" xfId="24425"/>
    <cellStyle name="Note 3 19" xfId="24426"/>
    <cellStyle name="Note 3 19 2" xfId="24427"/>
    <cellStyle name="Note 3 19 2 2" xfId="24428"/>
    <cellStyle name="Note 3 19 2 3" xfId="24429"/>
    <cellStyle name="Note 3 19 2 4" xfId="24430"/>
    <cellStyle name="Note 3 19 3" xfId="24431"/>
    <cellStyle name="Note 3 19 3 2" xfId="24432"/>
    <cellStyle name="Note 3 19 3 3" xfId="24433"/>
    <cellStyle name="Note 3 19 3 4" xfId="24434"/>
    <cellStyle name="Note 3 19 4" xfId="24435"/>
    <cellStyle name="Note 3 19 4 2" xfId="24436"/>
    <cellStyle name="Note 3 19 4 3" xfId="24437"/>
    <cellStyle name="Note 3 19 4 4" xfId="24438"/>
    <cellStyle name="Note 3 19 5" xfId="24439"/>
    <cellStyle name="Note 3 19 6" xfId="24440"/>
    <cellStyle name="Note 3 19 7" xfId="24441"/>
    <cellStyle name="Note 3 2" xfId="4795"/>
    <cellStyle name="Note 3 2 10" xfId="24442"/>
    <cellStyle name="Note 3 2 10 2" xfId="24443"/>
    <cellStyle name="Note 3 2 10 2 2" xfId="24444"/>
    <cellStyle name="Note 3 2 10 2 3" xfId="24445"/>
    <cellStyle name="Note 3 2 10 2 4" xfId="24446"/>
    <cellStyle name="Note 3 2 10 3" xfId="24447"/>
    <cellStyle name="Note 3 2 10 3 2" xfId="24448"/>
    <cellStyle name="Note 3 2 10 3 3" xfId="24449"/>
    <cellStyle name="Note 3 2 10 3 4" xfId="24450"/>
    <cellStyle name="Note 3 2 10 4" xfId="24451"/>
    <cellStyle name="Note 3 2 10 4 2" xfId="24452"/>
    <cellStyle name="Note 3 2 10 4 3" xfId="24453"/>
    <cellStyle name="Note 3 2 10 4 4" xfId="24454"/>
    <cellStyle name="Note 3 2 10 5" xfId="24455"/>
    <cellStyle name="Note 3 2 10 6" xfId="24456"/>
    <cellStyle name="Note 3 2 10 7" xfId="24457"/>
    <cellStyle name="Note 3 2 11" xfId="24458"/>
    <cellStyle name="Note 3 2 11 2" xfId="24459"/>
    <cellStyle name="Note 3 2 11 2 2" xfId="24460"/>
    <cellStyle name="Note 3 2 11 2 3" xfId="24461"/>
    <cellStyle name="Note 3 2 11 2 4" xfId="24462"/>
    <cellStyle name="Note 3 2 11 3" xfId="24463"/>
    <cellStyle name="Note 3 2 11 3 2" xfId="24464"/>
    <cellStyle name="Note 3 2 11 3 3" xfId="24465"/>
    <cellStyle name="Note 3 2 11 3 4" xfId="24466"/>
    <cellStyle name="Note 3 2 11 4" xfId="24467"/>
    <cellStyle name="Note 3 2 11 4 2" xfId="24468"/>
    <cellStyle name="Note 3 2 11 4 3" xfId="24469"/>
    <cellStyle name="Note 3 2 11 4 4" xfId="24470"/>
    <cellStyle name="Note 3 2 11 5" xfId="24471"/>
    <cellStyle name="Note 3 2 11 6" xfId="24472"/>
    <cellStyle name="Note 3 2 11 7" xfId="24473"/>
    <cellStyle name="Note 3 2 12" xfId="24474"/>
    <cellStyle name="Note 3 2 12 2" xfId="24475"/>
    <cellStyle name="Note 3 2 12 2 2" xfId="24476"/>
    <cellStyle name="Note 3 2 12 2 3" xfId="24477"/>
    <cellStyle name="Note 3 2 12 2 4" xfId="24478"/>
    <cellStyle name="Note 3 2 12 3" xfId="24479"/>
    <cellStyle name="Note 3 2 12 3 2" xfId="24480"/>
    <cellStyle name="Note 3 2 12 3 3" xfId="24481"/>
    <cellStyle name="Note 3 2 12 3 4" xfId="24482"/>
    <cellStyle name="Note 3 2 12 4" xfId="24483"/>
    <cellStyle name="Note 3 2 12 4 2" xfId="24484"/>
    <cellStyle name="Note 3 2 12 4 3" xfId="24485"/>
    <cellStyle name="Note 3 2 12 4 4" xfId="24486"/>
    <cellStyle name="Note 3 2 12 5" xfId="24487"/>
    <cellStyle name="Note 3 2 12 6" xfId="24488"/>
    <cellStyle name="Note 3 2 12 7" xfId="24489"/>
    <cellStyle name="Note 3 2 13" xfId="24490"/>
    <cellStyle name="Note 3 2 13 2" xfId="24491"/>
    <cellStyle name="Note 3 2 13 2 2" xfId="24492"/>
    <cellStyle name="Note 3 2 13 2 3" xfId="24493"/>
    <cellStyle name="Note 3 2 13 2 4" xfId="24494"/>
    <cellStyle name="Note 3 2 13 3" xfId="24495"/>
    <cellStyle name="Note 3 2 13 3 2" xfId="24496"/>
    <cellStyle name="Note 3 2 13 3 3" xfId="24497"/>
    <cellStyle name="Note 3 2 13 3 4" xfId="24498"/>
    <cellStyle name="Note 3 2 13 4" xfId="24499"/>
    <cellStyle name="Note 3 2 13 4 2" xfId="24500"/>
    <cellStyle name="Note 3 2 13 4 3" xfId="24501"/>
    <cellStyle name="Note 3 2 13 4 4" xfId="24502"/>
    <cellStyle name="Note 3 2 13 5" xfId="24503"/>
    <cellStyle name="Note 3 2 13 6" xfId="24504"/>
    <cellStyle name="Note 3 2 13 7" xfId="24505"/>
    <cellStyle name="Note 3 2 14" xfId="24506"/>
    <cellStyle name="Note 3 2 14 2" xfId="24507"/>
    <cellStyle name="Note 3 2 14 2 2" xfId="24508"/>
    <cellStyle name="Note 3 2 14 2 3" xfId="24509"/>
    <cellStyle name="Note 3 2 14 2 4" xfId="24510"/>
    <cellStyle name="Note 3 2 14 3" xfId="24511"/>
    <cellStyle name="Note 3 2 14 3 2" xfId="24512"/>
    <cellStyle name="Note 3 2 14 3 3" xfId="24513"/>
    <cellStyle name="Note 3 2 14 3 4" xfId="24514"/>
    <cellStyle name="Note 3 2 14 4" xfId="24515"/>
    <cellStyle name="Note 3 2 14 4 2" xfId="24516"/>
    <cellStyle name="Note 3 2 14 4 3" xfId="24517"/>
    <cellStyle name="Note 3 2 14 4 4" xfId="24518"/>
    <cellStyle name="Note 3 2 14 5" xfId="24519"/>
    <cellStyle name="Note 3 2 14 6" xfId="24520"/>
    <cellStyle name="Note 3 2 14 7" xfId="24521"/>
    <cellStyle name="Note 3 2 15" xfId="24522"/>
    <cellStyle name="Note 3 2 15 2" xfId="24523"/>
    <cellStyle name="Note 3 2 15 2 2" xfId="24524"/>
    <cellStyle name="Note 3 2 15 2 3" xfId="24525"/>
    <cellStyle name="Note 3 2 15 2 4" xfId="24526"/>
    <cellStyle name="Note 3 2 15 3" xfId="24527"/>
    <cellStyle name="Note 3 2 15 3 2" xfId="24528"/>
    <cellStyle name="Note 3 2 15 3 3" xfId="24529"/>
    <cellStyle name="Note 3 2 15 3 4" xfId="24530"/>
    <cellStyle name="Note 3 2 15 4" xfId="24531"/>
    <cellStyle name="Note 3 2 15 4 2" xfId="24532"/>
    <cellStyle name="Note 3 2 15 4 3" xfId="24533"/>
    <cellStyle name="Note 3 2 15 4 4" xfId="24534"/>
    <cellStyle name="Note 3 2 15 5" xfId="24535"/>
    <cellStyle name="Note 3 2 15 6" xfId="24536"/>
    <cellStyle name="Note 3 2 15 7" xfId="24537"/>
    <cellStyle name="Note 3 2 16" xfId="24538"/>
    <cellStyle name="Note 3 2 16 2" xfId="24539"/>
    <cellStyle name="Note 3 2 16 2 2" xfId="24540"/>
    <cellStyle name="Note 3 2 16 2 3" xfId="24541"/>
    <cellStyle name="Note 3 2 16 2 4" xfId="24542"/>
    <cellStyle name="Note 3 2 16 3" xfId="24543"/>
    <cellStyle name="Note 3 2 16 3 2" xfId="24544"/>
    <cellStyle name="Note 3 2 16 3 3" xfId="24545"/>
    <cellStyle name="Note 3 2 16 3 4" xfId="24546"/>
    <cellStyle name="Note 3 2 16 4" xfId="24547"/>
    <cellStyle name="Note 3 2 16 4 2" xfId="24548"/>
    <cellStyle name="Note 3 2 16 4 3" xfId="24549"/>
    <cellStyle name="Note 3 2 16 4 4" xfId="24550"/>
    <cellStyle name="Note 3 2 16 5" xfId="24551"/>
    <cellStyle name="Note 3 2 16 6" xfId="24552"/>
    <cellStyle name="Note 3 2 16 7" xfId="24553"/>
    <cellStyle name="Note 3 2 17" xfId="24554"/>
    <cellStyle name="Note 3 2 17 2" xfId="24555"/>
    <cellStyle name="Note 3 2 17 2 2" xfId="24556"/>
    <cellStyle name="Note 3 2 17 2 3" xfId="24557"/>
    <cellStyle name="Note 3 2 17 2 4" xfId="24558"/>
    <cellStyle name="Note 3 2 17 3" xfId="24559"/>
    <cellStyle name="Note 3 2 17 3 2" xfId="24560"/>
    <cellStyle name="Note 3 2 17 3 3" xfId="24561"/>
    <cellStyle name="Note 3 2 17 3 4" xfId="24562"/>
    <cellStyle name="Note 3 2 17 4" xfId="24563"/>
    <cellStyle name="Note 3 2 17 4 2" xfId="24564"/>
    <cellStyle name="Note 3 2 17 4 3" xfId="24565"/>
    <cellStyle name="Note 3 2 17 4 4" xfId="24566"/>
    <cellStyle name="Note 3 2 17 5" xfId="24567"/>
    <cellStyle name="Note 3 2 17 6" xfId="24568"/>
    <cellStyle name="Note 3 2 17 7" xfId="24569"/>
    <cellStyle name="Note 3 2 18" xfId="24570"/>
    <cellStyle name="Note 3 2 18 2" xfId="24571"/>
    <cellStyle name="Note 3 2 18 2 2" xfId="24572"/>
    <cellStyle name="Note 3 2 18 2 3" xfId="24573"/>
    <cellStyle name="Note 3 2 18 2 4" xfId="24574"/>
    <cellStyle name="Note 3 2 18 3" xfId="24575"/>
    <cellStyle name="Note 3 2 18 3 2" xfId="24576"/>
    <cellStyle name="Note 3 2 18 3 3" xfId="24577"/>
    <cellStyle name="Note 3 2 18 3 4" xfId="24578"/>
    <cellStyle name="Note 3 2 18 4" xfId="24579"/>
    <cellStyle name="Note 3 2 18 4 2" xfId="24580"/>
    <cellStyle name="Note 3 2 18 4 3" xfId="24581"/>
    <cellStyle name="Note 3 2 18 4 4" xfId="24582"/>
    <cellStyle name="Note 3 2 18 5" xfId="24583"/>
    <cellStyle name="Note 3 2 18 6" xfId="24584"/>
    <cellStyle name="Note 3 2 18 7" xfId="24585"/>
    <cellStyle name="Note 3 2 19" xfId="24586"/>
    <cellStyle name="Note 3 2 19 2" xfId="24587"/>
    <cellStyle name="Note 3 2 19 2 2" xfId="24588"/>
    <cellStyle name="Note 3 2 19 2 3" xfId="24589"/>
    <cellStyle name="Note 3 2 19 2 4" xfId="24590"/>
    <cellStyle name="Note 3 2 19 3" xfId="24591"/>
    <cellStyle name="Note 3 2 19 3 2" xfId="24592"/>
    <cellStyle name="Note 3 2 19 3 3" xfId="24593"/>
    <cellStyle name="Note 3 2 19 3 4" xfId="24594"/>
    <cellStyle name="Note 3 2 19 4" xfId="24595"/>
    <cellStyle name="Note 3 2 19 4 2" xfId="24596"/>
    <cellStyle name="Note 3 2 19 4 3" xfId="24597"/>
    <cellStyle name="Note 3 2 19 4 4" xfId="24598"/>
    <cellStyle name="Note 3 2 19 5" xfId="24599"/>
    <cellStyle name="Note 3 2 19 6" xfId="24600"/>
    <cellStyle name="Note 3 2 19 7" xfId="24601"/>
    <cellStyle name="Note 3 2 2" xfId="4796"/>
    <cellStyle name="Note 3 2 2 2" xfId="4797"/>
    <cellStyle name="Note 3 2 2 2 2" xfId="4798"/>
    <cellStyle name="Note 3 2 2 2 2 2" xfId="24602"/>
    <cellStyle name="Note 3 2 2 2 3" xfId="24603"/>
    <cellStyle name="Note 3 2 2 3" xfId="4799"/>
    <cellStyle name="Note 3 2 2 3 2" xfId="24604"/>
    <cellStyle name="Note 3 2 2 4" xfId="24605"/>
    <cellStyle name="Note 3 2 20" xfId="24606"/>
    <cellStyle name="Note 3 2 20 2" xfId="24607"/>
    <cellStyle name="Note 3 2 20 2 2" xfId="24608"/>
    <cellStyle name="Note 3 2 20 2 3" xfId="24609"/>
    <cellStyle name="Note 3 2 20 2 4" xfId="24610"/>
    <cellStyle name="Note 3 2 20 3" xfId="24611"/>
    <cellStyle name="Note 3 2 20 3 2" xfId="24612"/>
    <cellStyle name="Note 3 2 20 3 3" xfId="24613"/>
    <cellStyle name="Note 3 2 20 3 4" xfId="24614"/>
    <cellStyle name="Note 3 2 20 4" xfId="24615"/>
    <cellStyle name="Note 3 2 20 4 2" xfId="24616"/>
    <cellStyle name="Note 3 2 20 4 3" xfId="24617"/>
    <cellStyle name="Note 3 2 20 4 4" xfId="24618"/>
    <cellStyle name="Note 3 2 20 5" xfId="24619"/>
    <cellStyle name="Note 3 2 20 6" xfId="24620"/>
    <cellStyle name="Note 3 2 20 7" xfId="24621"/>
    <cellStyle name="Note 3 2 21" xfId="24622"/>
    <cellStyle name="Note 3 2 21 2" xfId="24623"/>
    <cellStyle name="Note 3 2 21 2 2" xfId="24624"/>
    <cellStyle name="Note 3 2 21 2 3" xfId="24625"/>
    <cellStyle name="Note 3 2 21 2 4" xfId="24626"/>
    <cellStyle name="Note 3 2 21 3" xfId="24627"/>
    <cellStyle name="Note 3 2 21 3 2" xfId="24628"/>
    <cellStyle name="Note 3 2 21 3 3" xfId="24629"/>
    <cellStyle name="Note 3 2 21 3 4" xfId="24630"/>
    <cellStyle name="Note 3 2 21 4" xfId="24631"/>
    <cellStyle name="Note 3 2 21 4 2" xfId="24632"/>
    <cellStyle name="Note 3 2 21 4 3" xfId="24633"/>
    <cellStyle name="Note 3 2 21 4 4" xfId="24634"/>
    <cellStyle name="Note 3 2 21 5" xfId="24635"/>
    <cellStyle name="Note 3 2 21 6" xfId="24636"/>
    <cellStyle name="Note 3 2 21 7" xfId="24637"/>
    <cellStyle name="Note 3 2 22" xfId="24638"/>
    <cellStyle name="Note 3 2 22 2" xfId="24639"/>
    <cellStyle name="Note 3 2 22 2 2" xfId="24640"/>
    <cellStyle name="Note 3 2 22 2 3" xfId="24641"/>
    <cellStyle name="Note 3 2 22 2 4" xfId="24642"/>
    <cellStyle name="Note 3 2 22 3" xfId="24643"/>
    <cellStyle name="Note 3 2 22 3 2" xfId="24644"/>
    <cellStyle name="Note 3 2 22 3 3" xfId="24645"/>
    <cellStyle name="Note 3 2 22 3 4" xfId="24646"/>
    <cellStyle name="Note 3 2 22 4" xfId="24647"/>
    <cellStyle name="Note 3 2 22 4 2" xfId="24648"/>
    <cellStyle name="Note 3 2 22 4 3" xfId="24649"/>
    <cellStyle name="Note 3 2 22 4 4" xfId="24650"/>
    <cellStyle name="Note 3 2 22 5" xfId="24651"/>
    <cellStyle name="Note 3 2 22 6" xfId="24652"/>
    <cellStyle name="Note 3 2 22 7" xfId="24653"/>
    <cellStyle name="Note 3 2 23" xfId="24654"/>
    <cellStyle name="Note 3 2 23 2" xfId="24655"/>
    <cellStyle name="Note 3 2 23 2 2" xfId="24656"/>
    <cellStyle name="Note 3 2 23 2 3" xfId="24657"/>
    <cellStyle name="Note 3 2 23 2 4" xfId="24658"/>
    <cellStyle name="Note 3 2 23 3" xfId="24659"/>
    <cellStyle name="Note 3 2 23 3 2" xfId="24660"/>
    <cellStyle name="Note 3 2 23 3 3" xfId="24661"/>
    <cellStyle name="Note 3 2 23 3 4" xfId="24662"/>
    <cellStyle name="Note 3 2 23 4" xfId="24663"/>
    <cellStyle name="Note 3 2 23 4 2" xfId="24664"/>
    <cellStyle name="Note 3 2 23 4 3" xfId="24665"/>
    <cellStyle name="Note 3 2 23 4 4" xfId="24666"/>
    <cellStyle name="Note 3 2 23 5" xfId="24667"/>
    <cellStyle name="Note 3 2 23 6" xfId="24668"/>
    <cellStyle name="Note 3 2 23 7" xfId="24669"/>
    <cellStyle name="Note 3 2 24" xfId="24670"/>
    <cellStyle name="Note 3 2 24 2" xfId="24671"/>
    <cellStyle name="Note 3 2 24 2 2" xfId="24672"/>
    <cellStyle name="Note 3 2 24 2 3" xfId="24673"/>
    <cellStyle name="Note 3 2 24 2 4" xfId="24674"/>
    <cellStyle name="Note 3 2 24 3" xfId="24675"/>
    <cellStyle name="Note 3 2 24 3 2" xfId="24676"/>
    <cellStyle name="Note 3 2 24 3 3" xfId="24677"/>
    <cellStyle name="Note 3 2 24 3 4" xfId="24678"/>
    <cellStyle name="Note 3 2 24 4" xfId="24679"/>
    <cellStyle name="Note 3 2 24 4 2" xfId="24680"/>
    <cellStyle name="Note 3 2 24 4 3" xfId="24681"/>
    <cellStyle name="Note 3 2 24 4 4" xfId="24682"/>
    <cellStyle name="Note 3 2 24 5" xfId="24683"/>
    <cellStyle name="Note 3 2 24 6" xfId="24684"/>
    <cellStyle name="Note 3 2 24 7" xfId="24685"/>
    <cellStyle name="Note 3 2 25" xfId="24686"/>
    <cellStyle name="Note 3 2 25 2" xfId="24687"/>
    <cellStyle name="Note 3 2 25 2 2" xfId="24688"/>
    <cellStyle name="Note 3 2 25 2 3" xfId="24689"/>
    <cellStyle name="Note 3 2 25 2 4" xfId="24690"/>
    <cellStyle name="Note 3 2 25 3" xfId="24691"/>
    <cellStyle name="Note 3 2 25 3 2" xfId="24692"/>
    <cellStyle name="Note 3 2 25 3 3" xfId="24693"/>
    <cellStyle name="Note 3 2 25 3 4" xfId="24694"/>
    <cellStyle name="Note 3 2 25 4" xfId="24695"/>
    <cellStyle name="Note 3 2 25 4 2" xfId="24696"/>
    <cellStyle name="Note 3 2 25 4 3" xfId="24697"/>
    <cellStyle name="Note 3 2 25 4 4" xfId="24698"/>
    <cellStyle name="Note 3 2 25 5" xfId="24699"/>
    <cellStyle name="Note 3 2 25 6" xfId="24700"/>
    <cellStyle name="Note 3 2 25 7" xfId="24701"/>
    <cellStyle name="Note 3 2 26" xfId="24702"/>
    <cellStyle name="Note 3 2 26 2" xfId="24703"/>
    <cellStyle name="Note 3 2 26 2 2" xfId="24704"/>
    <cellStyle name="Note 3 2 26 2 3" xfId="24705"/>
    <cellStyle name="Note 3 2 26 2 4" xfId="24706"/>
    <cellStyle name="Note 3 2 26 3" xfId="24707"/>
    <cellStyle name="Note 3 2 26 3 2" xfId="24708"/>
    <cellStyle name="Note 3 2 26 3 3" xfId="24709"/>
    <cellStyle name="Note 3 2 26 3 4" xfId="24710"/>
    <cellStyle name="Note 3 2 26 4" xfId="24711"/>
    <cellStyle name="Note 3 2 26 4 2" xfId="24712"/>
    <cellStyle name="Note 3 2 26 4 3" xfId="24713"/>
    <cellStyle name="Note 3 2 26 4 4" xfId="24714"/>
    <cellStyle name="Note 3 2 26 5" xfId="24715"/>
    <cellStyle name="Note 3 2 26 6" xfId="24716"/>
    <cellStyle name="Note 3 2 26 7" xfId="24717"/>
    <cellStyle name="Note 3 2 27" xfId="24718"/>
    <cellStyle name="Note 3 2 27 2" xfId="24719"/>
    <cellStyle name="Note 3 2 27 2 2" xfId="24720"/>
    <cellStyle name="Note 3 2 27 2 3" xfId="24721"/>
    <cellStyle name="Note 3 2 27 2 4" xfId="24722"/>
    <cellStyle name="Note 3 2 27 3" xfId="24723"/>
    <cellStyle name="Note 3 2 27 3 2" xfId="24724"/>
    <cellStyle name="Note 3 2 27 3 3" xfId="24725"/>
    <cellStyle name="Note 3 2 27 3 4" xfId="24726"/>
    <cellStyle name="Note 3 2 27 4" xfId="24727"/>
    <cellStyle name="Note 3 2 27 4 2" xfId="24728"/>
    <cellStyle name="Note 3 2 27 4 3" xfId="24729"/>
    <cellStyle name="Note 3 2 27 4 4" xfId="24730"/>
    <cellStyle name="Note 3 2 27 5" xfId="24731"/>
    <cellStyle name="Note 3 2 27 6" xfId="24732"/>
    <cellStyle name="Note 3 2 27 7" xfId="24733"/>
    <cellStyle name="Note 3 2 28" xfId="24734"/>
    <cellStyle name="Note 3 2 28 2" xfId="24735"/>
    <cellStyle name="Note 3 2 28 2 2" xfId="24736"/>
    <cellStyle name="Note 3 2 28 2 3" xfId="24737"/>
    <cellStyle name="Note 3 2 28 2 4" xfId="24738"/>
    <cellStyle name="Note 3 2 28 3" xfId="24739"/>
    <cellStyle name="Note 3 2 28 3 2" xfId="24740"/>
    <cellStyle name="Note 3 2 28 3 3" xfId="24741"/>
    <cellStyle name="Note 3 2 28 3 4" xfId="24742"/>
    <cellStyle name="Note 3 2 28 4" xfId="24743"/>
    <cellStyle name="Note 3 2 28 4 2" xfId="24744"/>
    <cellStyle name="Note 3 2 28 4 3" xfId="24745"/>
    <cellStyle name="Note 3 2 28 4 4" xfId="24746"/>
    <cellStyle name="Note 3 2 28 5" xfId="24747"/>
    <cellStyle name="Note 3 2 28 6" xfId="24748"/>
    <cellStyle name="Note 3 2 28 7" xfId="24749"/>
    <cellStyle name="Note 3 2 29" xfId="24750"/>
    <cellStyle name="Note 3 2 29 2" xfId="24751"/>
    <cellStyle name="Note 3 2 29 2 2" xfId="24752"/>
    <cellStyle name="Note 3 2 29 2 3" xfId="24753"/>
    <cellStyle name="Note 3 2 29 2 4" xfId="24754"/>
    <cellStyle name="Note 3 2 29 3" xfId="24755"/>
    <cellStyle name="Note 3 2 29 3 2" xfId="24756"/>
    <cellStyle name="Note 3 2 29 3 3" xfId="24757"/>
    <cellStyle name="Note 3 2 29 3 4" xfId="24758"/>
    <cellStyle name="Note 3 2 29 4" xfId="24759"/>
    <cellStyle name="Note 3 2 29 4 2" xfId="24760"/>
    <cellStyle name="Note 3 2 29 4 3" xfId="24761"/>
    <cellStyle name="Note 3 2 29 4 4" xfId="24762"/>
    <cellStyle name="Note 3 2 29 5" xfId="24763"/>
    <cellStyle name="Note 3 2 29 6" xfId="24764"/>
    <cellStyle name="Note 3 2 29 7" xfId="24765"/>
    <cellStyle name="Note 3 2 3" xfId="4800"/>
    <cellStyle name="Note 3 2 3 2" xfId="4801"/>
    <cellStyle name="Note 3 2 3 2 2" xfId="4802"/>
    <cellStyle name="Note 3 2 3 2 2 2" xfId="24766"/>
    <cellStyle name="Note 3 2 3 2 3" xfId="24767"/>
    <cellStyle name="Note 3 2 3 3" xfId="4803"/>
    <cellStyle name="Note 3 2 3 3 2" xfId="24768"/>
    <cellStyle name="Note 3 2 3 4" xfId="24769"/>
    <cellStyle name="Note 3 2 30" xfId="24770"/>
    <cellStyle name="Note 3 2 30 2" xfId="24771"/>
    <cellStyle name="Note 3 2 30 2 2" xfId="24772"/>
    <cellStyle name="Note 3 2 30 2 3" xfId="24773"/>
    <cellStyle name="Note 3 2 30 2 4" xfId="24774"/>
    <cellStyle name="Note 3 2 30 3" xfId="24775"/>
    <cellStyle name="Note 3 2 30 3 2" xfId="24776"/>
    <cellStyle name="Note 3 2 30 3 3" xfId="24777"/>
    <cellStyle name="Note 3 2 30 3 4" xfId="24778"/>
    <cellStyle name="Note 3 2 30 4" xfId="24779"/>
    <cellStyle name="Note 3 2 30 4 2" xfId="24780"/>
    <cellStyle name="Note 3 2 30 4 3" xfId="24781"/>
    <cellStyle name="Note 3 2 30 4 4" xfId="24782"/>
    <cellStyle name="Note 3 2 30 5" xfId="24783"/>
    <cellStyle name="Note 3 2 30 6" xfId="24784"/>
    <cellStyle name="Note 3 2 30 7" xfId="24785"/>
    <cellStyle name="Note 3 2 31" xfId="24786"/>
    <cellStyle name="Note 3 2 31 2" xfId="24787"/>
    <cellStyle name="Note 3 2 31 2 2" xfId="24788"/>
    <cellStyle name="Note 3 2 31 2 3" xfId="24789"/>
    <cellStyle name="Note 3 2 31 2 4" xfId="24790"/>
    <cellStyle name="Note 3 2 31 3" xfId="24791"/>
    <cellStyle name="Note 3 2 31 3 2" xfId="24792"/>
    <cellStyle name="Note 3 2 31 3 3" xfId="24793"/>
    <cellStyle name="Note 3 2 31 3 4" xfId="24794"/>
    <cellStyle name="Note 3 2 31 4" xfId="24795"/>
    <cellStyle name="Note 3 2 31 4 2" xfId="24796"/>
    <cellStyle name="Note 3 2 31 4 3" xfId="24797"/>
    <cellStyle name="Note 3 2 31 4 4" xfId="24798"/>
    <cellStyle name="Note 3 2 31 5" xfId="24799"/>
    <cellStyle name="Note 3 2 31 6" xfId="24800"/>
    <cellStyle name="Note 3 2 31 7" xfId="24801"/>
    <cellStyle name="Note 3 2 32" xfId="24802"/>
    <cellStyle name="Note 3 2 32 2" xfId="24803"/>
    <cellStyle name="Note 3 2 32 2 2" xfId="24804"/>
    <cellStyle name="Note 3 2 32 2 3" xfId="24805"/>
    <cellStyle name="Note 3 2 32 2 4" xfId="24806"/>
    <cellStyle name="Note 3 2 32 3" xfId="24807"/>
    <cellStyle name="Note 3 2 32 3 2" xfId="24808"/>
    <cellStyle name="Note 3 2 32 3 3" xfId="24809"/>
    <cellStyle name="Note 3 2 32 3 4" xfId="24810"/>
    <cellStyle name="Note 3 2 32 4" xfId="24811"/>
    <cellStyle name="Note 3 2 32 4 2" xfId="24812"/>
    <cellStyle name="Note 3 2 32 4 3" xfId="24813"/>
    <cellStyle name="Note 3 2 32 4 4" xfId="24814"/>
    <cellStyle name="Note 3 2 32 5" xfId="24815"/>
    <cellStyle name="Note 3 2 32 6" xfId="24816"/>
    <cellStyle name="Note 3 2 32 7" xfId="24817"/>
    <cellStyle name="Note 3 2 33" xfId="24818"/>
    <cellStyle name="Note 3 2 33 2" xfId="24819"/>
    <cellStyle name="Note 3 2 33 2 2" xfId="24820"/>
    <cellStyle name="Note 3 2 33 2 3" xfId="24821"/>
    <cellStyle name="Note 3 2 33 2 4" xfId="24822"/>
    <cellStyle name="Note 3 2 33 3" xfId="24823"/>
    <cellStyle name="Note 3 2 33 3 2" xfId="24824"/>
    <cellStyle name="Note 3 2 33 3 3" xfId="24825"/>
    <cellStyle name="Note 3 2 33 3 4" xfId="24826"/>
    <cellStyle name="Note 3 2 33 4" xfId="24827"/>
    <cellStyle name="Note 3 2 33 4 2" xfId="24828"/>
    <cellStyle name="Note 3 2 33 4 3" xfId="24829"/>
    <cellStyle name="Note 3 2 33 4 4" xfId="24830"/>
    <cellStyle name="Note 3 2 33 5" xfId="24831"/>
    <cellStyle name="Note 3 2 33 6" xfId="24832"/>
    <cellStyle name="Note 3 2 33 7" xfId="24833"/>
    <cellStyle name="Note 3 2 34" xfId="24834"/>
    <cellStyle name="Note 3 2 34 2" xfId="24835"/>
    <cellStyle name="Note 3 2 34 2 2" xfId="24836"/>
    <cellStyle name="Note 3 2 34 2 3" xfId="24837"/>
    <cellStyle name="Note 3 2 34 2 4" xfId="24838"/>
    <cellStyle name="Note 3 2 34 3" xfId="24839"/>
    <cellStyle name="Note 3 2 34 3 2" xfId="24840"/>
    <cellStyle name="Note 3 2 34 3 3" xfId="24841"/>
    <cellStyle name="Note 3 2 34 3 4" xfId="24842"/>
    <cellStyle name="Note 3 2 34 4" xfId="24843"/>
    <cellStyle name="Note 3 2 34 4 2" xfId="24844"/>
    <cellStyle name="Note 3 2 34 4 3" xfId="24845"/>
    <cellStyle name="Note 3 2 34 4 4" xfId="24846"/>
    <cellStyle name="Note 3 2 34 5" xfId="24847"/>
    <cellStyle name="Note 3 2 34 6" xfId="24848"/>
    <cellStyle name="Note 3 2 34 7" xfId="24849"/>
    <cellStyle name="Note 3 2 35" xfId="24850"/>
    <cellStyle name="Note 3 2 35 2" xfId="24851"/>
    <cellStyle name="Note 3 2 35 2 2" xfId="24852"/>
    <cellStyle name="Note 3 2 35 2 3" xfId="24853"/>
    <cellStyle name="Note 3 2 35 2 4" xfId="24854"/>
    <cellStyle name="Note 3 2 35 3" xfId="24855"/>
    <cellStyle name="Note 3 2 35 3 2" xfId="24856"/>
    <cellStyle name="Note 3 2 35 3 3" xfId="24857"/>
    <cellStyle name="Note 3 2 35 3 4" xfId="24858"/>
    <cellStyle name="Note 3 2 35 4" xfId="24859"/>
    <cellStyle name="Note 3 2 35 4 2" xfId="24860"/>
    <cellStyle name="Note 3 2 35 4 3" xfId="24861"/>
    <cellStyle name="Note 3 2 35 4 4" xfId="24862"/>
    <cellStyle name="Note 3 2 35 5" xfId="24863"/>
    <cellStyle name="Note 3 2 35 6" xfId="24864"/>
    <cellStyle name="Note 3 2 35 7" xfId="24865"/>
    <cellStyle name="Note 3 2 36" xfId="24866"/>
    <cellStyle name="Note 3 2 36 2" xfId="24867"/>
    <cellStyle name="Note 3 2 36 2 2" xfId="24868"/>
    <cellStyle name="Note 3 2 36 2 3" xfId="24869"/>
    <cellStyle name="Note 3 2 36 2 4" xfId="24870"/>
    <cellStyle name="Note 3 2 36 3" xfId="24871"/>
    <cellStyle name="Note 3 2 36 3 2" xfId="24872"/>
    <cellStyle name="Note 3 2 36 3 3" xfId="24873"/>
    <cellStyle name="Note 3 2 36 3 4" xfId="24874"/>
    <cellStyle name="Note 3 2 36 4" xfId="24875"/>
    <cellStyle name="Note 3 2 36 4 2" xfId="24876"/>
    <cellStyle name="Note 3 2 36 4 3" xfId="24877"/>
    <cellStyle name="Note 3 2 36 4 4" xfId="24878"/>
    <cellStyle name="Note 3 2 36 5" xfId="24879"/>
    <cellStyle name="Note 3 2 36 6" xfId="24880"/>
    <cellStyle name="Note 3 2 36 7" xfId="24881"/>
    <cellStyle name="Note 3 2 37" xfId="24882"/>
    <cellStyle name="Note 3 2 37 2" xfId="24883"/>
    <cellStyle name="Note 3 2 37 3" xfId="24884"/>
    <cellStyle name="Note 3 2 37 4" xfId="24885"/>
    <cellStyle name="Note 3 2 38" xfId="24886"/>
    <cellStyle name="Note 3 2 4" xfId="4804"/>
    <cellStyle name="Note 3 2 4 2" xfId="4805"/>
    <cellStyle name="Note 3 2 4 2 2" xfId="24887"/>
    <cellStyle name="Note 3 2 4 3" xfId="24888"/>
    <cellStyle name="Note 3 2 5" xfId="4806"/>
    <cellStyle name="Note 3 2 5 2" xfId="24889"/>
    <cellStyle name="Note 3 2 5 2 2" xfId="24890"/>
    <cellStyle name="Note 3 2 5 2 3" xfId="24891"/>
    <cellStyle name="Note 3 2 5 2 4" xfId="24892"/>
    <cellStyle name="Note 3 2 5 3" xfId="24893"/>
    <cellStyle name="Note 3 2 5 3 2" xfId="24894"/>
    <cellStyle name="Note 3 2 5 3 3" xfId="24895"/>
    <cellStyle name="Note 3 2 5 3 4" xfId="24896"/>
    <cellStyle name="Note 3 2 5 4" xfId="24897"/>
    <cellStyle name="Note 3 2 5 4 2" xfId="24898"/>
    <cellStyle name="Note 3 2 5 4 3" xfId="24899"/>
    <cellStyle name="Note 3 2 5 4 4" xfId="24900"/>
    <cellStyle name="Note 3 2 5 5" xfId="24901"/>
    <cellStyle name="Note 3 2 5 6" xfId="24902"/>
    <cellStyle name="Note 3 2 5 7" xfId="24903"/>
    <cellStyle name="Note 3 2 6" xfId="24904"/>
    <cellStyle name="Note 3 2 6 2" xfId="24905"/>
    <cellStyle name="Note 3 2 6 2 2" xfId="24906"/>
    <cellStyle name="Note 3 2 6 2 3" xfId="24907"/>
    <cellStyle name="Note 3 2 6 2 4" xfId="24908"/>
    <cellStyle name="Note 3 2 6 3" xfId="24909"/>
    <cellStyle name="Note 3 2 6 3 2" xfId="24910"/>
    <cellStyle name="Note 3 2 6 3 3" xfId="24911"/>
    <cellStyle name="Note 3 2 6 3 4" xfId="24912"/>
    <cellStyle name="Note 3 2 6 4" xfId="24913"/>
    <cellStyle name="Note 3 2 6 4 2" xfId="24914"/>
    <cellStyle name="Note 3 2 6 4 3" xfId="24915"/>
    <cellStyle name="Note 3 2 6 4 4" xfId="24916"/>
    <cellStyle name="Note 3 2 6 5" xfId="24917"/>
    <cellStyle name="Note 3 2 6 6" xfId="24918"/>
    <cellStyle name="Note 3 2 6 7" xfId="24919"/>
    <cellStyle name="Note 3 2 7" xfId="24920"/>
    <cellStyle name="Note 3 2 7 2" xfId="24921"/>
    <cellStyle name="Note 3 2 7 2 2" xfId="24922"/>
    <cellStyle name="Note 3 2 7 2 3" xfId="24923"/>
    <cellStyle name="Note 3 2 7 2 4" xfId="24924"/>
    <cellStyle name="Note 3 2 7 3" xfId="24925"/>
    <cellStyle name="Note 3 2 7 3 2" xfId="24926"/>
    <cellStyle name="Note 3 2 7 3 3" xfId="24927"/>
    <cellStyle name="Note 3 2 7 3 4" xfId="24928"/>
    <cellStyle name="Note 3 2 7 4" xfId="24929"/>
    <cellStyle name="Note 3 2 7 4 2" xfId="24930"/>
    <cellStyle name="Note 3 2 7 4 3" xfId="24931"/>
    <cellStyle name="Note 3 2 7 4 4" xfId="24932"/>
    <cellStyle name="Note 3 2 7 5" xfId="24933"/>
    <cellStyle name="Note 3 2 7 6" xfId="24934"/>
    <cellStyle name="Note 3 2 7 7" xfId="24935"/>
    <cellStyle name="Note 3 2 8" xfId="24936"/>
    <cellStyle name="Note 3 2 8 2" xfId="24937"/>
    <cellStyle name="Note 3 2 8 2 2" xfId="24938"/>
    <cellStyle name="Note 3 2 8 2 3" xfId="24939"/>
    <cellStyle name="Note 3 2 8 2 4" xfId="24940"/>
    <cellStyle name="Note 3 2 8 3" xfId="24941"/>
    <cellStyle name="Note 3 2 8 3 2" xfId="24942"/>
    <cellStyle name="Note 3 2 8 3 3" xfId="24943"/>
    <cellStyle name="Note 3 2 8 3 4" xfId="24944"/>
    <cellStyle name="Note 3 2 8 4" xfId="24945"/>
    <cellStyle name="Note 3 2 8 4 2" xfId="24946"/>
    <cellStyle name="Note 3 2 8 4 3" xfId="24947"/>
    <cellStyle name="Note 3 2 8 4 4" xfId="24948"/>
    <cellStyle name="Note 3 2 8 5" xfId="24949"/>
    <cellStyle name="Note 3 2 8 6" xfId="24950"/>
    <cellStyle name="Note 3 2 8 7" xfId="24951"/>
    <cellStyle name="Note 3 2 9" xfId="24952"/>
    <cellStyle name="Note 3 2 9 2" xfId="24953"/>
    <cellStyle name="Note 3 2 9 2 2" xfId="24954"/>
    <cellStyle name="Note 3 2 9 2 3" xfId="24955"/>
    <cellStyle name="Note 3 2 9 2 4" xfId="24956"/>
    <cellStyle name="Note 3 2 9 3" xfId="24957"/>
    <cellStyle name="Note 3 2 9 3 2" xfId="24958"/>
    <cellStyle name="Note 3 2 9 3 3" xfId="24959"/>
    <cellStyle name="Note 3 2 9 3 4" xfId="24960"/>
    <cellStyle name="Note 3 2 9 4" xfId="24961"/>
    <cellStyle name="Note 3 2 9 4 2" xfId="24962"/>
    <cellStyle name="Note 3 2 9 4 3" xfId="24963"/>
    <cellStyle name="Note 3 2 9 4 4" xfId="24964"/>
    <cellStyle name="Note 3 2 9 5" xfId="24965"/>
    <cellStyle name="Note 3 2 9 6" xfId="24966"/>
    <cellStyle name="Note 3 2 9 7" xfId="24967"/>
    <cellStyle name="Note 3 20" xfId="24968"/>
    <cellStyle name="Note 3 20 2" xfId="24969"/>
    <cellStyle name="Note 3 20 2 2" xfId="24970"/>
    <cellStyle name="Note 3 20 2 3" xfId="24971"/>
    <cellStyle name="Note 3 20 2 4" xfId="24972"/>
    <cellStyle name="Note 3 20 3" xfId="24973"/>
    <cellStyle name="Note 3 20 3 2" xfId="24974"/>
    <cellStyle name="Note 3 20 3 3" xfId="24975"/>
    <cellStyle name="Note 3 20 3 4" xfId="24976"/>
    <cellStyle name="Note 3 20 4" xfId="24977"/>
    <cellStyle name="Note 3 20 4 2" xfId="24978"/>
    <cellStyle name="Note 3 20 4 3" xfId="24979"/>
    <cellStyle name="Note 3 20 4 4" xfId="24980"/>
    <cellStyle name="Note 3 20 5" xfId="24981"/>
    <cellStyle name="Note 3 20 6" xfId="24982"/>
    <cellStyle name="Note 3 20 7" xfId="24983"/>
    <cellStyle name="Note 3 21" xfId="24984"/>
    <cellStyle name="Note 3 21 2" xfId="24985"/>
    <cellStyle name="Note 3 21 2 2" xfId="24986"/>
    <cellStyle name="Note 3 21 2 3" xfId="24987"/>
    <cellStyle name="Note 3 21 2 4" xfId="24988"/>
    <cellStyle name="Note 3 21 3" xfId="24989"/>
    <cellStyle name="Note 3 21 3 2" xfId="24990"/>
    <cellStyle name="Note 3 21 3 3" xfId="24991"/>
    <cellStyle name="Note 3 21 3 4" xfId="24992"/>
    <cellStyle name="Note 3 21 4" xfId="24993"/>
    <cellStyle name="Note 3 21 4 2" xfId="24994"/>
    <cellStyle name="Note 3 21 4 3" xfId="24995"/>
    <cellStyle name="Note 3 21 4 4" xfId="24996"/>
    <cellStyle name="Note 3 21 5" xfId="24997"/>
    <cellStyle name="Note 3 21 6" xfId="24998"/>
    <cellStyle name="Note 3 21 7" xfId="24999"/>
    <cellStyle name="Note 3 22" xfId="25000"/>
    <cellStyle name="Note 3 22 2" xfId="25001"/>
    <cellStyle name="Note 3 22 2 2" xfId="25002"/>
    <cellStyle name="Note 3 22 2 3" xfId="25003"/>
    <cellStyle name="Note 3 22 2 4" xfId="25004"/>
    <cellStyle name="Note 3 22 3" xfId="25005"/>
    <cellStyle name="Note 3 22 3 2" xfId="25006"/>
    <cellStyle name="Note 3 22 3 3" xfId="25007"/>
    <cellStyle name="Note 3 22 3 4" xfId="25008"/>
    <cellStyle name="Note 3 22 4" xfId="25009"/>
    <cellStyle name="Note 3 22 4 2" xfId="25010"/>
    <cellStyle name="Note 3 22 4 3" xfId="25011"/>
    <cellStyle name="Note 3 22 4 4" xfId="25012"/>
    <cellStyle name="Note 3 22 5" xfId="25013"/>
    <cellStyle name="Note 3 22 6" xfId="25014"/>
    <cellStyle name="Note 3 22 7" xfId="25015"/>
    <cellStyle name="Note 3 23" xfId="25016"/>
    <cellStyle name="Note 3 23 2" xfId="25017"/>
    <cellStyle name="Note 3 23 2 2" xfId="25018"/>
    <cellStyle name="Note 3 23 2 3" xfId="25019"/>
    <cellStyle name="Note 3 23 2 4" xfId="25020"/>
    <cellStyle name="Note 3 23 3" xfId="25021"/>
    <cellStyle name="Note 3 23 3 2" xfId="25022"/>
    <cellStyle name="Note 3 23 3 3" xfId="25023"/>
    <cellStyle name="Note 3 23 3 4" xfId="25024"/>
    <cellStyle name="Note 3 23 4" xfId="25025"/>
    <cellStyle name="Note 3 23 4 2" xfId="25026"/>
    <cellStyle name="Note 3 23 4 3" xfId="25027"/>
    <cellStyle name="Note 3 23 4 4" xfId="25028"/>
    <cellStyle name="Note 3 23 5" xfId="25029"/>
    <cellStyle name="Note 3 23 6" xfId="25030"/>
    <cellStyle name="Note 3 23 7" xfId="25031"/>
    <cellStyle name="Note 3 24" xfId="25032"/>
    <cellStyle name="Note 3 24 2" xfId="25033"/>
    <cellStyle name="Note 3 24 2 2" xfId="25034"/>
    <cellStyle name="Note 3 24 2 3" xfId="25035"/>
    <cellStyle name="Note 3 24 2 4" xfId="25036"/>
    <cellStyle name="Note 3 24 3" xfId="25037"/>
    <cellStyle name="Note 3 24 3 2" xfId="25038"/>
    <cellStyle name="Note 3 24 3 3" xfId="25039"/>
    <cellStyle name="Note 3 24 3 4" xfId="25040"/>
    <cellStyle name="Note 3 24 4" xfId="25041"/>
    <cellStyle name="Note 3 24 4 2" xfId="25042"/>
    <cellStyle name="Note 3 24 4 3" xfId="25043"/>
    <cellStyle name="Note 3 24 4 4" xfId="25044"/>
    <cellStyle name="Note 3 24 5" xfId="25045"/>
    <cellStyle name="Note 3 24 6" xfId="25046"/>
    <cellStyle name="Note 3 24 7" xfId="25047"/>
    <cellStyle name="Note 3 25" xfId="25048"/>
    <cellStyle name="Note 3 25 2" xfId="25049"/>
    <cellStyle name="Note 3 25 2 2" xfId="25050"/>
    <cellStyle name="Note 3 25 2 3" xfId="25051"/>
    <cellStyle name="Note 3 25 2 4" xfId="25052"/>
    <cellStyle name="Note 3 25 3" xfId="25053"/>
    <cellStyle name="Note 3 25 3 2" xfId="25054"/>
    <cellStyle name="Note 3 25 3 3" xfId="25055"/>
    <cellStyle name="Note 3 25 3 4" xfId="25056"/>
    <cellStyle name="Note 3 25 4" xfId="25057"/>
    <cellStyle name="Note 3 25 4 2" xfId="25058"/>
    <cellStyle name="Note 3 25 4 3" xfId="25059"/>
    <cellStyle name="Note 3 25 4 4" xfId="25060"/>
    <cellStyle name="Note 3 25 5" xfId="25061"/>
    <cellStyle name="Note 3 25 6" xfId="25062"/>
    <cellStyle name="Note 3 25 7" xfId="25063"/>
    <cellStyle name="Note 3 26" xfId="25064"/>
    <cellStyle name="Note 3 26 2" xfId="25065"/>
    <cellStyle name="Note 3 26 2 2" xfId="25066"/>
    <cellStyle name="Note 3 26 2 3" xfId="25067"/>
    <cellStyle name="Note 3 26 2 4" xfId="25068"/>
    <cellStyle name="Note 3 26 3" xfId="25069"/>
    <cellStyle name="Note 3 26 3 2" xfId="25070"/>
    <cellStyle name="Note 3 26 3 3" xfId="25071"/>
    <cellStyle name="Note 3 26 3 4" xfId="25072"/>
    <cellStyle name="Note 3 26 4" xfId="25073"/>
    <cellStyle name="Note 3 26 4 2" xfId="25074"/>
    <cellStyle name="Note 3 26 4 3" xfId="25075"/>
    <cellStyle name="Note 3 26 4 4" xfId="25076"/>
    <cellStyle name="Note 3 26 5" xfId="25077"/>
    <cellStyle name="Note 3 26 6" xfId="25078"/>
    <cellStyle name="Note 3 26 7" xfId="25079"/>
    <cellStyle name="Note 3 27" xfId="25080"/>
    <cellStyle name="Note 3 27 2" xfId="25081"/>
    <cellStyle name="Note 3 27 2 2" xfId="25082"/>
    <cellStyle name="Note 3 27 2 3" xfId="25083"/>
    <cellStyle name="Note 3 27 2 4" xfId="25084"/>
    <cellStyle name="Note 3 27 3" xfId="25085"/>
    <cellStyle name="Note 3 27 3 2" xfId="25086"/>
    <cellStyle name="Note 3 27 3 3" xfId="25087"/>
    <cellStyle name="Note 3 27 3 4" xfId="25088"/>
    <cellStyle name="Note 3 27 4" xfId="25089"/>
    <cellStyle name="Note 3 27 4 2" xfId="25090"/>
    <cellStyle name="Note 3 27 4 3" xfId="25091"/>
    <cellStyle name="Note 3 27 4 4" xfId="25092"/>
    <cellStyle name="Note 3 27 5" xfId="25093"/>
    <cellStyle name="Note 3 27 6" xfId="25094"/>
    <cellStyle name="Note 3 27 7" xfId="25095"/>
    <cellStyle name="Note 3 28" xfId="25096"/>
    <cellStyle name="Note 3 28 2" xfId="25097"/>
    <cellStyle name="Note 3 28 2 2" xfId="25098"/>
    <cellStyle name="Note 3 28 2 3" xfId="25099"/>
    <cellStyle name="Note 3 28 2 4" xfId="25100"/>
    <cellStyle name="Note 3 28 3" xfId="25101"/>
    <cellStyle name="Note 3 28 3 2" xfId="25102"/>
    <cellStyle name="Note 3 28 3 3" xfId="25103"/>
    <cellStyle name="Note 3 28 3 4" xfId="25104"/>
    <cellStyle name="Note 3 28 4" xfId="25105"/>
    <cellStyle name="Note 3 28 4 2" xfId="25106"/>
    <cellStyle name="Note 3 28 4 3" xfId="25107"/>
    <cellStyle name="Note 3 28 4 4" xfId="25108"/>
    <cellStyle name="Note 3 28 5" xfId="25109"/>
    <cellStyle name="Note 3 28 6" xfId="25110"/>
    <cellStyle name="Note 3 28 7" xfId="25111"/>
    <cellStyle name="Note 3 29" xfId="25112"/>
    <cellStyle name="Note 3 29 2" xfId="25113"/>
    <cellStyle name="Note 3 29 2 2" xfId="25114"/>
    <cellStyle name="Note 3 29 2 3" xfId="25115"/>
    <cellStyle name="Note 3 29 2 4" xfId="25116"/>
    <cellStyle name="Note 3 29 3" xfId="25117"/>
    <cellStyle name="Note 3 29 3 2" xfId="25118"/>
    <cellStyle name="Note 3 29 3 3" xfId="25119"/>
    <cellStyle name="Note 3 29 3 4" xfId="25120"/>
    <cellStyle name="Note 3 29 4" xfId="25121"/>
    <cellStyle name="Note 3 29 4 2" xfId="25122"/>
    <cellStyle name="Note 3 29 4 3" xfId="25123"/>
    <cellStyle name="Note 3 29 4 4" xfId="25124"/>
    <cellStyle name="Note 3 29 5" xfId="25125"/>
    <cellStyle name="Note 3 29 6" xfId="25126"/>
    <cellStyle name="Note 3 29 7" xfId="25127"/>
    <cellStyle name="Note 3 3" xfId="4807"/>
    <cellStyle name="Note 3 3 2" xfId="4808"/>
    <cellStyle name="Note 3 3 2 2" xfId="4809"/>
    <cellStyle name="Note 3 3 2 2 2" xfId="25128"/>
    <cellStyle name="Note 3 3 2 3" xfId="25129"/>
    <cellStyle name="Note 3 3 3" xfId="4810"/>
    <cellStyle name="Note 3 3 3 2" xfId="25130"/>
    <cellStyle name="Note 3 3 4" xfId="25131"/>
    <cellStyle name="Note 3 30" xfId="25132"/>
    <cellStyle name="Note 3 30 2" xfId="25133"/>
    <cellStyle name="Note 3 30 2 2" xfId="25134"/>
    <cellStyle name="Note 3 30 2 3" xfId="25135"/>
    <cellStyle name="Note 3 30 2 4" xfId="25136"/>
    <cellStyle name="Note 3 30 3" xfId="25137"/>
    <cellStyle name="Note 3 30 3 2" xfId="25138"/>
    <cellStyle name="Note 3 30 3 3" xfId="25139"/>
    <cellStyle name="Note 3 30 3 4" xfId="25140"/>
    <cellStyle name="Note 3 30 4" xfId="25141"/>
    <cellStyle name="Note 3 30 4 2" xfId="25142"/>
    <cellStyle name="Note 3 30 4 3" xfId="25143"/>
    <cellStyle name="Note 3 30 4 4" xfId="25144"/>
    <cellStyle name="Note 3 30 5" xfId="25145"/>
    <cellStyle name="Note 3 30 6" xfId="25146"/>
    <cellStyle name="Note 3 30 7" xfId="25147"/>
    <cellStyle name="Note 3 31" xfId="25148"/>
    <cellStyle name="Note 3 31 2" xfId="25149"/>
    <cellStyle name="Note 3 31 2 2" xfId="25150"/>
    <cellStyle name="Note 3 31 2 3" xfId="25151"/>
    <cellStyle name="Note 3 31 2 4" xfId="25152"/>
    <cellStyle name="Note 3 31 3" xfId="25153"/>
    <cellStyle name="Note 3 31 3 2" xfId="25154"/>
    <cellStyle name="Note 3 31 3 3" xfId="25155"/>
    <cellStyle name="Note 3 31 3 4" xfId="25156"/>
    <cellStyle name="Note 3 31 4" xfId="25157"/>
    <cellStyle name="Note 3 31 4 2" xfId="25158"/>
    <cellStyle name="Note 3 31 4 3" xfId="25159"/>
    <cellStyle name="Note 3 31 4 4" xfId="25160"/>
    <cellStyle name="Note 3 31 5" xfId="25161"/>
    <cellStyle name="Note 3 31 6" xfId="25162"/>
    <cellStyle name="Note 3 31 7" xfId="25163"/>
    <cellStyle name="Note 3 32" xfId="25164"/>
    <cellStyle name="Note 3 32 2" xfId="25165"/>
    <cellStyle name="Note 3 32 2 2" xfId="25166"/>
    <cellStyle name="Note 3 32 2 3" xfId="25167"/>
    <cellStyle name="Note 3 32 2 4" xfId="25168"/>
    <cellStyle name="Note 3 32 3" xfId="25169"/>
    <cellStyle name="Note 3 32 3 2" xfId="25170"/>
    <cellStyle name="Note 3 32 3 3" xfId="25171"/>
    <cellStyle name="Note 3 32 3 4" xfId="25172"/>
    <cellStyle name="Note 3 32 4" xfId="25173"/>
    <cellStyle name="Note 3 32 4 2" xfId="25174"/>
    <cellStyle name="Note 3 32 4 3" xfId="25175"/>
    <cellStyle name="Note 3 32 4 4" xfId="25176"/>
    <cellStyle name="Note 3 32 5" xfId="25177"/>
    <cellStyle name="Note 3 32 6" xfId="25178"/>
    <cellStyle name="Note 3 32 7" xfId="25179"/>
    <cellStyle name="Note 3 33" xfId="25180"/>
    <cellStyle name="Note 3 33 2" xfId="25181"/>
    <cellStyle name="Note 3 33 2 2" xfId="25182"/>
    <cellStyle name="Note 3 33 2 3" xfId="25183"/>
    <cellStyle name="Note 3 33 2 4" xfId="25184"/>
    <cellStyle name="Note 3 33 3" xfId="25185"/>
    <cellStyle name="Note 3 33 3 2" xfId="25186"/>
    <cellStyle name="Note 3 33 3 3" xfId="25187"/>
    <cellStyle name="Note 3 33 3 4" xfId="25188"/>
    <cellStyle name="Note 3 33 4" xfId="25189"/>
    <cellStyle name="Note 3 33 4 2" xfId="25190"/>
    <cellStyle name="Note 3 33 4 3" xfId="25191"/>
    <cellStyle name="Note 3 33 4 4" xfId="25192"/>
    <cellStyle name="Note 3 33 5" xfId="25193"/>
    <cellStyle name="Note 3 33 6" xfId="25194"/>
    <cellStyle name="Note 3 33 7" xfId="25195"/>
    <cellStyle name="Note 3 34" xfId="25196"/>
    <cellStyle name="Note 3 34 2" xfId="25197"/>
    <cellStyle name="Note 3 34 2 2" xfId="25198"/>
    <cellStyle name="Note 3 34 2 3" xfId="25199"/>
    <cellStyle name="Note 3 34 2 4" xfId="25200"/>
    <cellStyle name="Note 3 34 3" xfId="25201"/>
    <cellStyle name="Note 3 34 3 2" xfId="25202"/>
    <cellStyle name="Note 3 34 3 3" xfId="25203"/>
    <cellStyle name="Note 3 34 3 4" xfId="25204"/>
    <cellStyle name="Note 3 34 4" xfId="25205"/>
    <cellStyle name="Note 3 34 4 2" xfId="25206"/>
    <cellStyle name="Note 3 34 4 3" xfId="25207"/>
    <cellStyle name="Note 3 34 4 4" xfId="25208"/>
    <cellStyle name="Note 3 34 5" xfId="25209"/>
    <cellStyle name="Note 3 34 6" xfId="25210"/>
    <cellStyle name="Note 3 34 7" xfId="25211"/>
    <cellStyle name="Note 3 35" xfId="25212"/>
    <cellStyle name="Note 3 35 2" xfId="25213"/>
    <cellStyle name="Note 3 35 2 2" xfId="25214"/>
    <cellStyle name="Note 3 35 2 3" xfId="25215"/>
    <cellStyle name="Note 3 35 2 4" xfId="25216"/>
    <cellStyle name="Note 3 35 3" xfId="25217"/>
    <cellStyle name="Note 3 35 3 2" xfId="25218"/>
    <cellStyle name="Note 3 35 3 3" xfId="25219"/>
    <cellStyle name="Note 3 35 3 4" xfId="25220"/>
    <cellStyle name="Note 3 35 4" xfId="25221"/>
    <cellStyle name="Note 3 35 4 2" xfId="25222"/>
    <cellStyle name="Note 3 35 4 3" xfId="25223"/>
    <cellStyle name="Note 3 35 4 4" xfId="25224"/>
    <cellStyle name="Note 3 35 5" xfId="25225"/>
    <cellStyle name="Note 3 35 6" xfId="25226"/>
    <cellStyle name="Note 3 35 7" xfId="25227"/>
    <cellStyle name="Note 3 36" xfId="25228"/>
    <cellStyle name="Note 3 36 2" xfId="25229"/>
    <cellStyle name="Note 3 36 2 2" xfId="25230"/>
    <cellStyle name="Note 3 36 2 3" xfId="25231"/>
    <cellStyle name="Note 3 36 2 4" xfId="25232"/>
    <cellStyle name="Note 3 36 3" xfId="25233"/>
    <cellStyle name="Note 3 36 3 2" xfId="25234"/>
    <cellStyle name="Note 3 36 3 3" xfId="25235"/>
    <cellStyle name="Note 3 36 3 4" xfId="25236"/>
    <cellStyle name="Note 3 36 4" xfId="25237"/>
    <cellStyle name="Note 3 36 4 2" xfId="25238"/>
    <cellStyle name="Note 3 36 4 3" xfId="25239"/>
    <cellStyle name="Note 3 36 4 4" xfId="25240"/>
    <cellStyle name="Note 3 36 5" xfId="25241"/>
    <cellStyle name="Note 3 36 6" xfId="25242"/>
    <cellStyle name="Note 3 36 7" xfId="25243"/>
    <cellStyle name="Note 3 37" xfId="25244"/>
    <cellStyle name="Note 3 37 2" xfId="25245"/>
    <cellStyle name="Note 3 37 2 2" xfId="25246"/>
    <cellStyle name="Note 3 37 2 3" xfId="25247"/>
    <cellStyle name="Note 3 37 2 4" xfId="25248"/>
    <cellStyle name="Note 3 37 3" xfId="25249"/>
    <cellStyle name="Note 3 37 3 2" xfId="25250"/>
    <cellStyle name="Note 3 37 3 3" xfId="25251"/>
    <cellStyle name="Note 3 37 3 4" xfId="25252"/>
    <cellStyle name="Note 3 37 4" xfId="25253"/>
    <cellStyle name="Note 3 37 4 2" xfId="25254"/>
    <cellStyle name="Note 3 37 4 3" xfId="25255"/>
    <cellStyle name="Note 3 37 4 4" xfId="25256"/>
    <cellStyle name="Note 3 37 5" xfId="25257"/>
    <cellStyle name="Note 3 37 6" xfId="25258"/>
    <cellStyle name="Note 3 37 7" xfId="25259"/>
    <cellStyle name="Note 3 38" xfId="25260"/>
    <cellStyle name="Note 3 38 2" xfId="25261"/>
    <cellStyle name="Note 3 38 3" xfId="25262"/>
    <cellStyle name="Note 3 38 4" xfId="25263"/>
    <cellStyle name="Note 3 39" xfId="25264"/>
    <cellStyle name="Note 3 4" xfId="4811"/>
    <cellStyle name="Note 3 4 2" xfId="4812"/>
    <cellStyle name="Note 3 4 2 2" xfId="4813"/>
    <cellStyle name="Note 3 4 2 2 2" xfId="25265"/>
    <cellStyle name="Note 3 4 2 3" xfId="25266"/>
    <cellStyle name="Note 3 4 3" xfId="4814"/>
    <cellStyle name="Note 3 4 3 2" xfId="25267"/>
    <cellStyle name="Note 3 4 4" xfId="25268"/>
    <cellStyle name="Note 3 5" xfId="4815"/>
    <cellStyle name="Note 3 5 2" xfId="4816"/>
    <cellStyle name="Note 3 5 2 2" xfId="25269"/>
    <cellStyle name="Note 3 5 3" xfId="25270"/>
    <cellStyle name="Note 3 6" xfId="4817"/>
    <cellStyle name="Note 3 6 2" xfId="25271"/>
    <cellStyle name="Note 3 6 2 2" xfId="25272"/>
    <cellStyle name="Note 3 6 2 3" xfId="25273"/>
    <cellStyle name="Note 3 6 2 4" xfId="25274"/>
    <cellStyle name="Note 3 6 3" xfId="25275"/>
    <cellStyle name="Note 3 6 3 2" xfId="25276"/>
    <cellStyle name="Note 3 6 3 3" xfId="25277"/>
    <cellStyle name="Note 3 6 3 4" xfId="25278"/>
    <cellStyle name="Note 3 6 4" xfId="25279"/>
    <cellStyle name="Note 3 6 4 2" xfId="25280"/>
    <cellStyle name="Note 3 6 4 3" xfId="25281"/>
    <cellStyle name="Note 3 6 4 4" xfId="25282"/>
    <cellStyle name="Note 3 6 5" xfId="25283"/>
    <cellStyle name="Note 3 6 6" xfId="25284"/>
    <cellStyle name="Note 3 6 7" xfId="25285"/>
    <cellStyle name="Note 3 7" xfId="25286"/>
    <cellStyle name="Note 3 7 2" xfId="25287"/>
    <cellStyle name="Note 3 7 2 2" xfId="25288"/>
    <cellStyle name="Note 3 7 2 3" xfId="25289"/>
    <cellStyle name="Note 3 7 2 4" xfId="25290"/>
    <cellStyle name="Note 3 7 3" xfId="25291"/>
    <cellStyle name="Note 3 7 3 2" xfId="25292"/>
    <cellStyle name="Note 3 7 3 3" xfId="25293"/>
    <cellStyle name="Note 3 7 3 4" xfId="25294"/>
    <cellStyle name="Note 3 7 4" xfId="25295"/>
    <cellStyle name="Note 3 7 4 2" xfId="25296"/>
    <cellStyle name="Note 3 7 4 3" xfId="25297"/>
    <cellStyle name="Note 3 7 4 4" xfId="25298"/>
    <cellStyle name="Note 3 7 5" xfId="25299"/>
    <cellStyle name="Note 3 7 6" xfId="25300"/>
    <cellStyle name="Note 3 7 7" xfId="25301"/>
    <cellStyle name="Note 3 8" xfId="25302"/>
    <cellStyle name="Note 3 8 2" xfId="25303"/>
    <cellStyle name="Note 3 8 2 2" xfId="25304"/>
    <cellStyle name="Note 3 8 2 3" xfId="25305"/>
    <cellStyle name="Note 3 8 2 4" xfId="25306"/>
    <cellStyle name="Note 3 8 3" xfId="25307"/>
    <cellStyle name="Note 3 8 3 2" xfId="25308"/>
    <cellStyle name="Note 3 8 3 3" xfId="25309"/>
    <cellStyle name="Note 3 8 3 4" xfId="25310"/>
    <cellStyle name="Note 3 8 4" xfId="25311"/>
    <cellStyle name="Note 3 8 4 2" xfId="25312"/>
    <cellStyle name="Note 3 8 4 3" xfId="25313"/>
    <cellStyle name="Note 3 8 4 4" xfId="25314"/>
    <cellStyle name="Note 3 8 5" xfId="25315"/>
    <cellStyle name="Note 3 8 6" xfId="25316"/>
    <cellStyle name="Note 3 8 7" xfId="25317"/>
    <cellStyle name="Note 3 9" xfId="25318"/>
    <cellStyle name="Note 3 9 2" xfId="25319"/>
    <cellStyle name="Note 3 9 2 2" xfId="25320"/>
    <cellStyle name="Note 3 9 2 3" xfId="25321"/>
    <cellStyle name="Note 3 9 2 4" xfId="25322"/>
    <cellStyle name="Note 3 9 3" xfId="25323"/>
    <cellStyle name="Note 3 9 3 2" xfId="25324"/>
    <cellStyle name="Note 3 9 3 3" xfId="25325"/>
    <cellStyle name="Note 3 9 3 4" xfId="25326"/>
    <cellStyle name="Note 3 9 4" xfId="25327"/>
    <cellStyle name="Note 3 9 4 2" xfId="25328"/>
    <cellStyle name="Note 3 9 4 3" xfId="25329"/>
    <cellStyle name="Note 3 9 4 4" xfId="25330"/>
    <cellStyle name="Note 3 9 5" xfId="25331"/>
    <cellStyle name="Note 3 9 6" xfId="25332"/>
    <cellStyle name="Note 3 9 7" xfId="25333"/>
    <cellStyle name="Note 4" xfId="4818"/>
    <cellStyle name="Note 4 10" xfId="25334"/>
    <cellStyle name="Note 4 10 2" xfId="25335"/>
    <cellStyle name="Note 4 10 2 2" xfId="25336"/>
    <cellStyle name="Note 4 10 2 3" xfId="25337"/>
    <cellStyle name="Note 4 10 2 4" xfId="25338"/>
    <cellStyle name="Note 4 10 3" xfId="25339"/>
    <cellStyle name="Note 4 10 3 2" xfId="25340"/>
    <cellStyle name="Note 4 10 3 3" xfId="25341"/>
    <cellStyle name="Note 4 10 3 4" xfId="25342"/>
    <cellStyle name="Note 4 10 4" xfId="25343"/>
    <cellStyle name="Note 4 10 4 2" xfId="25344"/>
    <cellStyle name="Note 4 10 4 3" xfId="25345"/>
    <cellStyle name="Note 4 10 4 4" xfId="25346"/>
    <cellStyle name="Note 4 10 5" xfId="25347"/>
    <cellStyle name="Note 4 10 6" xfId="25348"/>
    <cellStyle name="Note 4 10 7" xfId="25349"/>
    <cellStyle name="Note 4 11" xfId="25350"/>
    <cellStyle name="Note 4 11 2" xfId="25351"/>
    <cellStyle name="Note 4 11 2 2" xfId="25352"/>
    <cellStyle name="Note 4 11 2 3" xfId="25353"/>
    <cellStyle name="Note 4 11 2 4" xfId="25354"/>
    <cellStyle name="Note 4 11 3" xfId="25355"/>
    <cellStyle name="Note 4 11 3 2" xfId="25356"/>
    <cellStyle name="Note 4 11 3 3" xfId="25357"/>
    <cellStyle name="Note 4 11 3 4" xfId="25358"/>
    <cellStyle name="Note 4 11 4" xfId="25359"/>
    <cellStyle name="Note 4 11 4 2" xfId="25360"/>
    <cellStyle name="Note 4 11 4 3" xfId="25361"/>
    <cellStyle name="Note 4 11 4 4" xfId="25362"/>
    <cellStyle name="Note 4 11 5" xfId="25363"/>
    <cellStyle name="Note 4 11 6" xfId="25364"/>
    <cellStyle name="Note 4 11 7" xfId="25365"/>
    <cellStyle name="Note 4 12" xfId="25366"/>
    <cellStyle name="Note 4 12 2" xfId="25367"/>
    <cellStyle name="Note 4 12 2 2" xfId="25368"/>
    <cellStyle name="Note 4 12 2 3" xfId="25369"/>
    <cellStyle name="Note 4 12 2 4" xfId="25370"/>
    <cellStyle name="Note 4 12 3" xfId="25371"/>
    <cellStyle name="Note 4 12 3 2" xfId="25372"/>
    <cellStyle name="Note 4 12 3 3" xfId="25373"/>
    <cellStyle name="Note 4 12 3 4" xfId="25374"/>
    <cellStyle name="Note 4 12 4" xfId="25375"/>
    <cellStyle name="Note 4 12 4 2" xfId="25376"/>
    <cellStyle name="Note 4 12 4 3" xfId="25377"/>
    <cellStyle name="Note 4 12 4 4" xfId="25378"/>
    <cellStyle name="Note 4 12 5" xfId="25379"/>
    <cellStyle name="Note 4 12 6" xfId="25380"/>
    <cellStyle name="Note 4 12 7" xfId="25381"/>
    <cellStyle name="Note 4 13" xfId="25382"/>
    <cellStyle name="Note 4 13 2" xfId="25383"/>
    <cellStyle name="Note 4 13 2 2" xfId="25384"/>
    <cellStyle name="Note 4 13 2 3" xfId="25385"/>
    <cellStyle name="Note 4 13 2 4" xfId="25386"/>
    <cellStyle name="Note 4 13 3" xfId="25387"/>
    <cellStyle name="Note 4 13 3 2" xfId="25388"/>
    <cellStyle name="Note 4 13 3 3" xfId="25389"/>
    <cellStyle name="Note 4 13 3 4" xfId="25390"/>
    <cellStyle name="Note 4 13 4" xfId="25391"/>
    <cellStyle name="Note 4 13 4 2" xfId="25392"/>
    <cellStyle name="Note 4 13 4 3" xfId="25393"/>
    <cellStyle name="Note 4 13 4 4" xfId="25394"/>
    <cellStyle name="Note 4 13 5" xfId="25395"/>
    <cellStyle name="Note 4 13 6" xfId="25396"/>
    <cellStyle name="Note 4 13 7" xfId="25397"/>
    <cellStyle name="Note 4 14" xfId="25398"/>
    <cellStyle name="Note 4 14 2" xfId="25399"/>
    <cellStyle name="Note 4 14 2 2" xfId="25400"/>
    <cellStyle name="Note 4 14 2 3" xfId="25401"/>
    <cellStyle name="Note 4 14 2 4" xfId="25402"/>
    <cellStyle name="Note 4 14 3" xfId="25403"/>
    <cellStyle name="Note 4 14 3 2" xfId="25404"/>
    <cellStyle name="Note 4 14 3 3" xfId="25405"/>
    <cellStyle name="Note 4 14 3 4" xfId="25406"/>
    <cellStyle name="Note 4 14 4" xfId="25407"/>
    <cellStyle name="Note 4 14 4 2" xfId="25408"/>
    <cellStyle name="Note 4 14 4 3" xfId="25409"/>
    <cellStyle name="Note 4 14 4 4" xfId="25410"/>
    <cellStyle name="Note 4 14 5" xfId="25411"/>
    <cellStyle name="Note 4 14 6" xfId="25412"/>
    <cellStyle name="Note 4 14 7" xfId="25413"/>
    <cellStyle name="Note 4 15" xfId="25414"/>
    <cellStyle name="Note 4 15 2" xfId="25415"/>
    <cellStyle name="Note 4 15 2 2" xfId="25416"/>
    <cellStyle name="Note 4 15 2 3" xfId="25417"/>
    <cellStyle name="Note 4 15 2 4" xfId="25418"/>
    <cellStyle name="Note 4 15 3" xfId="25419"/>
    <cellStyle name="Note 4 15 3 2" xfId="25420"/>
    <cellStyle name="Note 4 15 3 3" xfId="25421"/>
    <cellStyle name="Note 4 15 3 4" xfId="25422"/>
    <cellStyle name="Note 4 15 4" xfId="25423"/>
    <cellStyle name="Note 4 15 4 2" xfId="25424"/>
    <cellStyle name="Note 4 15 4 3" xfId="25425"/>
    <cellStyle name="Note 4 15 4 4" xfId="25426"/>
    <cellStyle name="Note 4 15 5" xfId="25427"/>
    <cellStyle name="Note 4 15 6" xfId="25428"/>
    <cellStyle name="Note 4 15 7" xfId="25429"/>
    <cellStyle name="Note 4 16" xfId="25430"/>
    <cellStyle name="Note 4 16 2" xfId="25431"/>
    <cellStyle name="Note 4 16 2 2" xfId="25432"/>
    <cellStyle name="Note 4 16 2 3" xfId="25433"/>
    <cellStyle name="Note 4 16 2 4" xfId="25434"/>
    <cellStyle name="Note 4 16 3" xfId="25435"/>
    <cellStyle name="Note 4 16 3 2" xfId="25436"/>
    <cellStyle name="Note 4 16 3 3" xfId="25437"/>
    <cellStyle name="Note 4 16 3 4" xfId="25438"/>
    <cellStyle name="Note 4 16 4" xfId="25439"/>
    <cellStyle name="Note 4 16 4 2" xfId="25440"/>
    <cellStyle name="Note 4 16 4 3" xfId="25441"/>
    <cellStyle name="Note 4 16 4 4" xfId="25442"/>
    <cellStyle name="Note 4 16 5" xfId="25443"/>
    <cellStyle name="Note 4 16 6" xfId="25444"/>
    <cellStyle name="Note 4 16 7" xfId="25445"/>
    <cellStyle name="Note 4 17" xfId="25446"/>
    <cellStyle name="Note 4 17 2" xfId="25447"/>
    <cellStyle name="Note 4 17 2 2" xfId="25448"/>
    <cellStyle name="Note 4 17 2 3" xfId="25449"/>
    <cellStyle name="Note 4 17 2 4" xfId="25450"/>
    <cellStyle name="Note 4 17 3" xfId="25451"/>
    <cellStyle name="Note 4 17 3 2" xfId="25452"/>
    <cellStyle name="Note 4 17 3 3" xfId="25453"/>
    <cellStyle name="Note 4 17 3 4" xfId="25454"/>
    <cellStyle name="Note 4 17 4" xfId="25455"/>
    <cellStyle name="Note 4 17 4 2" xfId="25456"/>
    <cellStyle name="Note 4 17 4 3" xfId="25457"/>
    <cellStyle name="Note 4 17 4 4" xfId="25458"/>
    <cellStyle name="Note 4 17 5" xfId="25459"/>
    <cellStyle name="Note 4 17 6" xfId="25460"/>
    <cellStyle name="Note 4 17 7" xfId="25461"/>
    <cellStyle name="Note 4 18" xfId="25462"/>
    <cellStyle name="Note 4 18 2" xfId="25463"/>
    <cellStyle name="Note 4 18 2 2" xfId="25464"/>
    <cellStyle name="Note 4 18 2 3" xfId="25465"/>
    <cellStyle name="Note 4 18 2 4" xfId="25466"/>
    <cellStyle name="Note 4 18 3" xfId="25467"/>
    <cellStyle name="Note 4 18 3 2" xfId="25468"/>
    <cellStyle name="Note 4 18 3 3" xfId="25469"/>
    <cellStyle name="Note 4 18 3 4" xfId="25470"/>
    <cellStyle name="Note 4 18 4" xfId="25471"/>
    <cellStyle name="Note 4 18 4 2" xfId="25472"/>
    <cellStyle name="Note 4 18 4 3" xfId="25473"/>
    <cellStyle name="Note 4 18 4 4" xfId="25474"/>
    <cellStyle name="Note 4 18 5" xfId="25475"/>
    <cellStyle name="Note 4 18 6" xfId="25476"/>
    <cellStyle name="Note 4 18 7" xfId="25477"/>
    <cellStyle name="Note 4 19" xfId="25478"/>
    <cellStyle name="Note 4 19 2" xfId="25479"/>
    <cellStyle name="Note 4 19 2 2" xfId="25480"/>
    <cellStyle name="Note 4 19 2 3" xfId="25481"/>
    <cellStyle name="Note 4 19 2 4" xfId="25482"/>
    <cellStyle name="Note 4 19 3" xfId="25483"/>
    <cellStyle name="Note 4 19 3 2" xfId="25484"/>
    <cellStyle name="Note 4 19 3 3" xfId="25485"/>
    <cellStyle name="Note 4 19 3 4" xfId="25486"/>
    <cellStyle name="Note 4 19 4" xfId="25487"/>
    <cellStyle name="Note 4 19 4 2" xfId="25488"/>
    <cellStyle name="Note 4 19 4 3" xfId="25489"/>
    <cellStyle name="Note 4 19 4 4" xfId="25490"/>
    <cellStyle name="Note 4 19 5" xfId="25491"/>
    <cellStyle name="Note 4 19 6" xfId="25492"/>
    <cellStyle name="Note 4 19 7" xfId="25493"/>
    <cellStyle name="Note 4 2" xfId="4819"/>
    <cellStyle name="Note 4 2 2" xfId="4820"/>
    <cellStyle name="Note 4 2 2 2" xfId="4821"/>
    <cellStyle name="Note 4 2 2 2 2" xfId="4822"/>
    <cellStyle name="Note 4 2 2 2 2 2" xfId="25494"/>
    <cellStyle name="Note 4 2 2 2 3" xfId="25495"/>
    <cellStyle name="Note 4 2 2 3" xfId="4823"/>
    <cellStyle name="Note 4 2 2 3 2" xfId="25496"/>
    <cellStyle name="Note 4 2 2 4" xfId="25497"/>
    <cellStyle name="Note 4 2 3" xfId="4824"/>
    <cellStyle name="Note 4 2 3 2" xfId="4825"/>
    <cellStyle name="Note 4 2 3 2 2" xfId="4826"/>
    <cellStyle name="Note 4 2 3 2 2 2" xfId="25498"/>
    <cellStyle name="Note 4 2 3 2 3" xfId="25499"/>
    <cellStyle name="Note 4 2 3 3" xfId="4827"/>
    <cellStyle name="Note 4 2 3 3 2" xfId="25500"/>
    <cellStyle name="Note 4 2 3 4" xfId="25501"/>
    <cellStyle name="Note 4 2 4" xfId="4828"/>
    <cellStyle name="Note 4 2 4 2" xfId="4829"/>
    <cellStyle name="Note 4 2 4 2 2" xfId="25502"/>
    <cellStyle name="Note 4 2 4 3" xfId="25503"/>
    <cellStyle name="Note 4 2 5" xfId="4830"/>
    <cellStyle name="Note 4 2 5 2" xfId="25504"/>
    <cellStyle name="Note 4 2 6" xfId="25505"/>
    <cellStyle name="Note 4 20" xfId="25506"/>
    <cellStyle name="Note 4 20 2" xfId="25507"/>
    <cellStyle name="Note 4 20 2 2" xfId="25508"/>
    <cellStyle name="Note 4 20 2 3" xfId="25509"/>
    <cellStyle name="Note 4 20 2 4" xfId="25510"/>
    <cellStyle name="Note 4 20 3" xfId="25511"/>
    <cellStyle name="Note 4 20 3 2" xfId="25512"/>
    <cellStyle name="Note 4 20 3 3" xfId="25513"/>
    <cellStyle name="Note 4 20 3 4" xfId="25514"/>
    <cellStyle name="Note 4 20 4" xfId="25515"/>
    <cellStyle name="Note 4 20 4 2" xfId="25516"/>
    <cellStyle name="Note 4 20 4 3" xfId="25517"/>
    <cellStyle name="Note 4 20 4 4" xfId="25518"/>
    <cellStyle name="Note 4 20 5" xfId="25519"/>
    <cellStyle name="Note 4 20 6" xfId="25520"/>
    <cellStyle name="Note 4 20 7" xfId="25521"/>
    <cellStyle name="Note 4 21" xfId="25522"/>
    <cellStyle name="Note 4 21 2" xfId="25523"/>
    <cellStyle name="Note 4 21 2 2" xfId="25524"/>
    <cellStyle name="Note 4 21 2 3" xfId="25525"/>
    <cellStyle name="Note 4 21 2 4" xfId="25526"/>
    <cellStyle name="Note 4 21 3" xfId="25527"/>
    <cellStyle name="Note 4 21 3 2" xfId="25528"/>
    <cellStyle name="Note 4 21 3 3" xfId="25529"/>
    <cellStyle name="Note 4 21 3 4" xfId="25530"/>
    <cellStyle name="Note 4 21 4" xfId="25531"/>
    <cellStyle name="Note 4 21 4 2" xfId="25532"/>
    <cellStyle name="Note 4 21 4 3" xfId="25533"/>
    <cellStyle name="Note 4 21 4 4" xfId="25534"/>
    <cellStyle name="Note 4 21 5" xfId="25535"/>
    <cellStyle name="Note 4 21 6" xfId="25536"/>
    <cellStyle name="Note 4 21 7" xfId="25537"/>
    <cellStyle name="Note 4 22" xfId="25538"/>
    <cellStyle name="Note 4 22 2" xfId="25539"/>
    <cellStyle name="Note 4 22 2 2" xfId="25540"/>
    <cellStyle name="Note 4 22 2 3" xfId="25541"/>
    <cellStyle name="Note 4 22 2 4" xfId="25542"/>
    <cellStyle name="Note 4 22 3" xfId="25543"/>
    <cellStyle name="Note 4 22 3 2" xfId="25544"/>
    <cellStyle name="Note 4 22 3 3" xfId="25545"/>
    <cellStyle name="Note 4 22 3 4" xfId="25546"/>
    <cellStyle name="Note 4 22 4" xfId="25547"/>
    <cellStyle name="Note 4 22 4 2" xfId="25548"/>
    <cellStyle name="Note 4 22 4 3" xfId="25549"/>
    <cellStyle name="Note 4 22 4 4" xfId="25550"/>
    <cellStyle name="Note 4 22 5" xfId="25551"/>
    <cellStyle name="Note 4 22 6" xfId="25552"/>
    <cellStyle name="Note 4 22 7" xfId="25553"/>
    <cellStyle name="Note 4 23" xfId="25554"/>
    <cellStyle name="Note 4 23 2" xfId="25555"/>
    <cellStyle name="Note 4 23 2 2" xfId="25556"/>
    <cellStyle name="Note 4 23 2 3" xfId="25557"/>
    <cellStyle name="Note 4 23 2 4" xfId="25558"/>
    <cellStyle name="Note 4 23 3" xfId="25559"/>
    <cellStyle name="Note 4 23 3 2" xfId="25560"/>
    <cellStyle name="Note 4 23 3 3" xfId="25561"/>
    <cellStyle name="Note 4 23 3 4" xfId="25562"/>
    <cellStyle name="Note 4 23 4" xfId="25563"/>
    <cellStyle name="Note 4 23 4 2" xfId="25564"/>
    <cellStyle name="Note 4 23 4 3" xfId="25565"/>
    <cellStyle name="Note 4 23 4 4" xfId="25566"/>
    <cellStyle name="Note 4 23 5" xfId="25567"/>
    <cellStyle name="Note 4 23 6" xfId="25568"/>
    <cellStyle name="Note 4 23 7" xfId="25569"/>
    <cellStyle name="Note 4 24" xfId="25570"/>
    <cellStyle name="Note 4 24 2" xfId="25571"/>
    <cellStyle name="Note 4 24 2 2" xfId="25572"/>
    <cellStyle name="Note 4 24 2 3" xfId="25573"/>
    <cellStyle name="Note 4 24 2 4" xfId="25574"/>
    <cellStyle name="Note 4 24 3" xfId="25575"/>
    <cellStyle name="Note 4 24 3 2" xfId="25576"/>
    <cellStyle name="Note 4 24 3 3" xfId="25577"/>
    <cellStyle name="Note 4 24 3 4" xfId="25578"/>
    <cellStyle name="Note 4 24 4" xfId="25579"/>
    <cellStyle name="Note 4 24 4 2" xfId="25580"/>
    <cellStyle name="Note 4 24 4 3" xfId="25581"/>
    <cellStyle name="Note 4 24 4 4" xfId="25582"/>
    <cellStyle name="Note 4 24 5" xfId="25583"/>
    <cellStyle name="Note 4 24 6" xfId="25584"/>
    <cellStyle name="Note 4 24 7" xfId="25585"/>
    <cellStyle name="Note 4 25" xfId="25586"/>
    <cellStyle name="Note 4 25 2" xfId="25587"/>
    <cellStyle name="Note 4 25 2 2" xfId="25588"/>
    <cellStyle name="Note 4 25 2 3" xfId="25589"/>
    <cellStyle name="Note 4 25 2 4" xfId="25590"/>
    <cellStyle name="Note 4 25 3" xfId="25591"/>
    <cellStyle name="Note 4 25 3 2" xfId="25592"/>
    <cellStyle name="Note 4 25 3 3" xfId="25593"/>
    <cellStyle name="Note 4 25 3 4" xfId="25594"/>
    <cellStyle name="Note 4 25 4" xfId="25595"/>
    <cellStyle name="Note 4 25 4 2" xfId="25596"/>
    <cellStyle name="Note 4 25 4 3" xfId="25597"/>
    <cellStyle name="Note 4 25 4 4" xfId="25598"/>
    <cellStyle name="Note 4 25 5" xfId="25599"/>
    <cellStyle name="Note 4 25 6" xfId="25600"/>
    <cellStyle name="Note 4 25 7" xfId="25601"/>
    <cellStyle name="Note 4 26" xfId="25602"/>
    <cellStyle name="Note 4 26 2" xfId="25603"/>
    <cellStyle name="Note 4 26 2 2" xfId="25604"/>
    <cellStyle name="Note 4 26 2 3" xfId="25605"/>
    <cellStyle name="Note 4 26 2 4" xfId="25606"/>
    <cellStyle name="Note 4 26 3" xfId="25607"/>
    <cellStyle name="Note 4 26 3 2" xfId="25608"/>
    <cellStyle name="Note 4 26 3 3" xfId="25609"/>
    <cellStyle name="Note 4 26 3 4" xfId="25610"/>
    <cellStyle name="Note 4 26 4" xfId="25611"/>
    <cellStyle name="Note 4 26 4 2" xfId="25612"/>
    <cellStyle name="Note 4 26 4 3" xfId="25613"/>
    <cellStyle name="Note 4 26 4 4" xfId="25614"/>
    <cellStyle name="Note 4 26 5" xfId="25615"/>
    <cellStyle name="Note 4 26 6" xfId="25616"/>
    <cellStyle name="Note 4 26 7" xfId="25617"/>
    <cellStyle name="Note 4 27" xfId="25618"/>
    <cellStyle name="Note 4 27 2" xfId="25619"/>
    <cellStyle name="Note 4 27 2 2" xfId="25620"/>
    <cellStyle name="Note 4 27 2 3" xfId="25621"/>
    <cellStyle name="Note 4 27 2 4" xfId="25622"/>
    <cellStyle name="Note 4 27 3" xfId="25623"/>
    <cellStyle name="Note 4 27 3 2" xfId="25624"/>
    <cellStyle name="Note 4 27 3 3" xfId="25625"/>
    <cellStyle name="Note 4 27 3 4" xfId="25626"/>
    <cellStyle name="Note 4 27 4" xfId="25627"/>
    <cellStyle name="Note 4 27 4 2" xfId="25628"/>
    <cellStyle name="Note 4 27 4 3" xfId="25629"/>
    <cellStyle name="Note 4 27 4 4" xfId="25630"/>
    <cellStyle name="Note 4 27 5" xfId="25631"/>
    <cellStyle name="Note 4 27 6" xfId="25632"/>
    <cellStyle name="Note 4 27 7" xfId="25633"/>
    <cellStyle name="Note 4 28" xfId="25634"/>
    <cellStyle name="Note 4 28 2" xfId="25635"/>
    <cellStyle name="Note 4 28 2 2" xfId="25636"/>
    <cellStyle name="Note 4 28 2 3" xfId="25637"/>
    <cellStyle name="Note 4 28 2 4" xfId="25638"/>
    <cellStyle name="Note 4 28 3" xfId="25639"/>
    <cellStyle name="Note 4 28 3 2" xfId="25640"/>
    <cellStyle name="Note 4 28 3 3" xfId="25641"/>
    <cellStyle name="Note 4 28 3 4" xfId="25642"/>
    <cellStyle name="Note 4 28 4" xfId="25643"/>
    <cellStyle name="Note 4 28 4 2" xfId="25644"/>
    <cellStyle name="Note 4 28 4 3" xfId="25645"/>
    <cellStyle name="Note 4 28 4 4" xfId="25646"/>
    <cellStyle name="Note 4 28 5" xfId="25647"/>
    <cellStyle name="Note 4 28 6" xfId="25648"/>
    <cellStyle name="Note 4 28 7" xfId="25649"/>
    <cellStyle name="Note 4 29" xfId="25650"/>
    <cellStyle name="Note 4 29 2" xfId="25651"/>
    <cellStyle name="Note 4 29 2 2" xfId="25652"/>
    <cellStyle name="Note 4 29 2 3" xfId="25653"/>
    <cellStyle name="Note 4 29 2 4" xfId="25654"/>
    <cellStyle name="Note 4 29 3" xfId="25655"/>
    <cellStyle name="Note 4 29 3 2" xfId="25656"/>
    <cellStyle name="Note 4 29 3 3" xfId="25657"/>
    <cellStyle name="Note 4 29 3 4" xfId="25658"/>
    <cellStyle name="Note 4 29 4" xfId="25659"/>
    <cellStyle name="Note 4 29 4 2" xfId="25660"/>
    <cellStyle name="Note 4 29 4 3" xfId="25661"/>
    <cellStyle name="Note 4 29 4 4" xfId="25662"/>
    <cellStyle name="Note 4 29 5" xfId="25663"/>
    <cellStyle name="Note 4 29 6" xfId="25664"/>
    <cellStyle name="Note 4 29 7" xfId="25665"/>
    <cellStyle name="Note 4 3" xfId="4831"/>
    <cellStyle name="Note 4 3 2" xfId="4832"/>
    <cellStyle name="Note 4 3 2 2" xfId="4833"/>
    <cellStyle name="Note 4 3 2 2 2" xfId="25666"/>
    <cellStyle name="Note 4 3 2 3" xfId="25667"/>
    <cellStyle name="Note 4 3 3" xfId="4834"/>
    <cellStyle name="Note 4 3 3 2" xfId="25668"/>
    <cellStyle name="Note 4 3 4" xfId="25669"/>
    <cellStyle name="Note 4 30" xfId="25670"/>
    <cellStyle name="Note 4 30 2" xfId="25671"/>
    <cellStyle name="Note 4 30 2 2" xfId="25672"/>
    <cellStyle name="Note 4 30 2 3" xfId="25673"/>
    <cellStyle name="Note 4 30 2 4" xfId="25674"/>
    <cellStyle name="Note 4 30 3" xfId="25675"/>
    <cellStyle name="Note 4 30 3 2" xfId="25676"/>
    <cellStyle name="Note 4 30 3 3" xfId="25677"/>
    <cellStyle name="Note 4 30 3 4" xfId="25678"/>
    <cellStyle name="Note 4 30 4" xfId="25679"/>
    <cellStyle name="Note 4 30 4 2" xfId="25680"/>
    <cellStyle name="Note 4 30 4 3" xfId="25681"/>
    <cellStyle name="Note 4 30 4 4" xfId="25682"/>
    <cellStyle name="Note 4 30 5" xfId="25683"/>
    <cellStyle name="Note 4 30 6" xfId="25684"/>
    <cellStyle name="Note 4 30 7" xfId="25685"/>
    <cellStyle name="Note 4 31" xfId="25686"/>
    <cellStyle name="Note 4 31 2" xfId="25687"/>
    <cellStyle name="Note 4 31 2 2" xfId="25688"/>
    <cellStyle name="Note 4 31 2 3" xfId="25689"/>
    <cellStyle name="Note 4 31 2 4" xfId="25690"/>
    <cellStyle name="Note 4 31 3" xfId="25691"/>
    <cellStyle name="Note 4 31 3 2" xfId="25692"/>
    <cellStyle name="Note 4 31 3 3" xfId="25693"/>
    <cellStyle name="Note 4 31 3 4" xfId="25694"/>
    <cellStyle name="Note 4 31 4" xfId="25695"/>
    <cellStyle name="Note 4 31 4 2" xfId="25696"/>
    <cellStyle name="Note 4 31 4 3" xfId="25697"/>
    <cellStyle name="Note 4 31 4 4" xfId="25698"/>
    <cellStyle name="Note 4 31 5" xfId="25699"/>
    <cellStyle name="Note 4 31 6" xfId="25700"/>
    <cellStyle name="Note 4 31 7" xfId="25701"/>
    <cellStyle name="Note 4 32" xfId="25702"/>
    <cellStyle name="Note 4 32 2" xfId="25703"/>
    <cellStyle name="Note 4 32 2 2" xfId="25704"/>
    <cellStyle name="Note 4 32 2 3" xfId="25705"/>
    <cellStyle name="Note 4 32 2 4" xfId="25706"/>
    <cellStyle name="Note 4 32 3" xfId="25707"/>
    <cellStyle name="Note 4 32 3 2" xfId="25708"/>
    <cellStyle name="Note 4 32 3 3" xfId="25709"/>
    <cellStyle name="Note 4 32 3 4" xfId="25710"/>
    <cellStyle name="Note 4 32 4" xfId="25711"/>
    <cellStyle name="Note 4 32 4 2" xfId="25712"/>
    <cellStyle name="Note 4 32 4 3" xfId="25713"/>
    <cellStyle name="Note 4 32 4 4" xfId="25714"/>
    <cellStyle name="Note 4 32 5" xfId="25715"/>
    <cellStyle name="Note 4 32 6" xfId="25716"/>
    <cellStyle name="Note 4 32 7" xfId="25717"/>
    <cellStyle name="Note 4 33" xfId="25718"/>
    <cellStyle name="Note 4 33 2" xfId="25719"/>
    <cellStyle name="Note 4 33 2 2" xfId="25720"/>
    <cellStyle name="Note 4 33 2 3" xfId="25721"/>
    <cellStyle name="Note 4 33 2 4" xfId="25722"/>
    <cellStyle name="Note 4 33 3" xfId="25723"/>
    <cellStyle name="Note 4 33 3 2" xfId="25724"/>
    <cellStyle name="Note 4 33 3 3" xfId="25725"/>
    <cellStyle name="Note 4 33 3 4" xfId="25726"/>
    <cellStyle name="Note 4 33 4" xfId="25727"/>
    <cellStyle name="Note 4 33 4 2" xfId="25728"/>
    <cellStyle name="Note 4 33 4 3" xfId="25729"/>
    <cellStyle name="Note 4 33 4 4" xfId="25730"/>
    <cellStyle name="Note 4 33 5" xfId="25731"/>
    <cellStyle name="Note 4 33 6" xfId="25732"/>
    <cellStyle name="Note 4 33 7" xfId="25733"/>
    <cellStyle name="Note 4 34" xfId="25734"/>
    <cellStyle name="Note 4 34 2" xfId="25735"/>
    <cellStyle name="Note 4 34 2 2" xfId="25736"/>
    <cellStyle name="Note 4 34 2 3" xfId="25737"/>
    <cellStyle name="Note 4 34 2 4" xfId="25738"/>
    <cellStyle name="Note 4 34 3" xfId="25739"/>
    <cellStyle name="Note 4 34 3 2" xfId="25740"/>
    <cellStyle name="Note 4 34 3 3" xfId="25741"/>
    <cellStyle name="Note 4 34 3 4" xfId="25742"/>
    <cellStyle name="Note 4 34 4" xfId="25743"/>
    <cellStyle name="Note 4 34 4 2" xfId="25744"/>
    <cellStyle name="Note 4 34 4 3" xfId="25745"/>
    <cellStyle name="Note 4 34 4 4" xfId="25746"/>
    <cellStyle name="Note 4 34 5" xfId="25747"/>
    <cellStyle name="Note 4 34 6" xfId="25748"/>
    <cellStyle name="Note 4 34 7" xfId="25749"/>
    <cellStyle name="Note 4 35" xfId="25750"/>
    <cellStyle name="Note 4 35 2" xfId="25751"/>
    <cellStyle name="Note 4 35 2 2" xfId="25752"/>
    <cellStyle name="Note 4 35 2 3" xfId="25753"/>
    <cellStyle name="Note 4 35 2 4" xfId="25754"/>
    <cellStyle name="Note 4 35 3" xfId="25755"/>
    <cellStyle name="Note 4 35 3 2" xfId="25756"/>
    <cellStyle name="Note 4 35 3 3" xfId="25757"/>
    <cellStyle name="Note 4 35 3 4" xfId="25758"/>
    <cellStyle name="Note 4 35 4" xfId="25759"/>
    <cellStyle name="Note 4 35 4 2" xfId="25760"/>
    <cellStyle name="Note 4 35 4 3" xfId="25761"/>
    <cellStyle name="Note 4 35 4 4" xfId="25762"/>
    <cellStyle name="Note 4 35 5" xfId="25763"/>
    <cellStyle name="Note 4 35 6" xfId="25764"/>
    <cellStyle name="Note 4 35 7" xfId="25765"/>
    <cellStyle name="Note 4 36" xfId="25766"/>
    <cellStyle name="Note 4 36 2" xfId="25767"/>
    <cellStyle name="Note 4 36 2 2" xfId="25768"/>
    <cellStyle name="Note 4 36 2 3" xfId="25769"/>
    <cellStyle name="Note 4 36 2 4" xfId="25770"/>
    <cellStyle name="Note 4 36 3" xfId="25771"/>
    <cellStyle name="Note 4 36 3 2" xfId="25772"/>
    <cellStyle name="Note 4 36 3 3" xfId="25773"/>
    <cellStyle name="Note 4 36 3 4" xfId="25774"/>
    <cellStyle name="Note 4 36 4" xfId="25775"/>
    <cellStyle name="Note 4 36 4 2" xfId="25776"/>
    <cellStyle name="Note 4 36 4 3" xfId="25777"/>
    <cellStyle name="Note 4 36 4 4" xfId="25778"/>
    <cellStyle name="Note 4 36 5" xfId="25779"/>
    <cellStyle name="Note 4 36 6" xfId="25780"/>
    <cellStyle name="Note 4 36 7" xfId="25781"/>
    <cellStyle name="Note 4 37" xfId="25782"/>
    <cellStyle name="Note 4 37 2" xfId="25783"/>
    <cellStyle name="Note 4 37 2 2" xfId="25784"/>
    <cellStyle name="Note 4 37 2 3" xfId="25785"/>
    <cellStyle name="Note 4 37 2 4" xfId="25786"/>
    <cellStyle name="Note 4 37 3" xfId="25787"/>
    <cellStyle name="Note 4 37 3 2" xfId="25788"/>
    <cellStyle name="Note 4 37 3 3" xfId="25789"/>
    <cellStyle name="Note 4 37 3 4" xfId="25790"/>
    <cellStyle name="Note 4 37 4" xfId="25791"/>
    <cellStyle name="Note 4 37 4 2" xfId="25792"/>
    <cellStyle name="Note 4 37 4 3" xfId="25793"/>
    <cellStyle name="Note 4 37 4 4" xfId="25794"/>
    <cellStyle name="Note 4 37 5" xfId="25795"/>
    <cellStyle name="Note 4 37 6" xfId="25796"/>
    <cellStyle name="Note 4 37 7" xfId="25797"/>
    <cellStyle name="Note 4 38" xfId="25798"/>
    <cellStyle name="Note 4 38 2" xfId="25799"/>
    <cellStyle name="Note 4 38 3" xfId="25800"/>
    <cellStyle name="Note 4 38 4" xfId="25801"/>
    <cellStyle name="Note 4 39" xfId="25802"/>
    <cellStyle name="Note 4 4" xfId="4835"/>
    <cellStyle name="Note 4 4 2" xfId="4836"/>
    <cellStyle name="Note 4 4 2 2" xfId="4837"/>
    <cellStyle name="Note 4 4 2 2 2" xfId="25803"/>
    <cellStyle name="Note 4 4 2 3" xfId="25804"/>
    <cellStyle name="Note 4 4 3" xfId="4838"/>
    <cellStyle name="Note 4 4 3 2" xfId="25805"/>
    <cellStyle name="Note 4 4 4" xfId="25806"/>
    <cellStyle name="Note 4 5" xfId="4839"/>
    <cellStyle name="Note 4 5 2" xfId="4840"/>
    <cellStyle name="Note 4 5 2 2" xfId="25807"/>
    <cellStyle name="Note 4 5 3" xfId="25808"/>
    <cellStyle name="Note 4 6" xfId="25809"/>
    <cellStyle name="Note 4 6 2" xfId="25810"/>
    <cellStyle name="Note 4 6 2 2" xfId="25811"/>
    <cellStyle name="Note 4 6 2 3" xfId="25812"/>
    <cellStyle name="Note 4 6 2 4" xfId="25813"/>
    <cellStyle name="Note 4 6 3" xfId="25814"/>
    <cellStyle name="Note 4 6 3 2" xfId="25815"/>
    <cellStyle name="Note 4 6 3 3" xfId="25816"/>
    <cellStyle name="Note 4 6 3 4" xfId="25817"/>
    <cellStyle name="Note 4 6 4" xfId="25818"/>
    <cellStyle name="Note 4 6 4 2" xfId="25819"/>
    <cellStyle name="Note 4 6 4 3" xfId="25820"/>
    <cellStyle name="Note 4 6 4 4" xfId="25821"/>
    <cellStyle name="Note 4 6 5" xfId="25822"/>
    <cellStyle name="Note 4 6 6" xfId="25823"/>
    <cellStyle name="Note 4 6 7" xfId="25824"/>
    <cellStyle name="Note 4 7" xfId="25825"/>
    <cellStyle name="Note 4 7 2" xfId="25826"/>
    <cellStyle name="Note 4 7 2 2" xfId="25827"/>
    <cellStyle name="Note 4 7 2 3" xfId="25828"/>
    <cellStyle name="Note 4 7 2 4" xfId="25829"/>
    <cellStyle name="Note 4 7 3" xfId="25830"/>
    <cellStyle name="Note 4 7 3 2" xfId="25831"/>
    <cellStyle name="Note 4 7 3 3" xfId="25832"/>
    <cellStyle name="Note 4 7 3 4" xfId="25833"/>
    <cellStyle name="Note 4 7 4" xfId="25834"/>
    <cellStyle name="Note 4 7 4 2" xfId="25835"/>
    <cellStyle name="Note 4 7 4 3" xfId="25836"/>
    <cellStyle name="Note 4 7 4 4" xfId="25837"/>
    <cellStyle name="Note 4 7 5" xfId="25838"/>
    <cellStyle name="Note 4 7 6" xfId="25839"/>
    <cellStyle name="Note 4 7 7" xfId="25840"/>
    <cellStyle name="Note 4 8" xfId="25841"/>
    <cellStyle name="Note 4 8 2" xfId="25842"/>
    <cellStyle name="Note 4 8 2 2" xfId="25843"/>
    <cellStyle name="Note 4 8 2 3" xfId="25844"/>
    <cellStyle name="Note 4 8 2 4" xfId="25845"/>
    <cellStyle name="Note 4 8 3" xfId="25846"/>
    <cellStyle name="Note 4 8 3 2" xfId="25847"/>
    <cellStyle name="Note 4 8 3 3" xfId="25848"/>
    <cellStyle name="Note 4 8 3 4" xfId="25849"/>
    <cellStyle name="Note 4 8 4" xfId="25850"/>
    <cellStyle name="Note 4 8 4 2" xfId="25851"/>
    <cellStyle name="Note 4 8 4 3" xfId="25852"/>
    <cellStyle name="Note 4 8 4 4" xfId="25853"/>
    <cellStyle name="Note 4 8 5" xfId="25854"/>
    <cellStyle name="Note 4 8 6" xfId="25855"/>
    <cellStyle name="Note 4 8 7" xfId="25856"/>
    <cellStyle name="Note 4 9" xfId="25857"/>
    <cellStyle name="Note 4 9 2" xfId="25858"/>
    <cellStyle name="Note 4 9 2 2" xfId="25859"/>
    <cellStyle name="Note 4 9 2 3" xfId="25860"/>
    <cellStyle name="Note 4 9 2 4" xfId="25861"/>
    <cellStyle name="Note 4 9 3" xfId="25862"/>
    <cellStyle name="Note 4 9 3 2" xfId="25863"/>
    <cellStyle name="Note 4 9 3 3" xfId="25864"/>
    <cellStyle name="Note 4 9 3 4" xfId="25865"/>
    <cellStyle name="Note 4 9 4" xfId="25866"/>
    <cellStyle name="Note 4 9 4 2" xfId="25867"/>
    <cellStyle name="Note 4 9 4 3" xfId="25868"/>
    <cellStyle name="Note 4 9 4 4" xfId="25869"/>
    <cellStyle name="Note 4 9 5" xfId="25870"/>
    <cellStyle name="Note 4 9 6" xfId="25871"/>
    <cellStyle name="Note 4 9 7" xfId="25872"/>
    <cellStyle name="Note 5" xfId="4841"/>
    <cellStyle name="Note 5 2" xfId="4842"/>
    <cellStyle name="Note 5 2 2" xfId="4843"/>
    <cellStyle name="Note 5 2 2 2" xfId="4844"/>
    <cellStyle name="Note 5 2 2 2 2" xfId="4845"/>
    <cellStyle name="Note 5 2 2 2 2 2" xfId="25873"/>
    <cellStyle name="Note 5 2 2 2 3" xfId="25874"/>
    <cellStyle name="Note 5 2 2 3" xfId="4846"/>
    <cellStyle name="Note 5 2 2 3 2" xfId="25875"/>
    <cellStyle name="Note 5 2 2 4" xfId="25876"/>
    <cellStyle name="Note 5 2 3" xfId="4847"/>
    <cellStyle name="Note 5 2 3 2" xfId="4848"/>
    <cellStyle name="Note 5 2 3 2 2" xfId="4849"/>
    <cellStyle name="Note 5 2 3 2 2 2" xfId="25877"/>
    <cellStyle name="Note 5 2 3 2 3" xfId="25878"/>
    <cellStyle name="Note 5 2 3 3" xfId="4850"/>
    <cellStyle name="Note 5 2 3 3 2" xfId="25879"/>
    <cellStyle name="Note 5 2 3 4" xfId="25880"/>
    <cellStyle name="Note 5 2 4" xfId="4851"/>
    <cellStyle name="Note 5 2 4 2" xfId="4852"/>
    <cellStyle name="Note 5 2 4 2 2" xfId="25881"/>
    <cellStyle name="Note 5 2 4 3" xfId="25882"/>
    <cellStyle name="Note 5 2 5" xfId="4853"/>
    <cellStyle name="Note 5 2 5 2" xfId="25883"/>
    <cellStyle name="Note 5 2 6" xfId="25884"/>
    <cellStyle name="Note 5 3" xfId="4854"/>
    <cellStyle name="Note 5 3 2" xfId="4855"/>
    <cellStyle name="Note 5 3 2 2" xfId="4856"/>
    <cellStyle name="Note 5 3 2 2 2" xfId="25885"/>
    <cellStyle name="Note 5 3 2 3" xfId="25886"/>
    <cellStyle name="Note 5 3 3" xfId="4857"/>
    <cellStyle name="Note 5 3 3 2" xfId="25887"/>
    <cellStyle name="Note 5 3 4" xfId="25888"/>
    <cellStyle name="Note 5 4" xfId="4858"/>
    <cellStyle name="Note 5 4 2" xfId="4859"/>
    <cellStyle name="Note 5 4 2 2" xfId="4860"/>
    <cellStyle name="Note 5 4 2 2 2" xfId="25889"/>
    <cellStyle name="Note 5 4 2 3" xfId="25890"/>
    <cellStyle name="Note 5 4 3" xfId="4861"/>
    <cellStyle name="Note 5 4 3 2" xfId="25891"/>
    <cellStyle name="Note 5 4 4" xfId="25892"/>
    <cellStyle name="Note 5 5" xfId="4862"/>
    <cellStyle name="Note 5 5 2" xfId="4863"/>
    <cellStyle name="Note 5 5 2 2" xfId="25893"/>
    <cellStyle name="Note 5 5 3" xfId="25894"/>
    <cellStyle name="Note 5 6" xfId="4864"/>
    <cellStyle name="Note 5 6 2" xfId="25895"/>
    <cellStyle name="Note 5 7" xfId="25896"/>
    <cellStyle name="Note 6" xfId="4865"/>
    <cellStyle name="Note 6 2" xfId="4866"/>
    <cellStyle name="Note 6 2 2" xfId="4867"/>
    <cellStyle name="Note 6 2 2 2" xfId="4868"/>
    <cellStyle name="Note 6 2 2 2 2" xfId="4869"/>
    <cellStyle name="Note 6 2 2 2 2 2" xfId="25897"/>
    <cellStyle name="Note 6 2 2 2 3" xfId="25898"/>
    <cellStyle name="Note 6 2 2 3" xfId="4870"/>
    <cellStyle name="Note 6 2 2 3 2" xfId="25899"/>
    <cellStyle name="Note 6 2 2 4" xfId="25900"/>
    <cellStyle name="Note 6 2 3" xfId="4871"/>
    <cellStyle name="Note 6 2 3 2" xfId="4872"/>
    <cellStyle name="Note 6 2 3 2 2" xfId="4873"/>
    <cellStyle name="Note 6 2 3 2 2 2" xfId="25901"/>
    <cellStyle name="Note 6 2 3 2 3" xfId="25902"/>
    <cellStyle name="Note 6 2 3 3" xfId="4874"/>
    <cellStyle name="Note 6 2 3 3 2" xfId="25903"/>
    <cellStyle name="Note 6 2 3 4" xfId="25904"/>
    <cellStyle name="Note 6 2 4" xfId="4875"/>
    <cellStyle name="Note 6 2 4 2" xfId="4876"/>
    <cellStyle name="Note 6 2 4 2 2" xfId="25905"/>
    <cellStyle name="Note 6 2 4 3" xfId="25906"/>
    <cellStyle name="Note 6 2 5" xfId="4877"/>
    <cellStyle name="Note 6 2 5 2" xfId="25907"/>
    <cellStyle name="Note 6 2 6" xfId="25908"/>
    <cellStyle name="Note 6 3" xfId="4878"/>
    <cellStyle name="Note 6 3 2" xfId="4879"/>
    <cellStyle name="Note 6 3 2 2" xfId="4880"/>
    <cellStyle name="Note 6 3 2 2 2" xfId="25909"/>
    <cellStyle name="Note 6 3 2 3" xfId="25910"/>
    <cellStyle name="Note 6 3 3" xfId="4881"/>
    <cellStyle name="Note 6 3 3 2" xfId="25911"/>
    <cellStyle name="Note 6 3 4" xfId="25912"/>
    <cellStyle name="Note 6 4" xfId="4882"/>
    <cellStyle name="Note 6 4 2" xfId="4883"/>
    <cellStyle name="Note 6 4 2 2" xfId="4884"/>
    <cellStyle name="Note 6 4 2 2 2" xfId="25913"/>
    <cellStyle name="Note 6 4 2 3" xfId="25914"/>
    <cellStyle name="Note 6 4 3" xfId="4885"/>
    <cellStyle name="Note 6 4 3 2" xfId="25915"/>
    <cellStyle name="Note 6 4 4" xfId="25916"/>
    <cellStyle name="Note 6 5" xfId="4886"/>
    <cellStyle name="Note 6 5 2" xfId="4887"/>
    <cellStyle name="Note 6 5 2 2" xfId="25917"/>
    <cellStyle name="Note 6 5 3" xfId="25918"/>
    <cellStyle name="Note 6 6" xfId="4888"/>
    <cellStyle name="Note 6 6 2" xfId="25919"/>
    <cellStyle name="Note 6 7" xfId="25920"/>
    <cellStyle name="Note 7" xfId="4889"/>
    <cellStyle name="Note 7 2" xfId="4890"/>
    <cellStyle name="Note 7 2 2" xfId="4891"/>
    <cellStyle name="Note 7 2 2 2" xfId="4892"/>
    <cellStyle name="Note 7 2 2 2 2" xfId="4893"/>
    <cellStyle name="Note 7 2 2 2 2 2" xfId="25921"/>
    <cellStyle name="Note 7 2 2 2 3" xfId="25922"/>
    <cellStyle name="Note 7 2 2 3" xfId="4894"/>
    <cellStyle name="Note 7 2 2 3 2" xfId="25923"/>
    <cellStyle name="Note 7 2 2 4" xfId="25924"/>
    <cellStyle name="Note 7 2 3" xfId="4895"/>
    <cellStyle name="Note 7 2 3 2" xfId="4896"/>
    <cellStyle name="Note 7 2 3 2 2" xfId="4897"/>
    <cellStyle name="Note 7 2 3 2 2 2" xfId="25925"/>
    <cellStyle name="Note 7 2 3 2 3" xfId="25926"/>
    <cellStyle name="Note 7 2 3 3" xfId="4898"/>
    <cellStyle name="Note 7 2 3 3 2" xfId="25927"/>
    <cellStyle name="Note 7 2 3 4" xfId="25928"/>
    <cellStyle name="Note 7 2 4" xfId="4899"/>
    <cellStyle name="Note 7 2 4 2" xfId="4900"/>
    <cellStyle name="Note 7 2 4 2 2" xfId="25929"/>
    <cellStyle name="Note 7 2 4 3" xfId="25930"/>
    <cellStyle name="Note 7 2 5" xfId="4901"/>
    <cellStyle name="Note 7 2 5 2" xfId="25931"/>
    <cellStyle name="Note 7 2 6" xfId="25932"/>
    <cellStyle name="Note 7 3" xfId="4902"/>
    <cellStyle name="Note 7 3 2" xfId="4903"/>
    <cellStyle name="Note 7 3 2 2" xfId="4904"/>
    <cellStyle name="Note 7 3 2 2 2" xfId="25933"/>
    <cellStyle name="Note 7 3 2 3" xfId="25934"/>
    <cellStyle name="Note 7 3 3" xfId="4905"/>
    <cellStyle name="Note 7 3 3 2" xfId="25935"/>
    <cellStyle name="Note 7 3 4" xfId="25936"/>
    <cellStyle name="Note 7 4" xfId="4906"/>
    <cellStyle name="Note 7 4 2" xfId="4907"/>
    <cellStyle name="Note 7 4 2 2" xfId="4908"/>
    <cellStyle name="Note 7 4 2 2 2" xfId="25937"/>
    <cellStyle name="Note 7 4 2 3" xfId="25938"/>
    <cellStyle name="Note 7 4 3" xfId="4909"/>
    <cellStyle name="Note 7 4 3 2" xfId="25939"/>
    <cellStyle name="Note 7 4 4" xfId="25940"/>
    <cellStyle name="Note 7 5" xfId="4910"/>
    <cellStyle name="Note 7 5 2" xfId="4911"/>
    <cellStyle name="Note 7 5 2 2" xfId="25941"/>
    <cellStyle name="Note 7 5 3" xfId="25942"/>
    <cellStyle name="Note 7 6" xfId="4912"/>
    <cellStyle name="Note 7 6 2" xfId="25943"/>
    <cellStyle name="Note 7 7" xfId="25944"/>
    <cellStyle name="Note 8" xfId="4913"/>
    <cellStyle name="Note 8 2" xfId="4914"/>
    <cellStyle name="Note 8 2 2" xfId="4915"/>
    <cellStyle name="Note 8 2 2 2" xfId="4916"/>
    <cellStyle name="Note 8 2 2 2 2" xfId="4917"/>
    <cellStyle name="Note 8 2 2 2 2 2" xfId="25945"/>
    <cellStyle name="Note 8 2 2 2 3" xfId="25946"/>
    <cellStyle name="Note 8 2 2 3" xfId="4918"/>
    <cellStyle name="Note 8 2 2 3 2" xfId="25947"/>
    <cellStyle name="Note 8 2 2 4" xfId="25948"/>
    <cellStyle name="Note 8 2 3" xfId="4919"/>
    <cellStyle name="Note 8 2 3 2" xfId="4920"/>
    <cellStyle name="Note 8 2 3 2 2" xfId="4921"/>
    <cellStyle name="Note 8 2 3 2 2 2" xfId="25949"/>
    <cellStyle name="Note 8 2 3 2 3" xfId="25950"/>
    <cellStyle name="Note 8 2 3 3" xfId="4922"/>
    <cellStyle name="Note 8 2 3 3 2" xfId="25951"/>
    <cellStyle name="Note 8 2 3 4" xfId="25952"/>
    <cellStyle name="Note 8 2 4" xfId="4923"/>
    <cellStyle name="Note 8 2 4 2" xfId="4924"/>
    <cellStyle name="Note 8 2 4 2 2" xfId="25953"/>
    <cellStyle name="Note 8 2 4 3" xfId="25954"/>
    <cellStyle name="Note 8 2 5" xfId="4925"/>
    <cellStyle name="Note 8 2 5 2" xfId="25955"/>
    <cellStyle name="Note 8 2 6" xfId="25956"/>
    <cellStyle name="Note 8 3" xfId="4926"/>
    <cellStyle name="Note 8 3 2" xfId="4927"/>
    <cellStyle name="Note 8 3 2 2" xfId="4928"/>
    <cellStyle name="Note 8 3 2 2 2" xfId="25957"/>
    <cellStyle name="Note 8 3 2 3" xfId="25958"/>
    <cellStyle name="Note 8 3 3" xfId="4929"/>
    <cellStyle name="Note 8 3 3 2" xfId="25959"/>
    <cellStyle name="Note 8 3 4" xfId="25960"/>
    <cellStyle name="Note 8 4" xfId="4930"/>
    <cellStyle name="Note 8 4 2" xfId="4931"/>
    <cellStyle name="Note 8 4 2 2" xfId="4932"/>
    <cellStyle name="Note 8 4 2 2 2" xfId="25961"/>
    <cellStyle name="Note 8 4 2 3" xfId="25962"/>
    <cellStyle name="Note 8 4 3" xfId="4933"/>
    <cellStyle name="Note 8 4 3 2" xfId="25963"/>
    <cellStyle name="Note 8 4 4" xfId="25964"/>
    <cellStyle name="Note 8 5" xfId="4934"/>
    <cellStyle name="Note 8 5 2" xfId="4935"/>
    <cellStyle name="Note 8 5 2 2" xfId="25965"/>
    <cellStyle name="Note 8 5 3" xfId="25966"/>
    <cellStyle name="Note 8 6" xfId="4936"/>
    <cellStyle name="Note 8 6 2" xfId="25967"/>
    <cellStyle name="Note 8 7" xfId="25968"/>
    <cellStyle name="Note 9" xfId="4937"/>
    <cellStyle name="Note 9 2" xfId="4938"/>
    <cellStyle name="Note 9 2 2" xfId="4939"/>
    <cellStyle name="Note 9 2 2 2" xfId="4940"/>
    <cellStyle name="Note 9 2 2 2 2" xfId="4941"/>
    <cellStyle name="Note 9 2 2 2 2 2" xfId="25969"/>
    <cellStyle name="Note 9 2 2 2 3" xfId="25970"/>
    <cellStyle name="Note 9 2 2 3" xfId="4942"/>
    <cellStyle name="Note 9 2 2 3 2" xfId="25971"/>
    <cellStyle name="Note 9 2 2 4" xfId="25972"/>
    <cellStyle name="Note 9 2 3" xfId="4943"/>
    <cellStyle name="Note 9 2 3 2" xfId="4944"/>
    <cellStyle name="Note 9 2 3 2 2" xfId="4945"/>
    <cellStyle name="Note 9 2 3 2 2 2" xfId="25973"/>
    <cellStyle name="Note 9 2 3 2 3" xfId="25974"/>
    <cellStyle name="Note 9 2 3 3" xfId="4946"/>
    <cellStyle name="Note 9 2 3 3 2" xfId="25975"/>
    <cellStyle name="Note 9 2 3 4" xfId="25976"/>
    <cellStyle name="Note 9 2 4" xfId="4947"/>
    <cellStyle name="Note 9 2 4 2" xfId="4948"/>
    <cellStyle name="Note 9 2 4 2 2" xfId="25977"/>
    <cellStyle name="Note 9 2 4 3" xfId="25978"/>
    <cellStyle name="Note 9 2 5" xfId="4949"/>
    <cellStyle name="Note 9 2 5 2" xfId="25979"/>
    <cellStyle name="Note 9 2 6" xfId="25980"/>
    <cellStyle name="Note 9 3" xfId="4950"/>
    <cellStyle name="Note 9 3 2" xfId="4951"/>
    <cellStyle name="Note 9 3 2 2" xfId="4952"/>
    <cellStyle name="Note 9 3 2 2 2" xfId="25981"/>
    <cellStyle name="Note 9 3 2 3" xfId="25982"/>
    <cellStyle name="Note 9 3 3" xfId="4953"/>
    <cellStyle name="Note 9 3 3 2" xfId="25983"/>
    <cellStyle name="Note 9 3 4" xfId="25984"/>
    <cellStyle name="Note 9 4" xfId="4954"/>
    <cellStyle name="Note 9 4 2" xfId="4955"/>
    <cellStyle name="Note 9 4 2 2" xfId="4956"/>
    <cellStyle name="Note 9 4 2 2 2" xfId="25985"/>
    <cellStyle name="Note 9 4 2 3" xfId="25986"/>
    <cellStyle name="Note 9 4 3" xfId="4957"/>
    <cellStyle name="Note 9 4 3 2" xfId="25987"/>
    <cellStyle name="Note 9 4 4" xfId="25988"/>
    <cellStyle name="Note 9 5" xfId="4958"/>
    <cellStyle name="Note 9 5 2" xfId="4959"/>
    <cellStyle name="Note 9 5 2 2" xfId="25989"/>
    <cellStyle name="Note 9 5 3" xfId="25990"/>
    <cellStyle name="Note 9 6" xfId="4960"/>
    <cellStyle name="Note 9 6 2" xfId="25991"/>
    <cellStyle name="Note 9 7" xfId="25992"/>
    <cellStyle name="Notes_multi" xfId="4961"/>
    <cellStyle name="Number, 1 dec" xfId="4962"/>
    <cellStyle name="Output 2" xfId="4963"/>
    <cellStyle name="Output 2 10" xfId="25993"/>
    <cellStyle name="Output 2 10 2" xfId="25994"/>
    <cellStyle name="Output 2 10 2 2" xfId="25995"/>
    <cellStyle name="Output 2 10 2 2 2" xfId="25996"/>
    <cellStyle name="Output 2 10 2 3" xfId="25997"/>
    <cellStyle name="Output 2 10 2 3 2" xfId="25998"/>
    <cellStyle name="Output 2 10 2 4" xfId="25999"/>
    <cellStyle name="Output 2 10 2 5" xfId="26000"/>
    <cellStyle name="Output 2 10 3" xfId="26001"/>
    <cellStyle name="Output 2 10 3 2" xfId="26002"/>
    <cellStyle name="Output 2 10 3 2 2" xfId="26003"/>
    <cellStyle name="Output 2 10 3 3" xfId="26004"/>
    <cellStyle name="Output 2 10 3 3 2" xfId="26005"/>
    <cellStyle name="Output 2 10 3 4" xfId="26006"/>
    <cellStyle name="Output 2 10 3 5" xfId="26007"/>
    <cellStyle name="Output 2 10 4" xfId="26008"/>
    <cellStyle name="Output 2 10 4 2" xfId="26009"/>
    <cellStyle name="Output 2 10 4 2 2" xfId="26010"/>
    <cellStyle name="Output 2 10 4 3" xfId="26011"/>
    <cellStyle name="Output 2 10 4 3 2" xfId="26012"/>
    <cellStyle name="Output 2 10 4 4" xfId="26013"/>
    <cellStyle name="Output 2 10 4 5" xfId="26014"/>
    <cellStyle name="Output 2 10 5" xfId="26015"/>
    <cellStyle name="Output 2 10 5 2" xfId="26016"/>
    <cellStyle name="Output 2 10 6" xfId="26017"/>
    <cellStyle name="Output 2 10 6 2" xfId="26018"/>
    <cellStyle name="Output 2 10 7" xfId="26019"/>
    <cellStyle name="Output 2 10 8" xfId="26020"/>
    <cellStyle name="Output 2 11" xfId="26021"/>
    <cellStyle name="Output 2 11 2" xfId="26022"/>
    <cellStyle name="Output 2 11 2 2" xfId="26023"/>
    <cellStyle name="Output 2 11 2 2 2" xfId="26024"/>
    <cellStyle name="Output 2 11 2 3" xfId="26025"/>
    <cellStyle name="Output 2 11 2 3 2" xfId="26026"/>
    <cellStyle name="Output 2 11 2 4" xfId="26027"/>
    <cellStyle name="Output 2 11 2 5" xfId="26028"/>
    <cellStyle name="Output 2 11 3" xfId="26029"/>
    <cellStyle name="Output 2 11 3 2" xfId="26030"/>
    <cellStyle name="Output 2 11 3 2 2" xfId="26031"/>
    <cellStyle name="Output 2 11 3 3" xfId="26032"/>
    <cellStyle name="Output 2 11 3 3 2" xfId="26033"/>
    <cellStyle name="Output 2 11 3 4" xfId="26034"/>
    <cellStyle name="Output 2 11 3 5" xfId="26035"/>
    <cellStyle name="Output 2 11 4" xfId="26036"/>
    <cellStyle name="Output 2 11 4 2" xfId="26037"/>
    <cellStyle name="Output 2 11 4 2 2" xfId="26038"/>
    <cellStyle name="Output 2 11 4 3" xfId="26039"/>
    <cellStyle name="Output 2 11 4 3 2" xfId="26040"/>
    <cellStyle name="Output 2 11 4 4" xfId="26041"/>
    <cellStyle name="Output 2 11 4 5" xfId="26042"/>
    <cellStyle name="Output 2 11 5" xfId="26043"/>
    <cellStyle name="Output 2 11 5 2" xfId="26044"/>
    <cellStyle name="Output 2 11 6" xfId="26045"/>
    <cellStyle name="Output 2 11 6 2" xfId="26046"/>
    <cellStyle name="Output 2 11 7" xfId="26047"/>
    <cellStyle name="Output 2 11 8" xfId="26048"/>
    <cellStyle name="Output 2 12" xfId="26049"/>
    <cellStyle name="Output 2 12 2" xfId="26050"/>
    <cellStyle name="Output 2 12 2 2" xfId="26051"/>
    <cellStyle name="Output 2 12 2 2 2" xfId="26052"/>
    <cellStyle name="Output 2 12 2 3" xfId="26053"/>
    <cellStyle name="Output 2 12 2 3 2" xfId="26054"/>
    <cellStyle name="Output 2 12 2 4" xfId="26055"/>
    <cellStyle name="Output 2 12 2 5" xfId="26056"/>
    <cellStyle name="Output 2 12 3" xfId="26057"/>
    <cellStyle name="Output 2 12 3 2" xfId="26058"/>
    <cellStyle name="Output 2 12 3 2 2" xfId="26059"/>
    <cellStyle name="Output 2 12 3 3" xfId="26060"/>
    <cellStyle name="Output 2 12 3 3 2" xfId="26061"/>
    <cellStyle name="Output 2 12 3 4" xfId="26062"/>
    <cellStyle name="Output 2 12 3 5" xfId="26063"/>
    <cellStyle name="Output 2 12 4" xfId="26064"/>
    <cellStyle name="Output 2 12 4 2" xfId="26065"/>
    <cellStyle name="Output 2 12 4 2 2" xfId="26066"/>
    <cellStyle name="Output 2 12 4 3" xfId="26067"/>
    <cellStyle name="Output 2 12 4 3 2" xfId="26068"/>
    <cellStyle name="Output 2 12 4 4" xfId="26069"/>
    <cellStyle name="Output 2 12 4 5" xfId="26070"/>
    <cellStyle name="Output 2 12 5" xfId="26071"/>
    <cellStyle name="Output 2 12 5 2" xfId="26072"/>
    <cellStyle name="Output 2 12 6" xfId="26073"/>
    <cellStyle name="Output 2 12 6 2" xfId="26074"/>
    <cellStyle name="Output 2 12 7" xfId="26075"/>
    <cellStyle name="Output 2 12 8" xfId="26076"/>
    <cellStyle name="Output 2 13" xfId="26077"/>
    <cellStyle name="Output 2 13 2" xfId="26078"/>
    <cellStyle name="Output 2 13 2 2" xfId="26079"/>
    <cellStyle name="Output 2 13 2 2 2" xfId="26080"/>
    <cellStyle name="Output 2 13 2 3" xfId="26081"/>
    <cellStyle name="Output 2 13 2 3 2" xfId="26082"/>
    <cellStyle name="Output 2 13 2 4" xfId="26083"/>
    <cellStyle name="Output 2 13 2 5" xfId="26084"/>
    <cellStyle name="Output 2 13 3" xfId="26085"/>
    <cellStyle name="Output 2 13 3 2" xfId="26086"/>
    <cellStyle name="Output 2 13 3 2 2" xfId="26087"/>
    <cellStyle name="Output 2 13 3 3" xfId="26088"/>
    <cellStyle name="Output 2 13 3 3 2" xfId="26089"/>
    <cellStyle name="Output 2 13 3 4" xfId="26090"/>
    <cellStyle name="Output 2 13 3 5" xfId="26091"/>
    <cellStyle name="Output 2 13 4" xfId="26092"/>
    <cellStyle name="Output 2 13 4 2" xfId="26093"/>
    <cellStyle name="Output 2 13 4 2 2" xfId="26094"/>
    <cellStyle name="Output 2 13 4 3" xfId="26095"/>
    <cellStyle name="Output 2 13 4 3 2" xfId="26096"/>
    <cellStyle name="Output 2 13 4 4" xfId="26097"/>
    <cellStyle name="Output 2 13 4 5" xfId="26098"/>
    <cellStyle name="Output 2 13 5" xfId="26099"/>
    <cellStyle name="Output 2 13 5 2" xfId="26100"/>
    <cellStyle name="Output 2 13 6" xfId="26101"/>
    <cellStyle name="Output 2 13 6 2" xfId="26102"/>
    <cellStyle name="Output 2 13 7" xfId="26103"/>
    <cellStyle name="Output 2 13 8" xfId="26104"/>
    <cellStyle name="Output 2 14" xfId="26105"/>
    <cellStyle name="Output 2 14 2" xfId="26106"/>
    <cellStyle name="Output 2 14 2 2" xfId="26107"/>
    <cellStyle name="Output 2 14 2 2 2" xfId="26108"/>
    <cellStyle name="Output 2 14 2 3" xfId="26109"/>
    <cellStyle name="Output 2 14 2 3 2" xfId="26110"/>
    <cellStyle name="Output 2 14 2 4" xfId="26111"/>
    <cellStyle name="Output 2 14 2 5" xfId="26112"/>
    <cellStyle name="Output 2 14 3" xfId="26113"/>
    <cellStyle name="Output 2 14 3 2" xfId="26114"/>
    <cellStyle name="Output 2 14 3 2 2" xfId="26115"/>
    <cellStyle name="Output 2 14 3 3" xfId="26116"/>
    <cellStyle name="Output 2 14 3 3 2" xfId="26117"/>
    <cellStyle name="Output 2 14 3 4" xfId="26118"/>
    <cellStyle name="Output 2 14 3 5" xfId="26119"/>
    <cellStyle name="Output 2 14 4" xfId="26120"/>
    <cellStyle name="Output 2 14 4 2" xfId="26121"/>
    <cellStyle name="Output 2 14 4 2 2" xfId="26122"/>
    <cellStyle name="Output 2 14 4 3" xfId="26123"/>
    <cellStyle name="Output 2 14 4 3 2" xfId="26124"/>
    <cellStyle name="Output 2 14 4 4" xfId="26125"/>
    <cellStyle name="Output 2 14 4 5" xfId="26126"/>
    <cellStyle name="Output 2 14 5" xfId="26127"/>
    <cellStyle name="Output 2 14 5 2" xfId="26128"/>
    <cellStyle name="Output 2 14 6" xfId="26129"/>
    <cellStyle name="Output 2 14 6 2" xfId="26130"/>
    <cellStyle name="Output 2 14 7" xfId="26131"/>
    <cellStyle name="Output 2 14 8" xfId="26132"/>
    <cellStyle name="Output 2 15" xfId="26133"/>
    <cellStyle name="Output 2 15 2" xfId="26134"/>
    <cellStyle name="Output 2 15 2 2" xfId="26135"/>
    <cellStyle name="Output 2 15 2 2 2" xfId="26136"/>
    <cellStyle name="Output 2 15 2 3" xfId="26137"/>
    <cellStyle name="Output 2 15 2 3 2" xfId="26138"/>
    <cellStyle name="Output 2 15 2 4" xfId="26139"/>
    <cellStyle name="Output 2 15 2 5" xfId="26140"/>
    <cellStyle name="Output 2 15 3" xfId="26141"/>
    <cellStyle name="Output 2 15 3 2" xfId="26142"/>
    <cellStyle name="Output 2 15 3 2 2" xfId="26143"/>
    <cellStyle name="Output 2 15 3 3" xfId="26144"/>
    <cellStyle name="Output 2 15 3 3 2" xfId="26145"/>
    <cellStyle name="Output 2 15 3 4" xfId="26146"/>
    <cellStyle name="Output 2 15 3 5" xfId="26147"/>
    <cellStyle name="Output 2 15 4" xfId="26148"/>
    <cellStyle name="Output 2 15 4 2" xfId="26149"/>
    <cellStyle name="Output 2 15 4 2 2" xfId="26150"/>
    <cellStyle name="Output 2 15 4 3" xfId="26151"/>
    <cellStyle name="Output 2 15 4 3 2" xfId="26152"/>
    <cellStyle name="Output 2 15 4 4" xfId="26153"/>
    <cellStyle name="Output 2 15 4 5" xfId="26154"/>
    <cellStyle name="Output 2 15 5" xfId="26155"/>
    <cellStyle name="Output 2 15 5 2" xfId="26156"/>
    <cellStyle name="Output 2 15 6" xfId="26157"/>
    <cellStyle name="Output 2 15 6 2" xfId="26158"/>
    <cellStyle name="Output 2 15 7" xfId="26159"/>
    <cellStyle name="Output 2 15 8" xfId="26160"/>
    <cellStyle name="Output 2 16" xfId="26161"/>
    <cellStyle name="Output 2 16 2" xfId="26162"/>
    <cellStyle name="Output 2 16 2 2" xfId="26163"/>
    <cellStyle name="Output 2 16 2 2 2" xfId="26164"/>
    <cellStyle name="Output 2 16 2 3" xfId="26165"/>
    <cellStyle name="Output 2 16 2 3 2" xfId="26166"/>
    <cellStyle name="Output 2 16 2 4" xfId="26167"/>
    <cellStyle name="Output 2 16 2 5" xfId="26168"/>
    <cellStyle name="Output 2 16 3" xfId="26169"/>
    <cellStyle name="Output 2 16 3 2" xfId="26170"/>
    <cellStyle name="Output 2 16 3 2 2" xfId="26171"/>
    <cellStyle name="Output 2 16 3 3" xfId="26172"/>
    <cellStyle name="Output 2 16 3 3 2" xfId="26173"/>
    <cellStyle name="Output 2 16 3 4" xfId="26174"/>
    <cellStyle name="Output 2 16 3 5" xfId="26175"/>
    <cellStyle name="Output 2 16 4" xfId="26176"/>
    <cellStyle name="Output 2 16 4 2" xfId="26177"/>
    <cellStyle name="Output 2 16 4 2 2" xfId="26178"/>
    <cellStyle name="Output 2 16 4 3" xfId="26179"/>
    <cellStyle name="Output 2 16 4 3 2" xfId="26180"/>
    <cellStyle name="Output 2 16 4 4" xfId="26181"/>
    <cellStyle name="Output 2 16 4 5" xfId="26182"/>
    <cellStyle name="Output 2 16 5" xfId="26183"/>
    <cellStyle name="Output 2 16 5 2" xfId="26184"/>
    <cellStyle name="Output 2 16 6" xfId="26185"/>
    <cellStyle name="Output 2 16 6 2" xfId="26186"/>
    <cellStyle name="Output 2 16 7" xfId="26187"/>
    <cellStyle name="Output 2 16 8" xfId="26188"/>
    <cellStyle name="Output 2 17" xfId="26189"/>
    <cellStyle name="Output 2 17 2" xfId="26190"/>
    <cellStyle name="Output 2 17 2 2" xfId="26191"/>
    <cellStyle name="Output 2 17 2 2 2" xfId="26192"/>
    <cellStyle name="Output 2 17 2 3" xfId="26193"/>
    <cellStyle name="Output 2 17 2 3 2" xfId="26194"/>
    <cellStyle name="Output 2 17 2 4" xfId="26195"/>
    <cellStyle name="Output 2 17 2 5" xfId="26196"/>
    <cellStyle name="Output 2 17 3" xfId="26197"/>
    <cellStyle name="Output 2 17 3 2" xfId="26198"/>
    <cellStyle name="Output 2 17 3 2 2" xfId="26199"/>
    <cellStyle name="Output 2 17 3 3" xfId="26200"/>
    <cellStyle name="Output 2 17 3 3 2" xfId="26201"/>
    <cellStyle name="Output 2 17 3 4" xfId="26202"/>
    <cellStyle name="Output 2 17 3 5" xfId="26203"/>
    <cellStyle name="Output 2 17 4" xfId="26204"/>
    <cellStyle name="Output 2 17 4 2" xfId="26205"/>
    <cellStyle name="Output 2 17 4 2 2" xfId="26206"/>
    <cellStyle name="Output 2 17 4 3" xfId="26207"/>
    <cellStyle name="Output 2 17 4 3 2" xfId="26208"/>
    <cellStyle name="Output 2 17 4 4" xfId="26209"/>
    <cellStyle name="Output 2 17 4 5" xfId="26210"/>
    <cellStyle name="Output 2 17 5" xfId="26211"/>
    <cellStyle name="Output 2 17 5 2" xfId="26212"/>
    <cellStyle name="Output 2 17 6" xfId="26213"/>
    <cellStyle name="Output 2 17 6 2" xfId="26214"/>
    <cellStyle name="Output 2 17 7" xfId="26215"/>
    <cellStyle name="Output 2 17 8" xfId="26216"/>
    <cellStyle name="Output 2 18" xfId="26217"/>
    <cellStyle name="Output 2 18 2" xfId="26218"/>
    <cellStyle name="Output 2 18 2 2" xfId="26219"/>
    <cellStyle name="Output 2 18 2 2 2" xfId="26220"/>
    <cellStyle name="Output 2 18 2 3" xfId="26221"/>
    <cellStyle name="Output 2 18 2 3 2" xfId="26222"/>
    <cellStyle name="Output 2 18 2 4" xfId="26223"/>
    <cellStyle name="Output 2 18 2 5" xfId="26224"/>
    <cellStyle name="Output 2 18 3" xfId="26225"/>
    <cellStyle name="Output 2 18 3 2" xfId="26226"/>
    <cellStyle name="Output 2 18 3 2 2" xfId="26227"/>
    <cellStyle name="Output 2 18 3 3" xfId="26228"/>
    <cellStyle name="Output 2 18 3 3 2" xfId="26229"/>
    <cellStyle name="Output 2 18 3 4" xfId="26230"/>
    <cellStyle name="Output 2 18 3 5" xfId="26231"/>
    <cellStyle name="Output 2 18 4" xfId="26232"/>
    <cellStyle name="Output 2 18 4 2" xfId="26233"/>
    <cellStyle name="Output 2 18 4 2 2" xfId="26234"/>
    <cellStyle name="Output 2 18 4 3" xfId="26235"/>
    <cellStyle name="Output 2 18 4 3 2" xfId="26236"/>
    <cellStyle name="Output 2 18 4 4" xfId="26237"/>
    <cellStyle name="Output 2 18 4 5" xfId="26238"/>
    <cellStyle name="Output 2 18 5" xfId="26239"/>
    <cellStyle name="Output 2 18 5 2" xfId="26240"/>
    <cellStyle name="Output 2 18 6" xfId="26241"/>
    <cellStyle name="Output 2 18 6 2" xfId="26242"/>
    <cellStyle name="Output 2 18 7" xfId="26243"/>
    <cellStyle name="Output 2 18 8" xfId="26244"/>
    <cellStyle name="Output 2 19" xfId="26245"/>
    <cellStyle name="Output 2 19 2" xfId="26246"/>
    <cellStyle name="Output 2 19 2 2" xfId="26247"/>
    <cellStyle name="Output 2 19 2 2 2" xfId="26248"/>
    <cellStyle name="Output 2 19 2 3" xfId="26249"/>
    <cellStyle name="Output 2 19 2 3 2" xfId="26250"/>
    <cellStyle name="Output 2 19 2 4" xfId="26251"/>
    <cellStyle name="Output 2 19 2 5" xfId="26252"/>
    <cellStyle name="Output 2 19 3" xfId="26253"/>
    <cellStyle name="Output 2 19 3 2" xfId="26254"/>
    <cellStyle name="Output 2 19 3 2 2" xfId="26255"/>
    <cellStyle name="Output 2 19 3 3" xfId="26256"/>
    <cellStyle name="Output 2 19 3 3 2" xfId="26257"/>
    <cellStyle name="Output 2 19 3 4" xfId="26258"/>
    <cellStyle name="Output 2 19 3 5" xfId="26259"/>
    <cellStyle name="Output 2 19 4" xfId="26260"/>
    <cellStyle name="Output 2 19 4 2" xfId="26261"/>
    <cellStyle name="Output 2 19 4 2 2" xfId="26262"/>
    <cellStyle name="Output 2 19 4 3" xfId="26263"/>
    <cellStyle name="Output 2 19 4 3 2" xfId="26264"/>
    <cellStyle name="Output 2 19 4 4" xfId="26265"/>
    <cellStyle name="Output 2 19 4 5" xfId="26266"/>
    <cellStyle name="Output 2 19 5" xfId="26267"/>
    <cellStyle name="Output 2 19 5 2" xfId="26268"/>
    <cellStyle name="Output 2 19 6" xfId="26269"/>
    <cellStyle name="Output 2 19 6 2" xfId="26270"/>
    <cellStyle name="Output 2 19 7" xfId="26271"/>
    <cellStyle name="Output 2 19 8" xfId="26272"/>
    <cellStyle name="Output 2 2" xfId="4964"/>
    <cellStyle name="Output 2 2 2" xfId="26273"/>
    <cellStyle name="Output 2 2 2 2" xfId="26274"/>
    <cellStyle name="Output 2 2 3" xfId="26275"/>
    <cellStyle name="Output 2 2 4" xfId="26276"/>
    <cellStyle name="Output 2 2 5" xfId="26277"/>
    <cellStyle name="Output 2 2 6" xfId="26278"/>
    <cellStyle name="Output 2 2 7" xfId="26279"/>
    <cellStyle name="Output 2 20" xfId="26280"/>
    <cellStyle name="Output 2 20 2" xfId="26281"/>
    <cellStyle name="Output 2 20 2 2" xfId="26282"/>
    <cellStyle name="Output 2 20 2 2 2" xfId="26283"/>
    <cellStyle name="Output 2 20 2 3" xfId="26284"/>
    <cellStyle name="Output 2 20 2 3 2" xfId="26285"/>
    <cellStyle name="Output 2 20 2 4" xfId="26286"/>
    <cellStyle name="Output 2 20 2 5" xfId="26287"/>
    <cellStyle name="Output 2 20 3" xfId="26288"/>
    <cellStyle name="Output 2 20 3 2" xfId="26289"/>
    <cellStyle name="Output 2 20 3 2 2" xfId="26290"/>
    <cellStyle name="Output 2 20 3 3" xfId="26291"/>
    <cellStyle name="Output 2 20 3 3 2" xfId="26292"/>
    <cellStyle name="Output 2 20 3 4" xfId="26293"/>
    <cellStyle name="Output 2 20 3 5" xfId="26294"/>
    <cellStyle name="Output 2 20 4" xfId="26295"/>
    <cellStyle name="Output 2 20 4 2" xfId="26296"/>
    <cellStyle name="Output 2 20 4 2 2" xfId="26297"/>
    <cellStyle name="Output 2 20 4 3" xfId="26298"/>
    <cellStyle name="Output 2 20 4 3 2" xfId="26299"/>
    <cellStyle name="Output 2 20 4 4" xfId="26300"/>
    <cellStyle name="Output 2 20 4 5" xfId="26301"/>
    <cellStyle name="Output 2 20 5" xfId="26302"/>
    <cellStyle name="Output 2 20 5 2" xfId="26303"/>
    <cellStyle name="Output 2 20 6" xfId="26304"/>
    <cellStyle name="Output 2 20 6 2" xfId="26305"/>
    <cellStyle name="Output 2 20 7" xfId="26306"/>
    <cellStyle name="Output 2 20 8" xfId="26307"/>
    <cellStyle name="Output 2 21" xfId="26308"/>
    <cellStyle name="Output 2 21 2" xfId="26309"/>
    <cellStyle name="Output 2 21 2 2" xfId="26310"/>
    <cellStyle name="Output 2 21 2 2 2" xfId="26311"/>
    <cellStyle name="Output 2 21 2 3" xfId="26312"/>
    <cellStyle name="Output 2 21 2 3 2" xfId="26313"/>
    <cellStyle name="Output 2 21 2 4" xfId="26314"/>
    <cellStyle name="Output 2 21 2 5" xfId="26315"/>
    <cellStyle name="Output 2 21 3" xfId="26316"/>
    <cellStyle name="Output 2 21 3 2" xfId="26317"/>
    <cellStyle name="Output 2 21 3 2 2" xfId="26318"/>
    <cellStyle name="Output 2 21 3 3" xfId="26319"/>
    <cellStyle name="Output 2 21 3 3 2" xfId="26320"/>
    <cellStyle name="Output 2 21 3 4" xfId="26321"/>
    <cellStyle name="Output 2 21 3 5" xfId="26322"/>
    <cellStyle name="Output 2 21 4" xfId="26323"/>
    <cellStyle name="Output 2 21 4 2" xfId="26324"/>
    <cellStyle name="Output 2 21 4 2 2" xfId="26325"/>
    <cellStyle name="Output 2 21 4 3" xfId="26326"/>
    <cellStyle name="Output 2 21 4 3 2" xfId="26327"/>
    <cellStyle name="Output 2 21 4 4" xfId="26328"/>
    <cellStyle name="Output 2 21 4 5" xfId="26329"/>
    <cellStyle name="Output 2 21 5" xfId="26330"/>
    <cellStyle name="Output 2 21 5 2" xfId="26331"/>
    <cellStyle name="Output 2 21 6" xfId="26332"/>
    <cellStyle name="Output 2 21 6 2" xfId="26333"/>
    <cellStyle name="Output 2 21 7" xfId="26334"/>
    <cellStyle name="Output 2 21 8" xfId="26335"/>
    <cellStyle name="Output 2 22" xfId="26336"/>
    <cellStyle name="Output 2 22 2" xfId="26337"/>
    <cellStyle name="Output 2 22 2 2" xfId="26338"/>
    <cellStyle name="Output 2 22 2 2 2" xfId="26339"/>
    <cellStyle name="Output 2 22 2 3" xfId="26340"/>
    <cellStyle name="Output 2 22 2 3 2" xfId="26341"/>
    <cellStyle name="Output 2 22 2 4" xfId="26342"/>
    <cellStyle name="Output 2 22 2 5" xfId="26343"/>
    <cellStyle name="Output 2 22 3" xfId="26344"/>
    <cellStyle name="Output 2 22 3 2" xfId="26345"/>
    <cellStyle name="Output 2 22 3 2 2" xfId="26346"/>
    <cellStyle name="Output 2 22 3 3" xfId="26347"/>
    <cellStyle name="Output 2 22 3 3 2" xfId="26348"/>
    <cellStyle name="Output 2 22 3 4" xfId="26349"/>
    <cellStyle name="Output 2 22 3 5" xfId="26350"/>
    <cellStyle name="Output 2 22 4" xfId="26351"/>
    <cellStyle name="Output 2 22 4 2" xfId="26352"/>
    <cellStyle name="Output 2 22 4 2 2" xfId="26353"/>
    <cellStyle name="Output 2 22 4 3" xfId="26354"/>
    <cellStyle name="Output 2 22 4 3 2" xfId="26355"/>
    <cellStyle name="Output 2 22 4 4" xfId="26356"/>
    <cellStyle name="Output 2 22 4 5" xfId="26357"/>
    <cellStyle name="Output 2 22 5" xfId="26358"/>
    <cellStyle name="Output 2 22 5 2" xfId="26359"/>
    <cellStyle name="Output 2 22 6" xfId="26360"/>
    <cellStyle name="Output 2 22 6 2" xfId="26361"/>
    <cellStyle name="Output 2 22 7" xfId="26362"/>
    <cellStyle name="Output 2 22 8" xfId="26363"/>
    <cellStyle name="Output 2 23" xfId="26364"/>
    <cellStyle name="Output 2 23 2" xfId="26365"/>
    <cellStyle name="Output 2 23 2 2" xfId="26366"/>
    <cellStyle name="Output 2 23 2 2 2" xfId="26367"/>
    <cellStyle name="Output 2 23 2 3" xfId="26368"/>
    <cellStyle name="Output 2 23 2 3 2" xfId="26369"/>
    <cellStyle name="Output 2 23 2 4" xfId="26370"/>
    <cellStyle name="Output 2 23 2 5" xfId="26371"/>
    <cellStyle name="Output 2 23 3" xfId="26372"/>
    <cellStyle name="Output 2 23 3 2" xfId="26373"/>
    <cellStyle name="Output 2 23 3 2 2" xfId="26374"/>
    <cellStyle name="Output 2 23 3 3" xfId="26375"/>
    <cellStyle name="Output 2 23 3 3 2" xfId="26376"/>
    <cellStyle name="Output 2 23 3 4" xfId="26377"/>
    <cellStyle name="Output 2 23 3 5" xfId="26378"/>
    <cellStyle name="Output 2 23 4" xfId="26379"/>
    <cellStyle name="Output 2 23 4 2" xfId="26380"/>
    <cellStyle name="Output 2 23 4 2 2" xfId="26381"/>
    <cellStyle name="Output 2 23 4 3" xfId="26382"/>
    <cellStyle name="Output 2 23 4 3 2" xfId="26383"/>
    <cellStyle name="Output 2 23 4 4" xfId="26384"/>
    <cellStyle name="Output 2 23 4 5" xfId="26385"/>
    <cellStyle name="Output 2 23 5" xfId="26386"/>
    <cellStyle name="Output 2 23 5 2" xfId="26387"/>
    <cellStyle name="Output 2 23 6" xfId="26388"/>
    <cellStyle name="Output 2 23 6 2" xfId="26389"/>
    <cellStyle name="Output 2 23 7" xfId="26390"/>
    <cellStyle name="Output 2 23 8" xfId="26391"/>
    <cellStyle name="Output 2 24" xfId="26392"/>
    <cellStyle name="Output 2 24 2" xfId="26393"/>
    <cellStyle name="Output 2 24 2 2" xfId="26394"/>
    <cellStyle name="Output 2 24 2 2 2" xfId="26395"/>
    <cellStyle name="Output 2 24 2 3" xfId="26396"/>
    <cellStyle name="Output 2 24 2 3 2" xfId="26397"/>
    <cellStyle name="Output 2 24 2 4" xfId="26398"/>
    <cellStyle name="Output 2 24 2 5" xfId="26399"/>
    <cellStyle name="Output 2 24 3" xfId="26400"/>
    <cellStyle name="Output 2 24 3 2" xfId="26401"/>
    <cellStyle name="Output 2 24 3 2 2" xfId="26402"/>
    <cellStyle name="Output 2 24 3 3" xfId="26403"/>
    <cellStyle name="Output 2 24 3 3 2" xfId="26404"/>
    <cellStyle name="Output 2 24 3 4" xfId="26405"/>
    <cellStyle name="Output 2 24 3 5" xfId="26406"/>
    <cellStyle name="Output 2 24 4" xfId="26407"/>
    <cellStyle name="Output 2 24 4 2" xfId="26408"/>
    <cellStyle name="Output 2 24 4 2 2" xfId="26409"/>
    <cellStyle name="Output 2 24 4 3" xfId="26410"/>
    <cellStyle name="Output 2 24 4 3 2" xfId="26411"/>
    <cellStyle name="Output 2 24 4 4" xfId="26412"/>
    <cellStyle name="Output 2 24 4 5" xfId="26413"/>
    <cellStyle name="Output 2 24 5" xfId="26414"/>
    <cellStyle name="Output 2 24 5 2" xfId="26415"/>
    <cellStyle name="Output 2 24 6" xfId="26416"/>
    <cellStyle name="Output 2 24 6 2" xfId="26417"/>
    <cellStyle name="Output 2 24 7" xfId="26418"/>
    <cellStyle name="Output 2 24 8" xfId="26419"/>
    <cellStyle name="Output 2 25" xfId="26420"/>
    <cellStyle name="Output 2 25 2" xfId="26421"/>
    <cellStyle name="Output 2 25 2 2" xfId="26422"/>
    <cellStyle name="Output 2 25 3" xfId="26423"/>
    <cellStyle name="Output 2 25 4" xfId="26424"/>
    <cellStyle name="Output 2 26" xfId="26425"/>
    <cellStyle name="Output 2 26 2" xfId="26426"/>
    <cellStyle name="Output 2 27" xfId="26427"/>
    <cellStyle name="Output 2 28" xfId="26428"/>
    <cellStyle name="Output 2 3" xfId="4965"/>
    <cellStyle name="Output 2 3 10" xfId="26429"/>
    <cellStyle name="Output 2 3 10 2" xfId="26430"/>
    <cellStyle name="Output 2 3 10 2 2" xfId="26431"/>
    <cellStyle name="Output 2 3 10 2 2 2" xfId="26432"/>
    <cellStyle name="Output 2 3 10 2 3" xfId="26433"/>
    <cellStyle name="Output 2 3 10 2 3 2" xfId="26434"/>
    <cellStyle name="Output 2 3 10 2 4" xfId="26435"/>
    <cellStyle name="Output 2 3 10 2 5" xfId="26436"/>
    <cellStyle name="Output 2 3 10 3" xfId="26437"/>
    <cellStyle name="Output 2 3 10 3 2" xfId="26438"/>
    <cellStyle name="Output 2 3 10 3 2 2" xfId="26439"/>
    <cellStyle name="Output 2 3 10 3 3" xfId="26440"/>
    <cellStyle name="Output 2 3 10 3 3 2" xfId="26441"/>
    <cellStyle name="Output 2 3 10 3 4" xfId="26442"/>
    <cellStyle name="Output 2 3 10 3 5" xfId="26443"/>
    <cellStyle name="Output 2 3 10 4" xfId="26444"/>
    <cellStyle name="Output 2 3 10 4 2" xfId="26445"/>
    <cellStyle name="Output 2 3 10 4 2 2" xfId="26446"/>
    <cellStyle name="Output 2 3 10 4 3" xfId="26447"/>
    <cellStyle name="Output 2 3 10 4 3 2" xfId="26448"/>
    <cellStyle name="Output 2 3 10 4 4" xfId="26449"/>
    <cellStyle name="Output 2 3 10 4 5" xfId="26450"/>
    <cellStyle name="Output 2 3 10 5" xfId="26451"/>
    <cellStyle name="Output 2 3 10 5 2" xfId="26452"/>
    <cellStyle name="Output 2 3 10 6" xfId="26453"/>
    <cellStyle name="Output 2 3 10 6 2" xfId="26454"/>
    <cellStyle name="Output 2 3 10 7" xfId="26455"/>
    <cellStyle name="Output 2 3 10 8" xfId="26456"/>
    <cellStyle name="Output 2 3 11" xfId="26457"/>
    <cellStyle name="Output 2 3 11 2" xfId="26458"/>
    <cellStyle name="Output 2 3 11 2 2" xfId="26459"/>
    <cellStyle name="Output 2 3 11 2 2 2" xfId="26460"/>
    <cellStyle name="Output 2 3 11 2 3" xfId="26461"/>
    <cellStyle name="Output 2 3 11 2 3 2" xfId="26462"/>
    <cellStyle name="Output 2 3 11 2 4" xfId="26463"/>
    <cellStyle name="Output 2 3 11 2 5" xfId="26464"/>
    <cellStyle name="Output 2 3 11 3" xfId="26465"/>
    <cellStyle name="Output 2 3 11 3 2" xfId="26466"/>
    <cellStyle name="Output 2 3 11 3 2 2" xfId="26467"/>
    <cellStyle name="Output 2 3 11 3 3" xfId="26468"/>
    <cellStyle name="Output 2 3 11 3 3 2" xfId="26469"/>
    <cellStyle name="Output 2 3 11 3 4" xfId="26470"/>
    <cellStyle name="Output 2 3 11 3 5" xfId="26471"/>
    <cellStyle name="Output 2 3 11 4" xfId="26472"/>
    <cellStyle name="Output 2 3 11 4 2" xfId="26473"/>
    <cellStyle name="Output 2 3 11 4 2 2" xfId="26474"/>
    <cellStyle name="Output 2 3 11 4 3" xfId="26475"/>
    <cellStyle name="Output 2 3 11 4 3 2" xfId="26476"/>
    <cellStyle name="Output 2 3 11 4 4" xfId="26477"/>
    <cellStyle name="Output 2 3 11 4 5" xfId="26478"/>
    <cellStyle name="Output 2 3 11 5" xfId="26479"/>
    <cellStyle name="Output 2 3 11 5 2" xfId="26480"/>
    <cellStyle name="Output 2 3 11 6" xfId="26481"/>
    <cellStyle name="Output 2 3 11 6 2" xfId="26482"/>
    <cellStyle name="Output 2 3 11 7" xfId="26483"/>
    <cellStyle name="Output 2 3 11 8" xfId="26484"/>
    <cellStyle name="Output 2 3 12" xfId="26485"/>
    <cellStyle name="Output 2 3 12 2" xfId="26486"/>
    <cellStyle name="Output 2 3 12 2 2" xfId="26487"/>
    <cellStyle name="Output 2 3 12 2 2 2" xfId="26488"/>
    <cellStyle name="Output 2 3 12 2 3" xfId="26489"/>
    <cellStyle name="Output 2 3 12 2 3 2" xfId="26490"/>
    <cellStyle name="Output 2 3 12 2 4" xfId="26491"/>
    <cellStyle name="Output 2 3 12 2 5" xfId="26492"/>
    <cellStyle name="Output 2 3 12 3" xfId="26493"/>
    <cellStyle name="Output 2 3 12 3 2" xfId="26494"/>
    <cellStyle name="Output 2 3 12 3 2 2" xfId="26495"/>
    <cellStyle name="Output 2 3 12 3 3" xfId="26496"/>
    <cellStyle name="Output 2 3 12 3 3 2" xfId="26497"/>
    <cellStyle name="Output 2 3 12 3 4" xfId="26498"/>
    <cellStyle name="Output 2 3 12 3 5" xfId="26499"/>
    <cellStyle name="Output 2 3 12 4" xfId="26500"/>
    <cellStyle name="Output 2 3 12 4 2" xfId="26501"/>
    <cellStyle name="Output 2 3 12 4 2 2" xfId="26502"/>
    <cellStyle name="Output 2 3 12 4 3" xfId="26503"/>
    <cellStyle name="Output 2 3 12 4 3 2" xfId="26504"/>
    <cellStyle name="Output 2 3 12 4 4" xfId="26505"/>
    <cellStyle name="Output 2 3 12 4 5" xfId="26506"/>
    <cellStyle name="Output 2 3 12 5" xfId="26507"/>
    <cellStyle name="Output 2 3 12 5 2" xfId="26508"/>
    <cellStyle name="Output 2 3 12 6" xfId="26509"/>
    <cellStyle name="Output 2 3 12 6 2" xfId="26510"/>
    <cellStyle name="Output 2 3 12 7" xfId="26511"/>
    <cellStyle name="Output 2 3 12 8" xfId="26512"/>
    <cellStyle name="Output 2 3 13" xfId="26513"/>
    <cellStyle name="Output 2 3 13 2" xfId="26514"/>
    <cellStyle name="Output 2 3 13 2 2" xfId="26515"/>
    <cellStyle name="Output 2 3 13 2 2 2" xfId="26516"/>
    <cellStyle name="Output 2 3 13 2 3" xfId="26517"/>
    <cellStyle name="Output 2 3 13 2 3 2" xfId="26518"/>
    <cellStyle name="Output 2 3 13 2 4" xfId="26519"/>
    <cellStyle name="Output 2 3 13 2 5" xfId="26520"/>
    <cellStyle name="Output 2 3 13 3" xfId="26521"/>
    <cellStyle name="Output 2 3 13 3 2" xfId="26522"/>
    <cellStyle name="Output 2 3 13 3 2 2" xfId="26523"/>
    <cellStyle name="Output 2 3 13 3 3" xfId="26524"/>
    <cellStyle name="Output 2 3 13 3 3 2" xfId="26525"/>
    <cellStyle name="Output 2 3 13 3 4" xfId="26526"/>
    <cellStyle name="Output 2 3 13 3 5" xfId="26527"/>
    <cellStyle name="Output 2 3 13 4" xfId="26528"/>
    <cellStyle name="Output 2 3 13 4 2" xfId="26529"/>
    <cellStyle name="Output 2 3 13 4 2 2" xfId="26530"/>
    <cellStyle name="Output 2 3 13 4 3" xfId="26531"/>
    <cellStyle name="Output 2 3 13 4 3 2" xfId="26532"/>
    <cellStyle name="Output 2 3 13 4 4" xfId="26533"/>
    <cellStyle name="Output 2 3 13 4 5" xfId="26534"/>
    <cellStyle name="Output 2 3 13 5" xfId="26535"/>
    <cellStyle name="Output 2 3 13 5 2" xfId="26536"/>
    <cellStyle name="Output 2 3 13 6" xfId="26537"/>
    <cellStyle name="Output 2 3 13 6 2" xfId="26538"/>
    <cellStyle name="Output 2 3 13 7" xfId="26539"/>
    <cellStyle name="Output 2 3 13 8" xfId="26540"/>
    <cellStyle name="Output 2 3 14" xfId="26541"/>
    <cellStyle name="Output 2 3 14 2" xfId="26542"/>
    <cellStyle name="Output 2 3 14 2 2" xfId="26543"/>
    <cellStyle name="Output 2 3 14 2 2 2" xfId="26544"/>
    <cellStyle name="Output 2 3 14 2 3" xfId="26545"/>
    <cellStyle name="Output 2 3 14 2 3 2" xfId="26546"/>
    <cellStyle name="Output 2 3 14 2 4" xfId="26547"/>
    <cellStyle name="Output 2 3 14 2 5" xfId="26548"/>
    <cellStyle name="Output 2 3 14 3" xfId="26549"/>
    <cellStyle name="Output 2 3 14 3 2" xfId="26550"/>
    <cellStyle name="Output 2 3 14 3 2 2" xfId="26551"/>
    <cellStyle name="Output 2 3 14 3 3" xfId="26552"/>
    <cellStyle name="Output 2 3 14 3 3 2" xfId="26553"/>
    <cellStyle name="Output 2 3 14 3 4" xfId="26554"/>
    <cellStyle name="Output 2 3 14 3 5" xfId="26555"/>
    <cellStyle name="Output 2 3 14 4" xfId="26556"/>
    <cellStyle name="Output 2 3 14 4 2" xfId="26557"/>
    <cellStyle name="Output 2 3 14 4 2 2" xfId="26558"/>
    <cellStyle name="Output 2 3 14 4 3" xfId="26559"/>
    <cellStyle name="Output 2 3 14 4 3 2" xfId="26560"/>
    <cellStyle name="Output 2 3 14 4 4" xfId="26561"/>
    <cellStyle name="Output 2 3 14 4 5" xfId="26562"/>
    <cellStyle name="Output 2 3 14 5" xfId="26563"/>
    <cellStyle name="Output 2 3 14 5 2" xfId="26564"/>
    <cellStyle name="Output 2 3 14 6" xfId="26565"/>
    <cellStyle name="Output 2 3 14 6 2" xfId="26566"/>
    <cellStyle name="Output 2 3 14 7" xfId="26567"/>
    <cellStyle name="Output 2 3 14 8" xfId="26568"/>
    <cellStyle name="Output 2 3 15" xfId="26569"/>
    <cellStyle name="Output 2 3 15 2" xfId="26570"/>
    <cellStyle name="Output 2 3 15 2 2" xfId="26571"/>
    <cellStyle name="Output 2 3 15 2 2 2" xfId="26572"/>
    <cellStyle name="Output 2 3 15 2 3" xfId="26573"/>
    <cellStyle name="Output 2 3 15 2 3 2" xfId="26574"/>
    <cellStyle name="Output 2 3 15 2 4" xfId="26575"/>
    <cellStyle name="Output 2 3 15 2 5" xfId="26576"/>
    <cellStyle name="Output 2 3 15 3" xfId="26577"/>
    <cellStyle name="Output 2 3 15 3 2" xfId="26578"/>
    <cellStyle name="Output 2 3 15 3 2 2" xfId="26579"/>
    <cellStyle name="Output 2 3 15 3 3" xfId="26580"/>
    <cellStyle name="Output 2 3 15 3 3 2" xfId="26581"/>
    <cellStyle name="Output 2 3 15 3 4" xfId="26582"/>
    <cellStyle name="Output 2 3 15 3 5" xfId="26583"/>
    <cellStyle name="Output 2 3 15 4" xfId="26584"/>
    <cellStyle name="Output 2 3 15 4 2" xfId="26585"/>
    <cellStyle name="Output 2 3 15 4 2 2" xfId="26586"/>
    <cellStyle name="Output 2 3 15 4 3" xfId="26587"/>
    <cellStyle name="Output 2 3 15 4 3 2" xfId="26588"/>
    <cellStyle name="Output 2 3 15 4 4" xfId="26589"/>
    <cellStyle name="Output 2 3 15 4 5" xfId="26590"/>
    <cellStyle name="Output 2 3 15 5" xfId="26591"/>
    <cellStyle name="Output 2 3 15 5 2" xfId="26592"/>
    <cellStyle name="Output 2 3 15 6" xfId="26593"/>
    <cellStyle name="Output 2 3 15 6 2" xfId="26594"/>
    <cellStyle name="Output 2 3 15 7" xfId="26595"/>
    <cellStyle name="Output 2 3 15 8" xfId="26596"/>
    <cellStyle name="Output 2 3 16" xfId="26597"/>
    <cellStyle name="Output 2 3 16 2" xfId="26598"/>
    <cellStyle name="Output 2 3 16 2 2" xfId="26599"/>
    <cellStyle name="Output 2 3 16 2 2 2" xfId="26600"/>
    <cellStyle name="Output 2 3 16 2 3" xfId="26601"/>
    <cellStyle name="Output 2 3 16 2 3 2" xfId="26602"/>
    <cellStyle name="Output 2 3 16 2 4" xfId="26603"/>
    <cellStyle name="Output 2 3 16 2 5" xfId="26604"/>
    <cellStyle name="Output 2 3 16 3" xfId="26605"/>
    <cellStyle name="Output 2 3 16 3 2" xfId="26606"/>
    <cellStyle name="Output 2 3 16 3 2 2" xfId="26607"/>
    <cellStyle name="Output 2 3 16 3 3" xfId="26608"/>
    <cellStyle name="Output 2 3 16 3 3 2" xfId="26609"/>
    <cellStyle name="Output 2 3 16 3 4" xfId="26610"/>
    <cellStyle name="Output 2 3 16 3 5" xfId="26611"/>
    <cellStyle name="Output 2 3 16 4" xfId="26612"/>
    <cellStyle name="Output 2 3 16 4 2" xfId="26613"/>
    <cellStyle name="Output 2 3 16 4 2 2" xfId="26614"/>
    <cellStyle name="Output 2 3 16 4 3" xfId="26615"/>
    <cellStyle name="Output 2 3 16 4 3 2" xfId="26616"/>
    <cellStyle name="Output 2 3 16 4 4" xfId="26617"/>
    <cellStyle name="Output 2 3 16 4 5" xfId="26618"/>
    <cellStyle name="Output 2 3 16 5" xfId="26619"/>
    <cellStyle name="Output 2 3 16 5 2" xfId="26620"/>
    <cellStyle name="Output 2 3 16 6" xfId="26621"/>
    <cellStyle name="Output 2 3 16 6 2" xfId="26622"/>
    <cellStyle name="Output 2 3 16 7" xfId="26623"/>
    <cellStyle name="Output 2 3 16 8" xfId="26624"/>
    <cellStyle name="Output 2 3 17" xfId="26625"/>
    <cellStyle name="Output 2 3 17 2" xfId="26626"/>
    <cellStyle name="Output 2 3 17 2 2" xfId="26627"/>
    <cellStyle name="Output 2 3 17 2 2 2" xfId="26628"/>
    <cellStyle name="Output 2 3 17 2 3" xfId="26629"/>
    <cellStyle name="Output 2 3 17 2 3 2" xfId="26630"/>
    <cellStyle name="Output 2 3 17 2 4" xfId="26631"/>
    <cellStyle name="Output 2 3 17 2 5" xfId="26632"/>
    <cellStyle name="Output 2 3 17 3" xfId="26633"/>
    <cellStyle name="Output 2 3 17 3 2" xfId="26634"/>
    <cellStyle name="Output 2 3 17 3 2 2" xfId="26635"/>
    <cellStyle name="Output 2 3 17 3 3" xfId="26636"/>
    <cellStyle name="Output 2 3 17 3 3 2" xfId="26637"/>
    <cellStyle name="Output 2 3 17 3 4" xfId="26638"/>
    <cellStyle name="Output 2 3 17 3 5" xfId="26639"/>
    <cellStyle name="Output 2 3 17 4" xfId="26640"/>
    <cellStyle name="Output 2 3 17 4 2" xfId="26641"/>
    <cellStyle name="Output 2 3 17 4 2 2" xfId="26642"/>
    <cellStyle name="Output 2 3 17 4 3" xfId="26643"/>
    <cellStyle name="Output 2 3 17 4 3 2" xfId="26644"/>
    <cellStyle name="Output 2 3 17 4 4" xfId="26645"/>
    <cellStyle name="Output 2 3 17 4 5" xfId="26646"/>
    <cellStyle name="Output 2 3 17 5" xfId="26647"/>
    <cellStyle name="Output 2 3 17 5 2" xfId="26648"/>
    <cellStyle name="Output 2 3 17 6" xfId="26649"/>
    <cellStyle name="Output 2 3 17 6 2" xfId="26650"/>
    <cellStyle name="Output 2 3 17 7" xfId="26651"/>
    <cellStyle name="Output 2 3 17 8" xfId="26652"/>
    <cellStyle name="Output 2 3 18" xfId="26653"/>
    <cellStyle name="Output 2 3 18 2" xfId="26654"/>
    <cellStyle name="Output 2 3 18 2 2" xfId="26655"/>
    <cellStyle name="Output 2 3 18 2 2 2" xfId="26656"/>
    <cellStyle name="Output 2 3 18 2 3" xfId="26657"/>
    <cellStyle name="Output 2 3 18 2 3 2" xfId="26658"/>
    <cellStyle name="Output 2 3 18 2 4" xfId="26659"/>
    <cellStyle name="Output 2 3 18 2 5" xfId="26660"/>
    <cellStyle name="Output 2 3 18 3" xfId="26661"/>
    <cellStyle name="Output 2 3 18 3 2" xfId="26662"/>
    <cellStyle name="Output 2 3 18 3 2 2" xfId="26663"/>
    <cellStyle name="Output 2 3 18 3 3" xfId="26664"/>
    <cellStyle name="Output 2 3 18 3 3 2" xfId="26665"/>
    <cellStyle name="Output 2 3 18 3 4" xfId="26666"/>
    <cellStyle name="Output 2 3 18 3 5" xfId="26667"/>
    <cellStyle name="Output 2 3 18 4" xfId="26668"/>
    <cellStyle name="Output 2 3 18 4 2" xfId="26669"/>
    <cellStyle name="Output 2 3 18 4 2 2" xfId="26670"/>
    <cellStyle name="Output 2 3 18 4 3" xfId="26671"/>
    <cellStyle name="Output 2 3 18 4 3 2" xfId="26672"/>
    <cellStyle name="Output 2 3 18 4 4" xfId="26673"/>
    <cellStyle name="Output 2 3 18 4 5" xfId="26674"/>
    <cellStyle name="Output 2 3 18 5" xfId="26675"/>
    <cellStyle name="Output 2 3 18 5 2" xfId="26676"/>
    <cellStyle name="Output 2 3 18 6" xfId="26677"/>
    <cellStyle name="Output 2 3 18 6 2" xfId="26678"/>
    <cellStyle name="Output 2 3 18 7" xfId="26679"/>
    <cellStyle name="Output 2 3 18 8" xfId="26680"/>
    <cellStyle name="Output 2 3 19" xfId="26681"/>
    <cellStyle name="Output 2 3 19 2" xfId="26682"/>
    <cellStyle name="Output 2 3 19 2 2" xfId="26683"/>
    <cellStyle name="Output 2 3 19 2 2 2" xfId="26684"/>
    <cellStyle name="Output 2 3 19 2 3" xfId="26685"/>
    <cellStyle name="Output 2 3 19 2 3 2" xfId="26686"/>
    <cellStyle name="Output 2 3 19 2 4" xfId="26687"/>
    <cellStyle name="Output 2 3 19 2 5" xfId="26688"/>
    <cellStyle name="Output 2 3 19 3" xfId="26689"/>
    <cellStyle name="Output 2 3 19 3 2" xfId="26690"/>
    <cellStyle name="Output 2 3 19 3 2 2" xfId="26691"/>
    <cellStyle name="Output 2 3 19 3 3" xfId="26692"/>
    <cellStyle name="Output 2 3 19 3 3 2" xfId="26693"/>
    <cellStyle name="Output 2 3 19 3 4" xfId="26694"/>
    <cellStyle name="Output 2 3 19 3 5" xfId="26695"/>
    <cellStyle name="Output 2 3 19 4" xfId="26696"/>
    <cellStyle name="Output 2 3 19 4 2" xfId="26697"/>
    <cellStyle name="Output 2 3 19 4 2 2" xfId="26698"/>
    <cellStyle name="Output 2 3 19 4 3" xfId="26699"/>
    <cellStyle name="Output 2 3 19 4 3 2" xfId="26700"/>
    <cellStyle name="Output 2 3 19 4 4" xfId="26701"/>
    <cellStyle name="Output 2 3 19 4 5" xfId="26702"/>
    <cellStyle name="Output 2 3 19 5" xfId="26703"/>
    <cellStyle name="Output 2 3 19 5 2" xfId="26704"/>
    <cellStyle name="Output 2 3 19 6" xfId="26705"/>
    <cellStyle name="Output 2 3 19 6 2" xfId="26706"/>
    <cellStyle name="Output 2 3 19 7" xfId="26707"/>
    <cellStyle name="Output 2 3 19 8" xfId="26708"/>
    <cellStyle name="Output 2 3 2" xfId="26709"/>
    <cellStyle name="Output 2 3 2 2" xfId="26710"/>
    <cellStyle name="Output 2 3 2 2 2" xfId="26711"/>
    <cellStyle name="Output 2 3 2 2 2 2" xfId="26712"/>
    <cellStyle name="Output 2 3 2 2 3" xfId="26713"/>
    <cellStyle name="Output 2 3 2 2 3 2" xfId="26714"/>
    <cellStyle name="Output 2 3 2 2 4" xfId="26715"/>
    <cellStyle name="Output 2 3 2 2 5" xfId="26716"/>
    <cellStyle name="Output 2 3 2 3" xfId="26717"/>
    <cellStyle name="Output 2 3 2 3 2" xfId="26718"/>
    <cellStyle name="Output 2 3 2 3 2 2" xfId="26719"/>
    <cellStyle name="Output 2 3 2 3 3" xfId="26720"/>
    <cellStyle name="Output 2 3 2 3 3 2" xfId="26721"/>
    <cellStyle name="Output 2 3 2 3 4" xfId="26722"/>
    <cellStyle name="Output 2 3 2 3 5" xfId="26723"/>
    <cellStyle name="Output 2 3 2 4" xfId="26724"/>
    <cellStyle name="Output 2 3 2 4 2" xfId="26725"/>
    <cellStyle name="Output 2 3 2 4 2 2" xfId="26726"/>
    <cellStyle name="Output 2 3 2 4 3" xfId="26727"/>
    <cellStyle name="Output 2 3 2 4 3 2" xfId="26728"/>
    <cellStyle name="Output 2 3 2 4 4" xfId="26729"/>
    <cellStyle name="Output 2 3 2 4 5" xfId="26730"/>
    <cellStyle name="Output 2 3 2 5" xfId="26731"/>
    <cellStyle name="Output 2 3 2 5 2" xfId="26732"/>
    <cellStyle name="Output 2 3 2 6" xfId="26733"/>
    <cellStyle name="Output 2 3 2 6 2" xfId="26734"/>
    <cellStyle name="Output 2 3 2 7" xfId="26735"/>
    <cellStyle name="Output 2 3 2 8" xfId="26736"/>
    <cellStyle name="Output 2 3 20" xfId="26737"/>
    <cellStyle name="Output 2 3 20 2" xfId="26738"/>
    <cellStyle name="Output 2 3 20 2 2" xfId="26739"/>
    <cellStyle name="Output 2 3 20 2 2 2" xfId="26740"/>
    <cellStyle name="Output 2 3 20 2 3" xfId="26741"/>
    <cellStyle name="Output 2 3 20 2 3 2" xfId="26742"/>
    <cellStyle name="Output 2 3 20 2 4" xfId="26743"/>
    <cellStyle name="Output 2 3 20 2 5" xfId="26744"/>
    <cellStyle name="Output 2 3 20 3" xfId="26745"/>
    <cellStyle name="Output 2 3 20 3 2" xfId="26746"/>
    <cellStyle name="Output 2 3 20 3 2 2" xfId="26747"/>
    <cellStyle name="Output 2 3 20 3 3" xfId="26748"/>
    <cellStyle name="Output 2 3 20 3 3 2" xfId="26749"/>
    <cellStyle name="Output 2 3 20 3 4" xfId="26750"/>
    <cellStyle name="Output 2 3 20 3 5" xfId="26751"/>
    <cellStyle name="Output 2 3 20 4" xfId="26752"/>
    <cellStyle name="Output 2 3 20 4 2" xfId="26753"/>
    <cellStyle name="Output 2 3 20 4 2 2" xfId="26754"/>
    <cellStyle name="Output 2 3 20 4 3" xfId="26755"/>
    <cellStyle name="Output 2 3 20 4 3 2" xfId="26756"/>
    <cellStyle name="Output 2 3 20 4 4" xfId="26757"/>
    <cellStyle name="Output 2 3 20 4 5" xfId="26758"/>
    <cellStyle name="Output 2 3 20 5" xfId="26759"/>
    <cellStyle name="Output 2 3 20 5 2" xfId="26760"/>
    <cellStyle name="Output 2 3 20 6" xfId="26761"/>
    <cellStyle name="Output 2 3 20 6 2" xfId="26762"/>
    <cellStyle name="Output 2 3 20 7" xfId="26763"/>
    <cellStyle name="Output 2 3 20 8" xfId="26764"/>
    <cellStyle name="Output 2 3 21" xfId="26765"/>
    <cellStyle name="Output 2 3 21 2" xfId="26766"/>
    <cellStyle name="Output 2 3 21 2 2" xfId="26767"/>
    <cellStyle name="Output 2 3 21 2 2 2" xfId="26768"/>
    <cellStyle name="Output 2 3 21 2 3" xfId="26769"/>
    <cellStyle name="Output 2 3 21 2 3 2" xfId="26770"/>
    <cellStyle name="Output 2 3 21 2 4" xfId="26771"/>
    <cellStyle name="Output 2 3 21 2 5" xfId="26772"/>
    <cellStyle name="Output 2 3 21 3" xfId="26773"/>
    <cellStyle name="Output 2 3 21 3 2" xfId="26774"/>
    <cellStyle name="Output 2 3 21 3 2 2" xfId="26775"/>
    <cellStyle name="Output 2 3 21 3 3" xfId="26776"/>
    <cellStyle name="Output 2 3 21 3 3 2" xfId="26777"/>
    <cellStyle name="Output 2 3 21 3 4" xfId="26778"/>
    <cellStyle name="Output 2 3 21 3 5" xfId="26779"/>
    <cellStyle name="Output 2 3 21 4" xfId="26780"/>
    <cellStyle name="Output 2 3 21 4 2" xfId="26781"/>
    <cellStyle name="Output 2 3 21 4 2 2" xfId="26782"/>
    <cellStyle name="Output 2 3 21 4 3" xfId="26783"/>
    <cellStyle name="Output 2 3 21 4 3 2" xfId="26784"/>
    <cellStyle name="Output 2 3 21 4 4" xfId="26785"/>
    <cellStyle name="Output 2 3 21 4 5" xfId="26786"/>
    <cellStyle name="Output 2 3 21 5" xfId="26787"/>
    <cellStyle name="Output 2 3 21 5 2" xfId="26788"/>
    <cellStyle name="Output 2 3 21 6" xfId="26789"/>
    <cellStyle name="Output 2 3 21 6 2" xfId="26790"/>
    <cellStyle name="Output 2 3 21 7" xfId="26791"/>
    <cellStyle name="Output 2 3 21 8" xfId="26792"/>
    <cellStyle name="Output 2 3 22" xfId="26793"/>
    <cellStyle name="Output 2 3 22 2" xfId="26794"/>
    <cellStyle name="Output 2 3 22 2 2" xfId="26795"/>
    <cellStyle name="Output 2 3 22 2 2 2" xfId="26796"/>
    <cellStyle name="Output 2 3 22 2 3" xfId="26797"/>
    <cellStyle name="Output 2 3 22 2 3 2" xfId="26798"/>
    <cellStyle name="Output 2 3 22 2 4" xfId="26799"/>
    <cellStyle name="Output 2 3 22 2 5" xfId="26800"/>
    <cellStyle name="Output 2 3 22 3" xfId="26801"/>
    <cellStyle name="Output 2 3 22 3 2" xfId="26802"/>
    <cellStyle name="Output 2 3 22 3 2 2" xfId="26803"/>
    <cellStyle name="Output 2 3 22 3 3" xfId="26804"/>
    <cellStyle name="Output 2 3 22 3 3 2" xfId="26805"/>
    <cellStyle name="Output 2 3 22 3 4" xfId="26806"/>
    <cellStyle name="Output 2 3 22 3 5" xfId="26807"/>
    <cellStyle name="Output 2 3 22 4" xfId="26808"/>
    <cellStyle name="Output 2 3 22 4 2" xfId="26809"/>
    <cellStyle name="Output 2 3 22 4 2 2" xfId="26810"/>
    <cellStyle name="Output 2 3 22 4 3" xfId="26811"/>
    <cellStyle name="Output 2 3 22 4 3 2" xfId="26812"/>
    <cellStyle name="Output 2 3 22 4 4" xfId="26813"/>
    <cellStyle name="Output 2 3 22 4 5" xfId="26814"/>
    <cellStyle name="Output 2 3 22 5" xfId="26815"/>
    <cellStyle name="Output 2 3 22 5 2" xfId="26816"/>
    <cellStyle name="Output 2 3 22 6" xfId="26817"/>
    <cellStyle name="Output 2 3 22 6 2" xfId="26818"/>
    <cellStyle name="Output 2 3 22 7" xfId="26819"/>
    <cellStyle name="Output 2 3 22 8" xfId="26820"/>
    <cellStyle name="Output 2 3 23" xfId="26821"/>
    <cellStyle name="Output 2 3 23 2" xfId="26822"/>
    <cellStyle name="Output 2 3 24" xfId="26823"/>
    <cellStyle name="Output 2 3 24 2" xfId="26824"/>
    <cellStyle name="Output 2 3 25" xfId="26825"/>
    <cellStyle name="Output 2 3 26" xfId="26826"/>
    <cellStyle name="Output 2 3 27" xfId="26827"/>
    <cellStyle name="Output 2 3 3" xfId="26828"/>
    <cellStyle name="Output 2 3 3 2" xfId="26829"/>
    <cellStyle name="Output 2 3 3 2 2" xfId="26830"/>
    <cellStyle name="Output 2 3 3 2 2 2" xfId="26831"/>
    <cellStyle name="Output 2 3 3 2 3" xfId="26832"/>
    <cellStyle name="Output 2 3 3 2 3 2" xfId="26833"/>
    <cellStyle name="Output 2 3 3 2 4" xfId="26834"/>
    <cellStyle name="Output 2 3 3 2 5" xfId="26835"/>
    <cellStyle name="Output 2 3 3 3" xfId="26836"/>
    <cellStyle name="Output 2 3 3 3 2" xfId="26837"/>
    <cellStyle name="Output 2 3 3 3 2 2" xfId="26838"/>
    <cellStyle name="Output 2 3 3 3 3" xfId="26839"/>
    <cellStyle name="Output 2 3 3 3 3 2" xfId="26840"/>
    <cellStyle name="Output 2 3 3 3 4" xfId="26841"/>
    <cellStyle name="Output 2 3 3 3 5" xfId="26842"/>
    <cellStyle name="Output 2 3 3 4" xfId="26843"/>
    <cellStyle name="Output 2 3 3 4 2" xfId="26844"/>
    <cellStyle name="Output 2 3 3 4 2 2" xfId="26845"/>
    <cellStyle name="Output 2 3 3 4 3" xfId="26846"/>
    <cellStyle name="Output 2 3 3 4 3 2" xfId="26847"/>
    <cellStyle name="Output 2 3 3 4 4" xfId="26848"/>
    <cellStyle name="Output 2 3 3 4 5" xfId="26849"/>
    <cellStyle name="Output 2 3 3 5" xfId="26850"/>
    <cellStyle name="Output 2 3 3 5 2" xfId="26851"/>
    <cellStyle name="Output 2 3 3 6" xfId="26852"/>
    <cellStyle name="Output 2 3 3 6 2" xfId="26853"/>
    <cellStyle name="Output 2 3 3 7" xfId="26854"/>
    <cellStyle name="Output 2 3 3 8" xfId="26855"/>
    <cellStyle name="Output 2 3 4" xfId="26856"/>
    <cellStyle name="Output 2 3 4 2" xfId="26857"/>
    <cellStyle name="Output 2 3 4 2 2" xfId="26858"/>
    <cellStyle name="Output 2 3 4 2 2 2" xfId="26859"/>
    <cellStyle name="Output 2 3 4 2 3" xfId="26860"/>
    <cellStyle name="Output 2 3 4 2 3 2" xfId="26861"/>
    <cellStyle name="Output 2 3 4 2 4" xfId="26862"/>
    <cellStyle name="Output 2 3 4 2 5" xfId="26863"/>
    <cellStyle name="Output 2 3 4 3" xfId="26864"/>
    <cellStyle name="Output 2 3 4 3 2" xfId="26865"/>
    <cellStyle name="Output 2 3 4 3 2 2" xfId="26866"/>
    <cellStyle name="Output 2 3 4 3 3" xfId="26867"/>
    <cellStyle name="Output 2 3 4 3 3 2" xfId="26868"/>
    <cellStyle name="Output 2 3 4 3 4" xfId="26869"/>
    <cellStyle name="Output 2 3 4 3 5" xfId="26870"/>
    <cellStyle name="Output 2 3 4 4" xfId="26871"/>
    <cellStyle name="Output 2 3 4 4 2" xfId="26872"/>
    <cellStyle name="Output 2 3 4 4 2 2" xfId="26873"/>
    <cellStyle name="Output 2 3 4 4 3" xfId="26874"/>
    <cellStyle name="Output 2 3 4 4 3 2" xfId="26875"/>
    <cellStyle name="Output 2 3 4 4 4" xfId="26876"/>
    <cellStyle name="Output 2 3 4 4 5" xfId="26877"/>
    <cellStyle name="Output 2 3 4 5" xfId="26878"/>
    <cellStyle name="Output 2 3 4 5 2" xfId="26879"/>
    <cellStyle name="Output 2 3 4 6" xfId="26880"/>
    <cellStyle name="Output 2 3 4 6 2" xfId="26881"/>
    <cellStyle name="Output 2 3 4 7" xfId="26882"/>
    <cellStyle name="Output 2 3 4 8" xfId="26883"/>
    <cellStyle name="Output 2 3 5" xfId="26884"/>
    <cellStyle name="Output 2 3 5 2" xfId="26885"/>
    <cellStyle name="Output 2 3 5 2 2" xfId="26886"/>
    <cellStyle name="Output 2 3 5 2 2 2" xfId="26887"/>
    <cellStyle name="Output 2 3 5 2 3" xfId="26888"/>
    <cellStyle name="Output 2 3 5 2 3 2" xfId="26889"/>
    <cellStyle name="Output 2 3 5 2 4" xfId="26890"/>
    <cellStyle name="Output 2 3 5 2 5" xfId="26891"/>
    <cellStyle name="Output 2 3 5 3" xfId="26892"/>
    <cellStyle name="Output 2 3 5 3 2" xfId="26893"/>
    <cellStyle name="Output 2 3 5 3 2 2" xfId="26894"/>
    <cellStyle name="Output 2 3 5 3 3" xfId="26895"/>
    <cellStyle name="Output 2 3 5 3 3 2" xfId="26896"/>
    <cellStyle name="Output 2 3 5 3 4" xfId="26897"/>
    <cellStyle name="Output 2 3 5 3 5" xfId="26898"/>
    <cellStyle name="Output 2 3 5 4" xfId="26899"/>
    <cellStyle name="Output 2 3 5 4 2" xfId="26900"/>
    <cellStyle name="Output 2 3 5 4 2 2" xfId="26901"/>
    <cellStyle name="Output 2 3 5 4 3" xfId="26902"/>
    <cellStyle name="Output 2 3 5 4 3 2" xfId="26903"/>
    <cellStyle name="Output 2 3 5 4 4" xfId="26904"/>
    <cellStyle name="Output 2 3 5 4 5" xfId="26905"/>
    <cellStyle name="Output 2 3 5 5" xfId="26906"/>
    <cellStyle name="Output 2 3 5 5 2" xfId="26907"/>
    <cellStyle name="Output 2 3 5 6" xfId="26908"/>
    <cellStyle name="Output 2 3 5 6 2" xfId="26909"/>
    <cellStyle name="Output 2 3 5 7" xfId="26910"/>
    <cellStyle name="Output 2 3 5 8" xfId="26911"/>
    <cellStyle name="Output 2 3 6" xfId="26912"/>
    <cellStyle name="Output 2 3 6 2" xfId="26913"/>
    <cellStyle name="Output 2 3 6 2 2" xfId="26914"/>
    <cellStyle name="Output 2 3 6 2 2 2" xfId="26915"/>
    <cellStyle name="Output 2 3 6 2 3" xfId="26916"/>
    <cellStyle name="Output 2 3 6 2 3 2" xfId="26917"/>
    <cellStyle name="Output 2 3 6 2 4" xfId="26918"/>
    <cellStyle name="Output 2 3 6 2 5" xfId="26919"/>
    <cellStyle name="Output 2 3 6 3" xfId="26920"/>
    <cellStyle name="Output 2 3 6 3 2" xfId="26921"/>
    <cellStyle name="Output 2 3 6 3 2 2" xfId="26922"/>
    <cellStyle name="Output 2 3 6 3 3" xfId="26923"/>
    <cellStyle name="Output 2 3 6 3 3 2" xfId="26924"/>
    <cellStyle name="Output 2 3 6 3 4" xfId="26925"/>
    <cellStyle name="Output 2 3 6 3 5" xfId="26926"/>
    <cellStyle name="Output 2 3 6 4" xfId="26927"/>
    <cellStyle name="Output 2 3 6 4 2" xfId="26928"/>
    <cellStyle name="Output 2 3 6 4 2 2" xfId="26929"/>
    <cellStyle name="Output 2 3 6 4 3" xfId="26930"/>
    <cellStyle name="Output 2 3 6 4 3 2" xfId="26931"/>
    <cellStyle name="Output 2 3 6 4 4" xfId="26932"/>
    <cellStyle name="Output 2 3 6 4 5" xfId="26933"/>
    <cellStyle name="Output 2 3 6 5" xfId="26934"/>
    <cellStyle name="Output 2 3 6 5 2" xfId="26935"/>
    <cellStyle name="Output 2 3 6 6" xfId="26936"/>
    <cellStyle name="Output 2 3 6 6 2" xfId="26937"/>
    <cellStyle name="Output 2 3 6 7" xfId="26938"/>
    <cellStyle name="Output 2 3 6 8" xfId="26939"/>
    <cellStyle name="Output 2 3 7" xfId="26940"/>
    <cellStyle name="Output 2 3 7 2" xfId="26941"/>
    <cellStyle name="Output 2 3 7 2 2" xfId="26942"/>
    <cellStyle name="Output 2 3 7 2 2 2" xfId="26943"/>
    <cellStyle name="Output 2 3 7 2 3" xfId="26944"/>
    <cellStyle name="Output 2 3 7 2 3 2" xfId="26945"/>
    <cellStyle name="Output 2 3 7 2 4" xfId="26946"/>
    <cellStyle name="Output 2 3 7 2 5" xfId="26947"/>
    <cellStyle name="Output 2 3 7 3" xfId="26948"/>
    <cellStyle name="Output 2 3 7 3 2" xfId="26949"/>
    <cellStyle name="Output 2 3 7 3 2 2" xfId="26950"/>
    <cellStyle name="Output 2 3 7 3 3" xfId="26951"/>
    <cellStyle name="Output 2 3 7 3 3 2" xfId="26952"/>
    <cellStyle name="Output 2 3 7 3 4" xfId="26953"/>
    <cellStyle name="Output 2 3 7 3 5" xfId="26954"/>
    <cellStyle name="Output 2 3 7 4" xfId="26955"/>
    <cellStyle name="Output 2 3 7 4 2" xfId="26956"/>
    <cellStyle name="Output 2 3 7 4 2 2" xfId="26957"/>
    <cellStyle name="Output 2 3 7 4 3" xfId="26958"/>
    <cellStyle name="Output 2 3 7 4 3 2" xfId="26959"/>
    <cellStyle name="Output 2 3 7 4 4" xfId="26960"/>
    <cellStyle name="Output 2 3 7 4 5" xfId="26961"/>
    <cellStyle name="Output 2 3 7 5" xfId="26962"/>
    <cellStyle name="Output 2 3 7 5 2" xfId="26963"/>
    <cellStyle name="Output 2 3 7 6" xfId="26964"/>
    <cellStyle name="Output 2 3 7 6 2" xfId="26965"/>
    <cellStyle name="Output 2 3 7 7" xfId="26966"/>
    <cellStyle name="Output 2 3 7 8" xfId="26967"/>
    <cellStyle name="Output 2 3 8" xfId="26968"/>
    <cellStyle name="Output 2 3 8 2" xfId="26969"/>
    <cellStyle name="Output 2 3 8 2 2" xfId="26970"/>
    <cellStyle name="Output 2 3 8 2 2 2" xfId="26971"/>
    <cellStyle name="Output 2 3 8 2 3" xfId="26972"/>
    <cellStyle name="Output 2 3 8 2 3 2" xfId="26973"/>
    <cellStyle name="Output 2 3 8 2 4" xfId="26974"/>
    <cellStyle name="Output 2 3 8 2 5" xfId="26975"/>
    <cellStyle name="Output 2 3 8 3" xfId="26976"/>
    <cellStyle name="Output 2 3 8 3 2" xfId="26977"/>
    <cellStyle name="Output 2 3 8 3 2 2" xfId="26978"/>
    <cellStyle name="Output 2 3 8 3 3" xfId="26979"/>
    <cellStyle name="Output 2 3 8 3 3 2" xfId="26980"/>
    <cellStyle name="Output 2 3 8 3 4" xfId="26981"/>
    <cellStyle name="Output 2 3 8 3 5" xfId="26982"/>
    <cellStyle name="Output 2 3 8 4" xfId="26983"/>
    <cellStyle name="Output 2 3 8 4 2" xfId="26984"/>
    <cellStyle name="Output 2 3 8 4 2 2" xfId="26985"/>
    <cellStyle name="Output 2 3 8 4 3" xfId="26986"/>
    <cellStyle name="Output 2 3 8 4 3 2" xfId="26987"/>
    <cellStyle name="Output 2 3 8 4 4" xfId="26988"/>
    <cellStyle name="Output 2 3 8 4 5" xfId="26989"/>
    <cellStyle name="Output 2 3 8 5" xfId="26990"/>
    <cellStyle name="Output 2 3 8 5 2" xfId="26991"/>
    <cellStyle name="Output 2 3 8 6" xfId="26992"/>
    <cellStyle name="Output 2 3 8 6 2" xfId="26993"/>
    <cellStyle name="Output 2 3 8 7" xfId="26994"/>
    <cellStyle name="Output 2 3 8 8" xfId="26995"/>
    <cellStyle name="Output 2 3 9" xfId="26996"/>
    <cellStyle name="Output 2 3 9 2" xfId="26997"/>
    <cellStyle name="Output 2 3 9 2 2" xfId="26998"/>
    <cellStyle name="Output 2 3 9 2 2 2" xfId="26999"/>
    <cellStyle name="Output 2 3 9 2 3" xfId="27000"/>
    <cellStyle name="Output 2 3 9 2 3 2" xfId="27001"/>
    <cellStyle name="Output 2 3 9 2 4" xfId="27002"/>
    <cellStyle name="Output 2 3 9 2 5" xfId="27003"/>
    <cellStyle name="Output 2 3 9 3" xfId="27004"/>
    <cellStyle name="Output 2 3 9 3 2" xfId="27005"/>
    <cellStyle name="Output 2 3 9 3 2 2" xfId="27006"/>
    <cellStyle name="Output 2 3 9 3 3" xfId="27007"/>
    <cellStyle name="Output 2 3 9 3 3 2" xfId="27008"/>
    <cellStyle name="Output 2 3 9 3 4" xfId="27009"/>
    <cellStyle name="Output 2 3 9 3 5" xfId="27010"/>
    <cellStyle name="Output 2 3 9 4" xfId="27011"/>
    <cellStyle name="Output 2 3 9 4 2" xfId="27012"/>
    <cellStyle name="Output 2 3 9 4 2 2" xfId="27013"/>
    <cellStyle name="Output 2 3 9 4 3" xfId="27014"/>
    <cellStyle name="Output 2 3 9 4 3 2" xfId="27015"/>
    <cellStyle name="Output 2 3 9 4 4" xfId="27016"/>
    <cellStyle name="Output 2 3 9 4 5" xfId="27017"/>
    <cellStyle name="Output 2 3 9 5" xfId="27018"/>
    <cellStyle name="Output 2 3 9 5 2" xfId="27019"/>
    <cellStyle name="Output 2 3 9 6" xfId="27020"/>
    <cellStyle name="Output 2 3 9 6 2" xfId="27021"/>
    <cellStyle name="Output 2 3 9 7" xfId="27022"/>
    <cellStyle name="Output 2 3 9 8" xfId="27023"/>
    <cellStyle name="Output 2 4" xfId="27024"/>
    <cellStyle name="Output 2 4 2" xfId="27025"/>
    <cellStyle name="Output 2 4 2 2" xfId="27026"/>
    <cellStyle name="Output 2 4 2 2 2" xfId="27027"/>
    <cellStyle name="Output 2 4 2 3" xfId="27028"/>
    <cellStyle name="Output 2 4 2 3 2" xfId="27029"/>
    <cellStyle name="Output 2 4 2 4" xfId="27030"/>
    <cellStyle name="Output 2 4 2 5" xfId="27031"/>
    <cellStyle name="Output 2 4 3" xfId="27032"/>
    <cellStyle name="Output 2 4 3 2" xfId="27033"/>
    <cellStyle name="Output 2 4 3 2 2" xfId="27034"/>
    <cellStyle name="Output 2 4 3 3" xfId="27035"/>
    <cellStyle name="Output 2 4 3 3 2" xfId="27036"/>
    <cellStyle name="Output 2 4 3 4" xfId="27037"/>
    <cellStyle name="Output 2 4 3 5" xfId="27038"/>
    <cellStyle name="Output 2 4 4" xfId="27039"/>
    <cellStyle name="Output 2 4 4 2" xfId="27040"/>
    <cellStyle name="Output 2 4 4 2 2" xfId="27041"/>
    <cellStyle name="Output 2 4 4 3" xfId="27042"/>
    <cellStyle name="Output 2 4 4 3 2" xfId="27043"/>
    <cellStyle name="Output 2 4 4 4" xfId="27044"/>
    <cellStyle name="Output 2 4 4 5" xfId="27045"/>
    <cellStyle name="Output 2 4 5" xfId="27046"/>
    <cellStyle name="Output 2 4 5 2" xfId="27047"/>
    <cellStyle name="Output 2 4 6" xfId="27048"/>
    <cellStyle name="Output 2 4 6 2" xfId="27049"/>
    <cellStyle name="Output 2 4 7" xfId="27050"/>
    <cellStyle name="Output 2 4 8" xfId="27051"/>
    <cellStyle name="Output 2 4 9" xfId="27052"/>
    <cellStyle name="Output 2 5" xfId="27053"/>
    <cellStyle name="Output 2 5 2" xfId="27054"/>
    <cellStyle name="Output 2 5 2 2" xfId="27055"/>
    <cellStyle name="Output 2 5 2 2 2" xfId="27056"/>
    <cellStyle name="Output 2 5 2 3" xfId="27057"/>
    <cellStyle name="Output 2 5 2 3 2" xfId="27058"/>
    <cellStyle name="Output 2 5 2 4" xfId="27059"/>
    <cellStyle name="Output 2 5 2 5" xfId="27060"/>
    <cellStyle name="Output 2 5 3" xfId="27061"/>
    <cellStyle name="Output 2 5 3 2" xfId="27062"/>
    <cellStyle name="Output 2 5 3 2 2" xfId="27063"/>
    <cellStyle name="Output 2 5 3 3" xfId="27064"/>
    <cellStyle name="Output 2 5 3 3 2" xfId="27065"/>
    <cellStyle name="Output 2 5 3 4" xfId="27066"/>
    <cellStyle name="Output 2 5 3 5" xfId="27067"/>
    <cellStyle name="Output 2 5 4" xfId="27068"/>
    <cellStyle name="Output 2 5 4 2" xfId="27069"/>
    <cellStyle name="Output 2 5 4 2 2" xfId="27070"/>
    <cellStyle name="Output 2 5 4 3" xfId="27071"/>
    <cellStyle name="Output 2 5 4 3 2" xfId="27072"/>
    <cellStyle name="Output 2 5 4 4" xfId="27073"/>
    <cellStyle name="Output 2 5 4 5" xfId="27074"/>
    <cellStyle name="Output 2 5 5" xfId="27075"/>
    <cellStyle name="Output 2 5 5 2" xfId="27076"/>
    <cellStyle name="Output 2 5 6" xfId="27077"/>
    <cellStyle name="Output 2 5 6 2" xfId="27078"/>
    <cellStyle name="Output 2 5 7" xfId="27079"/>
    <cellStyle name="Output 2 5 8" xfId="27080"/>
    <cellStyle name="Output 2 5 9" xfId="27081"/>
    <cellStyle name="Output 2 6" xfId="27082"/>
    <cellStyle name="Output 2 6 2" xfId="27083"/>
    <cellStyle name="Output 2 6 2 2" xfId="27084"/>
    <cellStyle name="Output 2 6 2 2 2" xfId="27085"/>
    <cellStyle name="Output 2 6 2 3" xfId="27086"/>
    <cellStyle name="Output 2 6 2 3 2" xfId="27087"/>
    <cellStyle name="Output 2 6 2 4" xfId="27088"/>
    <cellStyle name="Output 2 6 2 5" xfId="27089"/>
    <cellStyle name="Output 2 6 3" xfId="27090"/>
    <cellStyle name="Output 2 6 3 2" xfId="27091"/>
    <cellStyle name="Output 2 6 3 2 2" xfId="27092"/>
    <cellStyle name="Output 2 6 3 3" xfId="27093"/>
    <cellStyle name="Output 2 6 3 3 2" xfId="27094"/>
    <cellStyle name="Output 2 6 3 4" xfId="27095"/>
    <cellStyle name="Output 2 6 3 5" xfId="27096"/>
    <cellStyle name="Output 2 6 4" xfId="27097"/>
    <cellStyle name="Output 2 6 4 2" xfId="27098"/>
    <cellStyle name="Output 2 6 4 2 2" xfId="27099"/>
    <cellStyle name="Output 2 6 4 3" xfId="27100"/>
    <cellStyle name="Output 2 6 4 3 2" xfId="27101"/>
    <cellStyle name="Output 2 6 4 4" xfId="27102"/>
    <cellStyle name="Output 2 6 4 5" xfId="27103"/>
    <cellStyle name="Output 2 6 5" xfId="27104"/>
    <cellStyle name="Output 2 6 5 2" xfId="27105"/>
    <cellStyle name="Output 2 6 6" xfId="27106"/>
    <cellStyle name="Output 2 6 6 2" xfId="27107"/>
    <cellStyle name="Output 2 6 7" xfId="27108"/>
    <cellStyle name="Output 2 6 8" xfId="27109"/>
    <cellStyle name="Output 2 6 9" xfId="27110"/>
    <cellStyle name="Output 2 7" xfId="27111"/>
    <cellStyle name="Output 2 7 2" xfId="27112"/>
    <cellStyle name="Output 2 7 2 2" xfId="27113"/>
    <cellStyle name="Output 2 7 2 2 2" xfId="27114"/>
    <cellStyle name="Output 2 7 2 3" xfId="27115"/>
    <cellStyle name="Output 2 7 2 3 2" xfId="27116"/>
    <cellStyle name="Output 2 7 2 4" xfId="27117"/>
    <cellStyle name="Output 2 7 2 5" xfId="27118"/>
    <cellStyle name="Output 2 7 3" xfId="27119"/>
    <cellStyle name="Output 2 7 3 2" xfId="27120"/>
    <cellStyle name="Output 2 7 3 2 2" xfId="27121"/>
    <cellStyle name="Output 2 7 3 3" xfId="27122"/>
    <cellStyle name="Output 2 7 3 3 2" xfId="27123"/>
    <cellStyle name="Output 2 7 3 4" xfId="27124"/>
    <cellStyle name="Output 2 7 3 5" xfId="27125"/>
    <cellStyle name="Output 2 7 4" xfId="27126"/>
    <cellStyle name="Output 2 7 4 2" xfId="27127"/>
    <cellStyle name="Output 2 7 4 2 2" xfId="27128"/>
    <cellStyle name="Output 2 7 4 3" xfId="27129"/>
    <cellStyle name="Output 2 7 4 3 2" xfId="27130"/>
    <cellStyle name="Output 2 7 4 4" xfId="27131"/>
    <cellStyle name="Output 2 7 4 5" xfId="27132"/>
    <cellStyle name="Output 2 7 5" xfId="27133"/>
    <cellStyle name="Output 2 7 5 2" xfId="27134"/>
    <cellStyle name="Output 2 7 6" xfId="27135"/>
    <cellStyle name="Output 2 7 6 2" xfId="27136"/>
    <cellStyle name="Output 2 7 7" xfId="27137"/>
    <cellStyle name="Output 2 7 8" xfId="27138"/>
    <cellStyle name="Output 2 8" xfId="27139"/>
    <cellStyle name="Output 2 8 2" xfId="27140"/>
    <cellStyle name="Output 2 8 2 2" xfId="27141"/>
    <cellStyle name="Output 2 8 2 2 2" xfId="27142"/>
    <cellStyle name="Output 2 8 2 3" xfId="27143"/>
    <cellStyle name="Output 2 8 2 3 2" xfId="27144"/>
    <cellStyle name="Output 2 8 2 4" xfId="27145"/>
    <cellStyle name="Output 2 8 2 5" xfId="27146"/>
    <cellStyle name="Output 2 8 3" xfId="27147"/>
    <cellStyle name="Output 2 8 3 2" xfId="27148"/>
    <cellStyle name="Output 2 8 3 2 2" xfId="27149"/>
    <cellStyle name="Output 2 8 3 3" xfId="27150"/>
    <cellStyle name="Output 2 8 3 3 2" xfId="27151"/>
    <cellStyle name="Output 2 8 3 4" xfId="27152"/>
    <cellStyle name="Output 2 8 3 5" xfId="27153"/>
    <cellStyle name="Output 2 8 4" xfId="27154"/>
    <cellStyle name="Output 2 8 4 2" xfId="27155"/>
    <cellStyle name="Output 2 8 4 2 2" xfId="27156"/>
    <cellStyle name="Output 2 8 4 3" xfId="27157"/>
    <cellStyle name="Output 2 8 4 3 2" xfId="27158"/>
    <cellStyle name="Output 2 8 4 4" xfId="27159"/>
    <cellStyle name="Output 2 8 4 5" xfId="27160"/>
    <cellStyle name="Output 2 8 5" xfId="27161"/>
    <cellStyle name="Output 2 8 5 2" xfId="27162"/>
    <cellStyle name="Output 2 8 6" xfId="27163"/>
    <cellStyle name="Output 2 8 6 2" xfId="27164"/>
    <cellStyle name="Output 2 8 7" xfId="27165"/>
    <cellStyle name="Output 2 8 8" xfId="27166"/>
    <cellStyle name="Output 2 9" xfId="27167"/>
    <cellStyle name="Output 2 9 2" xfId="27168"/>
    <cellStyle name="Output 2 9 2 2" xfId="27169"/>
    <cellStyle name="Output 2 9 2 2 2" xfId="27170"/>
    <cellStyle name="Output 2 9 2 3" xfId="27171"/>
    <cellStyle name="Output 2 9 2 3 2" xfId="27172"/>
    <cellStyle name="Output 2 9 2 4" xfId="27173"/>
    <cellStyle name="Output 2 9 2 5" xfId="27174"/>
    <cellStyle name="Output 2 9 3" xfId="27175"/>
    <cellStyle name="Output 2 9 3 2" xfId="27176"/>
    <cellStyle name="Output 2 9 3 2 2" xfId="27177"/>
    <cellStyle name="Output 2 9 3 3" xfId="27178"/>
    <cellStyle name="Output 2 9 3 3 2" xfId="27179"/>
    <cellStyle name="Output 2 9 3 4" xfId="27180"/>
    <cellStyle name="Output 2 9 3 5" xfId="27181"/>
    <cellStyle name="Output 2 9 4" xfId="27182"/>
    <cellStyle name="Output 2 9 4 2" xfId="27183"/>
    <cellStyle name="Output 2 9 4 2 2" xfId="27184"/>
    <cellStyle name="Output 2 9 4 3" xfId="27185"/>
    <cellStyle name="Output 2 9 4 3 2" xfId="27186"/>
    <cellStyle name="Output 2 9 4 4" xfId="27187"/>
    <cellStyle name="Output 2 9 4 5" xfId="27188"/>
    <cellStyle name="Output 2 9 5" xfId="27189"/>
    <cellStyle name="Output 2 9 5 2" xfId="27190"/>
    <cellStyle name="Output 2 9 6" xfId="27191"/>
    <cellStyle name="Output 2 9 6 2" xfId="27192"/>
    <cellStyle name="Output 2 9 7" xfId="27193"/>
    <cellStyle name="Output 2 9 8" xfId="27194"/>
    <cellStyle name="Output 3" xfId="4966"/>
    <cellStyle name="p" xfId="4967"/>
    <cellStyle name="Page Number" xfId="4968"/>
    <cellStyle name="Page1" xfId="4969"/>
    <cellStyle name="pb_table_format_bottomonly" xfId="4970"/>
    <cellStyle name="Perc" xfId="4971"/>
    <cellStyle name="Percent" xfId="2" builtinId="5"/>
    <cellStyle name="Percent (0.00)" xfId="4972"/>
    <cellStyle name="Percent [2]" xfId="4973"/>
    <cellStyle name="Percent [2] U" xfId="4974"/>
    <cellStyle name="Percent [2]_Book3 Chart 1" xfId="4975"/>
    <cellStyle name="Percent 10" xfId="4976"/>
    <cellStyle name="Percent 11" xfId="5321"/>
    <cellStyle name="Percent 12" xfId="5349"/>
    <cellStyle name="Percent 12 2" xfId="27195"/>
    <cellStyle name="Percent 13" xfId="27196"/>
    <cellStyle name="Percent 13 2" xfId="27197"/>
    <cellStyle name="Percent 14" xfId="27198"/>
    <cellStyle name="Percent 15" xfId="27199"/>
    <cellStyle name="Percent 16" xfId="27200"/>
    <cellStyle name="Percent 17" xfId="27201"/>
    <cellStyle name="Percent 18" xfId="27202"/>
    <cellStyle name="Percent 19" xfId="27203"/>
    <cellStyle name="Percent 2" xfId="4977"/>
    <cellStyle name="Percent 2 2" xfId="4978"/>
    <cellStyle name="Percent 2 2 2" xfId="4979"/>
    <cellStyle name="Percent 2 2 3" xfId="4980"/>
    <cellStyle name="Percent 2 2 4" xfId="4981"/>
    <cellStyle name="Percent 2 2 5" xfId="27204"/>
    <cellStyle name="Percent 2 3" xfId="4982"/>
    <cellStyle name="Percent 2 3 2" xfId="4983"/>
    <cellStyle name="Percent 2 3 2 2" xfId="4984"/>
    <cellStyle name="Percent 2 3 2 2 2" xfId="27205"/>
    <cellStyle name="Percent 2 3 2 3" xfId="27206"/>
    <cellStyle name="Percent 2 3 3" xfId="4985"/>
    <cellStyle name="Percent 2 3 3 2" xfId="27207"/>
    <cellStyle name="Percent 2 3 4" xfId="4986"/>
    <cellStyle name="Percent 2 3 5" xfId="27208"/>
    <cellStyle name="Percent 2 4" xfId="4987"/>
    <cellStyle name="Percent 2 4 2" xfId="4988"/>
    <cellStyle name="Percent 2 4 2 2" xfId="27209"/>
    <cellStyle name="Percent 2 4 3" xfId="27210"/>
    <cellStyle name="Percent 2 4 4" xfId="27211"/>
    <cellStyle name="Percent 2 5" xfId="4989"/>
    <cellStyle name="Percent 2 5 2" xfId="27212"/>
    <cellStyle name="Percent 2 6" xfId="27213"/>
    <cellStyle name="Percent 2 7" xfId="27214"/>
    <cellStyle name="Percent 3" xfId="4990"/>
    <cellStyle name="Percent 3 2" xfId="4991"/>
    <cellStyle name="Percent 3 2 2" xfId="4992"/>
    <cellStyle name="Percent 3 2 2 2" xfId="4993"/>
    <cellStyle name="Percent 3 2 2 2 2" xfId="27215"/>
    <cellStyle name="Percent 3 2 2 3" xfId="27216"/>
    <cellStyle name="Percent 3 2 3" xfId="4994"/>
    <cellStyle name="Percent 3 2 3 2" xfId="27217"/>
    <cellStyle name="Percent 3 2 4" xfId="27218"/>
    <cellStyle name="Percent 3 2 5" xfId="27219"/>
    <cellStyle name="Percent 3 3" xfId="4995"/>
    <cellStyle name="Percent 3 3 2" xfId="4996"/>
    <cellStyle name="Percent 3 3 2 2" xfId="27220"/>
    <cellStyle name="Percent 3 3 3" xfId="4997"/>
    <cellStyle name="Percent 3 3 4" xfId="27221"/>
    <cellStyle name="Percent 3 4" xfId="4998"/>
    <cellStyle name="Percent 3 4 2" xfId="27222"/>
    <cellStyle name="Percent 3 5" xfId="27223"/>
    <cellStyle name="Percent 3 6" xfId="27224"/>
    <cellStyle name="Percent 3 7" xfId="27225"/>
    <cellStyle name="Percent 4" xfId="4999"/>
    <cellStyle name="Percent 4 2" xfId="5000"/>
    <cellStyle name="Percent 4 2 2" xfId="5001"/>
    <cellStyle name="Percent 4 2 2 2" xfId="27226"/>
    <cellStyle name="Percent 4 2 3" xfId="5002"/>
    <cellStyle name="Percent 4 2 4" xfId="27227"/>
    <cellStyle name="Percent 4 3" xfId="5003"/>
    <cellStyle name="Percent 4 3 2" xfId="27228"/>
    <cellStyle name="Percent 4 3 3" xfId="27229"/>
    <cellStyle name="Percent 4 4" xfId="5004"/>
    <cellStyle name="Percent 4 4 2" xfId="27230"/>
    <cellStyle name="Percent 4 5" xfId="27231"/>
    <cellStyle name="Percent 4 6" xfId="27232"/>
    <cellStyle name="Percent 5" xfId="5005"/>
    <cellStyle name="Percent 5 2" xfId="5006"/>
    <cellStyle name="Percent 5 2 2" xfId="5007"/>
    <cellStyle name="Percent 5 2 2 2" xfId="27233"/>
    <cellStyle name="Percent 5 2 3" xfId="27234"/>
    <cellStyle name="Percent 5 3" xfId="5008"/>
    <cellStyle name="Percent 5 3 2" xfId="27235"/>
    <cellStyle name="Percent 5 4" xfId="5009"/>
    <cellStyle name="Percent 5 5" xfId="27236"/>
    <cellStyle name="Percent 6" xfId="5010"/>
    <cellStyle name="Percent 6 2" xfId="5011"/>
    <cellStyle name="Percent 7" xfId="5012"/>
    <cellStyle name="Percent 7 2" xfId="5013"/>
    <cellStyle name="Percent 7 2 2" xfId="27237"/>
    <cellStyle name="Percent 7 2 3" xfId="27238"/>
    <cellStyle name="Percent 7 3" xfId="27239"/>
    <cellStyle name="Percent 7 4" xfId="27240"/>
    <cellStyle name="Percent 8" xfId="5014"/>
    <cellStyle name="Percent 8 2" xfId="5015"/>
    <cellStyle name="Percent 8 2 2" xfId="27241"/>
    <cellStyle name="Percent 8 2 3" xfId="27242"/>
    <cellStyle name="Percent 8 3" xfId="27243"/>
    <cellStyle name="Percent 8 4" xfId="27244"/>
    <cellStyle name="Percent 9" xfId="5016"/>
    <cellStyle name="Percent 9 2" xfId="5017"/>
    <cellStyle name="Percent 9 2 2" xfId="27245"/>
    <cellStyle name="Percent 9 3" xfId="27246"/>
    <cellStyle name="Percent1" xfId="5018"/>
    <cellStyle name="Percent2" xfId="5019"/>
    <cellStyle name="Percent3" xfId="5020"/>
    <cellStyle name="PercentChange" xfId="5021"/>
    <cellStyle name="PercentSmall" xfId="5022"/>
    <cellStyle name="PercentSmall1" xfId="5023"/>
    <cellStyle name="perct_input" xfId="5024"/>
    <cellStyle name="PSChar" xfId="5025"/>
    <cellStyle name="PSChar 10" xfId="5026"/>
    <cellStyle name="PSChar 10 2" xfId="5027"/>
    <cellStyle name="PSChar 11" xfId="5028"/>
    <cellStyle name="PSChar 12" xfId="5029"/>
    <cellStyle name="PSChar 2" xfId="5030"/>
    <cellStyle name="PSChar 2 2" xfId="5031"/>
    <cellStyle name="PSChar 3" xfId="5032"/>
    <cellStyle name="PSChar 3 2" xfId="5033"/>
    <cellStyle name="PSChar 4" xfId="5034"/>
    <cellStyle name="PSChar 4 2" xfId="5035"/>
    <cellStyle name="PSChar 5" xfId="5036"/>
    <cellStyle name="PSChar 5 2" xfId="5037"/>
    <cellStyle name="PSChar 6" xfId="5038"/>
    <cellStyle name="PSChar 6 2" xfId="5039"/>
    <cellStyle name="PSChar 7" xfId="5040"/>
    <cellStyle name="PSChar 7 2" xfId="5041"/>
    <cellStyle name="PSChar 8" xfId="5042"/>
    <cellStyle name="PSChar 8 2" xfId="5043"/>
    <cellStyle name="PSChar 9" xfId="5044"/>
    <cellStyle name="PSChar 9 2" xfId="5045"/>
    <cellStyle name="PSDate" xfId="5046"/>
    <cellStyle name="PSDate 10" xfId="5047"/>
    <cellStyle name="PSDate 10 2" xfId="5048"/>
    <cellStyle name="PSDate 11" xfId="5049"/>
    <cellStyle name="PSDate 12" xfId="5050"/>
    <cellStyle name="PSDate 2" xfId="5051"/>
    <cellStyle name="PSDate 2 2" xfId="5052"/>
    <cellStyle name="PSDate 3" xfId="5053"/>
    <cellStyle name="PSDate 3 2" xfId="5054"/>
    <cellStyle name="PSDate 4" xfId="5055"/>
    <cellStyle name="PSDate 4 2" xfId="5056"/>
    <cellStyle name="PSDate 5" xfId="5057"/>
    <cellStyle name="PSDate 5 2" xfId="5058"/>
    <cellStyle name="PSDate 6" xfId="5059"/>
    <cellStyle name="PSDate 6 2" xfId="5060"/>
    <cellStyle name="PSDate 7" xfId="5061"/>
    <cellStyle name="PSDate 7 2" xfId="5062"/>
    <cellStyle name="PSDate 8" xfId="5063"/>
    <cellStyle name="PSDate 8 2" xfId="5064"/>
    <cellStyle name="PSDate 9" xfId="5065"/>
    <cellStyle name="PSDate 9 2" xfId="5066"/>
    <cellStyle name="PSDec" xfId="5067"/>
    <cellStyle name="PSDec 10" xfId="5068"/>
    <cellStyle name="PSDec 10 2" xfId="5069"/>
    <cellStyle name="PSDec 11" xfId="5070"/>
    <cellStyle name="PSDec 12" xfId="5071"/>
    <cellStyle name="PSDec 2" xfId="5072"/>
    <cellStyle name="PSDec 2 2" xfId="5073"/>
    <cellStyle name="PSDec 3" xfId="5074"/>
    <cellStyle name="PSDec 3 2" xfId="5075"/>
    <cellStyle name="PSDec 4" xfId="5076"/>
    <cellStyle name="PSDec 4 2" xfId="5077"/>
    <cellStyle name="PSDec 5" xfId="5078"/>
    <cellStyle name="PSDec 5 2" xfId="5079"/>
    <cellStyle name="PSDec 6" xfId="5080"/>
    <cellStyle name="PSDec 6 2" xfId="5081"/>
    <cellStyle name="PSDec 7" xfId="5082"/>
    <cellStyle name="PSDec 7 2" xfId="5083"/>
    <cellStyle name="PSDec 8" xfId="5084"/>
    <cellStyle name="PSDec 8 2" xfId="5085"/>
    <cellStyle name="PSDec 9" xfId="5086"/>
    <cellStyle name="PSDec 9 2" xfId="5087"/>
    <cellStyle name="PSHeading" xfId="5088"/>
    <cellStyle name="PSHeading 10" xfId="5089"/>
    <cellStyle name="PSHeading 10 2" xfId="5090"/>
    <cellStyle name="PSHeading 10 2 2" xfId="5091"/>
    <cellStyle name="PSHeading 10 2 2 2" xfId="5092"/>
    <cellStyle name="PSHeading 10 2 2 2 2" xfId="27247"/>
    <cellStyle name="PSHeading 10 2 2 3" xfId="27248"/>
    <cellStyle name="PSHeading 10 2 3" xfId="5093"/>
    <cellStyle name="PSHeading 10 2 3 2" xfId="27249"/>
    <cellStyle name="PSHeading 10 2 4" xfId="27250"/>
    <cellStyle name="PSHeading 10 2 5" xfId="27251"/>
    <cellStyle name="PSHeading 10 3" xfId="5094"/>
    <cellStyle name="PSHeading 10 3 2" xfId="5095"/>
    <cellStyle name="PSHeading 10 3 2 2" xfId="27252"/>
    <cellStyle name="PSHeading 10 3 3" xfId="27253"/>
    <cellStyle name="PSHeading 10 4" xfId="5096"/>
    <cellStyle name="PSHeading 10 4 2" xfId="27254"/>
    <cellStyle name="PSHeading 10 5" xfId="27255"/>
    <cellStyle name="PSHeading 10 6" xfId="27256"/>
    <cellStyle name="PSHeading 11" xfId="5097"/>
    <cellStyle name="PSHeading 11 2" xfId="5098"/>
    <cellStyle name="PSHeading 11 2 2" xfId="5099"/>
    <cellStyle name="PSHeading 11 2 2 2" xfId="27257"/>
    <cellStyle name="PSHeading 11 2 3" xfId="27258"/>
    <cellStyle name="PSHeading 11 3" xfId="5100"/>
    <cellStyle name="PSHeading 11 3 2" xfId="27259"/>
    <cellStyle name="PSHeading 11 4" xfId="27260"/>
    <cellStyle name="PSHeading 11 5" xfId="27261"/>
    <cellStyle name="PSHeading 12" xfId="5101"/>
    <cellStyle name="PSHeading 12 2" xfId="5102"/>
    <cellStyle name="PSHeading 12 2 2" xfId="5103"/>
    <cellStyle name="PSHeading 12 2 2 2" xfId="27262"/>
    <cellStyle name="PSHeading 12 2 3" xfId="27263"/>
    <cellStyle name="PSHeading 12 3" xfId="5104"/>
    <cellStyle name="PSHeading 12 3 2" xfId="27264"/>
    <cellStyle name="PSHeading 12 4" xfId="27265"/>
    <cellStyle name="PSHeading 12 5" xfId="27266"/>
    <cellStyle name="PSHeading 13" xfId="5105"/>
    <cellStyle name="PSHeading 13 2" xfId="5106"/>
    <cellStyle name="PSHeading 13 2 2" xfId="27267"/>
    <cellStyle name="PSHeading 13 3" xfId="27268"/>
    <cellStyle name="PSHeading 14" xfId="5107"/>
    <cellStyle name="PSHeading 14 2" xfId="27269"/>
    <cellStyle name="PSHeading 15" xfId="27270"/>
    <cellStyle name="PSHeading 16" xfId="27271"/>
    <cellStyle name="PSHeading 2" xfId="5108"/>
    <cellStyle name="PSHeading 2 2" xfId="5109"/>
    <cellStyle name="PSHeading 2 2 2" xfId="5110"/>
    <cellStyle name="PSHeading 2 2 2 2" xfId="5111"/>
    <cellStyle name="PSHeading 2 2 2 2 2" xfId="27272"/>
    <cellStyle name="PSHeading 2 2 2 3" xfId="27273"/>
    <cellStyle name="PSHeading 2 2 3" xfId="5112"/>
    <cellStyle name="PSHeading 2 2 3 2" xfId="27274"/>
    <cellStyle name="PSHeading 2 2 4" xfId="27275"/>
    <cellStyle name="PSHeading 2 2 5" xfId="27276"/>
    <cellStyle name="PSHeading 2 3" xfId="5113"/>
    <cellStyle name="PSHeading 2 3 2" xfId="5114"/>
    <cellStyle name="PSHeading 2 3 2 2" xfId="27277"/>
    <cellStyle name="PSHeading 2 3 3" xfId="27278"/>
    <cellStyle name="PSHeading 2 4" xfId="5115"/>
    <cellStyle name="PSHeading 2 4 2" xfId="27279"/>
    <cellStyle name="PSHeading 2 5" xfId="27280"/>
    <cellStyle name="PSHeading 2 6" xfId="27281"/>
    <cellStyle name="PSHeading 3" xfId="5116"/>
    <cellStyle name="PSHeading 3 2" xfId="5117"/>
    <cellStyle name="PSHeading 3 2 2" xfId="5118"/>
    <cellStyle name="PSHeading 3 2 2 2" xfId="5119"/>
    <cellStyle name="PSHeading 3 2 2 2 2" xfId="27282"/>
    <cellStyle name="PSHeading 3 2 2 3" xfId="27283"/>
    <cellStyle name="PSHeading 3 2 3" xfId="5120"/>
    <cellStyle name="PSHeading 3 2 3 2" xfId="27284"/>
    <cellStyle name="PSHeading 3 2 4" xfId="27285"/>
    <cellStyle name="PSHeading 3 2 5" xfId="27286"/>
    <cellStyle name="PSHeading 3 3" xfId="5121"/>
    <cellStyle name="PSHeading 3 3 2" xfId="5122"/>
    <cellStyle name="PSHeading 3 3 2 2" xfId="27287"/>
    <cellStyle name="PSHeading 3 3 3" xfId="27288"/>
    <cellStyle name="PSHeading 3 4" xfId="5123"/>
    <cellStyle name="PSHeading 3 4 2" xfId="27289"/>
    <cellStyle name="PSHeading 3 5" xfId="27290"/>
    <cellStyle name="PSHeading 3 6" xfId="27291"/>
    <cellStyle name="PSHeading 4" xfId="5124"/>
    <cellStyle name="PSHeading 4 2" xfId="5125"/>
    <cellStyle name="PSHeading 4 2 2" xfId="5126"/>
    <cellStyle name="PSHeading 4 2 2 2" xfId="5127"/>
    <cellStyle name="PSHeading 4 2 2 2 2" xfId="27292"/>
    <cellStyle name="PSHeading 4 2 2 3" xfId="27293"/>
    <cellStyle name="PSHeading 4 2 3" xfId="5128"/>
    <cellStyle name="PSHeading 4 2 3 2" xfId="27294"/>
    <cellStyle name="PSHeading 4 2 4" xfId="27295"/>
    <cellStyle name="PSHeading 4 2 5" xfId="27296"/>
    <cellStyle name="PSHeading 4 3" xfId="5129"/>
    <cellStyle name="PSHeading 4 3 2" xfId="5130"/>
    <cellStyle name="PSHeading 4 3 2 2" xfId="27297"/>
    <cellStyle name="PSHeading 4 3 3" xfId="27298"/>
    <cellStyle name="PSHeading 4 4" xfId="5131"/>
    <cellStyle name="PSHeading 4 4 2" xfId="27299"/>
    <cellStyle name="PSHeading 4 5" xfId="27300"/>
    <cellStyle name="PSHeading 4 6" xfId="27301"/>
    <cellStyle name="PSHeading 5" xfId="5132"/>
    <cellStyle name="PSHeading 5 2" xfId="5133"/>
    <cellStyle name="PSHeading 5 2 2" xfId="5134"/>
    <cellStyle name="PSHeading 5 2 2 2" xfId="5135"/>
    <cellStyle name="PSHeading 5 2 2 2 2" xfId="27302"/>
    <cellStyle name="PSHeading 5 2 2 3" xfId="27303"/>
    <cellStyle name="PSHeading 5 2 3" xfId="5136"/>
    <cellStyle name="PSHeading 5 2 3 2" xfId="27304"/>
    <cellStyle name="PSHeading 5 2 4" xfId="27305"/>
    <cellStyle name="PSHeading 5 2 5" xfId="27306"/>
    <cellStyle name="PSHeading 5 3" xfId="5137"/>
    <cellStyle name="PSHeading 5 3 2" xfId="5138"/>
    <cellStyle name="PSHeading 5 3 2 2" xfId="27307"/>
    <cellStyle name="PSHeading 5 3 3" xfId="27308"/>
    <cellStyle name="PSHeading 5 4" xfId="5139"/>
    <cellStyle name="PSHeading 5 4 2" xfId="27309"/>
    <cellStyle name="PSHeading 5 5" xfId="27310"/>
    <cellStyle name="PSHeading 5 6" xfId="27311"/>
    <cellStyle name="PSHeading 6" xfId="5140"/>
    <cellStyle name="PSHeading 6 2" xfId="5141"/>
    <cellStyle name="PSHeading 6 2 2" xfId="5142"/>
    <cellStyle name="PSHeading 6 2 2 2" xfId="5143"/>
    <cellStyle name="PSHeading 6 2 2 2 2" xfId="27312"/>
    <cellStyle name="PSHeading 6 2 2 3" xfId="27313"/>
    <cellStyle name="PSHeading 6 2 3" xfId="5144"/>
    <cellStyle name="PSHeading 6 2 3 2" xfId="27314"/>
    <cellStyle name="PSHeading 6 2 4" xfId="27315"/>
    <cellStyle name="PSHeading 6 2 5" xfId="27316"/>
    <cellStyle name="PSHeading 6 3" xfId="5145"/>
    <cellStyle name="PSHeading 6 3 2" xfId="5146"/>
    <cellStyle name="PSHeading 6 3 2 2" xfId="27317"/>
    <cellStyle name="PSHeading 6 3 3" xfId="27318"/>
    <cellStyle name="PSHeading 6 4" xfId="5147"/>
    <cellStyle name="PSHeading 6 4 2" xfId="27319"/>
    <cellStyle name="PSHeading 6 5" xfId="27320"/>
    <cellStyle name="PSHeading 6 6" xfId="27321"/>
    <cellStyle name="PSHeading 7" xfId="5148"/>
    <cellStyle name="PSHeading 7 2" xfId="5149"/>
    <cellStyle name="PSHeading 7 2 2" xfId="5150"/>
    <cellStyle name="PSHeading 7 2 2 2" xfId="5151"/>
    <cellStyle name="PSHeading 7 2 2 2 2" xfId="27322"/>
    <cellStyle name="PSHeading 7 2 2 3" xfId="27323"/>
    <cellStyle name="PSHeading 7 2 3" xfId="5152"/>
    <cellStyle name="PSHeading 7 2 3 2" xfId="27324"/>
    <cellStyle name="PSHeading 7 2 4" xfId="27325"/>
    <cellStyle name="PSHeading 7 2 5" xfId="27326"/>
    <cellStyle name="PSHeading 7 3" xfId="5153"/>
    <cellStyle name="PSHeading 7 3 2" xfId="5154"/>
    <cellStyle name="PSHeading 7 3 2 2" xfId="27327"/>
    <cellStyle name="PSHeading 7 3 3" xfId="27328"/>
    <cellStyle name="PSHeading 7 4" xfId="5155"/>
    <cellStyle name="PSHeading 7 4 2" xfId="27329"/>
    <cellStyle name="PSHeading 7 5" xfId="27330"/>
    <cellStyle name="PSHeading 7 6" xfId="27331"/>
    <cellStyle name="PSHeading 8" xfId="5156"/>
    <cellStyle name="PSHeading 8 2" xfId="5157"/>
    <cellStyle name="PSHeading 8 2 2" xfId="5158"/>
    <cellStyle name="PSHeading 8 2 2 2" xfId="5159"/>
    <cellStyle name="PSHeading 8 2 2 2 2" xfId="27332"/>
    <cellStyle name="PSHeading 8 2 2 3" xfId="27333"/>
    <cellStyle name="PSHeading 8 2 3" xfId="5160"/>
    <cellStyle name="PSHeading 8 2 3 2" xfId="27334"/>
    <cellStyle name="PSHeading 8 2 4" xfId="27335"/>
    <cellStyle name="PSHeading 8 2 5" xfId="27336"/>
    <cellStyle name="PSHeading 8 3" xfId="5161"/>
    <cellStyle name="PSHeading 8 3 2" xfId="5162"/>
    <cellStyle name="PSHeading 8 3 2 2" xfId="27337"/>
    <cellStyle name="PSHeading 8 3 3" xfId="27338"/>
    <cellStyle name="PSHeading 8 4" xfId="5163"/>
    <cellStyle name="PSHeading 8 4 2" xfId="27339"/>
    <cellStyle name="PSHeading 8 5" xfId="27340"/>
    <cellStyle name="PSHeading 8 6" xfId="27341"/>
    <cellStyle name="PSHeading 9" xfId="5164"/>
    <cellStyle name="PSHeading 9 2" xfId="5165"/>
    <cellStyle name="PSHeading 9 2 2" xfId="5166"/>
    <cellStyle name="PSHeading 9 2 2 2" xfId="5167"/>
    <cellStyle name="PSHeading 9 2 2 2 2" xfId="27342"/>
    <cellStyle name="PSHeading 9 2 2 3" xfId="27343"/>
    <cellStyle name="PSHeading 9 2 3" xfId="5168"/>
    <cellStyle name="PSHeading 9 2 3 2" xfId="27344"/>
    <cellStyle name="PSHeading 9 2 4" xfId="27345"/>
    <cellStyle name="PSHeading 9 2 5" xfId="27346"/>
    <cellStyle name="PSHeading 9 3" xfId="5169"/>
    <cellStyle name="PSHeading 9 3 2" xfId="5170"/>
    <cellStyle name="PSHeading 9 3 2 2" xfId="27347"/>
    <cellStyle name="PSHeading 9 3 3" xfId="27348"/>
    <cellStyle name="PSHeading 9 4" xfId="5171"/>
    <cellStyle name="PSHeading 9 4 2" xfId="27349"/>
    <cellStyle name="PSHeading 9 5" xfId="27350"/>
    <cellStyle name="PSHeading 9 6" xfId="27351"/>
    <cellStyle name="PSInt" xfId="5172"/>
    <cellStyle name="PSInt 10" xfId="5173"/>
    <cellStyle name="PSInt 10 2" xfId="5174"/>
    <cellStyle name="PSInt 11" xfId="5175"/>
    <cellStyle name="PSInt 12" xfId="5176"/>
    <cellStyle name="PSInt 2" xfId="5177"/>
    <cellStyle name="PSInt 2 2" xfId="5178"/>
    <cellStyle name="PSInt 3" xfId="5179"/>
    <cellStyle name="PSInt 3 2" xfId="5180"/>
    <cellStyle name="PSInt 4" xfId="5181"/>
    <cellStyle name="PSInt 4 2" xfId="5182"/>
    <cellStyle name="PSInt 5" xfId="5183"/>
    <cellStyle name="PSInt 5 2" xfId="5184"/>
    <cellStyle name="PSInt 6" xfId="5185"/>
    <cellStyle name="PSInt 6 2" xfId="5186"/>
    <cellStyle name="PSInt 7" xfId="5187"/>
    <cellStyle name="PSInt 7 2" xfId="5188"/>
    <cellStyle name="PSInt 8" xfId="5189"/>
    <cellStyle name="PSInt 8 2" xfId="5190"/>
    <cellStyle name="PSInt 9" xfId="5191"/>
    <cellStyle name="PSInt 9 2" xfId="5192"/>
    <cellStyle name="PSSpacer" xfId="5193"/>
    <cellStyle name="PSSpacer 10" xfId="5194"/>
    <cellStyle name="PSSpacer 10 2" xfId="5195"/>
    <cellStyle name="PSSpacer 11" xfId="5196"/>
    <cellStyle name="PSSpacer 12" xfId="5197"/>
    <cellStyle name="PSSpacer 2" xfId="5198"/>
    <cellStyle name="PSSpacer 2 2" xfId="5199"/>
    <cellStyle name="PSSpacer 3" xfId="5200"/>
    <cellStyle name="PSSpacer 3 2" xfId="5201"/>
    <cellStyle name="PSSpacer 4" xfId="5202"/>
    <cellStyle name="PSSpacer 4 2" xfId="5203"/>
    <cellStyle name="PSSpacer 5" xfId="5204"/>
    <cellStyle name="PSSpacer 5 2" xfId="5205"/>
    <cellStyle name="PSSpacer 6" xfId="5206"/>
    <cellStyle name="PSSpacer 6 2" xfId="5207"/>
    <cellStyle name="PSSpacer 7" xfId="5208"/>
    <cellStyle name="PSSpacer 7 2" xfId="5209"/>
    <cellStyle name="PSSpacer 8" xfId="5210"/>
    <cellStyle name="PSSpacer 8 2" xfId="5211"/>
    <cellStyle name="PSSpacer 9" xfId="5212"/>
    <cellStyle name="PSSpacer 9 2" xfId="5213"/>
    <cellStyle name="PwC Normal" xfId="5214"/>
    <cellStyle name="Ratio" xfId="5215"/>
    <cellStyle name="RatioX" xfId="5216"/>
    <cellStyle name="Red" xfId="5217"/>
    <cellStyle name="s" xfId="27352"/>
    <cellStyle name="s 2" xfId="27353"/>
    <cellStyle name="s 3" xfId="27354"/>
    <cellStyle name="s 4" xfId="27355"/>
    <cellStyle name="s 4 2" xfId="27356"/>
    <cellStyle name="s 5" xfId="27357"/>
    <cellStyle name="s 5 2" xfId="27358"/>
    <cellStyle name="Salomon Logo" xfId="5218"/>
    <cellStyle name="ScripFactor" xfId="5219"/>
    <cellStyle name="SectionHeading" xfId="5220"/>
    <cellStyle name="SectionHeading 10" xfId="27359"/>
    <cellStyle name="SectionHeading 10 2" xfId="27360"/>
    <cellStyle name="SectionHeading 10 2 2" xfId="27361"/>
    <cellStyle name="SectionHeading 10 2 2 2" xfId="27362"/>
    <cellStyle name="SectionHeading 10 2 2 3" xfId="27363"/>
    <cellStyle name="SectionHeading 10 2 2 4" xfId="27364"/>
    <cellStyle name="SectionHeading 10 2 3" xfId="27365"/>
    <cellStyle name="SectionHeading 10 2 3 2" xfId="27366"/>
    <cellStyle name="SectionHeading 10 2 4" xfId="27367"/>
    <cellStyle name="SectionHeading 10 2 5" xfId="27368"/>
    <cellStyle name="SectionHeading 10 3" xfId="27369"/>
    <cellStyle name="SectionHeading 10 3 2" xfId="27370"/>
    <cellStyle name="SectionHeading 10 3 2 2" xfId="27371"/>
    <cellStyle name="SectionHeading 10 3 2 3" xfId="27372"/>
    <cellStyle name="SectionHeading 10 3 2 4" xfId="27373"/>
    <cellStyle name="SectionHeading 10 3 3" xfId="27374"/>
    <cellStyle name="SectionHeading 10 3 3 2" xfId="27375"/>
    <cellStyle name="SectionHeading 10 3 4" xfId="27376"/>
    <cellStyle name="SectionHeading 10 3 5" xfId="27377"/>
    <cellStyle name="SectionHeading 10 4" xfId="27378"/>
    <cellStyle name="SectionHeading 10 4 2" xfId="27379"/>
    <cellStyle name="SectionHeading 10 4 2 2" xfId="27380"/>
    <cellStyle name="SectionHeading 10 4 2 3" xfId="27381"/>
    <cellStyle name="SectionHeading 10 4 2 4" xfId="27382"/>
    <cellStyle name="SectionHeading 10 4 3" xfId="27383"/>
    <cellStyle name="SectionHeading 10 4 3 2" xfId="27384"/>
    <cellStyle name="SectionHeading 10 4 4" xfId="27385"/>
    <cellStyle name="SectionHeading 10 4 5" xfId="27386"/>
    <cellStyle name="SectionHeading 10 5" xfId="27387"/>
    <cellStyle name="SectionHeading 10 5 2" xfId="27388"/>
    <cellStyle name="SectionHeading 10 5 3" xfId="27389"/>
    <cellStyle name="SectionHeading 10 5 4" xfId="27390"/>
    <cellStyle name="SectionHeading 10 6" xfId="27391"/>
    <cellStyle name="SectionHeading 10 6 2" xfId="27392"/>
    <cellStyle name="SectionHeading 10 7" xfId="27393"/>
    <cellStyle name="SectionHeading 10 8" xfId="27394"/>
    <cellStyle name="SectionHeading 11" xfId="27395"/>
    <cellStyle name="SectionHeading 11 2" xfId="27396"/>
    <cellStyle name="SectionHeading 11 2 2" xfId="27397"/>
    <cellStyle name="SectionHeading 11 2 2 2" xfId="27398"/>
    <cellStyle name="SectionHeading 11 2 2 3" xfId="27399"/>
    <cellStyle name="SectionHeading 11 2 2 4" xfId="27400"/>
    <cellStyle name="SectionHeading 11 2 3" xfId="27401"/>
    <cellStyle name="SectionHeading 11 2 3 2" xfId="27402"/>
    <cellStyle name="SectionHeading 11 2 4" xfId="27403"/>
    <cellStyle name="SectionHeading 11 2 5" xfId="27404"/>
    <cellStyle name="SectionHeading 11 3" xfId="27405"/>
    <cellStyle name="SectionHeading 11 3 2" xfId="27406"/>
    <cellStyle name="SectionHeading 11 3 2 2" xfId="27407"/>
    <cellStyle name="SectionHeading 11 3 2 3" xfId="27408"/>
    <cellStyle name="SectionHeading 11 3 2 4" xfId="27409"/>
    <cellStyle name="SectionHeading 11 3 3" xfId="27410"/>
    <cellStyle name="SectionHeading 11 3 3 2" xfId="27411"/>
    <cellStyle name="SectionHeading 11 3 4" xfId="27412"/>
    <cellStyle name="SectionHeading 11 3 5" xfId="27413"/>
    <cellStyle name="SectionHeading 11 4" xfId="27414"/>
    <cellStyle name="SectionHeading 11 4 2" xfId="27415"/>
    <cellStyle name="SectionHeading 11 4 2 2" xfId="27416"/>
    <cellStyle name="SectionHeading 11 4 2 3" xfId="27417"/>
    <cellStyle name="SectionHeading 11 4 2 4" xfId="27418"/>
    <cellStyle name="SectionHeading 11 4 3" xfId="27419"/>
    <cellStyle name="SectionHeading 11 4 3 2" xfId="27420"/>
    <cellStyle name="SectionHeading 11 4 4" xfId="27421"/>
    <cellStyle name="SectionHeading 11 4 5" xfId="27422"/>
    <cellStyle name="SectionHeading 11 5" xfId="27423"/>
    <cellStyle name="SectionHeading 11 5 2" xfId="27424"/>
    <cellStyle name="SectionHeading 11 5 3" xfId="27425"/>
    <cellStyle name="SectionHeading 11 5 4" xfId="27426"/>
    <cellStyle name="SectionHeading 11 6" xfId="27427"/>
    <cellStyle name="SectionHeading 11 6 2" xfId="27428"/>
    <cellStyle name="SectionHeading 11 7" xfId="27429"/>
    <cellStyle name="SectionHeading 11 8" xfId="27430"/>
    <cellStyle name="SectionHeading 12" xfId="27431"/>
    <cellStyle name="SectionHeading 12 2" xfId="27432"/>
    <cellStyle name="SectionHeading 12 2 2" xfId="27433"/>
    <cellStyle name="SectionHeading 12 2 2 2" xfId="27434"/>
    <cellStyle name="SectionHeading 12 2 2 3" xfId="27435"/>
    <cellStyle name="SectionHeading 12 2 2 4" xfId="27436"/>
    <cellStyle name="SectionHeading 12 2 3" xfId="27437"/>
    <cellStyle name="SectionHeading 12 2 3 2" xfId="27438"/>
    <cellStyle name="SectionHeading 12 2 4" xfId="27439"/>
    <cellStyle name="SectionHeading 12 2 5" xfId="27440"/>
    <cellStyle name="SectionHeading 12 3" xfId="27441"/>
    <cellStyle name="SectionHeading 12 3 2" xfId="27442"/>
    <cellStyle name="SectionHeading 12 3 2 2" xfId="27443"/>
    <cellStyle name="SectionHeading 12 3 2 3" xfId="27444"/>
    <cellStyle name="SectionHeading 12 3 2 4" xfId="27445"/>
    <cellStyle name="SectionHeading 12 3 3" xfId="27446"/>
    <cellStyle name="SectionHeading 12 3 3 2" xfId="27447"/>
    <cellStyle name="SectionHeading 12 3 4" xfId="27448"/>
    <cellStyle name="SectionHeading 12 3 5" xfId="27449"/>
    <cellStyle name="SectionHeading 12 4" xfId="27450"/>
    <cellStyle name="SectionHeading 12 4 2" xfId="27451"/>
    <cellStyle name="SectionHeading 12 4 2 2" xfId="27452"/>
    <cellStyle name="SectionHeading 12 4 2 3" xfId="27453"/>
    <cellStyle name="SectionHeading 12 4 2 4" xfId="27454"/>
    <cellStyle name="SectionHeading 12 4 3" xfId="27455"/>
    <cellStyle name="SectionHeading 12 4 3 2" xfId="27456"/>
    <cellStyle name="SectionHeading 12 4 4" xfId="27457"/>
    <cellStyle name="SectionHeading 12 4 5" xfId="27458"/>
    <cellStyle name="SectionHeading 12 5" xfId="27459"/>
    <cellStyle name="SectionHeading 12 5 2" xfId="27460"/>
    <cellStyle name="SectionHeading 12 5 3" xfId="27461"/>
    <cellStyle name="SectionHeading 12 5 4" xfId="27462"/>
    <cellStyle name="SectionHeading 12 6" xfId="27463"/>
    <cellStyle name="SectionHeading 12 6 2" xfId="27464"/>
    <cellStyle name="SectionHeading 12 7" xfId="27465"/>
    <cellStyle name="SectionHeading 12 8" xfId="27466"/>
    <cellStyle name="SectionHeading 13" xfId="27467"/>
    <cellStyle name="SectionHeading 13 2" xfId="27468"/>
    <cellStyle name="SectionHeading 13 2 2" xfId="27469"/>
    <cellStyle name="SectionHeading 13 2 2 2" xfId="27470"/>
    <cellStyle name="SectionHeading 13 2 2 3" xfId="27471"/>
    <cellStyle name="SectionHeading 13 2 2 4" xfId="27472"/>
    <cellStyle name="SectionHeading 13 2 3" xfId="27473"/>
    <cellStyle name="SectionHeading 13 2 3 2" xfId="27474"/>
    <cellStyle name="SectionHeading 13 2 4" xfId="27475"/>
    <cellStyle name="SectionHeading 13 2 5" xfId="27476"/>
    <cellStyle name="SectionHeading 13 3" xfId="27477"/>
    <cellStyle name="SectionHeading 13 3 2" xfId="27478"/>
    <cellStyle name="SectionHeading 13 3 2 2" xfId="27479"/>
    <cellStyle name="SectionHeading 13 3 2 3" xfId="27480"/>
    <cellStyle name="SectionHeading 13 3 2 4" xfId="27481"/>
    <cellStyle name="SectionHeading 13 3 3" xfId="27482"/>
    <cellStyle name="SectionHeading 13 3 3 2" xfId="27483"/>
    <cellStyle name="SectionHeading 13 3 4" xfId="27484"/>
    <cellStyle name="SectionHeading 13 3 5" xfId="27485"/>
    <cellStyle name="SectionHeading 13 4" xfId="27486"/>
    <cellStyle name="SectionHeading 13 4 2" xfId="27487"/>
    <cellStyle name="SectionHeading 13 4 2 2" xfId="27488"/>
    <cellStyle name="SectionHeading 13 4 2 3" xfId="27489"/>
    <cellStyle name="SectionHeading 13 4 2 4" xfId="27490"/>
    <cellStyle name="SectionHeading 13 4 3" xfId="27491"/>
    <cellStyle name="SectionHeading 13 4 3 2" xfId="27492"/>
    <cellStyle name="SectionHeading 13 4 4" xfId="27493"/>
    <cellStyle name="SectionHeading 13 4 5" xfId="27494"/>
    <cellStyle name="SectionHeading 13 5" xfId="27495"/>
    <cellStyle name="SectionHeading 13 5 2" xfId="27496"/>
    <cellStyle name="SectionHeading 13 5 3" xfId="27497"/>
    <cellStyle name="SectionHeading 13 5 4" xfId="27498"/>
    <cellStyle name="SectionHeading 13 6" xfId="27499"/>
    <cellStyle name="SectionHeading 13 6 2" xfId="27500"/>
    <cellStyle name="SectionHeading 13 7" xfId="27501"/>
    <cellStyle name="SectionHeading 13 8" xfId="27502"/>
    <cellStyle name="SectionHeading 14" xfId="27503"/>
    <cellStyle name="SectionHeading 14 2" xfId="27504"/>
    <cellStyle name="SectionHeading 14 2 2" xfId="27505"/>
    <cellStyle name="SectionHeading 14 2 2 2" xfId="27506"/>
    <cellStyle name="SectionHeading 14 2 2 3" xfId="27507"/>
    <cellStyle name="SectionHeading 14 2 2 4" xfId="27508"/>
    <cellStyle name="SectionHeading 14 2 3" xfId="27509"/>
    <cellStyle name="SectionHeading 14 2 3 2" xfId="27510"/>
    <cellStyle name="SectionHeading 14 2 4" xfId="27511"/>
    <cellStyle name="SectionHeading 14 2 5" xfId="27512"/>
    <cellStyle name="SectionHeading 14 3" xfId="27513"/>
    <cellStyle name="SectionHeading 14 3 2" xfId="27514"/>
    <cellStyle name="SectionHeading 14 3 2 2" xfId="27515"/>
    <cellStyle name="SectionHeading 14 3 2 3" xfId="27516"/>
    <cellStyle name="SectionHeading 14 3 2 4" xfId="27517"/>
    <cellStyle name="SectionHeading 14 3 3" xfId="27518"/>
    <cellStyle name="SectionHeading 14 3 3 2" xfId="27519"/>
    <cellStyle name="SectionHeading 14 3 4" xfId="27520"/>
    <cellStyle name="SectionHeading 14 3 5" xfId="27521"/>
    <cellStyle name="SectionHeading 14 4" xfId="27522"/>
    <cellStyle name="SectionHeading 14 4 2" xfId="27523"/>
    <cellStyle name="SectionHeading 14 4 2 2" xfId="27524"/>
    <cellStyle name="SectionHeading 14 4 2 3" xfId="27525"/>
    <cellStyle name="SectionHeading 14 4 2 4" xfId="27526"/>
    <cellStyle name="SectionHeading 14 4 3" xfId="27527"/>
    <cellStyle name="SectionHeading 14 4 3 2" xfId="27528"/>
    <cellStyle name="SectionHeading 14 4 4" xfId="27529"/>
    <cellStyle name="SectionHeading 14 4 5" xfId="27530"/>
    <cellStyle name="SectionHeading 14 5" xfId="27531"/>
    <cellStyle name="SectionHeading 14 5 2" xfId="27532"/>
    <cellStyle name="SectionHeading 14 5 3" xfId="27533"/>
    <cellStyle name="SectionHeading 14 5 4" xfId="27534"/>
    <cellStyle name="SectionHeading 14 6" xfId="27535"/>
    <cellStyle name="SectionHeading 14 6 2" xfId="27536"/>
    <cellStyle name="SectionHeading 14 7" xfId="27537"/>
    <cellStyle name="SectionHeading 14 8" xfId="27538"/>
    <cellStyle name="SectionHeading 15" xfId="27539"/>
    <cellStyle name="SectionHeading 15 2" xfId="27540"/>
    <cellStyle name="SectionHeading 15 2 2" xfId="27541"/>
    <cellStyle name="SectionHeading 15 2 2 2" xfId="27542"/>
    <cellStyle name="SectionHeading 15 2 2 3" xfId="27543"/>
    <cellStyle name="SectionHeading 15 2 2 4" xfId="27544"/>
    <cellStyle name="SectionHeading 15 2 3" xfId="27545"/>
    <cellStyle name="SectionHeading 15 2 3 2" xfId="27546"/>
    <cellStyle name="SectionHeading 15 2 4" xfId="27547"/>
    <cellStyle name="SectionHeading 15 2 5" xfId="27548"/>
    <cellStyle name="SectionHeading 15 3" xfId="27549"/>
    <cellStyle name="SectionHeading 15 3 2" xfId="27550"/>
    <cellStyle name="SectionHeading 15 3 2 2" xfId="27551"/>
    <cellStyle name="SectionHeading 15 3 2 3" xfId="27552"/>
    <cellStyle name="SectionHeading 15 3 2 4" xfId="27553"/>
    <cellStyle name="SectionHeading 15 3 3" xfId="27554"/>
    <cellStyle name="SectionHeading 15 3 3 2" xfId="27555"/>
    <cellStyle name="SectionHeading 15 3 4" xfId="27556"/>
    <cellStyle name="SectionHeading 15 3 5" xfId="27557"/>
    <cellStyle name="SectionHeading 15 4" xfId="27558"/>
    <cellStyle name="SectionHeading 15 4 2" xfId="27559"/>
    <cellStyle name="SectionHeading 15 4 2 2" xfId="27560"/>
    <cellStyle name="SectionHeading 15 4 2 3" xfId="27561"/>
    <cellStyle name="SectionHeading 15 4 2 4" xfId="27562"/>
    <cellStyle name="SectionHeading 15 4 3" xfId="27563"/>
    <cellStyle name="SectionHeading 15 4 3 2" xfId="27564"/>
    <cellStyle name="SectionHeading 15 4 4" xfId="27565"/>
    <cellStyle name="SectionHeading 15 4 5" xfId="27566"/>
    <cellStyle name="SectionHeading 15 5" xfId="27567"/>
    <cellStyle name="SectionHeading 15 5 2" xfId="27568"/>
    <cellStyle name="SectionHeading 15 5 3" xfId="27569"/>
    <cellStyle name="SectionHeading 15 5 4" xfId="27570"/>
    <cellStyle name="SectionHeading 15 6" xfId="27571"/>
    <cellStyle name="SectionHeading 15 6 2" xfId="27572"/>
    <cellStyle name="SectionHeading 15 7" xfId="27573"/>
    <cellStyle name="SectionHeading 15 8" xfId="27574"/>
    <cellStyle name="SectionHeading 16" xfId="27575"/>
    <cellStyle name="SectionHeading 16 2" xfId="27576"/>
    <cellStyle name="SectionHeading 16 2 2" xfId="27577"/>
    <cellStyle name="SectionHeading 16 2 2 2" xfId="27578"/>
    <cellStyle name="SectionHeading 16 2 2 3" xfId="27579"/>
    <cellStyle name="SectionHeading 16 2 2 4" xfId="27580"/>
    <cellStyle name="SectionHeading 16 2 3" xfId="27581"/>
    <cellStyle name="SectionHeading 16 2 3 2" xfId="27582"/>
    <cellStyle name="SectionHeading 16 2 4" xfId="27583"/>
    <cellStyle name="SectionHeading 16 2 5" xfId="27584"/>
    <cellStyle name="SectionHeading 16 3" xfId="27585"/>
    <cellStyle name="SectionHeading 16 3 2" xfId="27586"/>
    <cellStyle name="SectionHeading 16 3 2 2" xfId="27587"/>
    <cellStyle name="SectionHeading 16 3 2 3" xfId="27588"/>
    <cellStyle name="SectionHeading 16 3 2 4" xfId="27589"/>
    <cellStyle name="SectionHeading 16 3 3" xfId="27590"/>
    <cellStyle name="SectionHeading 16 3 3 2" xfId="27591"/>
    <cellStyle name="SectionHeading 16 3 4" xfId="27592"/>
    <cellStyle name="SectionHeading 16 3 5" xfId="27593"/>
    <cellStyle name="SectionHeading 16 4" xfId="27594"/>
    <cellStyle name="SectionHeading 16 4 2" xfId="27595"/>
    <cellStyle name="SectionHeading 16 4 2 2" xfId="27596"/>
    <cellStyle name="SectionHeading 16 4 2 3" xfId="27597"/>
    <cellStyle name="SectionHeading 16 4 2 4" xfId="27598"/>
    <cellStyle name="SectionHeading 16 4 3" xfId="27599"/>
    <cellStyle name="SectionHeading 16 4 3 2" xfId="27600"/>
    <cellStyle name="SectionHeading 16 4 4" xfId="27601"/>
    <cellStyle name="SectionHeading 16 4 5" xfId="27602"/>
    <cellStyle name="SectionHeading 16 5" xfId="27603"/>
    <cellStyle name="SectionHeading 16 5 2" xfId="27604"/>
    <cellStyle name="SectionHeading 16 5 3" xfId="27605"/>
    <cellStyle name="SectionHeading 16 5 4" xfId="27606"/>
    <cellStyle name="SectionHeading 16 6" xfId="27607"/>
    <cellStyle name="SectionHeading 16 6 2" xfId="27608"/>
    <cellStyle name="SectionHeading 16 7" xfId="27609"/>
    <cellStyle name="SectionHeading 16 8" xfId="27610"/>
    <cellStyle name="SectionHeading 17" xfId="27611"/>
    <cellStyle name="SectionHeading 17 2" xfId="27612"/>
    <cellStyle name="SectionHeading 17 2 2" xfId="27613"/>
    <cellStyle name="SectionHeading 17 2 2 2" xfId="27614"/>
    <cellStyle name="SectionHeading 17 2 2 3" xfId="27615"/>
    <cellStyle name="SectionHeading 17 2 2 4" xfId="27616"/>
    <cellStyle name="SectionHeading 17 2 3" xfId="27617"/>
    <cellStyle name="SectionHeading 17 2 3 2" xfId="27618"/>
    <cellStyle name="SectionHeading 17 2 4" xfId="27619"/>
    <cellStyle name="SectionHeading 17 2 5" xfId="27620"/>
    <cellStyle name="SectionHeading 17 3" xfId="27621"/>
    <cellStyle name="SectionHeading 17 3 2" xfId="27622"/>
    <cellStyle name="SectionHeading 17 3 2 2" xfId="27623"/>
    <cellStyle name="SectionHeading 17 3 2 3" xfId="27624"/>
    <cellStyle name="SectionHeading 17 3 2 4" xfId="27625"/>
    <cellStyle name="SectionHeading 17 3 3" xfId="27626"/>
    <cellStyle name="SectionHeading 17 3 3 2" xfId="27627"/>
    <cellStyle name="SectionHeading 17 3 4" xfId="27628"/>
    <cellStyle name="SectionHeading 17 3 5" xfId="27629"/>
    <cellStyle name="SectionHeading 17 4" xfId="27630"/>
    <cellStyle name="SectionHeading 17 4 2" xfId="27631"/>
    <cellStyle name="SectionHeading 17 4 2 2" xfId="27632"/>
    <cellStyle name="SectionHeading 17 4 2 3" xfId="27633"/>
    <cellStyle name="SectionHeading 17 4 2 4" xfId="27634"/>
    <cellStyle name="SectionHeading 17 4 3" xfId="27635"/>
    <cellStyle name="SectionHeading 17 4 3 2" xfId="27636"/>
    <cellStyle name="SectionHeading 17 4 4" xfId="27637"/>
    <cellStyle name="SectionHeading 17 4 5" xfId="27638"/>
    <cellStyle name="SectionHeading 17 5" xfId="27639"/>
    <cellStyle name="SectionHeading 17 5 2" xfId="27640"/>
    <cellStyle name="SectionHeading 17 5 3" xfId="27641"/>
    <cellStyle name="SectionHeading 17 5 4" xfId="27642"/>
    <cellStyle name="SectionHeading 17 6" xfId="27643"/>
    <cellStyle name="SectionHeading 17 6 2" xfId="27644"/>
    <cellStyle name="SectionHeading 17 7" xfId="27645"/>
    <cellStyle name="SectionHeading 17 8" xfId="27646"/>
    <cellStyle name="SectionHeading 18" xfId="27647"/>
    <cellStyle name="SectionHeading 18 2" xfId="27648"/>
    <cellStyle name="SectionHeading 18 2 2" xfId="27649"/>
    <cellStyle name="SectionHeading 18 2 2 2" xfId="27650"/>
    <cellStyle name="SectionHeading 18 2 2 3" xfId="27651"/>
    <cellStyle name="SectionHeading 18 2 2 4" xfId="27652"/>
    <cellStyle name="SectionHeading 18 2 3" xfId="27653"/>
    <cellStyle name="SectionHeading 18 2 3 2" xfId="27654"/>
    <cellStyle name="SectionHeading 18 2 4" xfId="27655"/>
    <cellStyle name="SectionHeading 18 2 5" xfId="27656"/>
    <cellStyle name="SectionHeading 18 3" xfId="27657"/>
    <cellStyle name="SectionHeading 18 3 2" xfId="27658"/>
    <cellStyle name="SectionHeading 18 3 2 2" xfId="27659"/>
    <cellStyle name="SectionHeading 18 3 2 3" xfId="27660"/>
    <cellStyle name="SectionHeading 18 3 2 4" xfId="27661"/>
    <cellStyle name="SectionHeading 18 3 3" xfId="27662"/>
    <cellStyle name="SectionHeading 18 3 3 2" xfId="27663"/>
    <cellStyle name="SectionHeading 18 3 4" xfId="27664"/>
    <cellStyle name="SectionHeading 18 3 5" xfId="27665"/>
    <cellStyle name="SectionHeading 18 4" xfId="27666"/>
    <cellStyle name="SectionHeading 18 4 2" xfId="27667"/>
    <cellStyle name="SectionHeading 18 4 2 2" xfId="27668"/>
    <cellStyle name="SectionHeading 18 4 2 3" xfId="27669"/>
    <cellStyle name="SectionHeading 18 4 2 4" xfId="27670"/>
    <cellStyle name="SectionHeading 18 4 3" xfId="27671"/>
    <cellStyle name="SectionHeading 18 4 3 2" xfId="27672"/>
    <cellStyle name="SectionHeading 18 4 4" xfId="27673"/>
    <cellStyle name="SectionHeading 18 4 5" xfId="27674"/>
    <cellStyle name="SectionHeading 18 5" xfId="27675"/>
    <cellStyle name="SectionHeading 18 5 2" xfId="27676"/>
    <cellStyle name="SectionHeading 18 5 3" xfId="27677"/>
    <cellStyle name="SectionHeading 18 5 4" xfId="27678"/>
    <cellStyle name="SectionHeading 18 6" xfId="27679"/>
    <cellStyle name="SectionHeading 18 6 2" xfId="27680"/>
    <cellStyle name="SectionHeading 18 7" xfId="27681"/>
    <cellStyle name="SectionHeading 18 8" xfId="27682"/>
    <cellStyle name="SectionHeading 19" xfId="27683"/>
    <cellStyle name="SectionHeading 19 2" xfId="27684"/>
    <cellStyle name="SectionHeading 19 2 2" xfId="27685"/>
    <cellStyle name="SectionHeading 19 2 2 2" xfId="27686"/>
    <cellStyle name="SectionHeading 19 2 2 3" xfId="27687"/>
    <cellStyle name="SectionHeading 19 2 2 4" xfId="27688"/>
    <cellStyle name="SectionHeading 19 2 3" xfId="27689"/>
    <cellStyle name="SectionHeading 19 2 3 2" xfId="27690"/>
    <cellStyle name="SectionHeading 19 2 4" xfId="27691"/>
    <cellStyle name="SectionHeading 19 2 5" xfId="27692"/>
    <cellStyle name="SectionHeading 19 3" xfId="27693"/>
    <cellStyle name="SectionHeading 19 3 2" xfId="27694"/>
    <cellStyle name="SectionHeading 19 3 2 2" xfId="27695"/>
    <cellStyle name="SectionHeading 19 3 2 3" xfId="27696"/>
    <cellStyle name="SectionHeading 19 3 2 4" xfId="27697"/>
    <cellStyle name="SectionHeading 19 3 3" xfId="27698"/>
    <cellStyle name="SectionHeading 19 3 3 2" xfId="27699"/>
    <cellStyle name="SectionHeading 19 3 4" xfId="27700"/>
    <cellStyle name="SectionHeading 19 3 5" xfId="27701"/>
    <cellStyle name="SectionHeading 19 4" xfId="27702"/>
    <cellStyle name="SectionHeading 19 4 2" xfId="27703"/>
    <cellStyle name="SectionHeading 19 4 2 2" xfId="27704"/>
    <cellStyle name="SectionHeading 19 4 2 3" xfId="27705"/>
    <cellStyle name="SectionHeading 19 4 2 4" xfId="27706"/>
    <cellStyle name="SectionHeading 19 4 3" xfId="27707"/>
    <cellStyle name="SectionHeading 19 4 3 2" xfId="27708"/>
    <cellStyle name="SectionHeading 19 4 4" xfId="27709"/>
    <cellStyle name="SectionHeading 19 4 5" xfId="27710"/>
    <cellStyle name="SectionHeading 19 5" xfId="27711"/>
    <cellStyle name="SectionHeading 19 5 2" xfId="27712"/>
    <cellStyle name="SectionHeading 19 5 3" xfId="27713"/>
    <cellStyle name="SectionHeading 19 5 4" xfId="27714"/>
    <cellStyle name="SectionHeading 19 6" xfId="27715"/>
    <cellStyle name="SectionHeading 19 6 2" xfId="27716"/>
    <cellStyle name="SectionHeading 19 7" xfId="27717"/>
    <cellStyle name="SectionHeading 19 8" xfId="27718"/>
    <cellStyle name="SectionHeading 2" xfId="27719"/>
    <cellStyle name="SectionHeading 2 2" xfId="27720"/>
    <cellStyle name="SectionHeading 2 2 2" xfId="27721"/>
    <cellStyle name="SectionHeading 2 2 2 2" xfId="27722"/>
    <cellStyle name="SectionHeading 2 2 2 3" xfId="27723"/>
    <cellStyle name="SectionHeading 2 2 2 4" xfId="27724"/>
    <cellStyle name="SectionHeading 2 2 3" xfId="27725"/>
    <cellStyle name="SectionHeading 2 2 3 2" xfId="27726"/>
    <cellStyle name="SectionHeading 2 2 4" xfId="27727"/>
    <cellStyle name="SectionHeading 2 2 5" xfId="27728"/>
    <cellStyle name="SectionHeading 2 3" xfId="27729"/>
    <cellStyle name="SectionHeading 2 3 2" xfId="27730"/>
    <cellStyle name="SectionHeading 2 3 2 2" xfId="27731"/>
    <cellStyle name="SectionHeading 2 3 2 3" xfId="27732"/>
    <cellStyle name="SectionHeading 2 3 2 4" xfId="27733"/>
    <cellStyle name="SectionHeading 2 3 3" xfId="27734"/>
    <cellStyle name="SectionHeading 2 3 3 2" xfId="27735"/>
    <cellStyle name="SectionHeading 2 3 4" xfId="27736"/>
    <cellStyle name="SectionHeading 2 3 5" xfId="27737"/>
    <cellStyle name="SectionHeading 2 4" xfId="27738"/>
    <cellStyle name="SectionHeading 2 4 2" xfId="27739"/>
    <cellStyle name="SectionHeading 2 4 2 2" xfId="27740"/>
    <cellStyle name="SectionHeading 2 4 2 3" xfId="27741"/>
    <cellStyle name="SectionHeading 2 4 2 4" xfId="27742"/>
    <cellStyle name="SectionHeading 2 4 3" xfId="27743"/>
    <cellStyle name="SectionHeading 2 4 3 2" xfId="27744"/>
    <cellStyle name="SectionHeading 2 4 4" xfId="27745"/>
    <cellStyle name="SectionHeading 2 4 5" xfId="27746"/>
    <cellStyle name="SectionHeading 2 5" xfId="27747"/>
    <cellStyle name="SectionHeading 2 5 2" xfId="27748"/>
    <cellStyle name="SectionHeading 2 5 3" xfId="27749"/>
    <cellStyle name="SectionHeading 2 5 4" xfId="27750"/>
    <cellStyle name="SectionHeading 2 6" xfId="27751"/>
    <cellStyle name="SectionHeading 2 6 2" xfId="27752"/>
    <cellStyle name="SectionHeading 2 7" xfId="27753"/>
    <cellStyle name="SectionHeading 2 8" xfId="27754"/>
    <cellStyle name="SectionHeading 20" xfId="27755"/>
    <cellStyle name="SectionHeading 20 2" xfId="27756"/>
    <cellStyle name="SectionHeading 20 2 2" xfId="27757"/>
    <cellStyle name="SectionHeading 20 2 2 2" xfId="27758"/>
    <cellStyle name="SectionHeading 20 2 2 3" xfId="27759"/>
    <cellStyle name="SectionHeading 20 2 2 4" xfId="27760"/>
    <cellStyle name="SectionHeading 20 2 3" xfId="27761"/>
    <cellStyle name="SectionHeading 20 2 3 2" xfId="27762"/>
    <cellStyle name="SectionHeading 20 2 4" xfId="27763"/>
    <cellStyle name="SectionHeading 20 2 5" xfId="27764"/>
    <cellStyle name="SectionHeading 20 3" xfId="27765"/>
    <cellStyle name="SectionHeading 20 3 2" xfId="27766"/>
    <cellStyle name="SectionHeading 20 3 2 2" xfId="27767"/>
    <cellStyle name="SectionHeading 20 3 2 3" xfId="27768"/>
    <cellStyle name="SectionHeading 20 3 2 4" xfId="27769"/>
    <cellStyle name="SectionHeading 20 3 3" xfId="27770"/>
    <cellStyle name="SectionHeading 20 3 3 2" xfId="27771"/>
    <cellStyle name="SectionHeading 20 3 4" xfId="27772"/>
    <cellStyle name="SectionHeading 20 3 5" xfId="27773"/>
    <cellStyle name="SectionHeading 20 4" xfId="27774"/>
    <cellStyle name="SectionHeading 20 4 2" xfId="27775"/>
    <cellStyle name="SectionHeading 20 4 2 2" xfId="27776"/>
    <cellStyle name="SectionHeading 20 4 2 3" xfId="27777"/>
    <cellStyle name="SectionHeading 20 4 2 4" xfId="27778"/>
    <cellStyle name="SectionHeading 20 4 3" xfId="27779"/>
    <cellStyle name="SectionHeading 20 4 3 2" xfId="27780"/>
    <cellStyle name="SectionHeading 20 4 4" xfId="27781"/>
    <cellStyle name="SectionHeading 20 4 5" xfId="27782"/>
    <cellStyle name="SectionHeading 20 5" xfId="27783"/>
    <cellStyle name="SectionHeading 20 5 2" xfId="27784"/>
    <cellStyle name="SectionHeading 20 5 3" xfId="27785"/>
    <cellStyle name="SectionHeading 20 5 4" xfId="27786"/>
    <cellStyle name="SectionHeading 20 6" xfId="27787"/>
    <cellStyle name="SectionHeading 20 6 2" xfId="27788"/>
    <cellStyle name="SectionHeading 20 7" xfId="27789"/>
    <cellStyle name="SectionHeading 20 8" xfId="27790"/>
    <cellStyle name="SectionHeading 21" xfId="27791"/>
    <cellStyle name="SectionHeading 21 2" xfId="27792"/>
    <cellStyle name="SectionHeading 21 2 2" xfId="27793"/>
    <cellStyle name="SectionHeading 21 2 2 2" xfId="27794"/>
    <cellStyle name="SectionHeading 21 2 2 3" xfId="27795"/>
    <cellStyle name="SectionHeading 21 2 2 4" xfId="27796"/>
    <cellStyle name="SectionHeading 21 2 3" xfId="27797"/>
    <cellStyle name="SectionHeading 21 2 3 2" xfId="27798"/>
    <cellStyle name="SectionHeading 21 2 4" xfId="27799"/>
    <cellStyle name="SectionHeading 21 2 5" xfId="27800"/>
    <cellStyle name="SectionHeading 21 3" xfId="27801"/>
    <cellStyle name="SectionHeading 21 3 2" xfId="27802"/>
    <cellStyle name="SectionHeading 21 3 2 2" xfId="27803"/>
    <cellStyle name="SectionHeading 21 3 2 3" xfId="27804"/>
    <cellStyle name="SectionHeading 21 3 2 4" xfId="27805"/>
    <cellStyle name="SectionHeading 21 3 3" xfId="27806"/>
    <cellStyle name="SectionHeading 21 3 3 2" xfId="27807"/>
    <cellStyle name="SectionHeading 21 3 4" xfId="27808"/>
    <cellStyle name="SectionHeading 21 3 5" xfId="27809"/>
    <cellStyle name="SectionHeading 21 4" xfId="27810"/>
    <cellStyle name="SectionHeading 21 4 2" xfId="27811"/>
    <cellStyle name="SectionHeading 21 4 2 2" xfId="27812"/>
    <cellStyle name="SectionHeading 21 4 2 3" xfId="27813"/>
    <cellStyle name="SectionHeading 21 4 2 4" xfId="27814"/>
    <cellStyle name="SectionHeading 21 4 3" xfId="27815"/>
    <cellStyle name="SectionHeading 21 4 3 2" xfId="27816"/>
    <cellStyle name="SectionHeading 21 4 4" xfId="27817"/>
    <cellStyle name="SectionHeading 21 4 5" xfId="27818"/>
    <cellStyle name="SectionHeading 21 5" xfId="27819"/>
    <cellStyle name="SectionHeading 21 5 2" xfId="27820"/>
    <cellStyle name="SectionHeading 21 5 3" xfId="27821"/>
    <cellStyle name="SectionHeading 21 5 4" xfId="27822"/>
    <cellStyle name="SectionHeading 21 6" xfId="27823"/>
    <cellStyle name="SectionHeading 21 6 2" xfId="27824"/>
    <cellStyle name="SectionHeading 21 7" xfId="27825"/>
    <cellStyle name="SectionHeading 21 8" xfId="27826"/>
    <cellStyle name="SectionHeading 22" xfId="27827"/>
    <cellStyle name="SectionHeading 22 2" xfId="27828"/>
    <cellStyle name="SectionHeading 22 2 2" xfId="27829"/>
    <cellStyle name="SectionHeading 22 2 2 2" xfId="27830"/>
    <cellStyle name="SectionHeading 22 2 2 3" xfId="27831"/>
    <cellStyle name="SectionHeading 22 2 2 4" xfId="27832"/>
    <cellStyle name="SectionHeading 22 2 3" xfId="27833"/>
    <cellStyle name="SectionHeading 22 2 3 2" xfId="27834"/>
    <cellStyle name="SectionHeading 22 2 4" xfId="27835"/>
    <cellStyle name="SectionHeading 22 2 5" xfId="27836"/>
    <cellStyle name="SectionHeading 22 3" xfId="27837"/>
    <cellStyle name="SectionHeading 22 3 2" xfId="27838"/>
    <cellStyle name="SectionHeading 22 3 2 2" xfId="27839"/>
    <cellStyle name="SectionHeading 22 3 2 3" xfId="27840"/>
    <cellStyle name="SectionHeading 22 3 2 4" xfId="27841"/>
    <cellStyle name="SectionHeading 22 3 3" xfId="27842"/>
    <cellStyle name="SectionHeading 22 3 3 2" xfId="27843"/>
    <cellStyle name="SectionHeading 22 3 4" xfId="27844"/>
    <cellStyle name="SectionHeading 22 3 5" xfId="27845"/>
    <cellStyle name="SectionHeading 22 4" xfId="27846"/>
    <cellStyle name="SectionHeading 22 4 2" xfId="27847"/>
    <cellStyle name="SectionHeading 22 4 2 2" xfId="27848"/>
    <cellStyle name="SectionHeading 22 4 2 3" xfId="27849"/>
    <cellStyle name="SectionHeading 22 4 2 4" xfId="27850"/>
    <cellStyle name="SectionHeading 22 4 3" xfId="27851"/>
    <cellStyle name="SectionHeading 22 4 3 2" xfId="27852"/>
    <cellStyle name="SectionHeading 22 4 4" xfId="27853"/>
    <cellStyle name="SectionHeading 22 4 5" xfId="27854"/>
    <cellStyle name="SectionHeading 22 5" xfId="27855"/>
    <cellStyle name="SectionHeading 22 5 2" xfId="27856"/>
    <cellStyle name="SectionHeading 22 5 3" xfId="27857"/>
    <cellStyle name="SectionHeading 22 5 4" xfId="27858"/>
    <cellStyle name="SectionHeading 22 6" xfId="27859"/>
    <cellStyle name="SectionHeading 22 6 2" xfId="27860"/>
    <cellStyle name="SectionHeading 22 7" xfId="27861"/>
    <cellStyle name="SectionHeading 22 8" xfId="27862"/>
    <cellStyle name="SectionHeading 23" xfId="27863"/>
    <cellStyle name="SectionHeading 23 2" xfId="27864"/>
    <cellStyle name="SectionHeading 23 2 2" xfId="27865"/>
    <cellStyle name="SectionHeading 23 2 2 2" xfId="27866"/>
    <cellStyle name="SectionHeading 23 2 2 3" xfId="27867"/>
    <cellStyle name="SectionHeading 23 2 2 4" xfId="27868"/>
    <cellStyle name="SectionHeading 23 2 3" xfId="27869"/>
    <cellStyle name="SectionHeading 23 2 3 2" xfId="27870"/>
    <cellStyle name="SectionHeading 23 2 4" xfId="27871"/>
    <cellStyle name="SectionHeading 23 2 5" xfId="27872"/>
    <cellStyle name="SectionHeading 23 3" xfId="27873"/>
    <cellStyle name="SectionHeading 23 3 2" xfId="27874"/>
    <cellStyle name="SectionHeading 23 3 2 2" xfId="27875"/>
    <cellStyle name="SectionHeading 23 3 2 3" xfId="27876"/>
    <cellStyle name="SectionHeading 23 3 2 4" xfId="27877"/>
    <cellStyle name="SectionHeading 23 3 3" xfId="27878"/>
    <cellStyle name="SectionHeading 23 3 3 2" xfId="27879"/>
    <cellStyle name="SectionHeading 23 3 4" xfId="27880"/>
    <cellStyle name="SectionHeading 23 3 5" xfId="27881"/>
    <cellStyle name="SectionHeading 23 4" xfId="27882"/>
    <cellStyle name="SectionHeading 23 4 2" xfId="27883"/>
    <cellStyle name="SectionHeading 23 4 2 2" xfId="27884"/>
    <cellStyle name="SectionHeading 23 4 2 3" xfId="27885"/>
    <cellStyle name="SectionHeading 23 4 2 4" xfId="27886"/>
    <cellStyle name="SectionHeading 23 4 3" xfId="27887"/>
    <cellStyle name="SectionHeading 23 4 3 2" xfId="27888"/>
    <cellStyle name="SectionHeading 23 4 4" xfId="27889"/>
    <cellStyle name="SectionHeading 23 4 5" xfId="27890"/>
    <cellStyle name="SectionHeading 23 5" xfId="27891"/>
    <cellStyle name="SectionHeading 23 5 2" xfId="27892"/>
    <cellStyle name="SectionHeading 23 5 3" xfId="27893"/>
    <cellStyle name="SectionHeading 23 5 4" xfId="27894"/>
    <cellStyle name="SectionHeading 23 6" xfId="27895"/>
    <cellStyle name="SectionHeading 23 6 2" xfId="27896"/>
    <cellStyle name="SectionHeading 23 7" xfId="27897"/>
    <cellStyle name="SectionHeading 23 8" xfId="27898"/>
    <cellStyle name="SectionHeading 24" xfId="27899"/>
    <cellStyle name="SectionHeading 24 2" xfId="27900"/>
    <cellStyle name="SectionHeading 24 2 2" xfId="27901"/>
    <cellStyle name="SectionHeading 24 2 2 2" xfId="27902"/>
    <cellStyle name="SectionHeading 24 2 2 3" xfId="27903"/>
    <cellStyle name="SectionHeading 24 2 2 4" xfId="27904"/>
    <cellStyle name="SectionHeading 24 2 3" xfId="27905"/>
    <cellStyle name="SectionHeading 24 2 3 2" xfId="27906"/>
    <cellStyle name="SectionHeading 24 2 4" xfId="27907"/>
    <cellStyle name="SectionHeading 24 2 5" xfId="27908"/>
    <cellStyle name="SectionHeading 24 3" xfId="27909"/>
    <cellStyle name="SectionHeading 24 3 2" xfId="27910"/>
    <cellStyle name="SectionHeading 24 3 2 2" xfId="27911"/>
    <cellStyle name="SectionHeading 24 3 2 3" xfId="27912"/>
    <cellStyle name="SectionHeading 24 3 2 4" xfId="27913"/>
    <cellStyle name="SectionHeading 24 3 3" xfId="27914"/>
    <cellStyle name="SectionHeading 24 3 3 2" xfId="27915"/>
    <cellStyle name="SectionHeading 24 3 4" xfId="27916"/>
    <cellStyle name="SectionHeading 24 3 5" xfId="27917"/>
    <cellStyle name="SectionHeading 24 4" xfId="27918"/>
    <cellStyle name="SectionHeading 24 4 2" xfId="27919"/>
    <cellStyle name="SectionHeading 24 4 2 2" xfId="27920"/>
    <cellStyle name="SectionHeading 24 4 2 3" xfId="27921"/>
    <cellStyle name="SectionHeading 24 4 2 4" xfId="27922"/>
    <cellStyle name="SectionHeading 24 4 3" xfId="27923"/>
    <cellStyle name="SectionHeading 24 4 3 2" xfId="27924"/>
    <cellStyle name="SectionHeading 24 4 4" xfId="27925"/>
    <cellStyle name="SectionHeading 24 4 5" xfId="27926"/>
    <cellStyle name="SectionHeading 24 5" xfId="27927"/>
    <cellStyle name="SectionHeading 24 5 2" xfId="27928"/>
    <cellStyle name="SectionHeading 24 5 3" xfId="27929"/>
    <cellStyle name="SectionHeading 24 5 4" xfId="27930"/>
    <cellStyle name="SectionHeading 24 6" xfId="27931"/>
    <cellStyle name="SectionHeading 24 6 2" xfId="27932"/>
    <cellStyle name="SectionHeading 24 7" xfId="27933"/>
    <cellStyle name="SectionHeading 24 8" xfId="27934"/>
    <cellStyle name="SectionHeading 25" xfId="27935"/>
    <cellStyle name="SectionHeading 25 2" xfId="27936"/>
    <cellStyle name="SectionHeading 25 2 2" xfId="27937"/>
    <cellStyle name="SectionHeading 25 2 2 2" xfId="27938"/>
    <cellStyle name="SectionHeading 25 2 2 3" xfId="27939"/>
    <cellStyle name="SectionHeading 25 2 2 4" xfId="27940"/>
    <cellStyle name="SectionHeading 25 2 3" xfId="27941"/>
    <cellStyle name="SectionHeading 25 2 3 2" xfId="27942"/>
    <cellStyle name="SectionHeading 25 2 4" xfId="27943"/>
    <cellStyle name="SectionHeading 25 2 5" xfId="27944"/>
    <cellStyle name="SectionHeading 25 3" xfId="27945"/>
    <cellStyle name="SectionHeading 25 3 2" xfId="27946"/>
    <cellStyle name="SectionHeading 25 3 2 2" xfId="27947"/>
    <cellStyle name="SectionHeading 25 3 2 3" xfId="27948"/>
    <cellStyle name="SectionHeading 25 3 2 4" xfId="27949"/>
    <cellStyle name="SectionHeading 25 3 3" xfId="27950"/>
    <cellStyle name="SectionHeading 25 3 3 2" xfId="27951"/>
    <cellStyle name="SectionHeading 25 3 4" xfId="27952"/>
    <cellStyle name="SectionHeading 25 3 5" xfId="27953"/>
    <cellStyle name="SectionHeading 25 4" xfId="27954"/>
    <cellStyle name="SectionHeading 25 4 2" xfId="27955"/>
    <cellStyle name="SectionHeading 25 4 2 2" xfId="27956"/>
    <cellStyle name="SectionHeading 25 4 2 3" xfId="27957"/>
    <cellStyle name="SectionHeading 25 4 2 4" xfId="27958"/>
    <cellStyle name="SectionHeading 25 4 3" xfId="27959"/>
    <cellStyle name="SectionHeading 25 4 3 2" xfId="27960"/>
    <cellStyle name="SectionHeading 25 4 4" xfId="27961"/>
    <cellStyle name="SectionHeading 25 4 5" xfId="27962"/>
    <cellStyle name="SectionHeading 25 5" xfId="27963"/>
    <cellStyle name="SectionHeading 25 5 2" xfId="27964"/>
    <cellStyle name="SectionHeading 25 5 3" xfId="27965"/>
    <cellStyle name="SectionHeading 25 5 4" xfId="27966"/>
    <cellStyle name="SectionHeading 25 6" xfId="27967"/>
    <cellStyle name="SectionHeading 25 6 2" xfId="27968"/>
    <cellStyle name="SectionHeading 25 7" xfId="27969"/>
    <cellStyle name="SectionHeading 25 8" xfId="27970"/>
    <cellStyle name="SectionHeading 26" xfId="27971"/>
    <cellStyle name="SectionHeading 26 2" xfId="27972"/>
    <cellStyle name="SectionHeading 26 2 2" xfId="27973"/>
    <cellStyle name="SectionHeading 26 2 2 2" xfId="27974"/>
    <cellStyle name="SectionHeading 26 2 2 3" xfId="27975"/>
    <cellStyle name="SectionHeading 26 2 2 4" xfId="27976"/>
    <cellStyle name="SectionHeading 26 2 3" xfId="27977"/>
    <cellStyle name="SectionHeading 26 2 3 2" xfId="27978"/>
    <cellStyle name="SectionHeading 26 2 4" xfId="27979"/>
    <cellStyle name="SectionHeading 26 2 5" xfId="27980"/>
    <cellStyle name="SectionHeading 26 3" xfId="27981"/>
    <cellStyle name="SectionHeading 26 3 2" xfId="27982"/>
    <cellStyle name="SectionHeading 26 3 2 2" xfId="27983"/>
    <cellStyle name="SectionHeading 26 3 2 3" xfId="27984"/>
    <cellStyle name="SectionHeading 26 3 2 4" xfId="27985"/>
    <cellStyle name="SectionHeading 26 3 3" xfId="27986"/>
    <cellStyle name="SectionHeading 26 3 3 2" xfId="27987"/>
    <cellStyle name="SectionHeading 26 3 4" xfId="27988"/>
    <cellStyle name="SectionHeading 26 3 5" xfId="27989"/>
    <cellStyle name="SectionHeading 26 4" xfId="27990"/>
    <cellStyle name="SectionHeading 26 4 2" xfId="27991"/>
    <cellStyle name="SectionHeading 26 4 2 2" xfId="27992"/>
    <cellStyle name="SectionHeading 26 4 2 3" xfId="27993"/>
    <cellStyle name="SectionHeading 26 4 2 4" xfId="27994"/>
    <cellStyle name="SectionHeading 26 4 3" xfId="27995"/>
    <cellStyle name="SectionHeading 26 4 3 2" xfId="27996"/>
    <cellStyle name="SectionHeading 26 4 4" xfId="27997"/>
    <cellStyle name="SectionHeading 26 4 5" xfId="27998"/>
    <cellStyle name="SectionHeading 26 5" xfId="27999"/>
    <cellStyle name="SectionHeading 26 5 2" xfId="28000"/>
    <cellStyle name="SectionHeading 26 5 3" xfId="28001"/>
    <cellStyle name="SectionHeading 26 5 4" xfId="28002"/>
    <cellStyle name="SectionHeading 26 6" xfId="28003"/>
    <cellStyle name="SectionHeading 26 6 2" xfId="28004"/>
    <cellStyle name="SectionHeading 26 7" xfId="28005"/>
    <cellStyle name="SectionHeading 26 8" xfId="28006"/>
    <cellStyle name="SectionHeading 27" xfId="28007"/>
    <cellStyle name="SectionHeading 27 2" xfId="28008"/>
    <cellStyle name="SectionHeading 27 2 2" xfId="28009"/>
    <cellStyle name="SectionHeading 27 2 2 2" xfId="28010"/>
    <cellStyle name="SectionHeading 27 2 2 3" xfId="28011"/>
    <cellStyle name="SectionHeading 27 2 2 4" xfId="28012"/>
    <cellStyle name="SectionHeading 27 2 3" xfId="28013"/>
    <cellStyle name="SectionHeading 27 2 3 2" xfId="28014"/>
    <cellStyle name="SectionHeading 27 2 4" xfId="28015"/>
    <cellStyle name="SectionHeading 27 2 5" xfId="28016"/>
    <cellStyle name="SectionHeading 27 3" xfId="28017"/>
    <cellStyle name="SectionHeading 27 3 2" xfId="28018"/>
    <cellStyle name="SectionHeading 27 3 2 2" xfId="28019"/>
    <cellStyle name="SectionHeading 27 3 2 3" xfId="28020"/>
    <cellStyle name="SectionHeading 27 3 2 4" xfId="28021"/>
    <cellStyle name="SectionHeading 27 3 3" xfId="28022"/>
    <cellStyle name="SectionHeading 27 3 3 2" xfId="28023"/>
    <cellStyle name="SectionHeading 27 3 4" xfId="28024"/>
    <cellStyle name="SectionHeading 27 3 5" xfId="28025"/>
    <cellStyle name="SectionHeading 27 4" xfId="28026"/>
    <cellStyle name="SectionHeading 27 4 2" xfId="28027"/>
    <cellStyle name="SectionHeading 27 4 2 2" xfId="28028"/>
    <cellStyle name="SectionHeading 27 4 2 3" xfId="28029"/>
    <cellStyle name="SectionHeading 27 4 2 4" xfId="28030"/>
    <cellStyle name="SectionHeading 27 4 3" xfId="28031"/>
    <cellStyle name="SectionHeading 27 4 3 2" xfId="28032"/>
    <cellStyle name="SectionHeading 27 4 4" xfId="28033"/>
    <cellStyle name="SectionHeading 27 4 5" xfId="28034"/>
    <cellStyle name="SectionHeading 27 5" xfId="28035"/>
    <cellStyle name="SectionHeading 27 5 2" xfId="28036"/>
    <cellStyle name="SectionHeading 27 5 3" xfId="28037"/>
    <cellStyle name="SectionHeading 27 5 4" xfId="28038"/>
    <cellStyle name="SectionHeading 27 6" xfId="28039"/>
    <cellStyle name="SectionHeading 27 6 2" xfId="28040"/>
    <cellStyle name="SectionHeading 27 7" xfId="28041"/>
    <cellStyle name="SectionHeading 27 8" xfId="28042"/>
    <cellStyle name="SectionHeading 28" xfId="28043"/>
    <cellStyle name="SectionHeading 28 2" xfId="28044"/>
    <cellStyle name="SectionHeading 28 2 2" xfId="28045"/>
    <cellStyle name="SectionHeading 28 2 2 2" xfId="28046"/>
    <cellStyle name="SectionHeading 28 2 2 3" xfId="28047"/>
    <cellStyle name="SectionHeading 28 2 2 4" xfId="28048"/>
    <cellStyle name="SectionHeading 28 2 3" xfId="28049"/>
    <cellStyle name="SectionHeading 28 2 3 2" xfId="28050"/>
    <cellStyle name="SectionHeading 28 2 4" xfId="28051"/>
    <cellStyle name="SectionHeading 28 2 5" xfId="28052"/>
    <cellStyle name="SectionHeading 28 3" xfId="28053"/>
    <cellStyle name="SectionHeading 28 3 2" xfId="28054"/>
    <cellStyle name="SectionHeading 28 3 2 2" xfId="28055"/>
    <cellStyle name="SectionHeading 28 3 2 3" xfId="28056"/>
    <cellStyle name="SectionHeading 28 3 2 4" xfId="28057"/>
    <cellStyle name="SectionHeading 28 3 3" xfId="28058"/>
    <cellStyle name="SectionHeading 28 3 3 2" xfId="28059"/>
    <cellStyle name="SectionHeading 28 3 4" xfId="28060"/>
    <cellStyle name="SectionHeading 28 3 5" xfId="28061"/>
    <cellStyle name="SectionHeading 28 4" xfId="28062"/>
    <cellStyle name="SectionHeading 28 4 2" xfId="28063"/>
    <cellStyle name="SectionHeading 28 4 2 2" xfId="28064"/>
    <cellStyle name="SectionHeading 28 4 2 3" xfId="28065"/>
    <cellStyle name="SectionHeading 28 4 2 4" xfId="28066"/>
    <cellStyle name="SectionHeading 28 4 3" xfId="28067"/>
    <cellStyle name="SectionHeading 28 4 3 2" xfId="28068"/>
    <cellStyle name="SectionHeading 28 4 4" xfId="28069"/>
    <cellStyle name="SectionHeading 28 4 5" xfId="28070"/>
    <cellStyle name="SectionHeading 28 5" xfId="28071"/>
    <cellStyle name="SectionHeading 28 5 2" xfId="28072"/>
    <cellStyle name="SectionHeading 28 5 3" xfId="28073"/>
    <cellStyle name="SectionHeading 28 5 4" xfId="28074"/>
    <cellStyle name="SectionHeading 28 6" xfId="28075"/>
    <cellStyle name="SectionHeading 28 6 2" xfId="28076"/>
    <cellStyle name="SectionHeading 28 7" xfId="28077"/>
    <cellStyle name="SectionHeading 28 8" xfId="28078"/>
    <cellStyle name="SectionHeading 29" xfId="28079"/>
    <cellStyle name="SectionHeading 29 2" xfId="28080"/>
    <cellStyle name="SectionHeading 29 2 2" xfId="28081"/>
    <cellStyle name="SectionHeading 29 2 2 2" xfId="28082"/>
    <cellStyle name="SectionHeading 29 2 2 3" xfId="28083"/>
    <cellStyle name="SectionHeading 29 2 2 4" xfId="28084"/>
    <cellStyle name="SectionHeading 29 2 3" xfId="28085"/>
    <cellStyle name="SectionHeading 29 2 3 2" xfId="28086"/>
    <cellStyle name="SectionHeading 29 2 4" xfId="28087"/>
    <cellStyle name="SectionHeading 29 2 5" xfId="28088"/>
    <cellStyle name="SectionHeading 29 3" xfId="28089"/>
    <cellStyle name="SectionHeading 29 3 2" xfId="28090"/>
    <cellStyle name="SectionHeading 29 3 2 2" xfId="28091"/>
    <cellStyle name="SectionHeading 29 3 2 3" xfId="28092"/>
    <cellStyle name="SectionHeading 29 3 2 4" xfId="28093"/>
    <cellStyle name="SectionHeading 29 3 3" xfId="28094"/>
    <cellStyle name="SectionHeading 29 3 3 2" xfId="28095"/>
    <cellStyle name="SectionHeading 29 3 4" xfId="28096"/>
    <cellStyle name="SectionHeading 29 3 5" xfId="28097"/>
    <cellStyle name="SectionHeading 29 4" xfId="28098"/>
    <cellStyle name="SectionHeading 29 4 2" xfId="28099"/>
    <cellStyle name="SectionHeading 29 4 2 2" xfId="28100"/>
    <cellStyle name="SectionHeading 29 4 2 3" xfId="28101"/>
    <cellStyle name="SectionHeading 29 4 2 4" xfId="28102"/>
    <cellStyle name="SectionHeading 29 4 3" xfId="28103"/>
    <cellStyle name="SectionHeading 29 4 3 2" xfId="28104"/>
    <cellStyle name="SectionHeading 29 4 4" xfId="28105"/>
    <cellStyle name="SectionHeading 29 4 5" xfId="28106"/>
    <cellStyle name="SectionHeading 29 5" xfId="28107"/>
    <cellStyle name="SectionHeading 29 5 2" xfId="28108"/>
    <cellStyle name="SectionHeading 29 5 3" xfId="28109"/>
    <cellStyle name="SectionHeading 29 5 4" xfId="28110"/>
    <cellStyle name="SectionHeading 29 6" xfId="28111"/>
    <cellStyle name="SectionHeading 29 6 2" xfId="28112"/>
    <cellStyle name="SectionHeading 29 7" xfId="28113"/>
    <cellStyle name="SectionHeading 29 8" xfId="28114"/>
    <cellStyle name="SectionHeading 3" xfId="28115"/>
    <cellStyle name="SectionHeading 3 2" xfId="28116"/>
    <cellStyle name="SectionHeading 3 2 2" xfId="28117"/>
    <cellStyle name="SectionHeading 3 2 2 2" xfId="28118"/>
    <cellStyle name="SectionHeading 3 2 2 3" xfId="28119"/>
    <cellStyle name="SectionHeading 3 2 2 4" xfId="28120"/>
    <cellStyle name="SectionHeading 3 2 3" xfId="28121"/>
    <cellStyle name="SectionHeading 3 2 3 2" xfId="28122"/>
    <cellStyle name="SectionHeading 3 2 4" xfId="28123"/>
    <cellStyle name="SectionHeading 3 2 5" xfId="28124"/>
    <cellStyle name="SectionHeading 3 3" xfId="28125"/>
    <cellStyle name="SectionHeading 3 3 2" xfId="28126"/>
    <cellStyle name="SectionHeading 3 3 2 2" xfId="28127"/>
    <cellStyle name="SectionHeading 3 3 2 3" xfId="28128"/>
    <cellStyle name="SectionHeading 3 3 2 4" xfId="28129"/>
    <cellStyle name="SectionHeading 3 3 3" xfId="28130"/>
    <cellStyle name="SectionHeading 3 3 3 2" xfId="28131"/>
    <cellStyle name="SectionHeading 3 3 4" xfId="28132"/>
    <cellStyle name="SectionHeading 3 3 5" xfId="28133"/>
    <cellStyle name="SectionHeading 3 4" xfId="28134"/>
    <cellStyle name="SectionHeading 3 4 2" xfId="28135"/>
    <cellStyle name="SectionHeading 3 4 2 2" xfId="28136"/>
    <cellStyle name="SectionHeading 3 4 2 3" xfId="28137"/>
    <cellStyle name="SectionHeading 3 4 2 4" xfId="28138"/>
    <cellStyle name="SectionHeading 3 4 3" xfId="28139"/>
    <cellStyle name="SectionHeading 3 4 3 2" xfId="28140"/>
    <cellStyle name="SectionHeading 3 4 4" xfId="28141"/>
    <cellStyle name="SectionHeading 3 4 5" xfId="28142"/>
    <cellStyle name="SectionHeading 3 5" xfId="28143"/>
    <cellStyle name="SectionHeading 3 5 2" xfId="28144"/>
    <cellStyle name="SectionHeading 3 5 3" xfId="28145"/>
    <cellStyle name="SectionHeading 3 5 4" xfId="28146"/>
    <cellStyle name="SectionHeading 3 6" xfId="28147"/>
    <cellStyle name="SectionHeading 3 6 2" xfId="28148"/>
    <cellStyle name="SectionHeading 3 7" xfId="28149"/>
    <cellStyle name="SectionHeading 3 8" xfId="28150"/>
    <cellStyle name="SectionHeading 30" xfId="28151"/>
    <cellStyle name="SectionHeading 30 2" xfId="28152"/>
    <cellStyle name="SectionHeading 30 2 2" xfId="28153"/>
    <cellStyle name="SectionHeading 30 2 2 2" xfId="28154"/>
    <cellStyle name="SectionHeading 30 2 2 3" xfId="28155"/>
    <cellStyle name="SectionHeading 30 2 2 4" xfId="28156"/>
    <cellStyle name="SectionHeading 30 2 3" xfId="28157"/>
    <cellStyle name="SectionHeading 30 2 3 2" xfId="28158"/>
    <cellStyle name="SectionHeading 30 2 4" xfId="28159"/>
    <cellStyle name="SectionHeading 30 2 5" xfId="28160"/>
    <cellStyle name="SectionHeading 30 3" xfId="28161"/>
    <cellStyle name="SectionHeading 30 3 2" xfId="28162"/>
    <cellStyle name="SectionHeading 30 3 2 2" xfId="28163"/>
    <cellStyle name="SectionHeading 30 3 2 3" xfId="28164"/>
    <cellStyle name="SectionHeading 30 3 2 4" xfId="28165"/>
    <cellStyle name="SectionHeading 30 3 3" xfId="28166"/>
    <cellStyle name="SectionHeading 30 3 3 2" xfId="28167"/>
    <cellStyle name="SectionHeading 30 3 4" xfId="28168"/>
    <cellStyle name="SectionHeading 30 3 5" xfId="28169"/>
    <cellStyle name="SectionHeading 30 4" xfId="28170"/>
    <cellStyle name="SectionHeading 30 4 2" xfId="28171"/>
    <cellStyle name="SectionHeading 30 4 2 2" xfId="28172"/>
    <cellStyle name="SectionHeading 30 4 2 3" xfId="28173"/>
    <cellStyle name="SectionHeading 30 4 2 4" xfId="28174"/>
    <cellStyle name="SectionHeading 30 4 3" xfId="28175"/>
    <cellStyle name="SectionHeading 30 4 3 2" xfId="28176"/>
    <cellStyle name="SectionHeading 30 4 4" xfId="28177"/>
    <cellStyle name="SectionHeading 30 4 5" xfId="28178"/>
    <cellStyle name="SectionHeading 30 5" xfId="28179"/>
    <cellStyle name="SectionHeading 30 5 2" xfId="28180"/>
    <cellStyle name="SectionHeading 30 5 3" xfId="28181"/>
    <cellStyle name="SectionHeading 30 5 4" xfId="28182"/>
    <cellStyle name="SectionHeading 30 6" xfId="28183"/>
    <cellStyle name="SectionHeading 30 6 2" xfId="28184"/>
    <cellStyle name="SectionHeading 30 7" xfId="28185"/>
    <cellStyle name="SectionHeading 30 8" xfId="28186"/>
    <cellStyle name="SectionHeading 31" xfId="28187"/>
    <cellStyle name="SectionHeading 31 2" xfId="28188"/>
    <cellStyle name="SectionHeading 31 2 2" xfId="28189"/>
    <cellStyle name="SectionHeading 31 2 2 2" xfId="28190"/>
    <cellStyle name="SectionHeading 31 2 2 3" xfId="28191"/>
    <cellStyle name="SectionHeading 31 2 2 4" xfId="28192"/>
    <cellStyle name="SectionHeading 31 2 3" xfId="28193"/>
    <cellStyle name="SectionHeading 31 2 3 2" xfId="28194"/>
    <cellStyle name="SectionHeading 31 2 4" xfId="28195"/>
    <cellStyle name="SectionHeading 31 2 5" xfId="28196"/>
    <cellStyle name="SectionHeading 31 3" xfId="28197"/>
    <cellStyle name="SectionHeading 31 3 2" xfId="28198"/>
    <cellStyle name="SectionHeading 31 3 2 2" xfId="28199"/>
    <cellStyle name="SectionHeading 31 3 2 3" xfId="28200"/>
    <cellStyle name="SectionHeading 31 3 2 4" xfId="28201"/>
    <cellStyle name="SectionHeading 31 3 3" xfId="28202"/>
    <cellStyle name="SectionHeading 31 3 3 2" xfId="28203"/>
    <cellStyle name="SectionHeading 31 3 4" xfId="28204"/>
    <cellStyle name="SectionHeading 31 3 5" xfId="28205"/>
    <cellStyle name="SectionHeading 31 4" xfId="28206"/>
    <cellStyle name="SectionHeading 31 4 2" xfId="28207"/>
    <cellStyle name="SectionHeading 31 4 2 2" xfId="28208"/>
    <cellStyle name="SectionHeading 31 4 2 3" xfId="28209"/>
    <cellStyle name="SectionHeading 31 4 2 4" xfId="28210"/>
    <cellStyle name="SectionHeading 31 4 3" xfId="28211"/>
    <cellStyle name="SectionHeading 31 4 3 2" xfId="28212"/>
    <cellStyle name="SectionHeading 31 4 4" xfId="28213"/>
    <cellStyle name="SectionHeading 31 4 5" xfId="28214"/>
    <cellStyle name="SectionHeading 31 5" xfId="28215"/>
    <cellStyle name="SectionHeading 31 5 2" xfId="28216"/>
    <cellStyle name="SectionHeading 31 5 3" xfId="28217"/>
    <cellStyle name="SectionHeading 31 5 4" xfId="28218"/>
    <cellStyle name="SectionHeading 31 6" xfId="28219"/>
    <cellStyle name="SectionHeading 31 6 2" xfId="28220"/>
    <cellStyle name="SectionHeading 31 7" xfId="28221"/>
    <cellStyle name="SectionHeading 31 8" xfId="28222"/>
    <cellStyle name="SectionHeading 32" xfId="28223"/>
    <cellStyle name="SectionHeading 32 2" xfId="28224"/>
    <cellStyle name="SectionHeading 32 2 2" xfId="28225"/>
    <cellStyle name="SectionHeading 32 2 2 2" xfId="28226"/>
    <cellStyle name="SectionHeading 32 2 2 3" xfId="28227"/>
    <cellStyle name="SectionHeading 32 2 2 4" xfId="28228"/>
    <cellStyle name="SectionHeading 32 2 3" xfId="28229"/>
    <cellStyle name="SectionHeading 32 2 3 2" xfId="28230"/>
    <cellStyle name="SectionHeading 32 2 4" xfId="28231"/>
    <cellStyle name="SectionHeading 32 2 5" xfId="28232"/>
    <cellStyle name="SectionHeading 32 3" xfId="28233"/>
    <cellStyle name="SectionHeading 32 3 2" xfId="28234"/>
    <cellStyle name="SectionHeading 32 3 2 2" xfId="28235"/>
    <cellStyle name="SectionHeading 32 3 2 3" xfId="28236"/>
    <cellStyle name="SectionHeading 32 3 2 4" xfId="28237"/>
    <cellStyle name="SectionHeading 32 3 3" xfId="28238"/>
    <cellStyle name="SectionHeading 32 3 3 2" xfId="28239"/>
    <cellStyle name="SectionHeading 32 3 4" xfId="28240"/>
    <cellStyle name="SectionHeading 32 3 5" xfId="28241"/>
    <cellStyle name="SectionHeading 32 4" xfId="28242"/>
    <cellStyle name="SectionHeading 32 4 2" xfId="28243"/>
    <cellStyle name="SectionHeading 32 4 2 2" xfId="28244"/>
    <cellStyle name="SectionHeading 32 4 2 3" xfId="28245"/>
    <cellStyle name="SectionHeading 32 4 2 4" xfId="28246"/>
    <cellStyle name="SectionHeading 32 4 3" xfId="28247"/>
    <cellStyle name="SectionHeading 32 4 3 2" xfId="28248"/>
    <cellStyle name="SectionHeading 32 4 4" xfId="28249"/>
    <cellStyle name="SectionHeading 32 4 5" xfId="28250"/>
    <cellStyle name="SectionHeading 32 5" xfId="28251"/>
    <cellStyle name="SectionHeading 32 5 2" xfId="28252"/>
    <cellStyle name="SectionHeading 32 5 3" xfId="28253"/>
    <cellStyle name="SectionHeading 32 5 4" xfId="28254"/>
    <cellStyle name="SectionHeading 32 6" xfId="28255"/>
    <cellStyle name="SectionHeading 32 6 2" xfId="28256"/>
    <cellStyle name="SectionHeading 32 7" xfId="28257"/>
    <cellStyle name="SectionHeading 32 8" xfId="28258"/>
    <cellStyle name="SectionHeading 33" xfId="28259"/>
    <cellStyle name="SectionHeading 33 2" xfId="28260"/>
    <cellStyle name="SectionHeading 33 2 2" xfId="28261"/>
    <cellStyle name="SectionHeading 33 2 2 2" xfId="28262"/>
    <cellStyle name="SectionHeading 33 2 2 3" xfId="28263"/>
    <cellStyle name="SectionHeading 33 2 2 4" xfId="28264"/>
    <cellStyle name="SectionHeading 33 2 3" xfId="28265"/>
    <cellStyle name="SectionHeading 33 2 3 2" xfId="28266"/>
    <cellStyle name="SectionHeading 33 2 4" xfId="28267"/>
    <cellStyle name="SectionHeading 33 2 5" xfId="28268"/>
    <cellStyle name="SectionHeading 33 3" xfId="28269"/>
    <cellStyle name="SectionHeading 33 3 2" xfId="28270"/>
    <cellStyle name="SectionHeading 33 3 2 2" xfId="28271"/>
    <cellStyle name="SectionHeading 33 3 2 3" xfId="28272"/>
    <cellStyle name="SectionHeading 33 3 2 4" xfId="28273"/>
    <cellStyle name="SectionHeading 33 3 3" xfId="28274"/>
    <cellStyle name="SectionHeading 33 3 3 2" xfId="28275"/>
    <cellStyle name="SectionHeading 33 3 4" xfId="28276"/>
    <cellStyle name="SectionHeading 33 3 5" xfId="28277"/>
    <cellStyle name="SectionHeading 33 4" xfId="28278"/>
    <cellStyle name="SectionHeading 33 4 2" xfId="28279"/>
    <cellStyle name="SectionHeading 33 4 2 2" xfId="28280"/>
    <cellStyle name="SectionHeading 33 4 2 3" xfId="28281"/>
    <cellStyle name="SectionHeading 33 4 2 4" xfId="28282"/>
    <cellStyle name="SectionHeading 33 4 3" xfId="28283"/>
    <cellStyle name="SectionHeading 33 4 3 2" xfId="28284"/>
    <cellStyle name="SectionHeading 33 4 4" xfId="28285"/>
    <cellStyle name="SectionHeading 33 4 5" xfId="28286"/>
    <cellStyle name="SectionHeading 33 5" xfId="28287"/>
    <cellStyle name="SectionHeading 33 5 2" xfId="28288"/>
    <cellStyle name="SectionHeading 33 5 3" xfId="28289"/>
    <cellStyle name="SectionHeading 33 5 4" xfId="28290"/>
    <cellStyle name="SectionHeading 33 6" xfId="28291"/>
    <cellStyle name="SectionHeading 33 6 2" xfId="28292"/>
    <cellStyle name="SectionHeading 33 7" xfId="28293"/>
    <cellStyle name="SectionHeading 33 8" xfId="28294"/>
    <cellStyle name="SectionHeading 34" xfId="28295"/>
    <cellStyle name="SectionHeading 34 2" xfId="28296"/>
    <cellStyle name="SectionHeading 34 3" xfId="28297"/>
    <cellStyle name="SectionHeading 34 4" xfId="28298"/>
    <cellStyle name="SectionHeading 35" xfId="28299"/>
    <cellStyle name="SectionHeading 35 2" xfId="28300"/>
    <cellStyle name="SectionHeading 36" xfId="28301"/>
    <cellStyle name="SectionHeading 4" xfId="28302"/>
    <cellStyle name="SectionHeading 4 2" xfId="28303"/>
    <cellStyle name="SectionHeading 4 2 2" xfId="28304"/>
    <cellStyle name="SectionHeading 4 2 2 2" xfId="28305"/>
    <cellStyle name="SectionHeading 4 2 2 3" xfId="28306"/>
    <cellStyle name="SectionHeading 4 2 2 4" xfId="28307"/>
    <cellStyle name="SectionHeading 4 2 3" xfId="28308"/>
    <cellStyle name="SectionHeading 4 2 3 2" xfId="28309"/>
    <cellStyle name="SectionHeading 4 2 4" xfId="28310"/>
    <cellStyle name="SectionHeading 4 2 5" xfId="28311"/>
    <cellStyle name="SectionHeading 4 3" xfId="28312"/>
    <cellStyle name="SectionHeading 4 3 2" xfId="28313"/>
    <cellStyle name="SectionHeading 4 3 2 2" xfId="28314"/>
    <cellStyle name="SectionHeading 4 3 2 3" xfId="28315"/>
    <cellStyle name="SectionHeading 4 3 2 4" xfId="28316"/>
    <cellStyle name="SectionHeading 4 3 3" xfId="28317"/>
    <cellStyle name="SectionHeading 4 3 3 2" xfId="28318"/>
    <cellStyle name="SectionHeading 4 3 4" xfId="28319"/>
    <cellStyle name="SectionHeading 4 3 5" xfId="28320"/>
    <cellStyle name="SectionHeading 4 4" xfId="28321"/>
    <cellStyle name="SectionHeading 4 4 2" xfId="28322"/>
    <cellStyle name="SectionHeading 4 4 2 2" xfId="28323"/>
    <cellStyle name="SectionHeading 4 4 2 3" xfId="28324"/>
    <cellStyle name="SectionHeading 4 4 2 4" xfId="28325"/>
    <cellStyle name="SectionHeading 4 4 3" xfId="28326"/>
    <cellStyle name="SectionHeading 4 4 3 2" xfId="28327"/>
    <cellStyle name="SectionHeading 4 4 4" xfId="28328"/>
    <cellStyle name="SectionHeading 4 4 5" xfId="28329"/>
    <cellStyle name="SectionHeading 4 5" xfId="28330"/>
    <cellStyle name="SectionHeading 4 5 2" xfId="28331"/>
    <cellStyle name="SectionHeading 4 5 3" xfId="28332"/>
    <cellStyle name="SectionHeading 4 5 4" xfId="28333"/>
    <cellStyle name="SectionHeading 4 6" xfId="28334"/>
    <cellStyle name="SectionHeading 4 6 2" xfId="28335"/>
    <cellStyle name="SectionHeading 4 7" xfId="28336"/>
    <cellStyle name="SectionHeading 4 8" xfId="28337"/>
    <cellStyle name="SectionHeading 5" xfId="28338"/>
    <cellStyle name="SectionHeading 5 2" xfId="28339"/>
    <cellStyle name="SectionHeading 5 2 2" xfId="28340"/>
    <cellStyle name="SectionHeading 5 2 2 2" xfId="28341"/>
    <cellStyle name="SectionHeading 5 2 2 3" xfId="28342"/>
    <cellStyle name="SectionHeading 5 2 2 4" xfId="28343"/>
    <cellStyle name="SectionHeading 5 2 3" xfId="28344"/>
    <cellStyle name="SectionHeading 5 2 3 2" xfId="28345"/>
    <cellStyle name="SectionHeading 5 2 4" xfId="28346"/>
    <cellStyle name="SectionHeading 5 2 5" xfId="28347"/>
    <cellStyle name="SectionHeading 5 3" xfId="28348"/>
    <cellStyle name="SectionHeading 5 3 2" xfId="28349"/>
    <cellStyle name="SectionHeading 5 3 2 2" xfId="28350"/>
    <cellStyle name="SectionHeading 5 3 2 3" xfId="28351"/>
    <cellStyle name="SectionHeading 5 3 2 4" xfId="28352"/>
    <cellStyle name="SectionHeading 5 3 3" xfId="28353"/>
    <cellStyle name="SectionHeading 5 3 3 2" xfId="28354"/>
    <cellStyle name="SectionHeading 5 3 4" xfId="28355"/>
    <cellStyle name="SectionHeading 5 3 5" xfId="28356"/>
    <cellStyle name="SectionHeading 5 4" xfId="28357"/>
    <cellStyle name="SectionHeading 5 4 2" xfId="28358"/>
    <cellStyle name="SectionHeading 5 4 2 2" xfId="28359"/>
    <cellStyle name="SectionHeading 5 4 2 3" xfId="28360"/>
    <cellStyle name="SectionHeading 5 4 2 4" xfId="28361"/>
    <cellStyle name="SectionHeading 5 4 3" xfId="28362"/>
    <cellStyle name="SectionHeading 5 4 3 2" xfId="28363"/>
    <cellStyle name="SectionHeading 5 4 4" xfId="28364"/>
    <cellStyle name="SectionHeading 5 4 5" xfId="28365"/>
    <cellStyle name="SectionHeading 5 5" xfId="28366"/>
    <cellStyle name="SectionHeading 5 5 2" xfId="28367"/>
    <cellStyle name="SectionHeading 5 5 3" xfId="28368"/>
    <cellStyle name="SectionHeading 5 5 4" xfId="28369"/>
    <cellStyle name="SectionHeading 5 6" xfId="28370"/>
    <cellStyle name="SectionHeading 5 6 2" xfId="28371"/>
    <cellStyle name="SectionHeading 5 7" xfId="28372"/>
    <cellStyle name="SectionHeading 5 8" xfId="28373"/>
    <cellStyle name="SectionHeading 6" xfId="28374"/>
    <cellStyle name="SectionHeading 6 2" xfId="28375"/>
    <cellStyle name="SectionHeading 6 2 2" xfId="28376"/>
    <cellStyle name="SectionHeading 6 2 2 2" xfId="28377"/>
    <cellStyle name="SectionHeading 6 2 2 3" xfId="28378"/>
    <cellStyle name="SectionHeading 6 2 2 4" xfId="28379"/>
    <cellStyle name="SectionHeading 6 2 3" xfId="28380"/>
    <cellStyle name="SectionHeading 6 2 3 2" xfId="28381"/>
    <cellStyle name="SectionHeading 6 2 4" xfId="28382"/>
    <cellStyle name="SectionHeading 6 2 5" xfId="28383"/>
    <cellStyle name="SectionHeading 6 3" xfId="28384"/>
    <cellStyle name="SectionHeading 6 3 2" xfId="28385"/>
    <cellStyle name="SectionHeading 6 3 2 2" xfId="28386"/>
    <cellStyle name="SectionHeading 6 3 2 3" xfId="28387"/>
    <cellStyle name="SectionHeading 6 3 2 4" xfId="28388"/>
    <cellStyle name="SectionHeading 6 3 3" xfId="28389"/>
    <cellStyle name="SectionHeading 6 3 3 2" xfId="28390"/>
    <cellStyle name="SectionHeading 6 3 4" xfId="28391"/>
    <cellStyle name="SectionHeading 6 3 5" xfId="28392"/>
    <cellStyle name="SectionHeading 6 4" xfId="28393"/>
    <cellStyle name="SectionHeading 6 4 2" xfId="28394"/>
    <cellStyle name="SectionHeading 6 4 2 2" xfId="28395"/>
    <cellStyle name="SectionHeading 6 4 2 3" xfId="28396"/>
    <cellStyle name="SectionHeading 6 4 2 4" xfId="28397"/>
    <cellStyle name="SectionHeading 6 4 3" xfId="28398"/>
    <cellStyle name="SectionHeading 6 4 3 2" xfId="28399"/>
    <cellStyle name="SectionHeading 6 4 4" xfId="28400"/>
    <cellStyle name="SectionHeading 6 4 5" xfId="28401"/>
    <cellStyle name="SectionHeading 6 5" xfId="28402"/>
    <cellStyle name="SectionHeading 6 5 2" xfId="28403"/>
    <cellStyle name="SectionHeading 6 5 3" xfId="28404"/>
    <cellStyle name="SectionHeading 6 5 4" xfId="28405"/>
    <cellStyle name="SectionHeading 6 6" xfId="28406"/>
    <cellStyle name="SectionHeading 6 6 2" xfId="28407"/>
    <cellStyle name="SectionHeading 6 7" xfId="28408"/>
    <cellStyle name="SectionHeading 6 8" xfId="28409"/>
    <cellStyle name="SectionHeading 7" xfId="28410"/>
    <cellStyle name="SectionHeading 7 2" xfId="28411"/>
    <cellStyle name="SectionHeading 7 2 2" xfId="28412"/>
    <cellStyle name="SectionHeading 7 2 2 2" xfId="28413"/>
    <cellStyle name="SectionHeading 7 2 2 3" xfId="28414"/>
    <cellStyle name="SectionHeading 7 2 2 4" xfId="28415"/>
    <cellStyle name="SectionHeading 7 2 3" xfId="28416"/>
    <cellStyle name="SectionHeading 7 2 3 2" xfId="28417"/>
    <cellStyle name="SectionHeading 7 2 4" xfId="28418"/>
    <cellStyle name="SectionHeading 7 2 5" xfId="28419"/>
    <cellStyle name="SectionHeading 7 3" xfId="28420"/>
    <cellStyle name="SectionHeading 7 3 2" xfId="28421"/>
    <cellStyle name="SectionHeading 7 3 2 2" xfId="28422"/>
    <cellStyle name="SectionHeading 7 3 2 3" xfId="28423"/>
    <cellStyle name="SectionHeading 7 3 2 4" xfId="28424"/>
    <cellStyle name="SectionHeading 7 3 3" xfId="28425"/>
    <cellStyle name="SectionHeading 7 3 3 2" xfId="28426"/>
    <cellStyle name="SectionHeading 7 3 4" xfId="28427"/>
    <cellStyle name="SectionHeading 7 3 5" xfId="28428"/>
    <cellStyle name="SectionHeading 7 4" xfId="28429"/>
    <cellStyle name="SectionHeading 7 4 2" xfId="28430"/>
    <cellStyle name="SectionHeading 7 4 2 2" xfId="28431"/>
    <cellStyle name="SectionHeading 7 4 2 3" xfId="28432"/>
    <cellStyle name="SectionHeading 7 4 2 4" xfId="28433"/>
    <cellStyle name="SectionHeading 7 4 3" xfId="28434"/>
    <cellStyle name="SectionHeading 7 4 3 2" xfId="28435"/>
    <cellStyle name="SectionHeading 7 4 4" xfId="28436"/>
    <cellStyle name="SectionHeading 7 4 5" xfId="28437"/>
    <cellStyle name="SectionHeading 7 5" xfId="28438"/>
    <cellStyle name="SectionHeading 7 5 2" xfId="28439"/>
    <cellStyle name="SectionHeading 7 5 3" xfId="28440"/>
    <cellStyle name="SectionHeading 7 5 4" xfId="28441"/>
    <cellStyle name="SectionHeading 7 6" xfId="28442"/>
    <cellStyle name="SectionHeading 7 6 2" xfId="28443"/>
    <cellStyle name="SectionHeading 7 7" xfId="28444"/>
    <cellStyle name="SectionHeading 7 8" xfId="28445"/>
    <cellStyle name="SectionHeading 8" xfId="28446"/>
    <cellStyle name="SectionHeading 8 2" xfId="28447"/>
    <cellStyle name="SectionHeading 8 2 2" xfId="28448"/>
    <cellStyle name="SectionHeading 8 2 2 2" xfId="28449"/>
    <cellStyle name="SectionHeading 8 2 2 3" xfId="28450"/>
    <cellStyle name="SectionHeading 8 2 2 4" xfId="28451"/>
    <cellStyle name="SectionHeading 8 2 3" xfId="28452"/>
    <cellStyle name="SectionHeading 8 2 3 2" xfId="28453"/>
    <cellStyle name="SectionHeading 8 2 4" xfId="28454"/>
    <cellStyle name="SectionHeading 8 2 5" xfId="28455"/>
    <cellStyle name="SectionHeading 8 3" xfId="28456"/>
    <cellStyle name="SectionHeading 8 3 2" xfId="28457"/>
    <cellStyle name="SectionHeading 8 3 2 2" xfId="28458"/>
    <cellStyle name="SectionHeading 8 3 2 3" xfId="28459"/>
    <cellStyle name="SectionHeading 8 3 2 4" xfId="28460"/>
    <cellStyle name="SectionHeading 8 3 3" xfId="28461"/>
    <cellStyle name="SectionHeading 8 3 3 2" xfId="28462"/>
    <cellStyle name="SectionHeading 8 3 4" xfId="28463"/>
    <cellStyle name="SectionHeading 8 3 5" xfId="28464"/>
    <cellStyle name="SectionHeading 8 4" xfId="28465"/>
    <cellStyle name="SectionHeading 8 4 2" xfId="28466"/>
    <cellStyle name="SectionHeading 8 4 2 2" xfId="28467"/>
    <cellStyle name="SectionHeading 8 4 2 3" xfId="28468"/>
    <cellStyle name="SectionHeading 8 4 2 4" xfId="28469"/>
    <cellStyle name="SectionHeading 8 4 3" xfId="28470"/>
    <cellStyle name="SectionHeading 8 4 3 2" xfId="28471"/>
    <cellStyle name="SectionHeading 8 4 4" xfId="28472"/>
    <cellStyle name="SectionHeading 8 4 5" xfId="28473"/>
    <cellStyle name="SectionHeading 8 5" xfId="28474"/>
    <cellStyle name="SectionHeading 8 5 2" xfId="28475"/>
    <cellStyle name="SectionHeading 8 5 3" xfId="28476"/>
    <cellStyle name="SectionHeading 8 5 4" xfId="28477"/>
    <cellStyle name="SectionHeading 8 6" xfId="28478"/>
    <cellStyle name="SectionHeading 8 6 2" xfId="28479"/>
    <cellStyle name="SectionHeading 8 7" xfId="28480"/>
    <cellStyle name="SectionHeading 8 8" xfId="28481"/>
    <cellStyle name="SectionHeading 9" xfId="28482"/>
    <cellStyle name="SectionHeading 9 2" xfId="28483"/>
    <cellStyle name="SectionHeading 9 2 2" xfId="28484"/>
    <cellStyle name="SectionHeading 9 2 2 2" xfId="28485"/>
    <cellStyle name="SectionHeading 9 2 2 3" xfId="28486"/>
    <cellStyle name="SectionHeading 9 2 2 4" xfId="28487"/>
    <cellStyle name="SectionHeading 9 2 3" xfId="28488"/>
    <cellStyle name="SectionHeading 9 2 3 2" xfId="28489"/>
    <cellStyle name="SectionHeading 9 2 4" xfId="28490"/>
    <cellStyle name="SectionHeading 9 2 5" xfId="28491"/>
    <cellStyle name="SectionHeading 9 3" xfId="28492"/>
    <cellStyle name="SectionHeading 9 3 2" xfId="28493"/>
    <cellStyle name="SectionHeading 9 3 2 2" xfId="28494"/>
    <cellStyle name="SectionHeading 9 3 2 3" xfId="28495"/>
    <cellStyle name="SectionHeading 9 3 2 4" xfId="28496"/>
    <cellStyle name="SectionHeading 9 3 3" xfId="28497"/>
    <cellStyle name="SectionHeading 9 3 3 2" xfId="28498"/>
    <cellStyle name="SectionHeading 9 3 4" xfId="28499"/>
    <cellStyle name="SectionHeading 9 3 5" xfId="28500"/>
    <cellStyle name="SectionHeading 9 4" xfId="28501"/>
    <cellStyle name="SectionHeading 9 4 2" xfId="28502"/>
    <cellStyle name="SectionHeading 9 4 2 2" xfId="28503"/>
    <cellStyle name="SectionHeading 9 4 2 3" xfId="28504"/>
    <cellStyle name="SectionHeading 9 4 2 4" xfId="28505"/>
    <cellStyle name="SectionHeading 9 4 3" xfId="28506"/>
    <cellStyle name="SectionHeading 9 4 3 2" xfId="28507"/>
    <cellStyle name="SectionHeading 9 4 4" xfId="28508"/>
    <cellStyle name="SectionHeading 9 4 5" xfId="28509"/>
    <cellStyle name="SectionHeading 9 5" xfId="28510"/>
    <cellStyle name="SectionHeading 9 5 2" xfId="28511"/>
    <cellStyle name="SectionHeading 9 5 3" xfId="28512"/>
    <cellStyle name="SectionHeading 9 5 4" xfId="28513"/>
    <cellStyle name="SectionHeading 9 6" xfId="28514"/>
    <cellStyle name="SectionHeading 9 6 2" xfId="28515"/>
    <cellStyle name="SectionHeading 9 7" xfId="28516"/>
    <cellStyle name="SectionHeading 9 8" xfId="28517"/>
    <cellStyle name="Sen_%1" xfId="5221"/>
    <cellStyle name="Single Cell Column Heading" xfId="5222"/>
    <cellStyle name="Standard" xfId="5223"/>
    <cellStyle name="std" xfId="5224"/>
    <cellStyle name="Strange" xfId="5225"/>
    <cellStyle name="Style 1" xfId="5226"/>
    <cellStyle name="Style 1 2" xfId="5227"/>
    <cellStyle name="Style 1061" xfId="5228"/>
    <cellStyle name="Style 1063" xfId="5229"/>
    <cellStyle name="Style 1065" xfId="5230"/>
    <cellStyle name="Style 1067" xfId="5231"/>
    <cellStyle name="Style 1072" xfId="5232"/>
    <cellStyle name="Style 1073" xfId="5233"/>
    <cellStyle name="Style 1074" xfId="5234"/>
    <cellStyle name="Style 1075" xfId="5235"/>
    <cellStyle name="Style 1076" xfId="5236"/>
    <cellStyle name="Style 1077" xfId="5237"/>
    <cellStyle name="Style 1078" xfId="5238"/>
    <cellStyle name="Style 1079" xfId="5239"/>
    <cellStyle name="Style 21" xfId="5240"/>
    <cellStyle name="Style 22" xfId="5241"/>
    <cellStyle name="Style 23" xfId="5242"/>
    <cellStyle name="Style 24" xfId="5243"/>
    <cellStyle name="Style 25" xfId="5244"/>
    <cellStyle name="Style 26" xfId="5245"/>
    <cellStyle name="Style 27" xfId="5246"/>
    <cellStyle name="Style 28" xfId="5247"/>
    <cellStyle name="Style 29" xfId="5248"/>
    <cellStyle name="Style 30" xfId="5249"/>
    <cellStyle name="Style 665" xfId="5250"/>
    <cellStyle name="Style 673" xfId="5251"/>
    <cellStyle name="style1" xfId="5252"/>
    <cellStyle name="Style2" xfId="5253"/>
    <cellStyle name="Style3" xfId="5254"/>
    <cellStyle name="Style4" xfId="5255"/>
    <cellStyle name="Style5" xfId="5256"/>
    <cellStyle name="style9" xfId="5257"/>
    <cellStyle name="style9 10" xfId="28518"/>
    <cellStyle name="style9 10 2" xfId="28519"/>
    <cellStyle name="style9 10 2 2" xfId="28520"/>
    <cellStyle name="style9 10 2 2 2" xfId="28521"/>
    <cellStyle name="style9 10 2 3" xfId="28522"/>
    <cellStyle name="style9 10 2 3 2" xfId="28523"/>
    <cellStyle name="style9 10 2 4" xfId="28524"/>
    <cellStyle name="style9 10 2 5" xfId="28525"/>
    <cellStyle name="style9 10 3" xfId="28526"/>
    <cellStyle name="style9 10 3 2" xfId="28527"/>
    <cellStyle name="style9 10 3 2 2" xfId="28528"/>
    <cellStyle name="style9 10 3 3" xfId="28529"/>
    <cellStyle name="style9 10 3 3 2" xfId="28530"/>
    <cellStyle name="style9 10 3 4" xfId="28531"/>
    <cellStyle name="style9 10 3 5" xfId="28532"/>
    <cellStyle name="style9 10 4" xfId="28533"/>
    <cellStyle name="style9 10 4 2" xfId="28534"/>
    <cellStyle name="style9 10 4 2 2" xfId="28535"/>
    <cellStyle name="style9 10 4 3" xfId="28536"/>
    <cellStyle name="style9 10 4 3 2" xfId="28537"/>
    <cellStyle name="style9 10 4 4" xfId="28538"/>
    <cellStyle name="style9 10 4 5" xfId="28539"/>
    <cellStyle name="style9 10 5" xfId="28540"/>
    <cellStyle name="style9 10 5 2" xfId="28541"/>
    <cellStyle name="style9 10 6" xfId="28542"/>
    <cellStyle name="style9 10 6 2" xfId="28543"/>
    <cellStyle name="style9 10 7" xfId="28544"/>
    <cellStyle name="style9 10 8" xfId="28545"/>
    <cellStyle name="style9 11" xfId="28546"/>
    <cellStyle name="style9 11 2" xfId="28547"/>
    <cellStyle name="style9 11 2 2" xfId="28548"/>
    <cellStyle name="style9 11 2 2 2" xfId="28549"/>
    <cellStyle name="style9 11 2 3" xfId="28550"/>
    <cellStyle name="style9 11 2 3 2" xfId="28551"/>
    <cellStyle name="style9 11 2 4" xfId="28552"/>
    <cellStyle name="style9 11 2 5" xfId="28553"/>
    <cellStyle name="style9 11 3" xfId="28554"/>
    <cellStyle name="style9 11 3 2" xfId="28555"/>
    <cellStyle name="style9 11 3 2 2" xfId="28556"/>
    <cellStyle name="style9 11 3 3" xfId="28557"/>
    <cellStyle name="style9 11 3 3 2" xfId="28558"/>
    <cellStyle name="style9 11 3 4" xfId="28559"/>
    <cellStyle name="style9 11 3 5" xfId="28560"/>
    <cellStyle name="style9 11 4" xfId="28561"/>
    <cellStyle name="style9 11 4 2" xfId="28562"/>
    <cellStyle name="style9 11 4 2 2" xfId="28563"/>
    <cellStyle name="style9 11 4 3" xfId="28564"/>
    <cellStyle name="style9 11 4 3 2" xfId="28565"/>
    <cellStyle name="style9 11 4 4" xfId="28566"/>
    <cellStyle name="style9 11 4 5" xfId="28567"/>
    <cellStyle name="style9 11 5" xfId="28568"/>
    <cellStyle name="style9 11 5 2" xfId="28569"/>
    <cellStyle name="style9 11 6" xfId="28570"/>
    <cellStyle name="style9 11 6 2" xfId="28571"/>
    <cellStyle name="style9 11 7" xfId="28572"/>
    <cellStyle name="style9 11 8" xfId="28573"/>
    <cellStyle name="style9 12" xfId="28574"/>
    <cellStyle name="style9 12 2" xfId="28575"/>
    <cellStyle name="style9 12 2 2" xfId="28576"/>
    <cellStyle name="style9 12 2 2 2" xfId="28577"/>
    <cellStyle name="style9 12 2 3" xfId="28578"/>
    <cellStyle name="style9 12 2 3 2" xfId="28579"/>
    <cellStyle name="style9 12 2 4" xfId="28580"/>
    <cellStyle name="style9 12 2 5" xfId="28581"/>
    <cellStyle name="style9 12 3" xfId="28582"/>
    <cellStyle name="style9 12 3 2" xfId="28583"/>
    <cellStyle name="style9 12 3 2 2" xfId="28584"/>
    <cellStyle name="style9 12 3 3" xfId="28585"/>
    <cellStyle name="style9 12 3 3 2" xfId="28586"/>
    <cellStyle name="style9 12 3 4" xfId="28587"/>
    <cellStyle name="style9 12 3 5" xfId="28588"/>
    <cellStyle name="style9 12 4" xfId="28589"/>
    <cellStyle name="style9 12 4 2" xfId="28590"/>
    <cellStyle name="style9 12 4 2 2" xfId="28591"/>
    <cellStyle name="style9 12 4 3" xfId="28592"/>
    <cellStyle name="style9 12 4 3 2" xfId="28593"/>
    <cellStyle name="style9 12 4 4" xfId="28594"/>
    <cellStyle name="style9 12 4 5" xfId="28595"/>
    <cellStyle name="style9 12 5" xfId="28596"/>
    <cellStyle name="style9 12 5 2" xfId="28597"/>
    <cellStyle name="style9 12 6" xfId="28598"/>
    <cellStyle name="style9 12 6 2" xfId="28599"/>
    <cellStyle name="style9 12 7" xfId="28600"/>
    <cellStyle name="style9 12 8" xfId="28601"/>
    <cellStyle name="style9 13" xfId="28602"/>
    <cellStyle name="style9 13 2" xfId="28603"/>
    <cellStyle name="style9 13 2 2" xfId="28604"/>
    <cellStyle name="style9 13 2 2 2" xfId="28605"/>
    <cellStyle name="style9 13 2 3" xfId="28606"/>
    <cellStyle name="style9 13 2 3 2" xfId="28607"/>
    <cellStyle name="style9 13 2 4" xfId="28608"/>
    <cellStyle name="style9 13 2 5" xfId="28609"/>
    <cellStyle name="style9 13 3" xfId="28610"/>
    <cellStyle name="style9 13 3 2" xfId="28611"/>
    <cellStyle name="style9 13 3 2 2" xfId="28612"/>
    <cellStyle name="style9 13 3 3" xfId="28613"/>
    <cellStyle name="style9 13 3 3 2" xfId="28614"/>
    <cellStyle name="style9 13 3 4" xfId="28615"/>
    <cellStyle name="style9 13 3 5" xfId="28616"/>
    <cellStyle name="style9 13 4" xfId="28617"/>
    <cellStyle name="style9 13 4 2" xfId="28618"/>
    <cellStyle name="style9 13 4 2 2" xfId="28619"/>
    <cellStyle name="style9 13 4 3" xfId="28620"/>
    <cellStyle name="style9 13 4 3 2" xfId="28621"/>
    <cellStyle name="style9 13 4 4" xfId="28622"/>
    <cellStyle name="style9 13 4 5" xfId="28623"/>
    <cellStyle name="style9 13 5" xfId="28624"/>
    <cellStyle name="style9 13 5 2" xfId="28625"/>
    <cellStyle name="style9 13 6" xfId="28626"/>
    <cellStyle name="style9 13 6 2" xfId="28627"/>
    <cellStyle name="style9 13 7" xfId="28628"/>
    <cellStyle name="style9 13 8" xfId="28629"/>
    <cellStyle name="style9 14" xfId="28630"/>
    <cellStyle name="style9 14 2" xfId="28631"/>
    <cellStyle name="style9 14 2 2" xfId="28632"/>
    <cellStyle name="style9 14 2 2 2" xfId="28633"/>
    <cellStyle name="style9 14 2 3" xfId="28634"/>
    <cellStyle name="style9 14 2 3 2" xfId="28635"/>
    <cellStyle name="style9 14 2 4" xfId="28636"/>
    <cellStyle name="style9 14 2 5" xfId="28637"/>
    <cellStyle name="style9 14 3" xfId="28638"/>
    <cellStyle name="style9 14 3 2" xfId="28639"/>
    <cellStyle name="style9 14 3 2 2" xfId="28640"/>
    <cellStyle name="style9 14 3 3" xfId="28641"/>
    <cellStyle name="style9 14 3 3 2" xfId="28642"/>
    <cellStyle name="style9 14 3 4" xfId="28643"/>
    <cellStyle name="style9 14 3 5" xfId="28644"/>
    <cellStyle name="style9 14 4" xfId="28645"/>
    <cellStyle name="style9 14 4 2" xfId="28646"/>
    <cellStyle name="style9 14 4 2 2" xfId="28647"/>
    <cellStyle name="style9 14 4 3" xfId="28648"/>
    <cellStyle name="style9 14 4 3 2" xfId="28649"/>
    <cellStyle name="style9 14 4 4" xfId="28650"/>
    <cellStyle name="style9 14 4 5" xfId="28651"/>
    <cellStyle name="style9 14 5" xfId="28652"/>
    <cellStyle name="style9 14 5 2" xfId="28653"/>
    <cellStyle name="style9 14 6" xfId="28654"/>
    <cellStyle name="style9 14 6 2" xfId="28655"/>
    <cellStyle name="style9 14 7" xfId="28656"/>
    <cellStyle name="style9 14 8" xfId="28657"/>
    <cellStyle name="style9 15" xfId="28658"/>
    <cellStyle name="style9 15 2" xfId="28659"/>
    <cellStyle name="style9 15 2 2" xfId="28660"/>
    <cellStyle name="style9 15 2 2 2" xfId="28661"/>
    <cellStyle name="style9 15 2 3" xfId="28662"/>
    <cellStyle name="style9 15 2 3 2" xfId="28663"/>
    <cellStyle name="style9 15 2 4" xfId="28664"/>
    <cellStyle name="style9 15 2 5" xfId="28665"/>
    <cellStyle name="style9 15 3" xfId="28666"/>
    <cellStyle name="style9 15 3 2" xfId="28667"/>
    <cellStyle name="style9 15 3 2 2" xfId="28668"/>
    <cellStyle name="style9 15 3 3" xfId="28669"/>
    <cellStyle name="style9 15 3 3 2" xfId="28670"/>
    <cellStyle name="style9 15 3 4" xfId="28671"/>
    <cellStyle name="style9 15 3 5" xfId="28672"/>
    <cellStyle name="style9 15 4" xfId="28673"/>
    <cellStyle name="style9 15 4 2" xfId="28674"/>
    <cellStyle name="style9 15 4 2 2" xfId="28675"/>
    <cellStyle name="style9 15 4 3" xfId="28676"/>
    <cellStyle name="style9 15 4 3 2" xfId="28677"/>
    <cellStyle name="style9 15 4 4" xfId="28678"/>
    <cellStyle name="style9 15 4 5" xfId="28679"/>
    <cellStyle name="style9 15 5" xfId="28680"/>
    <cellStyle name="style9 15 5 2" xfId="28681"/>
    <cellStyle name="style9 15 6" xfId="28682"/>
    <cellStyle name="style9 15 6 2" xfId="28683"/>
    <cellStyle name="style9 15 7" xfId="28684"/>
    <cellStyle name="style9 15 8" xfId="28685"/>
    <cellStyle name="style9 16" xfId="28686"/>
    <cellStyle name="style9 16 2" xfId="28687"/>
    <cellStyle name="style9 16 2 2" xfId="28688"/>
    <cellStyle name="style9 16 2 2 2" xfId="28689"/>
    <cellStyle name="style9 16 2 3" xfId="28690"/>
    <cellStyle name="style9 16 2 3 2" xfId="28691"/>
    <cellStyle name="style9 16 2 4" xfId="28692"/>
    <cellStyle name="style9 16 2 5" xfId="28693"/>
    <cellStyle name="style9 16 3" xfId="28694"/>
    <cellStyle name="style9 16 3 2" xfId="28695"/>
    <cellStyle name="style9 16 3 2 2" xfId="28696"/>
    <cellStyle name="style9 16 3 3" xfId="28697"/>
    <cellStyle name="style9 16 3 3 2" xfId="28698"/>
    <cellStyle name="style9 16 3 4" xfId="28699"/>
    <cellStyle name="style9 16 3 5" xfId="28700"/>
    <cellStyle name="style9 16 4" xfId="28701"/>
    <cellStyle name="style9 16 4 2" xfId="28702"/>
    <cellStyle name="style9 16 4 2 2" xfId="28703"/>
    <cellStyle name="style9 16 4 3" xfId="28704"/>
    <cellStyle name="style9 16 4 3 2" xfId="28705"/>
    <cellStyle name="style9 16 4 4" xfId="28706"/>
    <cellStyle name="style9 16 4 5" xfId="28707"/>
    <cellStyle name="style9 16 5" xfId="28708"/>
    <cellStyle name="style9 16 5 2" xfId="28709"/>
    <cellStyle name="style9 16 6" xfId="28710"/>
    <cellStyle name="style9 16 6 2" xfId="28711"/>
    <cellStyle name="style9 16 7" xfId="28712"/>
    <cellStyle name="style9 16 8" xfId="28713"/>
    <cellStyle name="style9 17" xfId="28714"/>
    <cellStyle name="style9 17 2" xfId="28715"/>
    <cellStyle name="style9 17 2 2" xfId="28716"/>
    <cellStyle name="style9 17 2 2 2" xfId="28717"/>
    <cellStyle name="style9 17 2 3" xfId="28718"/>
    <cellStyle name="style9 17 2 3 2" xfId="28719"/>
    <cellStyle name="style9 17 2 4" xfId="28720"/>
    <cellStyle name="style9 17 2 5" xfId="28721"/>
    <cellStyle name="style9 17 3" xfId="28722"/>
    <cellStyle name="style9 17 3 2" xfId="28723"/>
    <cellStyle name="style9 17 3 2 2" xfId="28724"/>
    <cellStyle name="style9 17 3 3" xfId="28725"/>
    <cellStyle name="style9 17 3 3 2" xfId="28726"/>
    <cellStyle name="style9 17 3 4" xfId="28727"/>
    <cellStyle name="style9 17 3 5" xfId="28728"/>
    <cellStyle name="style9 17 4" xfId="28729"/>
    <cellStyle name="style9 17 4 2" xfId="28730"/>
    <cellStyle name="style9 17 4 2 2" xfId="28731"/>
    <cellStyle name="style9 17 4 3" xfId="28732"/>
    <cellStyle name="style9 17 4 3 2" xfId="28733"/>
    <cellStyle name="style9 17 4 4" xfId="28734"/>
    <cellStyle name="style9 17 4 5" xfId="28735"/>
    <cellStyle name="style9 17 5" xfId="28736"/>
    <cellStyle name="style9 17 5 2" xfId="28737"/>
    <cellStyle name="style9 17 6" xfId="28738"/>
    <cellStyle name="style9 17 6 2" xfId="28739"/>
    <cellStyle name="style9 17 7" xfId="28740"/>
    <cellStyle name="style9 17 8" xfId="28741"/>
    <cellStyle name="style9 18" xfId="28742"/>
    <cellStyle name="style9 18 2" xfId="28743"/>
    <cellStyle name="style9 18 2 2" xfId="28744"/>
    <cellStyle name="style9 18 2 2 2" xfId="28745"/>
    <cellStyle name="style9 18 2 3" xfId="28746"/>
    <cellStyle name="style9 18 2 3 2" xfId="28747"/>
    <cellStyle name="style9 18 2 4" xfId="28748"/>
    <cellStyle name="style9 18 2 5" xfId="28749"/>
    <cellStyle name="style9 18 3" xfId="28750"/>
    <cellStyle name="style9 18 3 2" xfId="28751"/>
    <cellStyle name="style9 18 3 2 2" xfId="28752"/>
    <cellStyle name="style9 18 3 3" xfId="28753"/>
    <cellStyle name="style9 18 3 3 2" xfId="28754"/>
    <cellStyle name="style9 18 3 4" xfId="28755"/>
    <cellStyle name="style9 18 3 5" xfId="28756"/>
    <cellStyle name="style9 18 4" xfId="28757"/>
    <cellStyle name="style9 18 4 2" xfId="28758"/>
    <cellStyle name="style9 18 4 2 2" xfId="28759"/>
    <cellStyle name="style9 18 4 3" xfId="28760"/>
    <cellStyle name="style9 18 4 3 2" xfId="28761"/>
    <cellStyle name="style9 18 4 4" xfId="28762"/>
    <cellStyle name="style9 18 4 5" xfId="28763"/>
    <cellStyle name="style9 18 5" xfId="28764"/>
    <cellStyle name="style9 18 5 2" xfId="28765"/>
    <cellStyle name="style9 18 6" xfId="28766"/>
    <cellStyle name="style9 18 6 2" xfId="28767"/>
    <cellStyle name="style9 18 7" xfId="28768"/>
    <cellStyle name="style9 18 8" xfId="28769"/>
    <cellStyle name="style9 19" xfId="28770"/>
    <cellStyle name="style9 19 2" xfId="28771"/>
    <cellStyle name="style9 19 2 2" xfId="28772"/>
    <cellStyle name="style9 19 2 2 2" xfId="28773"/>
    <cellStyle name="style9 19 2 3" xfId="28774"/>
    <cellStyle name="style9 19 2 3 2" xfId="28775"/>
    <cellStyle name="style9 19 2 4" xfId="28776"/>
    <cellStyle name="style9 19 2 5" xfId="28777"/>
    <cellStyle name="style9 19 3" xfId="28778"/>
    <cellStyle name="style9 19 3 2" xfId="28779"/>
    <cellStyle name="style9 19 3 2 2" xfId="28780"/>
    <cellStyle name="style9 19 3 3" xfId="28781"/>
    <cellStyle name="style9 19 3 3 2" xfId="28782"/>
    <cellStyle name="style9 19 3 4" xfId="28783"/>
    <cellStyle name="style9 19 3 5" xfId="28784"/>
    <cellStyle name="style9 19 4" xfId="28785"/>
    <cellStyle name="style9 19 4 2" xfId="28786"/>
    <cellStyle name="style9 19 4 2 2" xfId="28787"/>
    <cellStyle name="style9 19 4 3" xfId="28788"/>
    <cellStyle name="style9 19 4 3 2" xfId="28789"/>
    <cellStyle name="style9 19 4 4" xfId="28790"/>
    <cellStyle name="style9 19 4 5" xfId="28791"/>
    <cellStyle name="style9 19 5" xfId="28792"/>
    <cellStyle name="style9 19 5 2" xfId="28793"/>
    <cellStyle name="style9 19 6" xfId="28794"/>
    <cellStyle name="style9 19 6 2" xfId="28795"/>
    <cellStyle name="style9 19 7" xfId="28796"/>
    <cellStyle name="style9 19 8" xfId="28797"/>
    <cellStyle name="style9 2" xfId="28798"/>
    <cellStyle name="style9 2 2" xfId="28799"/>
    <cellStyle name="style9 2 2 2" xfId="28800"/>
    <cellStyle name="style9 2 2 2 2" xfId="28801"/>
    <cellStyle name="style9 2 2 3" xfId="28802"/>
    <cellStyle name="style9 2 2 3 2" xfId="28803"/>
    <cellStyle name="style9 2 2 4" xfId="28804"/>
    <cellStyle name="style9 2 2 5" xfId="28805"/>
    <cellStyle name="style9 2 3" xfId="28806"/>
    <cellStyle name="style9 2 3 2" xfId="28807"/>
    <cellStyle name="style9 2 3 2 2" xfId="28808"/>
    <cellStyle name="style9 2 3 3" xfId="28809"/>
    <cellStyle name="style9 2 3 3 2" xfId="28810"/>
    <cellStyle name="style9 2 3 4" xfId="28811"/>
    <cellStyle name="style9 2 3 5" xfId="28812"/>
    <cellStyle name="style9 2 4" xfId="28813"/>
    <cellStyle name="style9 2 4 2" xfId="28814"/>
    <cellStyle name="style9 2 4 2 2" xfId="28815"/>
    <cellStyle name="style9 2 4 3" xfId="28816"/>
    <cellStyle name="style9 2 4 3 2" xfId="28817"/>
    <cellStyle name="style9 2 4 4" xfId="28818"/>
    <cellStyle name="style9 2 4 5" xfId="28819"/>
    <cellStyle name="style9 2 5" xfId="28820"/>
    <cellStyle name="style9 2 5 2" xfId="28821"/>
    <cellStyle name="style9 2 6" xfId="28822"/>
    <cellStyle name="style9 2 6 2" xfId="28823"/>
    <cellStyle name="style9 2 7" xfId="28824"/>
    <cellStyle name="style9 2 8" xfId="28825"/>
    <cellStyle name="style9 20" xfId="28826"/>
    <cellStyle name="style9 20 2" xfId="28827"/>
    <cellStyle name="style9 20 2 2" xfId="28828"/>
    <cellStyle name="style9 20 2 2 2" xfId="28829"/>
    <cellStyle name="style9 20 2 3" xfId="28830"/>
    <cellStyle name="style9 20 2 3 2" xfId="28831"/>
    <cellStyle name="style9 20 2 4" xfId="28832"/>
    <cellStyle name="style9 20 2 5" xfId="28833"/>
    <cellStyle name="style9 20 3" xfId="28834"/>
    <cellStyle name="style9 20 3 2" xfId="28835"/>
    <cellStyle name="style9 20 3 2 2" xfId="28836"/>
    <cellStyle name="style9 20 3 3" xfId="28837"/>
    <cellStyle name="style9 20 3 3 2" xfId="28838"/>
    <cellStyle name="style9 20 3 4" xfId="28839"/>
    <cellStyle name="style9 20 3 5" xfId="28840"/>
    <cellStyle name="style9 20 4" xfId="28841"/>
    <cellStyle name="style9 20 4 2" xfId="28842"/>
    <cellStyle name="style9 20 4 2 2" xfId="28843"/>
    <cellStyle name="style9 20 4 3" xfId="28844"/>
    <cellStyle name="style9 20 4 3 2" xfId="28845"/>
    <cellStyle name="style9 20 4 4" xfId="28846"/>
    <cellStyle name="style9 20 4 5" xfId="28847"/>
    <cellStyle name="style9 20 5" xfId="28848"/>
    <cellStyle name="style9 20 5 2" xfId="28849"/>
    <cellStyle name="style9 20 6" xfId="28850"/>
    <cellStyle name="style9 20 6 2" xfId="28851"/>
    <cellStyle name="style9 20 7" xfId="28852"/>
    <cellStyle name="style9 20 8" xfId="28853"/>
    <cellStyle name="style9 21" xfId="28854"/>
    <cellStyle name="style9 21 2" xfId="28855"/>
    <cellStyle name="style9 21 2 2" xfId="28856"/>
    <cellStyle name="style9 21 2 2 2" xfId="28857"/>
    <cellStyle name="style9 21 2 3" xfId="28858"/>
    <cellStyle name="style9 21 2 3 2" xfId="28859"/>
    <cellStyle name="style9 21 2 4" xfId="28860"/>
    <cellStyle name="style9 21 2 5" xfId="28861"/>
    <cellStyle name="style9 21 3" xfId="28862"/>
    <cellStyle name="style9 21 3 2" xfId="28863"/>
    <cellStyle name="style9 21 3 2 2" xfId="28864"/>
    <cellStyle name="style9 21 3 3" xfId="28865"/>
    <cellStyle name="style9 21 3 3 2" xfId="28866"/>
    <cellStyle name="style9 21 3 4" xfId="28867"/>
    <cellStyle name="style9 21 3 5" xfId="28868"/>
    <cellStyle name="style9 21 4" xfId="28869"/>
    <cellStyle name="style9 21 4 2" xfId="28870"/>
    <cellStyle name="style9 21 4 2 2" xfId="28871"/>
    <cellStyle name="style9 21 4 3" xfId="28872"/>
    <cellStyle name="style9 21 4 3 2" xfId="28873"/>
    <cellStyle name="style9 21 4 4" xfId="28874"/>
    <cellStyle name="style9 21 4 5" xfId="28875"/>
    <cellStyle name="style9 21 5" xfId="28876"/>
    <cellStyle name="style9 21 5 2" xfId="28877"/>
    <cellStyle name="style9 21 6" xfId="28878"/>
    <cellStyle name="style9 21 6 2" xfId="28879"/>
    <cellStyle name="style9 21 7" xfId="28880"/>
    <cellStyle name="style9 21 8" xfId="28881"/>
    <cellStyle name="style9 22" xfId="28882"/>
    <cellStyle name="style9 22 2" xfId="28883"/>
    <cellStyle name="style9 22 2 2" xfId="28884"/>
    <cellStyle name="style9 22 2 2 2" xfId="28885"/>
    <cellStyle name="style9 22 2 3" xfId="28886"/>
    <cellStyle name="style9 22 2 3 2" xfId="28887"/>
    <cellStyle name="style9 22 2 4" xfId="28888"/>
    <cellStyle name="style9 22 2 5" xfId="28889"/>
    <cellStyle name="style9 22 3" xfId="28890"/>
    <cellStyle name="style9 22 3 2" xfId="28891"/>
    <cellStyle name="style9 22 3 2 2" xfId="28892"/>
    <cellStyle name="style9 22 3 3" xfId="28893"/>
    <cellStyle name="style9 22 3 3 2" xfId="28894"/>
    <cellStyle name="style9 22 3 4" xfId="28895"/>
    <cellStyle name="style9 22 3 5" xfId="28896"/>
    <cellStyle name="style9 22 4" xfId="28897"/>
    <cellStyle name="style9 22 4 2" xfId="28898"/>
    <cellStyle name="style9 22 4 2 2" xfId="28899"/>
    <cellStyle name="style9 22 4 3" xfId="28900"/>
    <cellStyle name="style9 22 4 3 2" xfId="28901"/>
    <cellStyle name="style9 22 4 4" xfId="28902"/>
    <cellStyle name="style9 22 4 5" xfId="28903"/>
    <cellStyle name="style9 22 5" xfId="28904"/>
    <cellStyle name="style9 22 5 2" xfId="28905"/>
    <cellStyle name="style9 22 6" xfId="28906"/>
    <cellStyle name="style9 22 6 2" xfId="28907"/>
    <cellStyle name="style9 22 7" xfId="28908"/>
    <cellStyle name="style9 22 8" xfId="28909"/>
    <cellStyle name="style9 3" xfId="28910"/>
    <cellStyle name="style9 3 2" xfId="28911"/>
    <cellStyle name="style9 3 2 2" xfId="28912"/>
    <cellStyle name="style9 3 2 2 2" xfId="28913"/>
    <cellStyle name="style9 3 2 3" xfId="28914"/>
    <cellStyle name="style9 3 2 3 2" xfId="28915"/>
    <cellStyle name="style9 3 2 4" xfId="28916"/>
    <cellStyle name="style9 3 2 5" xfId="28917"/>
    <cellStyle name="style9 3 3" xfId="28918"/>
    <cellStyle name="style9 3 3 2" xfId="28919"/>
    <cellStyle name="style9 3 3 2 2" xfId="28920"/>
    <cellStyle name="style9 3 3 3" xfId="28921"/>
    <cellStyle name="style9 3 3 3 2" xfId="28922"/>
    <cellStyle name="style9 3 3 4" xfId="28923"/>
    <cellStyle name="style9 3 3 5" xfId="28924"/>
    <cellStyle name="style9 3 4" xfId="28925"/>
    <cellStyle name="style9 3 4 2" xfId="28926"/>
    <cellStyle name="style9 3 4 2 2" xfId="28927"/>
    <cellStyle name="style9 3 4 3" xfId="28928"/>
    <cellStyle name="style9 3 4 3 2" xfId="28929"/>
    <cellStyle name="style9 3 4 4" xfId="28930"/>
    <cellStyle name="style9 3 4 5" xfId="28931"/>
    <cellStyle name="style9 3 5" xfId="28932"/>
    <cellStyle name="style9 3 5 2" xfId="28933"/>
    <cellStyle name="style9 3 6" xfId="28934"/>
    <cellStyle name="style9 3 6 2" xfId="28935"/>
    <cellStyle name="style9 3 7" xfId="28936"/>
    <cellStyle name="style9 3 8" xfId="28937"/>
    <cellStyle name="style9 4" xfId="28938"/>
    <cellStyle name="style9 4 2" xfId="28939"/>
    <cellStyle name="style9 4 2 2" xfId="28940"/>
    <cellStyle name="style9 4 2 2 2" xfId="28941"/>
    <cellStyle name="style9 4 2 3" xfId="28942"/>
    <cellStyle name="style9 4 2 3 2" xfId="28943"/>
    <cellStyle name="style9 4 2 4" xfId="28944"/>
    <cellStyle name="style9 4 2 5" xfId="28945"/>
    <cellStyle name="style9 4 3" xfId="28946"/>
    <cellStyle name="style9 4 3 2" xfId="28947"/>
    <cellStyle name="style9 4 3 2 2" xfId="28948"/>
    <cellStyle name="style9 4 3 3" xfId="28949"/>
    <cellStyle name="style9 4 3 3 2" xfId="28950"/>
    <cellStyle name="style9 4 3 4" xfId="28951"/>
    <cellStyle name="style9 4 3 5" xfId="28952"/>
    <cellStyle name="style9 4 4" xfId="28953"/>
    <cellStyle name="style9 4 4 2" xfId="28954"/>
    <cellStyle name="style9 4 4 2 2" xfId="28955"/>
    <cellStyle name="style9 4 4 3" xfId="28956"/>
    <cellStyle name="style9 4 4 3 2" xfId="28957"/>
    <cellStyle name="style9 4 4 4" xfId="28958"/>
    <cellStyle name="style9 4 4 5" xfId="28959"/>
    <cellStyle name="style9 4 5" xfId="28960"/>
    <cellStyle name="style9 4 5 2" xfId="28961"/>
    <cellStyle name="style9 4 6" xfId="28962"/>
    <cellStyle name="style9 4 6 2" xfId="28963"/>
    <cellStyle name="style9 4 7" xfId="28964"/>
    <cellStyle name="style9 4 8" xfId="28965"/>
    <cellStyle name="style9 5" xfId="28966"/>
    <cellStyle name="style9 5 2" xfId="28967"/>
    <cellStyle name="style9 5 2 2" xfId="28968"/>
    <cellStyle name="style9 5 2 2 2" xfId="28969"/>
    <cellStyle name="style9 5 2 3" xfId="28970"/>
    <cellStyle name="style9 5 2 3 2" xfId="28971"/>
    <cellStyle name="style9 5 2 4" xfId="28972"/>
    <cellStyle name="style9 5 2 5" xfId="28973"/>
    <cellStyle name="style9 5 3" xfId="28974"/>
    <cellStyle name="style9 5 3 2" xfId="28975"/>
    <cellStyle name="style9 5 3 2 2" xfId="28976"/>
    <cellStyle name="style9 5 3 3" xfId="28977"/>
    <cellStyle name="style9 5 3 3 2" xfId="28978"/>
    <cellStyle name="style9 5 3 4" xfId="28979"/>
    <cellStyle name="style9 5 3 5" xfId="28980"/>
    <cellStyle name="style9 5 4" xfId="28981"/>
    <cellStyle name="style9 5 4 2" xfId="28982"/>
    <cellStyle name="style9 5 4 2 2" xfId="28983"/>
    <cellStyle name="style9 5 4 3" xfId="28984"/>
    <cellStyle name="style9 5 4 3 2" xfId="28985"/>
    <cellStyle name="style9 5 4 4" xfId="28986"/>
    <cellStyle name="style9 5 4 5" xfId="28987"/>
    <cellStyle name="style9 5 5" xfId="28988"/>
    <cellStyle name="style9 5 5 2" xfId="28989"/>
    <cellStyle name="style9 5 6" xfId="28990"/>
    <cellStyle name="style9 5 6 2" xfId="28991"/>
    <cellStyle name="style9 5 7" xfId="28992"/>
    <cellStyle name="style9 5 8" xfId="28993"/>
    <cellStyle name="style9 6" xfId="28994"/>
    <cellStyle name="style9 6 2" xfId="28995"/>
    <cellStyle name="style9 6 2 2" xfId="28996"/>
    <cellStyle name="style9 6 2 2 2" xfId="28997"/>
    <cellStyle name="style9 6 2 3" xfId="28998"/>
    <cellStyle name="style9 6 2 3 2" xfId="28999"/>
    <cellStyle name="style9 6 2 4" xfId="29000"/>
    <cellStyle name="style9 6 2 5" xfId="29001"/>
    <cellStyle name="style9 6 3" xfId="29002"/>
    <cellStyle name="style9 6 3 2" xfId="29003"/>
    <cellStyle name="style9 6 3 2 2" xfId="29004"/>
    <cellStyle name="style9 6 3 3" xfId="29005"/>
    <cellStyle name="style9 6 3 3 2" xfId="29006"/>
    <cellStyle name="style9 6 3 4" xfId="29007"/>
    <cellStyle name="style9 6 3 5" xfId="29008"/>
    <cellStyle name="style9 6 4" xfId="29009"/>
    <cellStyle name="style9 6 4 2" xfId="29010"/>
    <cellStyle name="style9 6 4 2 2" xfId="29011"/>
    <cellStyle name="style9 6 4 3" xfId="29012"/>
    <cellStyle name="style9 6 4 3 2" xfId="29013"/>
    <cellStyle name="style9 6 4 4" xfId="29014"/>
    <cellStyle name="style9 6 4 5" xfId="29015"/>
    <cellStyle name="style9 6 5" xfId="29016"/>
    <cellStyle name="style9 6 5 2" xfId="29017"/>
    <cellStyle name="style9 6 6" xfId="29018"/>
    <cellStyle name="style9 6 6 2" xfId="29019"/>
    <cellStyle name="style9 6 7" xfId="29020"/>
    <cellStyle name="style9 6 8" xfId="29021"/>
    <cellStyle name="style9 7" xfId="29022"/>
    <cellStyle name="style9 7 2" xfId="29023"/>
    <cellStyle name="style9 7 2 2" xfId="29024"/>
    <cellStyle name="style9 7 2 2 2" xfId="29025"/>
    <cellStyle name="style9 7 2 3" xfId="29026"/>
    <cellStyle name="style9 7 2 3 2" xfId="29027"/>
    <cellStyle name="style9 7 2 4" xfId="29028"/>
    <cellStyle name="style9 7 2 5" xfId="29029"/>
    <cellStyle name="style9 7 3" xfId="29030"/>
    <cellStyle name="style9 7 3 2" xfId="29031"/>
    <cellStyle name="style9 7 3 2 2" xfId="29032"/>
    <cellStyle name="style9 7 3 3" xfId="29033"/>
    <cellStyle name="style9 7 3 3 2" xfId="29034"/>
    <cellStyle name="style9 7 3 4" xfId="29035"/>
    <cellStyle name="style9 7 3 5" xfId="29036"/>
    <cellStyle name="style9 7 4" xfId="29037"/>
    <cellStyle name="style9 7 4 2" xfId="29038"/>
    <cellStyle name="style9 7 4 2 2" xfId="29039"/>
    <cellStyle name="style9 7 4 3" xfId="29040"/>
    <cellStyle name="style9 7 4 3 2" xfId="29041"/>
    <cellStyle name="style9 7 4 4" xfId="29042"/>
    <cellStyle name="style9 7 4 5" xfId="29043"/>
    <cellStyle name="style9 7 5" xfId="29044"/>
    <cellStyle name="style9 7 5 2" xfId="29045"/>
    <cellStyle name="style9 7 6" xfId="29046"/>
    <cellStyle name="style9 7 6 2" xfId="29047"/>
    <cellStyle name="style9 7 7" xfId="29048"/>
    <cellStyle name="style9 7 8" xfId="29049"/>
    <cellStyle name="style9 8" xfId="29050"/>
    <cellStyle name="style9 8 2" xfId="29051"/>
    <cellStyle name="style9 8 2 2" xfId="29052"/>
    <cellStyle name="style9 8 2 2 2" xfId="29053"/>
    <cellStyle name="style9 8 2 3" xfId="29054"/>
    <cellStyle name="style9 8 2 3 2" xfId="29055"/>
    <cellStyle name="style9 8 2 4" xfId="29056"/>
    <cellStyle name="style9 8 2 5" xfId="29057"/>
    <cellStyle name="style9 8 3" xfId="29058"/>
    <cellStyle name="style9 8 3 2" xfId="29059"/>
    <cellStyle name="style9 8 3 2 2" xfId="29060"/>
    <cellStyle name="style9 8 3 3" xfId="29061"/>
    <cellStyle name="style9 8 3 3 2" xfId="29062"/>
    <cellStyle name="style9 8 3 4" xfId="29063"/>
    <cellStyle name="style9 8 3 5" xfId="29064"/>
    <cellStyle name="style9 8 4" xfId="29065"/>
    <cellStyle name="style9 8 4 2" xfId="29066"/>
    <cellStyle name="style9 8 4 2 2" xfId="29067"/>
    <cellStyle name="style9 8 4 3" xfId="29068"/>
    <cellStyle name="style9 8 4 3 2" xfId="29069"/>
    <cellStyle name="style9 8 4 4" xfId="29070"/>
    <cellStyle name="style9 8 4 5" xfId="29071"/>
    <cellStyle name="style9 8 5" xfId="29072"/>
    <cellStyle name="style9 8 5 2" xfId="29073"/>
    <cellStyle name="style9 8 6" xfId="29074"/>
    <cellStyle name="style9 8 6 2" xfId="29075"/>
    <cellStyle name="style9 8 7" xfId="29076"/>
    <cellStyle name="style9 8 8" xfId="29077"/>
    <cellStyle name="style9 9" xfId="29078"/>
    <cellStyle name="style9 9 2" xfId="29079"/>
    <cellStyle name="style9 9 2 2" xfId="29080"/>
    <cellStyle name="style9 9 2 2 2" xfId="29081"/>
    <cellStyle name="style9 9 2 3" xfId="29082"/>
    <cellStyle name="style9 9 2 3 2" xfId="29083"/>
    <cellStyle name="style9 9 2 4" xfId="29084"/>
    <cellStyle name="style9 9 2 5" xfId="29085"/>
    <cellStyle name="style9 9 3" xfId="29086"/>
    <cellStyle name="style9 9 3 2" xfId="29087"/>
    <cellStyle name="style9 9 3 2 2" xfId="29088"/>
    <cellStyle name="style9 9 3 3" xfId="29089"/>
    <cellStyle name="style9 9 3 3 2" xfId="29090"/>
    <cellStyle name="style9 9 3 4" xfId="29091"/>
    <cellStyle name="style9 9 3 5" xfId="29092"/>
    <cellStyle name="style9 9 4" xfId="29093"/>
    <cellStyle name="style9 9 4 2" xfId="29094"/>
    <cellStyle name="style9 9 4 2 2" xfId="29095"/>
    <cellStyle name="style9 9 4 3" xfId="29096"/>
    <cellStyle name="style9 9 4 3 2" xfId="29097"/>
    <cellStyle name="style9 9 4 4" xfId="29098"/>
    <cellStyle name="style9 9 4 5" xfId="29099"/>
    <cellStyle name="style9 9 5" xfId="29100"/>
    <cellStyle name="style9 9 5 2" xfId="29101"/>
    <cellStyle name="style9 9 6" xfId="29102"/>
    <cellStyle name="style9 9 6 2" xfId="29103"/>
    <cellStyle name="style9 9 7" xfId="29104"/>
    <cellStyle name="style9 9 8" xfId="29105"/>
    <cellStyle name="SYSTEM" xfId="5258"/>
    <cellStyle name="SYSTEM 10" xfId="29106"/>
    <cellStyle name="SYSTEM 10 2" xfId="29107"/>
    <cellStyle name="SYSTEM 10 2 2" xfId="29108"/>
    <cellStyle name="SYSTEM 10 2 2 2" xfId="29109"/>
    <cellStyle name="SYSTEM 10 2 2 3" xfId="29110"/>
    <cellStyle name="SYSTEM 10 2 2 4" xfId="29111"/>
    <cellStyle name="SYSTEM 10 2 3" xfId="29112"/>
    <cellStyle name="SYSTEM 10 2 3 2" xfId="29113"/>
    <cellStyle name="SYSTEM 10 2 4" xfId="29114"/>
    <cellStyle name="SYSTEM 10 2 5" xfId="29115"/>
    <cellStyle name="SYSTEM 10 3" xfId="29116"/>
    <cellStyle name="SYSTEM 10 3 2" xfId="29117"/>
    <cellStyle name="SYSTEM 10 3 2 2" xfId="29118"/>
    <cellStyle name="SYSTEM 10 3 2 3" xfId="29119"/>
    <cellStyle name="SYSTEM 10 3 2 4" xfId="29120"/>
    <cellStyle name="SYSTEM 10 3 3" xfId="29121"/>
    <cellStyle name="SYSTEM 10 3 3 2" xfId="29122"/>
    <cellStyle name="SYSTEM 10 3 4" xfId="29123"/>
    <cellStyle name="SYSTEM 10 3 5" xfId="29124"/>
    <cellStyle name="SYSTEM 10 4" xfId="29125"/>
    <cellStyle name="SYSTEM 10 4 2" xfId="29126"/>
    <cellStyle name="SYSTEM 10 4 2 2" xfId="29127"/>
    <cellStyle name="SYSTEM 10 4 2 3" xfId="29128"/>
    <cellStyle name="SYSTEM 10 4 2 4" xfId="29129"/>
    <cellStyle name="SYSTEM 10 4 3" xfId="29130"/>
    <cellStyle name="SYSTEM 10 4 3 2" xfId="29131"/>
    <cellStyle name="SYSTEM 10 4 4" xfId="29132"/>
    <cellStyle name="SYSTEM 10 4 5" xfId="29133"/>
    <cellStyle name="SYSTEM 10 5" xfId="29134"/>
    <cellStyle name="SYSTEM 10 5 2" xfId="29135"/>
    <cellStyle name="SYSTEM 10 5 3" xfId="29136"/>
    <cellStyle name="SYSTEM 10 5 4" xfId="29137"/>
    <cellStyle name="SYSTEM 10 6" xfId="29138"/>
    <cellStyle name="SYSTEM 10 6 2" xfId="29139"/>
    <cellStyle name="SYSTEM 10 7" xfId="29140"/>
    <cellStyle name="SYSTEM 10 8" xfId="29141"/>
    <cellStyle name="SYSTEM 11" xfId="29142"/>
    <cellStyle name="SYSTEM 11 2" xfId="29143"/>
    <cellStyle name="SYSTEM 11 2 2" xfId="29144"/>
    <cellStyle name="SYSTEM 11 2 2 2" xfId="29145"/>
    <cellStyle name="SYSTEM 11 2 2 3" xfId="29146"/>
    <cellStyle name="SYSTEM 11 2 2 4" xfId="29147"/>
    <cellStyle name="SYSTEM 11 2 3" xfId="29148"/>
    <cellStyle name="SYSTEM 11 2 3 2" xfId="29149"/>
    <cellStyle name="SYSTEM 11 2 4" xfId="29150"/>
    <cellStyle name="SYSTEM 11 2 5" xfId="29151"/>
    <cellStyle name="SYSTEM 11 3" xfId="29152"/>
    <cellStyle name="SYSTEM 11 3 2" xfId="29153"/>
    <cellStyle name="SYSTEM 11 3 2 2" xfId="29154"/>
    <cellStyle name="SYSTEM 11 3 2 3" xfId="29155"/>
    <cellStyle name="SYSTEM 11 3 2 4" xfId="29156"/>
    <cellStyle name="SYSTEM 11 3 3" xfId="29157"/>
    <cellStyle name="SYSTEM 11 3 3 2" xfId="29158"/>
    <cellStyle name="SYSTEM 11 3 4" xfId="29159"/>
    <cellStyle name="SYSTEM 11 3 5" xfId="29160"/>
    <cellStyle name="SYSTEM 11 4" xfId="29161"/>
    <cellStyle name="SYSTEM 11 4 2" xfId="29162"/>
    <cellStyle name="SYSTEM 11 4 2 2" xfId="29163"/>
    <cellStyle name="SYSTEM 11 4 2 3" xfId="29164"/>
    <cellStyle name="SYSTEM 11 4 2 4" xfId="29165"/>
    <cellStyle name="SYSTEM 11 4 3" xfId="29166"/>
    <cellStyle name="SYSTEM 11 4 3 2" xfId="29167"/>
    <cellStyle name="SYSTEM 11 4 4" xfId="29168"/>
    <cellStyle name="SYSTEM 11 4 5" xfId="29169"/>
    <cellStyle name="SYSTEM 11 5" xfId="29170"/>
    <cellStyle name="SYSTEM 11 5 2" xfId="29171"/>
    <cellStyle name="SYSTEM 11 5 3" xfId="29172"/>
    <cellStyle name="SYSTEM 11 5 4" xfId="29173"/>
    <cellStyle name="SYSTEM 11 6" xfId="29174"/>
    <cellStyle name="SYSTEM 11 6 2" xfId="29175"/>
    <cellStyle name="SYSTEM 11 7" xfId="29176"/>
    <cellStyle name="SYSTEM 11 8" xfId="29177"/>
    <cellStyle name="SYSTEM 12" xfId="29178"/>
    <cellStyle name="SYSTEM 12 2" xfId="29179"/>
    <cellStyle name="SYSTEM 12 2 2" xfId="29180"/>
    <cellStyle name="SYSTEM 12 2 2 2" xfId="29181"/>
    <cellStyle name="SYSTEM 12 2 2 3" xfId="29182"/>
    <cellStyle name="SYSTEM 12 2 2 4" xfId="29183"/>
    <cellStyle name="SYSTEM 12 2 3" xfId="29184"/>
    <cellStyle name="SYSTEM 12 2 3 2" xfId="29185"/>
    <cellStyle name="SYSTEM 12 2 4" xfId="29186"/>
    <cellStyle name="SYSTEM 12 2 5" xfId="29187"/>
    <cellStyle name="SYSTEM 12 3" xfId="29188"/>
    <cellStyle name="SYSTEM 12 3 2" xfId="29189"/>
    <cellStyle name="SYSTEM 12 3 2 2" xfId="29190"/>
    <cellStyle name="SYSTEM 12 3 2 3" xfId="29191"/>
    <cellStyle name="SYSTEM 12 3 2 4" xfId="29192"/>
    <cellStyle name="SYSTEM 12 3 3" xfId="29193"/>
    <cellStyle name="SYSTEM 12 3 3 2" xfId="29194"/>
    <cellStyle name="SYSTEM 12 3 4" xfId="29195"/>
    <cellStyle name="SYSTEM 12 3 5" xfId="29196"/>
    <cellStyle name="SYSTEM 12 4" xfId="29197"/>
    <cellStyle name="SYSTEM 12 4 2" xfId="29198"/>
    <cellStyle name="SYSTEM 12 4 2 2" xfId="29199"/>
    <cellStyle name="SYSTEM 12 4 2 3" xfId="29200"/>
    <cellStyle name="SYSTEM 12 4 2 4" xfId="29201"/>
    <cellStyle name="SYSTEM 12 4 3" xfId="29202"/>
    <cellStyle name="SYSTEM 12 4 3 2" xfId="29203"/>
    <cellStyle name="SYSTEM 12 4 4" xfId="29204"/>
    <cellStyle name="SYSTEM 12 4 5" xfId="29205"/>
    <cellStyle name="SYSTEM 12 5" xfId="29206"/>
    <cellStyle name="SYSTEM 12 5 2" xfId="29207"/>
    <cellStyle name="SYSTEM 12 5 3" xfId="29208"/>
    <cellStyle name="SYSTEM 12 5 4" xfId="29209"/>
    <cellStyle name="SYSTEM 12 6" xfId="29210"/>
    <cellStyle name="SYSTEM 12 6 2" xfId="29211"/>
    <cellStyle name="SYSTEM 12 7" xfId="29212"/>
    <cellStyle name="SYSTEM 12 8" xfId="29213"/>
    <cellStyle name="SYSTEM 13" xfId="29214"/>
    <cellStyle name="SYSTEM 13 2" xfId="29215"/>
    <cellStyle name="SYSTEM 13 2 2" xfId="29216"/>
    <cellStyle name="SYSTEM 13 2 2 2" xfId="29217"/>
    <cellStyle name="SYSTEM 13 2 2 3" xfId="29218"/>
    <cellStyle name="SYSTEM 13 2 2 4" xfId="29219"/>
    <cellStyle name="SYSTEM 13 2 3" xfId="29220"/>
    <cellStyle name="SYSTEM 13 2 3 2" xfId="29221"/>
    <cellStyle name="SYSTEM 13 2 4" xfId="29222"/>
    <cellStyle name="SYSTEM 13 2 5" xfId="29223"/>
    <cellStyle name="SYSTEM 13 3" xfId="29224"/>
    <cellStyle name="SYSTEM 13 3 2" xfId="29225"/>
    <cellStyle name="SYSTEM 13 3 2 2" xfId="29226"/>
    <cellStyle name="SYSTEM 13 3 2 3" xfId="29227"/>
    <cellStyle name="SYSTEM 13 3 2 4" xfId="29228"/>
    <cellStyle name="SYSTEM 13 3 3" xfId="29229"/>
    <cellStyle name="SYSTEM 13 3 3 2" xfId="29230"/>
    <cellStyle name="SYSTEM 13 3 4" xfId="29231"/>
    <cellStyle name="SYSTEM 13 3 5" xfId="29232"/>
    <cellStyle name="SYSTEM 13 4" xfId="29233"/>
    <cellStyle name="SYSTEM 13 4 2" xfId="29234"/>
    <cellStyle name="SYSTEM 13 4 2 2" xfId="29235"/>
    <cellStyle name="SYSTEM 13 4 2 3" xfId="29236"/>
    <cellStyle name="SYSTEM 13 4 2 4" xfId="29237"/>
    <cellStyle name="SYSTEM 13 4 3" xfId="29238"/>
    <cellStyle name="SYSTEM 13 4 3 2" xfId="29239"/>
    <cellStyle name="SYSTEM 13 4 4" xfId="29240"/>
    <cellStyle name="SYSTEM 13 4 5" xfId="29241"/>
    <cellStyle name="SYSTEM 13 5" xfId="29242"/>
    <cellStyle name="SYSTEM 13 5 2" xfId="29243"/>
    <cellStyle name="SYSTEM 13 5 3" xfId="29244"/>
    <cellStyle name="SYSTEM 13 5 4" xfId="29245"/>
    <cellStyle name="SYSTEM 13 6" xfId="29246"/>
    <cellStyle name="SYSTEM 13 6 2" xfId="29247"/>
    <cellStyle name="SYSTEM 13 7" xfId="29248"/>
    <cellStyle name="SYSTEM 13 8" xfId="29249"/>
    <cellStyle name="SYSTEM 14" xfId="29250"/>
    <cellStyle name="SYSTEM 14 2" xfId="29251"/>
    <cellStyle name="SYSTEM 14 2 2" xfId="29252"/>
    <cellStyle name="SYSTEM 14 2 2 2" xfId="29253"/>
    <cellStyle name="SYSTEM 14 2 2 3" xfId="29254"/>
    <cellStyle name="SYSTEM 14 2 2 4" xfId="29255"/>
    <cellStyle name="SYSTEM 14 2 3" xfId="29256"/>
    <cellStyle name="SYSTEM 14 2 3 2" xfId="29257"/>
    <cellStyle name="SYSTEM 14 2 4" xfId="29258"/>
    <cellStyle name="SYSTEM 14 2 5" xfId="29259"/>
    <cellStyle name="SYSTEM 14 3" xfId="29260"/>
    <cellStyle name="SYSTEM 14 3 2" xfId="29261"/>
    <cellStyle name="SYSTEM 14 3 2 2" xfId="29262"/>
    <cellStyle name="SYSTEM 14 3 2 3" xfId="29263"/>
    <cellStyle name="SYSTEM 14 3 2 4" xfId="29264"/>
    <cellStyle name="SYSTEM 14 3 3" xfId="29265"/>
    <cellStyle name="SYSTEM 14 3 3 2" xfId="29266"/>
    <cellStyle name="SYSTEM 14 3 4" xfId="29267"/>
    <cellStyle name="SYSTEM 14 3 5" xfId="29268"/>
    <cellStyle name="SYSTEM 14 4" xfId="29269"/>
    <cellStyle name="SYSTEM 14 4 2" xfId="29270"/>
    <cellStyle name="SYSTEM 14 4 2 2" xfId="29271"/>
    <cellStyle name="SYSTEM 14 4 2 3" xfId="29272"/>
    <cellStyle name="SYSTEM 14 4 2 4" xfId="29273"/>
    <cellStyle name="SYSTEM 14 4 3" xfId="29274"/>
    <cellStyle name="SYSTEM 14 4 3 2" xfId="29275"/>
    <cellStyle name="SYSTEM 14 4 4" xfId="29276"/>
    <cellStyle name="SYSTEM 14 4 5" xfId="29277"/>
    <cellStyle name="SYSTEM 14 5" xfId="29278"/>
    <cellStyle name="SYSTEM 14 5 2" xfId="29279"/>
    <cellStyle name="SYSTEM 14 5 3" xfId="29280"/>
    <cellStyle name="SYSTEM 14 5 4" xfId="29281"/>
    <cellStyle name="SYSTEM 14 6" xfId="29282"/>
    <cellStyle name="SYSTEM 14 6 2" xfId="29283"/>
    <cellStyle name="SYSTEM 14 7" xfId="29284"/>
    <cellStyle name="SYSTEM 14 8" xfId="29285"/>
    <cellStyle name="SYSTEM 15" xfId="29286"/>
    <cellStyle name="SYSTEM 15 2" xfId="29287"/>
    <cellStyle name="SYSTEM 15 2 2" xfId="29288"/>
    <cellStyle name="SYSTEM 15 2 2 2" xfId="29289"/>
    <cellStyle name="SYSTEM 15 2 2 3" xfId="29290"/>
    <cellStyle name="SYSTEM 15 2 2 4" xfId="29291"/>
    <cellStyle name="SYSTEM 15 2 3" xfId="29292"/>
    <cellStyle name="SYSTEM 15 2 3 2" xfId="29293"/>
    <cellStyle name="SYSTEM 15 2 4" xfId="29294"/>
    <cellStyle name="SYSTEM 15 2 5" xfId="29295"/>
    <cellStyle name="SYSTEM 15 3" xfId="29296"/>
    <cellStyle name="SYSTEM 15 3 2" xfId="29297"/>
    <cellStyle name="SYSTEM 15 3 2 2" xfId="29298"/>
    <cellStyle name="SYSTEM 15 3 2 3" xfId="29299"/>
    <cellStyle name="SYSTEM 15 3 2 4" xfId="29300"/>
    <cellStyle name="SYSTEM 15 3 3" xfId="29301"/>
    <cellStyle name="SYSTEM 15 3 3 2" xfId="29302"/>
    <cellStyle name="SYSTEM 15 3 4" xfId="29303"/>
    <cellStyle name="SYSTEM 15 3 5" xfId="29304"/>
    <cellStyle name="SYSTEM 15 4" xfId="29305"/>
    <cellStyle name="SYSTEM 15 4 2" xfId="29306"/>
    <cellStyle name="SYSTEM 15 4 2 2" xfId="29307"/>
    <cellStyle name="SYSTEM 15 4 2 3" xfId="29308"/>
    <cellStyle name="SYSTEM 15 4 2 4" xfId="29309"/>
    <cellStyle name="SYSTEM 15 4 3" xfId="29310"/>
    <cellStyle name="SYSTEM 15 4 3 2" xfId="29311"/>
    <cellStyle name="SYSTEM 15 4 4" xfId="29312"/>
    <cellStyle name="SYSTEM 15 4 5" xfId="29313"/>
    <cellStyle name="SYSTEM 15 5" xfId="29314"/>
    <cellStyle name="SYSTEM 15 5 2" xfId="29315"/>
    <cellStyle name="SYSTEM 15 5 3" xfId="29316"/>
    <cellStyle name="SYSTEM 15 5 4" xfId="29317"/>
    <cellStyle name="SYSTEM 15 6" xfId="29318"/>
    <cellStyle name="SYSTEM 15 6 2" xfId="29319"/>
    <cellStyle name="SYSTEM 15 7" xfId="29320"/>
    <cellStyle name="SYSTEM 15 8" xfId="29321"/>
    <cellStyle name="SYSTEM 16" xfId="29322"/>
    <cellStyle name="SYSTEM 16 2" xfId="29323"/>
    <cellStyle name="SYSTEM 16 2 2" xfId="29324"/>
    <cellStyle name="SYSTEM 16 2 2 2" xfId="29325"/>
    <cellStyle name="SYSTEM 16 2 2 3" xfId="29326"/>
    <cellStyle name="SYSTEM 16 2 2 4" xfId="29327"/>
    <cellStyle name="SYSTEM 16 2 3" xfId="29328"/>
    <cellStyle name="SYSTEM 16 2 3 2" xfId="29329"/>
    <cellStyle name="SYSTEM 16 2 4" xfId="29330"/>
    <cellStyle name="SYSTEM 16 2 5" xfId="29331"/>
    <cellStyle name="SYSTEM 16 3" xfId="29332"/>
    <cellStyle name="SYSTEM 16 3 2" xfId="29333"/>
    <cellStyle name="SYSTEM 16 3 2 2" xfId="29334"/>
    <cellStyle name="SYSTEM 16 3 2 3" xfId="29335"/>
    <cellStyle name="SYSTEM 16 3 2 4" xfId="29336"/>
    <cellStyle name="SYSTEM 16 3 3" xfId="29337"/>
    <cellStyle name="SYSTEM 16 3 3 2" xfId="29338"/>
    <cellStyle name="SYSTEM 16 3 4" xfId="29339"/>
    <cellStyle name="SYSTEM 16 3 5" xfId="29340"/>
    <cellStyle name="SYSTEM 16 4" xfId="29341"/>
    <cellStyle name="SYSTEM 16 4 2" xfId="29342"/>
    <cellStyle name="SYSTEM 16 4 2 2" xfId="29343"/>
    <cellStyle name="SYSTEM 16 4 2 3" xfId="29344"/>
    <cellStyle name="SYSTEM 16 4 2 4" xfId="29345"/>
    <cellStyle name="SYSTEM 16 4 3" xfId="29346"/>
    <cellStyle name="SYSTEM 16 4 3 2" xfId="29347"/>
    <cellStyle name="SYSTEM 16 4 4" xfId="29348"/>
    <cellStyle name="SYSTEM 16 4 5" xfId="29349"/>
    <cellStyle name="SYSTEM 16 5" xfId="29350"/>
    <cellStyle name="SYSTEM 16 5 2" xfId="29351"/>
    <cellStyle name="SYSTEM 16 5 3" xfId="29352"/>
    <cellStyle name="SYSTEM 16 5 4" xfId="29353"/>
    <cellStyle name="SYSTEM 16 6" xfId="29354"/>
    <cellStyle name="SYSTEM 16 6 2" xfId="29355"/>
    <cellStyle name="SYSTEM 16 7" xfId="29356"/>
    <cellStyle name="SYSTEM 16 8" xfId="29357"/>
    <cellStyle name="SYSTEM 17" xfId="29358"/>
    <cellStyle name="SYSTEM 17 2" xfId="29359"/>
    <cellStyle name="SYSTEM 17 2 2" xfId="29360"/>
    <cellStyle name="SYSTEM 17 2 2 2" xfId="29361"/>
    <cellStyle name="SYSTEM 17 2 2 3" xfId="29362"/>
    <cellStyle name="SYSTEM 17 2 2 4" xfId="29363"/>
    <cellStyle name="SYSTEM 17 2 3" xfId="29364"/>
    <cellStyle name="SYSTEM 17 2 3 2" xfId="29365"/>
    <cellStyle name="SYSTEM 17 2 4" xfId="29366"/>
    <cellStyle name="SYSTEM 17 2 5" xfId="29367"/>
    <cellStyle name="SYSTEM 17 3" xfId="29368"/>
    <cellStyle name="SYSTEM 17 3 2" xfId="29369"/>
    <cellStyle name="SYSTEM 17 3 2 2" xfId="29370"/>
    <cellStyle name="SYSTEM 17 3 2 3" xfId="29371"/>
    <cellStyle name="SYSTEM 17 3 2 4" xfId="29372"/>
    <cellStyle name="SYSTEM 17 3 3" xfId="29373"/>
    <cellStyle name="SYSTEM 17 3 3 2" xfId="29374"/>
    <cellStyle name="SYSTEM 17 3 4" xfId="29375"/>
    <cellStyle name="SYSTEM 17 3 5" xfId="29376"/>
    <cellStyle name="SYSTEM 17 4" xfId="29377"/>
    <cellStyle name="SYSTEM 17 4 2" xfId="29378"/>
    <cellStyle name="SYSTEM 17 4 2 2" xfId="29379"/>
    <cellStyle name="SYSTEM 17 4 2 3" xfId="29380"/>
    <cellStyle name="SYSTEM 17 4 2 4" xfId="29381"/>
    <cellStyle name="SYSTEM 17 4 3" xfId="29382"/>
    <cellStyle name="SYSTEM 17 4 3 2" xfId="29383"/>
    <cellStyle name="SYSTEM 17 4 4" xfId="29384"/>
    <cellStyle name="SYSTEM 17 4 5" xfId="29385"/>
    <cellStyle name="SYSTEM 17 5" xfId="29386"/>
    <cellStyle name="SYSTEM 17 5 2" xfId="29387"/>
    <cellStyle name="SYSTEM 17 5 3" xfId="29388"/>
    <cellStyle name="SYSTEM 17 5 4" xfId="29389"/>
    <cellStyle name="SYSTEM 17 6" xfId="29390"/>
    <cellStyle name="SYSTEM 17 6 2" xfId="29391"/>
    <cellStyle name="SYSTEM 17 7" xfId="29392"/>
    <cellStyle name="SYSTEM 17 8" xfId="29393"/>
    <cellStyle name="SYSTEM 18" xfId="29394"/>
    <cellStyle name="SYSTEM 18 2" xfId="29395"/>
    <cellStyle name="SYSTEM 18 2 2" xfId="29396"/>
    <cellStyle name="SYSTEM 18 2 2 2" xfId="29397"/>
    <cellStyle name="SYSTEM 18 2 2 3" xfId="29398"/>
    <cellStyle name="SYSTEM 18 2 2 4" xfId="29399"/>
    <cellStyle name="SYSTEM 18 2 3" xfId="29400"/>
    <cellStyle name="SYSTEM 18 2 3 2" xfId="29401"/>
    <cellStyle name="SYSTEM 18 2 4" xfId="29402"/>
    <cellStyle name="SYSTEM 18 2 5" xfId="29403"/>
    <cellStyle name="SYSTEM 18 3" xfId="29404"/>
    <cellStyle name="SYSTEM 18 3 2" xfId="29405"/>
    <cellStyle name="SYSTEM 18 3 2 2" xfId="29406"/>
    <cellStyle name="SYSTEM 18 3 2 3" xfId="29407"/>
    <cellStyle name="SYSTEM 18 3 2 4" xfId="29408"/>
    <cellStyle name="SYSTEM 18 3 3" xfId="29409"/>
    <cellStyle name="SYSTEM 18 3 3 2" xfId="29410"/>
    <cellStyle name="SYSTEM 18 3 4" xfId="29411"/>
    <cellStyle name="SYSTEM 18 3 5" xfId="29412"/>
    <cellStyle name="SYSTEM 18 4" xfId="29413"/>
    <cellStyle name="SYSTEM 18 4 2" xfId="29414"/>
    <cellStyle name="SYSTEM 18 4 2 2" xfId="29415"/>
    <cellStyle name="SYSTEM 18 4 2 3" xfId="29416"/>
    <cellStyle name="SYSTEM 18 4 2 4" xfId="29417"/>
    <cellStyle name="SYSTEM 18 4 3" xfId="29418"/>
    <cellStyle name="SYSTEM 18 4 3 2" xfId="29419"/>
    <cellStyle name="SYSTEM 18 4 4" xfId="29420"/>
    <cellStyle name="SYSTEM 18 4 5" xfId="29421"/>
    <cellStyle name="SYSTEM 18 5" xfId="29422"/>
    <cellStyle name="SYSTEM 18 5 2" xfId="29423"/>
    <cellStyle name="SYSTEM 18 5 3" xfId="29424"/>
    <cellStyle name="SYSTEM 18 5 4" xfId="29425"/>
    <cellStyle name="SYSTEM 18 6" xfId="29426"/>
    <cellStyle name="SYSTEM 18 6 2" xfId="29427"/>
    <cellStyle name="SYSTEM 18 7" xfId="29428"/>
    <cellStyle name="SYSTEM 18 8" xfId="29429"/>
    <cellStyle name="SYSTEM 19" xfId="29430"/>
    <cellStyle name="SYSTEM 19 2" xfId="29431"/>
    <cellStyle name="SYSTEM 19 2 2" xfId="29432"/>
    <cellStyle name="SYSTEM 19 2 2 2" xfId="29433"/>
    <cellStyle name="SYSTEM 19 2 2 3" xfId="29434"/>
    <cellStyle name="SYSTEM 19 2 2 4" xfId="29435"/>
    <cellStyle name="SYSTEM 19 2 3" xfId="29436"/>
    <cellStyle name="SYSTEM 19 2 3 2" xfId="29437"/>
    <cellStyle name="SYSTEM 19 2 4" xfId="29438"/>
    <cellStyle name="SYSTEM 19 2 5" xfId="29439"/>
    <cellStyle name="SYSTEM 19 3" xfId="29440"/>
    <cellStyle name="SYSTEM 19 3 2" xfId="29441"/>
    <cellStyle name="SYSTEM 19 3 2 2" xfId="29442"/>
    <cellStyle name="SYSTEM 19 3 2 3" xfId="29443"/>
    <cellStyle name="SYSTEM 19 3 2 4" xfId="29444"/>
    <cellStyle name="SYSTEM 19 3 3" xfId="29445"/>
    <cellStyle name="SYSTEM 19 3 3 2" xfId="29446"/>
    <cellStyle name="SYSTEM 19 3 4" xfId="29447"/>
    <cellStyle name="SYSTEM 19 3 5" xfId="29448"/>
    <cellStyle name="SYSTEM 19 4" xfId="29449"/>
    <cellStyle name="SYSTEM 19 4 2" xfId="29450"/>
    <cellStyle name="SYSTEM 19 4 2 2" xfId="29451"/>
    <cellStyle name="SYSTEM 19 4 2 3" xfId="29452"/>
    <cellStyle name="SYSTEM 19 4 2 4" xfId="29453"/>
    <cellStyle name="SYSTEM 19 4 3" xfId="29454"/>
    <cellStyle name="SYSTEM 19 4 3 2" xfId="29455"/>
    <cellStyle name="SYSTEM 19 4 4" xfId="29456"/>
    <cellStyle name="SYSTEM 19 4 5" xfId="29457"/>
    <cellStyle name="SYSTEM 19 5" xfId="29458"/>
    <cellStyle name="SYSTEM 19 5 2" xfId="29459"/>
    <cellStyle name="SYSTEM 19 5 3" xfId="29460"/>
    <cellStyle name="SYSTEM 19 5 4" xfId="29461"/>
    <cellStyle name="SYSTEM 19 6" xfId="29462"/>
    <cellStyle name="SYSTEM 19 6 2" xfId="29463"/>
    <cellStyle name="SYSTEM 19 7" xfId="29464"/>
    <cellStyle name="SYSTEM 19 8" xfId="29465"/>
    <cellStyle name="SYSTEM 2" xfId="29466"/>
    <cellStyle name="SYSTEM 2 2" xfId="29467"/>
    <cellStyle name="SYSTEM 2 2 2" xfId="29468"/>
    <cellStyle name="SYSTEM 2 2 2 2" xfId="29469"/>
    <cellStyle name="SYSTEM 2 2 2 3" xfId="29470"/>
    <cellStyle name="SYSTEM 2 2 2 4" xfId="29471"/>
    <cellStyle name="SYSTEM 2 2 3" xfId="29472"/>
    <cellStyle name="SYSTEM 2 2 3 2" xfId="29473"/>
    <cellStyle name="SYSTEM 2 2 4" xfId="29474"/>
    <cellStyle name="SYSTEM 2 2 5" xfId="29475"/>
    <cellStyle name="SYSTEM 2 3" xfId="29476"/>
    <cellStyle name="SYSTEM 2 3 2" xfId="29477"/>
    <cellStyle name="SYSTEM 2 3 2 2" xfId="29478"/>
    <cellStyle name="SYSTEM 2 3 2 3" xfId="29479"/>
    <cellStyle name="SYSTEM 2 3 2 4" xfId="29480"/>
    <cellStyle name="SYSTEM 2 3 3" xfId="29481"/>
    <cellStyle name="SYSTEM 2 3 3 2" xfId="29482"/>
    <cellStyle name="SYSTEM 2 3 4" xfId="29483"/>
    <cellStyle name="SYSTEM 2 3 5" xfId="29484"/>
    <cellStyle name="SYSTEM 2 4" xfId="29485"/>
    <cellStyle name="SYSTEM 2 4 2" xfId="29486"/>
    <cellStyle name="SYSTEM 2 4 2 2" xfId="29487"/>
    <cellStyle name="SYSTEM 2 4 2 3" xfId="29488"/>
    <cellStyle name="SYSTEM 2 4 2 4" xfId="29489"/>
    <cellStyle name="SYSTEM 2 4 3" xfId="29490"/>
    <cellStyle name="SYSTEM 2 4 3 2" xfId="29491"/>
    <cellStyle name="SYSTEM 2 4 4" xfId="29492"/>
    <cellStyle name="SYSTEM 2 4 5" xfId="29493"/>
    <cellStyle name="SYSTEM 2 5" xfId="29494"/>
    <cellStyle name="SYSTEM 2 5 2" xfId="29495"/>
    <cellStyle name="SYSTEM 2 5 3" xfId="29496"/>
    <cellStyle name="SYSTEM 2 5 4" xfId="29497"/>
    <cellStyle name="SYSTEM 2 6" xfId="29498"/>
    <cellStyle name="SYSTEM 2 6 2" xfId="29499"/>
    <cellStyle name="SYSTEM 2 7" xfId="29500"/>
    <cellStyle name="SYSTEM 2 8" xfId="29501"/>
    <cellStyle name="SYSTEM 20" xfId="29502"/>
    <cellStyle name="SYSTEM 20 2" xfId="29503"/>
    <cellStyle name="SYSTEM 20 2 2" xfId="29504"/>
    <cellStyle name="SYSTEM 20 2 2 2" xfId="29505"/>
    <cellStyle name="SYSTEM 20 2 2 3" xfId="29506"/>
    <cellStyle name="SYSTEM 20 2 2 4" xfId="29507"/>
    <cellStyle name="SYSTEM 20 2 3" xfId="29508"/>
    <cellStyle name="SYSTEM 20 2 3 2" xfId="29509"/>
    <cellStyle name="SYSTEM 20 2 4" xfId="29510"/>
    <cellStyle name="SYSTEM 20 2 5" xfId="29511"/>
    <cellStyle name="SYSTEM 20 3" xfId="29512"/>
    <cellStyle name="SYSTEM 20 3 2" xfId="29513"/>
    <cellStyle name="SYSTEM 20 3 2 2" xfId="29514"/>
    <cellStyle name="SYSTEM 20 3 2 3" xfId="29515"/>
    <cellStyle name="SYSTEM 20 3 2 4" xfId="29516"/>
    <cellStyle name="SYSTEM 20 3 3" xfId="29517"/>
    <cellStyle name="SYSTEM 20 3 3 2" xfId="29518"/>
    <cellStyle name="SYSTEM 20 3 4" xfId="29519"/>
    <cellStyle name="SYSTEM 20 3 5" xfId="29520"/>
    <cellStyle name="SYSTEM 20 4" xfId="29521"/>
    <cellStyle name="SYSTEM 20 4 2" xfId="29522"/>
    <cellStyle name="SYSTEM 20 4 2 2" xfId="29523"/>
    <cellStyle name="SYSTEM 20 4 2 3" xfId="29524"/>
    <cellStyle name="SYSTEM 20 4 2 4" xfId="29525"/>
    <cellStyle name="SYSTEM 20 4 3" xfId="29526"/>
    <cellStyle name="SYSTEM 20 4 3 2" xfId="29527"/>
    <cellStyle name="SYSTEM 20 4 4" xfId="29528"/>
    <cellStyle name="SYSTEM 20 4 5" xfId="29529"/>
    <cellStyle name="SYSTEM 20 5" xfId="29530"/>
    <cellStyle name="SYSTEM 20 5 2" xfId="29531"/>
    <cellStyle name="SYSTEM 20 5 3" xfId="29532"/>
    <cellStyle name="SYSTEM 20 5 4" xfId="29533"/>
    <cellStyle name="SYSTEM 20 6" xfId="29534"/>
    <cellStyle name="SYSTEM 20 6 2" xfId="29535"/>
    <cellStyle name="SYSTEM 20 7" xfId="29536"/>
    <cellStyle name="SYSTEM 20 8" xfId="29537"/>
    <cellStyle name="SYSTEM 21" xfId="29538"/>
    <cellStyle name="SYSTEM 21 2" xfId="29539"/>
    <cellStyle name="SYSTEM 21 2 2" xfId="29540"/>
    <cellStyle name="SYSTEM 21 2 2 2" xfId="29541"/>
    <cellStyle name="SYSTEM 21 2 2 3" xfId="29542"/>
    <cellStyle name="SYSTEM 21 2 2 4" xfId="29543"/>
    <cellStyle name="SYSTEM 21 2 3" xfId="29544"/>
    <cellStyle name="SYSTEM 21 2 3 2" xfId="29545"/>
    <cellStyle name="SYSTEM 21 2 4" xfId="29546"/>
    <cellStyle name="SYSTEM 21 2 5" xfId="29547"/>
    <cellStyle name="SYSTEM 21 3" xfId="29548"/>
    <cellStyle name="SYSTEM 21 3 2" xfId="29549"/>
    <cellStyle name="SYSTEM 21 3 2 2" xfId="29550"/>
    <cellStyle name="SYSTEM 21 3 2 3" xfId="29551"/>
    <cellStyle name="SYSTEM 21 3 2 4" xfId="29552"/>
    <cellStyle name="SYSTEM 21 3 3" xfId="29553"/>
    <cellStyle name="SYSTEM 21 3 3 2" xfId="29554"/>
    <cellStyle name="SYSTEM 21 3 4" xfId="29555"/>
    <cellStyle name="SYSTEM 21 3 5" xfId="29556"/>
    <cellStyle name="SYSTEM 21 4" xfId="29557"/>
    <cellStyle name="SYSTEM 21 4 2" xfId="29558"/>
    <cellStyle name="SYSTEM 21 4 2 2" xfId="29559"/>
    <cellStyle name="SYSTEM 21 4 2 3" xfId="29560"/>
    <cellStyle name="SYSTEM 21 4 2 4" xfId="29561"/>
    <cellStyle name="SYSTEM 21 4 3" xfId="29562"/>
    <cellStyle name="SYSTEM 21 4 3 2" xfId="29563"/>
    <cellStyle name="SYSTEM 21 4 4" xfId="29564"/>
    <cellStyle name="SYSTEM 21 4 5" xfId="29565"/>
    <cellStyle name="SYSTEM 21 5" xfId="29566"/>
    <cellStyle name="SYSTEM 21 5 2" xfId="29567"/>
    <cellStyle name="SYSTEM 21 5 3" xfId="29568"/>
    <cellStyle name="SYSTEM 21 5 4" xfId="29569"/>
    <cellStyle name="SYSTEM 21 6" xfId="29570"/>
    <cellStyle name="SYSTEM 21 6 2" xfId="29571"/>
    <cellStyle name="SYSTEM 21 7" xfId="29572"/>
    <cellStyle name="SYSTEM 21 8" xfId="29573"/>
    <cellStyle name="SYSTEM 22" xfId="29574"/>
    <cellStyle name="SYSTEM 22 2" xfId="29575"/>
    <cellStyle name="SYSTEM 22 2 2" xfId="29576"/>
    <cellStyle name="SYSTEM 22 2 2 2" xfId="29577"/>
    <cellStyle name="SYSTEM 22 2 2 3" xfId="29578"/>
    <cellStyle name="SYSTEM 22 2 2 4" xfId="29579"/>
    <cellStyle name="SYSTEM 22 2 3" xfId="29580"/>
    <cellStyle name="SYSTEM 22 2 3 2" xfId="29581"/>
    <cellStyle name="SYSTEM 22 2 4" xfId="29582"/>
    <cellStyle name="SYSTEM 22 2 5" xfId="29583"/>
    <cellStyle name="SYSTEM 22 3" xfId="29584"/>
    <cellStyle name="SYSTEM 22 3 2" xfId="29585"/>
    <cellStyle name="SYSTEM 22 3 2 2" xfId="29586"/>
    <cellStyle name="SYSTEM 22 3 2 3" xfId="29587"/>
    <cellStyle name="SYSTEM 22 3 2 4" xfId="29588"/>
    <cellStyle name="SYSTEM 22 3 3" xfId="29589"/>
    <cellStyle name="SYSTEM 22 3 3 2" xfId="29590"/>
    <cellStyle name="SYSTEM 22 3 4" xfId="29591"/>
    <cellStyle name="SYSTEM 22 3 5" xfId="29592"/>
    <cellStyle name="SYSTEM 22 4" xfId="29593"/>
    <cellStyle name="SYSTEM 22 4 2" xfId="29594"/>
    <cellStyle name="SYSTEM 22 4 2 2" xfId="29595"/>
    <cellStyle name="SYSTEM 22 4 2 3" xfId="29596"/>
    <cellStyle name="SYSTEM 22 4 2 4" xfId="29597"/>
    <cellStyle name="SYSTEM 22 4 3" xfId="29598"/>
    <cellStyle name="SYSTEM 22 4 3 2" xfId="29599"/>
    <cellStyle name="SYSTEM 22 4 4" xfId="29600"/>
    <cellStyle name="SYSTEM 22 4 5" xfId="29601"/>
    <cellStyle name="SYSTEM 22 5" xfId="29602"/>
    <cellStyle name="SYSTEM 22 5 2" xfId="29603"/>
    <cellStyle name="SYSTEM 22 5 3" xfId="29604"/>
    <cellStyle name="SYSTEM 22 5 4" xfId="29605"/>
    <cellStyle name="SYSTEM 22 6" xfId="29606"/>
    <cellStyle name="SYSTEM 22 6 2" xfId="29607"/>
    <cellStyle name="SYSTEM 22 7" xfId="29608"/>
    <cellStyle name="SYSTEM 22 8" xfId="29609"/>
    <cellStyle name="SYSTEM 23" xfId="29610"/>
    <cellStyle name="SYSTEM 23 2" xfId="29611"/>
    <cellStyle name="SYSTEM 23 2 2" xfId="29612"/>
    <cellStyle name="SYSTEM 23 2 2 2" xfId="29613"/>
    <cellStyle name="SYSTEM 23 2 2 3" xfId="29614"/>
    <cellStyle name="SYSTEM 23 2 2 4" xfId="29615"/>
    <cellStyle name="SYSTEM 23 2 3" xfId="29616"/>
    <cellStyle name="SYSTEM 23 2 3 2" xfId="29617"/>
    <cellStyle name="SYSTEM 23 2 4" xfId="29618"/>
    <cellStyle name="SYSTEM 23 2 5" xfId="29619"/>
    <cellStyle name="SYSTEM 23 3" xfId="29620"/>
    <cellStyle name="SYSTEM 23 3 2" xfId="29621"/>
    <cellStyle name="SYSTEM 23 3 2 2" xfId="29622"/>
    <cellStyle name="SYSTEM 23 3 2 3" xfId="29623"/>
    <cellStyle name="SYSTEM 23 3 2 4" xfId="29624"/>
    <cellStyle name="SYSTEM 23 3 3" xfId="29625"/>
    <cellStyle name="SYSTEM 23 3 3 2" xfId="29626"/>
    <cellStyle name="SYSTEM 23 3 4" xfId="29627"/>
    <cellStyle name="SYSTEM 23 3 5" xfId="29628"/>
    <cellStyle name="SYSTEM 23 4" xfId="29629"/>
    <cellStyle name="SYSTEM 23 4 2" xfId="29630"/>
    <cellStyle name="SYSTEM 23 4 2 2" xfId="29631"/>
    <cellStyle name="SYSTEM 23 4 2 3" xfId="29632"/>
    <cellStyle name="SYSTEM 23 4 2 4" xfId="29633"/>
    <cellStyle name="SYSTEM 23 4 3" xfId="29634"/>
    <cellStyle name="SYSTEM 23 4 3 2" xfId="29635"/>
    <cellStyle name="SYSTEM 23 4 4" xfId="29636"/>
    <cellStyle name="SYSTEM 23 4 5" xfId="29637"/>
    <cellStyle name="SYSTEM 23 5" xfId="29638"/>
    <cellStyle name="SYSTEM 23 5 2" xfId="29639"/>
    <cellStyle name="SYSTEM 23 5 3" xfId="29640"/>
    <cellStyle name="SYSTEM 23 5 4" xfId="29641"/>
    <cellStyle name="SYSTEM 23 6" xfId="29642"/>
    <cellStyle name="SYSTEM 23 6 2" xfId="29643"/>
    <cellStyle name="SYSTEM 23 7" xfId="29644"/>
    <cellStyle name="SYSTEM 23 8" xfId="29645"/>
    <cellStyle name="SYSTEM 24" xfId="29646"/>
    <cellStyle name="SYSTEM 24 2" xfId="29647"/>
    <cellStyle name="SYSTEM 24 2 2" xfId="29648"/>
    <cellStyle name="SYSTEM 24 2 2 2" xfId="29649"/>
    <cellStyle name="SYSTEM 24 2 2 3" xfId="29650"/>
    <cellStyle name="SYSTEM 24 2 2 4" xfId="29651"/>
    <cellStyle name="SYSTEM 24 2 3" xfId="29652"/>
    <cellStyle name="SYSTEM 24 2 3 2" xfId="29653"/>
    <cellStyle name="SYSTEM 24 2 4" xfId="29654"/>
    <cellStyle name="SYSTEM 24 2 5" xfId="29655"/>
    <cellStyle name="SYSTEM 24 3" xfId="29656"/>
    <cellStyle name="SYSTEM 24 3 2" xfId="29657"/>
    <cellStyle name="SYSTEM 24 3 2 2" xfId="29658"/>
    <cellStyle name="SYSTEM 24 3 2 3" xfId="29659"/>
    <cellStyle name="SYSTEM 24 3 2 4" xfId="29660"/>
    <cellStyle name="SYSTEM 24 3 3" xfId="29661"/>
    <cellStyle name="SYSTEM 24 3 3 2" xfId="29662"/>
    <cellStyle name="SYSTEM 24 3 4" xfId="29663"/>
    <cellStyle name="SYSTEM 24 3 5" xfId="29664"/>
    <cellStyle name="SYSTEM 24 4" xfId="29665"/>
    <cellStyle name="SYSTEM 24 4 2" xfId="29666"/>
    <cellStyle name="SYSTEM 24 4 2 2" xfId="29667"/>
    <cellStyle name="SYSTEM 24 4 2 3" xfId="29668"/>
    <cellStyle name="SYSTEM 24 4 2 4" xfId="29669"/>
    <cellStyle name="SYSTEM 24 4 3" xfId="29670"/>
    <cellStyle name="SYSTEM 24 4 3 2" xfId="29671"/>
    <cellStyle name="SYSTEM 24 4 4" xfId="29672"/>
    <cellStyle name="SYSTEM 24 4 5" xfId="29673"/>
    <cellStyle name="SYSTEM 24 5" xfId="29674"/>
    <cellStyle name="SYSTEM 24 5 2" xfId="29675"/>
    <cellStyle name="SYSTEM 24 5 3" xfId="29676"/>
    <cellStyle name="SYSTEM 24 5 4" xfId="29677"/>
    <cellStyle name="SYSTEM 24 6" xfId="29678"/>
    <cellStyle name="SYSTEM 24 6 2" xfId="29679"/>
    <cellStyle name="SYSTEM 24 7" xfId="29680"/>
    <cellStyle name="SYSTEM 24 8" xfId="29681"/>
    <cellStyle name="SYSTEM 25" xfId="29682"/>
    <cellStyle name="SYSTEM 25 2" xfId="29683"/>
    <cellStyle name="SYSTEM 25 2 2" xfId="29684"/>
    <cellStyle name="SYSTEM 25 2 2 2" xfId="29685"/>
    <cellStyle name="SYSTEM 25 2 2 3" xfId="29686"/>
    <cellStyle name="SYSTEM 25 2 2 4" xfId="29687"/>
    <cellStyle name="SYSTEM 25 2 3" xfId="29688"/>
    <cellStyle name="SYSTEM 25 2 3 2" xfId="29689"/>
    <cellStyle name="SYSTEM 25 2 4" xfId="29690"/>
    <cellStyle name="SYSTEM 25 2 5" xfId="29691"/>
    <cellStyle name="SYSTEM 25 3" xfId="29692"/>
    <cellStyle name="SYSTEM 25 3 2" xfId="29693"/>
    <cellStyle name="SYSTEM 25 3 2 2" xfId="29694"/>
    <cellStyle name="SYSTEM 25 3 2 3" xfId="29695"/>
    <cellStyle name="SYSTEM 25 3 2 4" xfId="29696"/>
    <cellStyle name="SYSTEM 25 3 3" xfId="29697"/>
    <cellStyle name="SYSTEM 25 3 3 2" xfId="29698"/>
    <cellStyle name="SYSTEM 25 3 4" xfId="29699"/>
    <cellStyle name="SYSTEM 25 3 5" xfId="29700"/>
    <cellStyle name="SYSTEM 25 4" xfId="29701"/>
    <cellStyle name="SYSTEM 25 4 2" xfId="29702"/>
    <cellStyle name="SYSTEM 25 4 2 2" xfId="29703"/>
    <cellStyle name="SYSTEM 25 4 2 3" xfId="29704"/>
    <cellStyle name="SYSTEM 25 4 2 4" xfId="29705"/>
    <cellStyle name="SYSTEM 25 4 3" xfId="29706"/>
    <cellStyle name="SYSTEM 25 4 3 2" xfId="29707"/>
    <cellStyle name="SYSTEM 25 4 4" xfId="29708"/>
    <cellStyle name="SYSTEM 25 4 5" xfId="29709"/>
    <cellStyle name="SYSTEM 25 5" xfId="29710"/>
    <cellStyle name="SYSTEM 25 5 2" xfId="29711"/>
    <cellStyle name="SYSTEM 25 5 3" xfId="29712"/>
    <cellStyle name="SYSTEM 25 5 4" xfId="29713"/>
    <cellStyle name="SYSTEM 25 6" xfId="29714"/>
    <cellStyle name="SYSTEM 25 6 2" xfId="29715"/>
    <cellStyle name="SYSTEM 25 7" xfId="29716"/>
    <cellStyle name="SYSTEM 25 8" xfId="29717"/>
    <cellStyle name="SYSTEM 26" xfId="29718"/>
    <cellStyle name="SYSTEM 26 2" xfId="29719"/>
    <cellStyle name="SYSTEM 26 2 2" xfId="29720"/>
    <cellStyle name="SYSTEM 26 2 2 2" xfId="29721"/>
    <cellStyle name="SYSTEM 26 2 2 3" xfId="29722"/>
    <cellStyle name="SYSTEM 26 2 2 4" xfId="29723"/>
    <cellStyle name="SYSTEM 26 2 3" xfId="29724"/>
    <cellStyle name="SYSTEM 26 2 3 2" xfId="29725"/>
    <cellStyle name="SYSTEM 26 2 4" xfId="29726"/>
    <cellStyle name="SYSTEM 26 2 5" xfId="29727"/>
    <cellStyle name="SYSTEM 26 3" xfId="29728"/>
    <cellStyle name="SYSTEM 26 3 2" xfId="29729"/>
    <cellStyle name="SYSTEM 26 3 2 2" xfId="29730"/>
    <cellStyle name="SYSTEM 26 3 2 3" xfId="29731"/>
    <cellStyle name="SYSTEM 26 3 2 4" xfId="29732"/>
    <cellStyle name="SYSTEM 26 3 3" xfId="29733"/>
    <cellStyle name="SYSTEM 26 3 3 2" xfId="29734"/>
    <cellStyle name="SYSTEM 26 3 4" xfId="29735"/>
    <cellStyle name="SYSTEM 26 3 5" xfId="29736"/>
    <cellStyle name="SYSTEM 26 4" xfId="29737"/>
    <cellStyle name="SYSTEM 26 4 2" xfId="29738"/>
    <cellStyle name="SYSTEM 26 4 2 2" xfId="29739"/>
    <cellStyle name="SYSTEM 26 4 2 3" xfId="29740"/>
    <cellStyle name="SYSTEM 26 4 2 4" xfId="29741"/>
    <cellStyle name="SYSTEM 26 4 3" xfId="29742"/>
    <cellStyle name="SYSTEM 26 4 3 2" xfId="29743"/>
    <cellStyle name="SYSTEM 26 4 4" xfId="29744"/>
    <cellStyle name="SYSTEM 26 4 5" xfId="29745"/>
    <cellStyle name="SYSTEM 26 5" xfId="29746"/>
    <cellStyle name="SYSTEM 26 5 2" xfId="29747"/>
    <cellStyle name="SYSTEM 26 5 3" xfId="29748"/>
    <cellStyle name="SYSTEM 26 5 4" xfId="29749"/>
    <cellStyle name="SYSTEM 26 6" xfId="29750"/>
    <cellStyle name="SYSTEM 26 6 2" xfId="29751"/>
    <cellStyle name="SYSTEM 26 7" xfId="29752"/>
    <cellStyle name="SYSTEM 26 8" xfId="29753"/>
    <cellStyle name="SYSTEM 27" xfId="29754"/>
    <cellStyle name="SYSTEM 27 2" xfId="29755"/>
    <cellStyle name="SYSTEM 27 2 2" xfId="29756"/>
    <cellStyle name="SYSTEM 27 2 2 2" xfId="29757"/>
    <cellStyle name="SYSTEM 27 2 2 3" xfId="29758"/>
    <cellStyle name="SYSTEM 27 2 2 4" xfId="29759"/>
    <cellStyle name="SYSTEM 27 2 3" xfId="29760"/>
    <cellStyle name="SYSTEM 27 2 3 2" xfId="29761"/>
    <cellStyle name="SYSTEM 27 2 4" xfId="29762"/>
    <cellStyle name="SYSTEM 27 2 5" xfId="29763"/>
    <cellStyle name="SYSTEM 27 3" xfId="29764"/>
    <cellStyle name="SYSTEM 27 3 2" xfId="29765"/>
    <cellStyle name="SYSTEM 27 3 2 2" xfId="29766"/>
    <cellStyle name="SYSTEM 27 3 2 3" xfId="29767"/>
    <cellStyle name="SYSTEM 27 3 2 4" xfId="29768"/>
    <cellStyle name="SYSTEM 27 3 3" xfId="29769"/>
    <cellStyle name="SYSTEM 27 3 3 2" xfId="29770"/>
    <cellStyle name="SYSTEM 27 3 4" xfId="29771"/>
    <cellStyle name="SYSTEM 27 3 5" xfId="29772"/>
    <cellStyle name="SYSTEM 27 4" xfId="29773"/>
    <cellStyle name="SYSTEM 27 4 2" xfId="29774"/>
    <cellStyle name="SYSTEM 27 4 2 2" xfId="29775"/>
    <cellStyle name="SYSTEM 27 4 2 3" xfId="29776"/>
    <cellStyle name="SYSTEM 27 4 2 4" xfId="29777"/>
    <cellStyle name="SYSTEM 27 4 3" xfId="29778"/>
    <cellStyle name="SYSTEM 27 4 3 2" xfId="29779"/>
    <cellStyle name="SYSTEM 27 4 4" xfId="29780"/>
    <cellStyle name="SYSTEM 27 4 5" xfId="29781"/>
    <cellStyle name="SYSTEM 27 5" xfId="29782"/>
    <cellStyle name="SYSTEM 27 5 2" xfId="29783"/>
    <cellStyle name="SYSTEM 27 5 3" xfId="29784"/>
    <cellStyle name="SYSTEM 27 5 4" xfId="29785"/>
    <cellStyle name="SYSTEM 27 6" xfId="29786"/>
    <cellStyle name="SYSTEM 27 6 2" xfId="29787"/>
    <cellStyle name="SYSTEM 27 7" xfId="29788"/>
    <cellStyle name="SYSTEM 27 8" xfId="29789"/>
    <cellStyle name="SYSTEM 28" xfId="29790"/>
    <cellStyle name="SYSTEM 28 2" xfId="29791"/>
    <cellStyle name="SYSTEM 28 2 2" xfId="29792"/>
    <cellStyle name="SYSTEM 28 2 2 2" xfId="29793"/>
    <cellStyle name="SYSTEM 28 2 2 3" xfId="29794"/>
    <cellStyle name="SYSTEM 28 2 2 4" xfId="29795"/>
    <cellStyle name="SYSTEM 28 2 3" xfId="29796"/>
    <cellStyle name="SYSTEM 28 2 3 2" xfId="29797"/>
    <cellStyle name="SYSTEM 28 2 4" xfId="29798"/>
    <cellStyle name="SYSTEM 28 2 5" xfId="29799"/>
    <cellStyle name="SYSTEM 28 3" xfId="29800"/>
    <cellStyle name="SYSTEM 28 3 2" xfId="29801"/>
    <cellStyle name="SYSTEM 28 3 2 2" xfId="29802"/>
    <cellStyle name="SYSTEM 28 3 2 3" xfId="29803"/>
    <cellStyle name="SYSTEM 28 3 2 4" xfId="29804"/>
    <cellStyle name="SYSTEM 28 3 3" xfId="29805"/>
    <cellStyle name="SYSTEM 28 3 3 2" xfId="29806"/>
    <cellStyle name="SYSTEM 28 3 4" xfId="29807"/>
    <cellStyle name="SYSTEM 28 3 5" xfId="29808"/>
    <cellStyle name="SYSTEM 28 4" xfId="29809"/>
    <cellStyle name="SYSTEM 28 4 2" xfId="29810"/>
    <cellStyle name="SYSTEM 28 4 2 2" xfId="29811"/>
    <cellStyle name="SYSTEM 28 4 2 3" xfId="29812"/>
    <cellStyle name="SYSTEM 28 4 2 4" xfId="29813"/>
    <cellStyle name="SYSTEM 28 4 3" xfId="29814"/>
    <cellStyle name="SYSTEM 28 4 3 2" xfId="29815"/>
    <cellStyle name="SYSTEM 28 4 4" xfId="29816"/>
    <cellStyle name="SYSTEM 28 4 5" xfId="29817"/>
    <cellStyle name="SYSTEM 28 5" xfId="29818"/>
    <cellStyle name="SYSTEM 28 5 2" xfId="29819"/>
    <cellStyle name="SYSTEM 28 5 3" xfId="29820"/>
    <cellStyle name="SYSTEM 28 5 4" xfId="29821"/>
    <cellStyle name="SYSTEM 28 6" xfId="29822"/>
    <cellStyle name="SYSTEM 28 6 2" xfId="29823"/>
    <cellStyle name="SYSTEM 28 7" xfId="29824"/>
    <cellStyle name="SYSTEM 28 8" xfId="29825"/>
    <cellStyle name="SYSTEM 29" xfId="29826"/>
    <cellStyle name="SYSTEM 29 2" xfId="29827"/>
    <cellStyle name="SYSTEM 29 2 2" xfId="29828"/>
    <cellStyle name="SYSTEM 29 2 2 2" xfId="29829"/>
    <cellStyle name="SYSTEM 29 2 2 3" xfId="29830"/>
    <cellStyle name="SYSTEM 29 2 2 4" xfId="29831"/>
    <cellStyle name="SYSTEM 29 2 3" xfId="29832"/>
    <cellStyle name="SYSTEM 29 2 3 2" xfId="29833"/>
    <cellStyle name="SYSTEM 29 2 4" xfId="29834"/>
    <cellStyle name="SYSTEM 29 2 5" xfId="29835"/>
    <cellStyle name="SYSTEM 29 3" xfId="29836"/>
    <cellStyle name="SYSTEM 29 3 2" xfId="29837"/>
    <cellStyle name="SYSTEM 29 3 2 2" xfId="29838"/>
    <cellStyle name="SYSTEM 29 3 2 3" xfId="29839"/>
    <cellStyle name="SYSTEM 29 3 2 4" xfId="29840"/>
    <cellStyle name="SYSTEM 29 3 3" xfId="29841"/>
    <cellStyle name="SYSTEM 29 3 3 2" xfId="29842"/>
    <cellStyle name="SYSTEM 29 3 4" xfId="29843"/>
    <cellStyle name="SYSTEM 29 3 5" xfId="29844"/>
    <cellStyle name="SYSTEM 29 4" xfId="29845"/>
    <cellStyle name="SYSTEM 29 4 2" xfId="29846"/>
    <cellStyle name="SYSTEM 29 4 2 2" xfId="29847"/>
    <cellStyle name="SYSTEM 29 4 2 3" xfId="29848"/>
    <cellStyle name="SYSTEM 29 4 2 4" xfId="29849"/>
    <cellStyle name="SYSTEM 29 4 3" xfId="29850"/>
    <cellStyle name="SYSTEM 29 4 3 2" xfId="29851"/>
    <cellStyle name="SYSTEM 29 4 4" xfId="29852"/>
    <cellStyle name="SYSTEM 29 4 5" xfId="29853"/>
    <cellStyle name="SYSTEM 29 5" xfId="29854"/>
    <cellStyle name="SYSTEM 29 5 2" xfId="29855"/>
    <cellStyle name="SYSTEM 29 5 3" xfId="29856"/>
    <cellStyle name="SYSTEM 29 5 4" xfId="29857"/>
    <cellStyle name="SYSTEM 29 6" xfId="29858"/>
    <cellStyle name="SYSTEM 29 6 2" xfId="29859"/>
    <cellStyle name="SYSTEM 29 7" xfId="29860"/>
    <cellStyle name="SYSTEM 29 8" xfId="29861"/>
    <cellStyle name="SYSTEM 3" xfId="29862"/>
    <cellStyle name="SYSTEM 3 2" xfId="29863"/>
    <cellStyle name="SYSTEM 3 2 2" xfId="29864"/>
    <cellStyle name="SYSTEM 3 2 2 2" xfId="29865"/>
    <cellStyle name="SYSTEM 3 2 2 3" xfId="29866"/>
    <cellStyle name="SYSTEM 3 2 2 4" xfId="29867"/>
    <cellStyle name="SYSTEM 3 2 3" xfId="29868"/>
    <cellStyle name="SYSTEM 3 2 3 2" xfId="29869"/>
    <cellStyle name="SYSTEM 3 2 4" xfId="29870"/>
    <cellStyle name="SYSTEM 3 2 5" xfId="29871"/>
    <cellStyle name="SYSTEM 3 3" xfId="29872"/>
    <cellStyle name="SYSTEM 3 3 2" xfId="29873"/>
    <cellStyle name="SYSTEM 3 3 2 2" xfId="29874"/>
    <cellStyle name="SYSTEM 3 3 2 3" xfId="29875"/>
    <cellStyle name="SYSTEM 3 3 2 4" xfId="29876"/>
    <cellStyle name="SYSTEM 3 3 3" xfId="29877"/>
    <cellStyle name="SYSTEM 3 3 3 2" xfId="29878"/>
    <cellStyle name="SYSTEM 3 3 4" xfId="29879"/>
    <cellStyle name="SYSTEM 3 3 5" xfId="29880"/>
    <cellStyle name="SYSTEM 3 4" xfId="29881"/>
    <cellStyle name="SYSTEM 3 4 2" xfId="29882"/>
    <cellStyle name="SYSTEM 3 4 2 2" xfId="29883"/>
    <cellStyle name="SYSTEM 3 4 2 3" xfId="29884"/>
    <cellStyle name="SYSTEM 3 4 2 4" xfId="29885"/>
    <cellStyle name="SYSTEM 3 4 3" xfId="29886"/>
    <cellStyle name="SYSTEM 3 4 3 2" xfId="29887"/>
    <cellStyle name="SYSTEM 3 4 4" xfId="29888"/>
    <cellStyle name="SYSTEM 3 4 5" xfId="29889"/>
    <cellStyle name="SYSTEM 3 5" xfId="29890"/>
    <cellStyle name="SYSTEM 3 5 2" xfId="29891"/>
    <cellStyle name="SYSTEM 3 5 3" xfId="29892"/>
    <cellStyle name="SYSTEM 3 5 4" xfId="29893"/>
    <cellStyle name="SYSTEM 3 6" xfId="29894"/>
    <cellStyle name="SYSTEM 3 6 2" xfId="29895"/>
    <cellStyle name="SYSTEM 3 7" xfId="29896"/>
    <cellStyle name="SYSTEM 3 8" xfId="29897"/>
    <cellStyle name="SYSTEM 30" xfId="29898"/>
    <cellStyle name="SYSTEM 30 2" xfId="29899"/>
    <cellStyle name="SYSTEM 30 2 2" xfId="29900"/>
    <cellStyle name="SYSTEM 30 2 2 2" xfId="29901"/>
    <cellStyle name="SYSTEM 30 2 2 3" xfId="29902"/>
    <cellStyle name="SYSTEM 30 2 2 4" xfId="29903"/>
    <cellStyle name="SYSTEM 30 2 3" xfId="29904"/>
    <cellStyle name="SYSTEM 30 2 3 2" xfId="29905"/>
    <cellStyle name="SYSTEM 30 2 4" xfId="29906"/>
    <cellStyle name="SYSTEM 30 2 5" xfId="29907"/>
    <cellStyle name="SYSTEM 30 3" xfId="29908"/>
    <cellStyle name="SYSTEM 30 3 2" xfId="29909"/>
    <cellStyle name="SYSTEM 30 3 2 2" xfId="29910"/>
    <cellStyle name="SYSTEM 30 3 2 3" xfId="29911"/>
    <cellStyle name="SYSTEM 30 3 2 4" xfId="29912"/>
    <cellStyle name="SYSTEM 30 3 3" xfId="29913"/>
    <cellStyle name="SYSTEM 30 3 3 2" xfId="29914"/>
    <cellStyle name="SYSTEM 30 3 4" xfId="29915"/>
    <cellStyle name="SYSTEM 30 3 5" xfId="29916"/>
    <cellStyle name="SYSTEM 30 4" xfId="29917"/>
    <cellStyle name="SYSTEM 30 4 2" xfId="29918"/>
    <cellStyle name="SYSTEM 30 4 2 2" xfId="29919"/>
    <cellStyle name="SYSTEM 30 4 2 3" xfId="29920"/>
    <cellStyle name="SYSTEM 30 4 2 4" xfId="29921"/>
    <cellStyle name="SYSTEM 30 4 3" xfId="29922"/>
    <cellStyle name="SYSTEM 30 4 3 2" xfId="29923"/>
    <cellStyle name="SYSTEM 30 4 4" xfId="29924"/>
    <cellStyle name="SYSTEM 30 4 5" xfId="29925"/>
    <cellStyle name="SYSTEM 30 5" xfId="29926"/>
    <cellStyle name="SYSTEM 30 5 2" xfId="29927"/>
    <cellStyle name="SYSTEM 30 5 3" xfId="29928"/>
    <cellStyle name="SYSTEM 30 5 4" xfId="29929"/>
    <cellStyle name="SYSTEM 30 6" xfId="29930"/>
    <cellStyle name="SYSTEM 30 6 2" xfId="29931"/>
    <cellStyle name="SYSTEM 30 7" xfId="29932"/>
    <cellStyle name="SYSTEM 30 8" xfId="29933"/>
    <cellStyle name="SYSTEM 31" xfId="29934"/>
    <cellStyle name="SYSTEM 31 2" xfId="29935"/>
    <cellStyle name="SYSTEM 31 2 2" xfId="29936"/>
    <cellStyle name="SYSTEM 31 2 2 2" xfId="29937"/>
    <cellStyle name="SYSTEM 31 2 2 3" xfId="29938"/>
    <cellStyle name="SYSTEM 31 2 2 4" xfId="29939"/>
    <cellStyle name="SYSTEM 31 2 3" xfId="29940"/>
    <cellStyle name="SYSTEM 31 2 3 2" xfId="29941"/>
    <cellStyle name="SYSTEM 31 2 4" xfId="29942"/>
    <cellStyle name="SYSTEM 31 2 5" xfId="29943"/>
    <cellStyle name="SYSTEM 31 3" xfId="29944"/>
    <cellStyle name="SYSTEM 31 3 2" xfId="29945"/>
    <cellStyle name="SYSTEM 31 3 2 2" xfId="29946"/>
    <cellStyle name="SYSTEM 31 3 2 3" xfId="29947"/>
    <cellStyle name="SYSTEM 31 3 2 4" xfId="29948"/>
    <cellStyle name="SYSTEM 31 3 3" xfId="29949"/>
    <cellStyle name="SYSTEM 31 3 3 2" xfId="29950"/>
    <cellStyle name="SYSTEM 31 3 4" xfId="29951"/>
    <cellStyle name="SYSTEM 31 3 5" xfId="29952"/>
    <cellStyle name="SYSTEM 31 4" xfId="29953"/>
    <cellStyle name="SYSTEM 31 4 2" xfId="29954"/>
    <cellStyle name="SYSTEM 31 4 2 2" xfId="29955"/>
    <cellStyle name="SYSTEM 31 4 2 3" xfId="29956"/>
    <cellStyle name="SYSTEM 31 4 2 4" xfId="29957"/>
    <cellStyle name="SYSTEM 31 4 3" xfId="29958"/>
    <cellStyle name="SYSTEM 31 4 3 2" xfId="29959"/>
    <cellStyle name="SYSTEM 31 4 4" xfId="29960"/>
    <cellStyle name="SYSTEM 31 4 5" xfId="29961"/>
    <cellStyle name="SYSTEM 31 5" xfId="29962"/>
    <cellStyle name="SYSTEM 31 5 2" xfId="29963"/>
    <cellStyle name="SYSTEM 31 5 3" xfId="29964"/>
    <cellStyle name="SYSTEM 31 5 4" xfId="29965"/>
    <cellStyle name="SYSTEM 31 6" xfId="29966"/>
    <cellStyle name="SYSTEM 31 6 2" xfId="29967"/>
    <cellStyle name="SYSTEM 31 7" xfId="29968"/>
    <cellStyle name="SYSTEM 31 8" xfId="29969"/>
    <cellStyle name="SYSTEM 32" xfId="29970"/>
    <cellStyle name="SYSTEM 32 2" xfId="29971"/>
    <cellStyle name="SYSTEM 32 2 2" xfId="29972"/>
    <cellStyle name="SYSTEM 32 2 2 2" xfId="29973"/>
    <cellStyle name="SYSTEM 32 2 2 3" xfId="29974"/>
    <cellStyle name="SYSTEM 32 2 2 4" xfId="29975"/>
    <cellStyle name="SYSTEM 32 2 3" xfId="29976"/>
    <cellStyle name="SYSTEM 32 2 3 2" xfId="29977"/>
    <cellStyle name="SYSTEM 32 2 4" xfId="29978"/>
    <cellStyle name="SYSTEM 32 2 5" xfId="29979"/>
    <cellStyle name="SYSTEM 32 3" xfId="29980"/>
    <cellStyle name="SYSTEM 32 3 2" xfId="29981"/>
    <cellStyle name="SYSTEM 32 3 2 2" xfId="29982"/>
    <cellStyle name="SYSTEM 32 3 2 3" xfId="29983"/>
    <cellStyle name="SYSTEM 32 3 2 4" xfId="29984"/>
    <cellStyle name="SYSTEM 32 3 3" xfId="29985"/>
    <cellStyle name="SYSTEM 32 3 3 2" xfId="29986"/>
    <cellStyle name="SYSTEM 32 3 4" xfId="29987"/>
    <cellStyle name="SYSTEM 32 3 5" xfId="29988"/>
    <cellStyle name="SYSTEM 32 4" xfId="29989"/>
    <cellStyle name="SYSTEM 32 4 2" xfId="29990"/>
    <cellStyle name="SYSTEM 32 4 2 2" xfId="29991"/>
    <cellStyle name="SYSTEM 32 4 2 3" xfId="29992"/>
    <cellStyle name="SYSTEM 32 4 2 4" xfId="29993"/>
    <cellStyle name="SYSTEM 32 4 3" xfId="29994"/>
    <cellStyle name="SYSTEM 32 4 3 2" xfId="29995"/>
    <cellStyle name="SYSTEM 32 4 4" xfId="29996"/>
    <cellStyle name="SYSTEM 32 4 5" xfId="29997"/>
    <cellStyle name="SYSTEM 32 5" xfId="29998"/>
    <cellStyle name="SYSTEM 32 5 2" xfId="29999"/>
    <cellStyle name="SYSTEM 32 5 3" xfId="30000"/>
    <cellStyle name="SYSTEM 32 5 4" xfId="30001"/>
    <cellStyle name="SYSTEM 32 6" xfId="30002"/>
    <cellStyle name="SYSTEM 32 6 2" xfId="30003"/>
    <cellStyle name="SYSTEM 32 7" xfId="30004"/>
    <cellStyle name="SYSTEM 32 8" xfId="30005"/>
    <cellStyle name="SYSTEM 33" xfId="30006"/>
    <cellStyle name="SYSTEM 33 2" xfId="30007"/>
    <cellStyle name="SYSTEM 33 2 2" xfId="30008"/>
    <cellStyle name="SYSTEM 33 2 2 2" xfId="30009"/>
    <cellStyle name="SYSTEM 33 2 2 3" xfId="30010"/>
    <cellStyle name="SYSTEM 33 2 2 4" xfId="30011"/>
    <cellStyle name="SYSTEM 33 2 3" xfId="30012"/>
    <cellStyle name="SYSTEM 33 2 3 2" xfId="30013"/>
    <cellStyle name="SYSTEM 33 2 4" xfId="30014"/>
    <cellStyle name="SYSTEM 33 2 5" xfId="30015"/>
    <cellStyle name="SYSTEM 33 3" xfId="30016"/>
    <cellStyle name="SYSTEM 33 3 2" xfId="30017"/>
    <cellStyle name="SYSTEM 33 3 2 2" xfId="30018"/>
    <cellStyle name="SYSTEM 33 3 2 3" xfId="30019"/>
    <cellStyle name="SYSTEM 33 3 2 4" xfId="30020"/>
    <cellStyle name="SYSTEM 33 3 3" xfId="30021"/>
    <cellStyle name="SYSTEM 33 3 3 2" xfId="30022"/>
    <cellStyle name="SYSTEM 33 3 4" xfId="30023"/>
    <cellStyle name="SYSTEM 33 3 5" xfId="30024"/>
    <cellStyle name="SYSTEM 33 4" xfId="30025"/>
    <cellStyle name="SYSTEM 33 4 2" xfId="30026"/>
    <cellStyle name="SYSTEM 33 4 2 2" xfId="30027"/>
    <cellStyle name="SYSTEM 33 4 2 3" xfId="30028"/>
    <cellStyle name="SYSTEM 33 4 2 4" xfId="30029"/>
    <cellStyle name="SYSTEM 33 4 3" xfId="30030"/>
    <cellStyle name="SYSTEM 33 4 3 2" xfId="30031"/>
    <cellStyle name="SYSTEM 33 4 4" xfId="30032"/>
    <cellStyle name="SYSTEM 33 4 5" xfId="30033"/>
    <cellStyle name="SYSTEM 33 5" xfId="30034"/>
    <cellStyle name="SYSTEM 33 5 2" xfId="30035"/>
    <cellStyle name="SYSTEM 33 5 3" xfId="30036"/>
    <cellStyle name="SYSTEM 33 5 4" xfId="30037"/>
    <cellStyle name="SYSTEM 33 6" xfId="30038"/>
    <cellStyle name="SYSTEM 33 6 2" xfId="30039"/>
    <cellStyle name="SYSTEM 33 7" xfId="30040"/>
    <cellStyle name="SYSTEM 33 8" xfId="30041"/>
    <cellStyle name="SYSTEM 34" xfId="30042"/>
    <cellStyle name="SYSTEM 34 2" xfId="30043"/>
    <cellStyle name="SYSTEM 34 2 2" xfId="30044"/>
    <cellStyle name="SYSTEM 34 2 3" xfId="30045"/>
    <cellStyle name="SYSTEM 34 2 4" xfId="30046"/>
    <cellStyle name="SYSTEM 34 3" xfId="30047"/>
    <cellStyle name="SYSTEM 34 3 2" xfId="30048"/>
    <cellStyle name="SYSTEM 34 4" xfId="30049"/>
    <cellStyle name="SYSTEM 34 5" xfId="30050"/>
    <cellStyle name="SYSTEM 35" xfId="30051"/>
    <cellStyle name="SYSTEM 35 2" xfId="30052"/>
    <cellStyle name="SYSTEM 35 3" xfId="30053"/>
    <cellStyle name="SYSTEM 35 4" xfId="30054"/>
    <cellStyle name="SYSTEM 36" xfId="30055"/>
    <cellStyle name="SYSTEM 36 2" xfId="30056"/>
    <cellStyle name="SYSTEM 37" xfId="30057"/>
    <cellStyle name="SYSTEM 37 2" xfId="30058"/>
    <cellStyle name="SYSTEM 37 3" xfId="30059"/>
    <cellStyle name="SYSTEM 4" xfId="30060"/>
    <cellStyle name="SYSTEM 4 2" xfId="30061"/>
    <cellStyle name="SYSTEM 4 2 2" xfId="30062"/>
    <cellStyle name="SYSTEM 4 2 2 2" xfId="30063"/>
    <cellStyle name="SYSTEM 4 2 2 3" xfId="30064"/>
    <cellStyle name="SYSTEM 4 2 2 4" xfId="30065"/>
    <cellStyle name="SYSTEM 4 2 3" xfId="30066"/>
    <cellStyle name="SYSTEM 4 2 3 2" xfId="30067"/>
    <cellStyle name="SYSTEM 4 2 4" xfId="30068"/>
    <cellStyle name="SYSTEM 4 2 5" xfId="30069"/>
    <cellStyle name="SYSTEM 4 3" xfId="30070"/>
    <cellStyle name="SYSTEM 4 3 2" xfId="30071"/>
    <cellStyle name="SYSTEM 4 3 2 2" xfId="30072"/>
    <cellStyle name="SYSTEM 4 3 2 3" xfId="30073"/>
    <cellStyle name="SYSTEM 4 3 2 4" xfId="30074"/>
    <cellStyle name="SYSTEM 4 3 3" xfId="30075"/>
    <cellStyle name="SYSTEM 4 3 3 2" xfId="30076"/>
    <cellStyle name="SYSTEM 4 3 4" xfId="30077"/>
    <cellStyle name="SYSTEM 4 3 5" xfId="30078"/>
    <cellStyle name="SYSTEM 4 4" xfId="30079"/>
    <cellStyle name="SYSTEM 4 4 2" xfId="30080"/>
    <cellStyle name="SYSTEM 4 4 2 2" xfId="30081"/>
    <cellStyle name="SYSTEM 4 4 2 3" xfId="30082"/>
    <cellStyle name="SYSTEM 4 4 2 4" xfId="30083"/>
    <cellStyle name="SYSTEM 4 4 3" xfId="30084"/>
    <cellStyle name="SYSTEM 4 4 3 2" xfId="30085"/>
    <cellStyle name="SYSTEM 4 4 4" xfId="30086"/>
    <cellStyle name="SYSTEM 4 4 5" xfId="30087"/>
    <cellStyle name="SYSTEM 4 5" xfId="30088"/>
    <cellStyle name="SYSTEM 4 5 2" xfId="30089"/>
    <cellStyle name="SYSTEM 4 5 3" xfId="30090"/>
    <cellStyle name="SYSTEM 4 5 4" xfId="30091"/>
    <cellStyle name="SYSTEM 4 6" xfId="30092"/>
    <cellStyle name="SYSTEM 4 6 2" xfId="30093"/>
    <cellStyle name="SYSTEM 4 7" xfId="30094"/>
    <cellStyle name="SYSTEM 4 8" xfId="30095"/>
    <cellStyle name="SYSTEM 5" xfId="30096"/>
    <cellStyle name="SYSTEM 5 2" xfId="30097"/>
    <cellStyle name="SYSTEM 5 2 2" xfId="30098"/>
    <cellStyle name="SYSTEM 5 2 2 2" xfId="30099"/>
    <cellStyle name="SYSTEM 5 2 2 3" xfId="30100"/>
    <cellStyle name="SYSTEM 5 2 2 4" xfId="30101"/>
    <cellStyle name="SYSTEM 5 2 3" xfId="30102"/>
    <cellStyle name="SYSTEM 5 2 3 2" xfId="30103"/>
    <cellStyle name="SYSTEM 5 2 4" xfId="30104"/>
    <cellStyle name="SYSTEM 5 2 5" xfId="30105"/>
    <cellStyle name="SYSTEM 5 3" xfId="30106"/>
    <cellStyle name="SYSTEM 5 3 2" xfId="30107"/>
    <cellStyle name="SYSTEM 5 3 2 2" xfId="30108"/>
    <cellStyle name="SYSTEM 5 3 2 3" xfId="30109"/>
    <cellStyle name="SYSTEM 5 3 2 4" xfId="30110"/>
    <cellStyle name="SYSTEM 5 3 3" xfId="30111"/>
    <cellStyle name="SYSTEM 5 3 3 2" xfId="30112"/>
    <cellStyle name="SYSTEM 5 3 4" xfId="30113"/>
    <cellStyle name="SYSTEM 5 3 5" xfId="30114"/>
    <cellStyle name="SYSTEM 5 4" xfId="30115"/>
    <cellStyle name="SYSTEM 5 4 2" xfId="30116"/>
    <cellStyle name="SYSTEM 5 4 2 2" xfId="30117"/>
    <cellStyle name="SYSTEM 5 4 2 3" xfId="30118"/>
    <cellStyle name="SYSTEM 5 4 2 4" xfId="30119"/>
    <cellStyle name="SYSTEM 5 4 3" xfId="30120"/>
    <cellStyle name="SYSTEM 5 4 3 2" xfId="30121"/>
    <cellStyle name="SYSTEM 5 4 4" xfId="30122"/>
    <cellStyle name="SYSTEM 5 4 5" xfId="30123"/>
    <cellStyle name="SYSTEM 5 5" xfId="30124"/>
    <cellStyle name="SYSTEM 5 5 2" xfId="30125"/>
    <cellStyle name="SYSTEM 5 5 3" xfId="30126"/>
    <cellStyle name="SYSTEM 5 5 4" xfId="30127"/>
    <cellStyle name="SYSTEM 5 6" xfId="30128"/>
    <cellStyle name="SYSTEM 5 6 2" xfId="30129"/>
    <cellStyle name="SYSTEM 5 7" xfId="30130"/>
    <cellStyle name="SYSTEM 5 8" xfId="30131"/>
    <cellStyle name="SYSTEM 6" xfId="30132"/>
    <cellStyle name="SYSTEM 6 2" xfId="30133"/>
    <cellStyle name="SYSTEM 6 2 2" xfId="30134"/>
    <cellStyle name="SYSTEM 6 2 2 2" xfId="30135"/>
    <cellStyle name="SYSTEM 6 2 2 3" xfId="30136"/>
    <cellStyle name="SYSTEM 6 2 2 4" xfId="30137"/>
    <cellStyle name="SYSTEM 6 2 3" xfId="30138"/>
    <cellStyle name="SYSTEM 6 2 3 2" xfId="30139"/>
    <cellStyle name="SYSTEM 6 2 4" xfId="30140"/>
    <cellStyle name="SYSTEM 6 2 5" xfId="30141"/>
    <cellStyle name="SYSTEM 6 3" xfId="30142"/>
    <cellStyle name="SYSTEM 6 3 2" xfId="30143"/>
    <cellStyle name="SYSTEM 6 3 2 2" xfId="30144"/>
    <cellStyle name="SYSTEM 6 3 2 3" xfId="30145"/>
    <cellStyle name="SYSTEM 6 3 2 4" xfId="30146"/>
    <cellStyle name="SYSTEM 6 3 3" xfId="30147"/>
    <cellStyle name="SYSTEM 6 3 3 2" xfId="30148"/>
    <cellStyle name="SYSTEM 6 3 4" xfId="30149"/>
    <cellStyle name="SYSTEM 6 3 5" xfId="30150"/>
    <cellStyle name="SYSTEM 6 4" xfId="30151"/>
    <cellStyle name="SYSTEM 6 4 2" xfId="30152"/>
    <cellStyle name="SYSTEM 6 4 2 2" xfId="30153"/>
    <cellStyle name="SYSTEM 6 4 2 3" xfId="30154"/>
    <cellStyle name="SYSTEM 6 4 2 4" xfId="30155"/>
    <cellStyle name="SYSTEM 6 4 3" xfId="30156"/>
    <cellStyle name="SYSTEM 6 4 3 2" xfId="30157"/>
    <cellStyle name="SYSTEM 6 4 4" xfId="30158"/>
    <cellStyle name="SYSTEM 6 4 5" xfId="30159"/>
    <cellStyle name="SYSTEM 6 5" xfId="30160"/>
    <cellStyle name="SYSTEM 6 5 2" xfId="30161"/>
    <cellStyle name="SYSTEM 6 5 3" xfId="30162"/>
    <cellStyle name="SYSTEM 6 5 4" xfId="30163"/>
    <cellStyle name="SYSTEM 6 6" xfId="30164"/>
    <cellStyle name="SYSTEM 6 6 2" xfId="30165"/>
    <cellStyle name="SYSTEM 6 7" xfId="30166"/>
    <cellStyle name="SYSTEM 6 8" xfId="30167"/>
    <cellStyle name="SYSTEM 7" xfId="30168"/>
    <cellStyle name="SYSTEM 7 2" xfId="30169"/>
    <cellStyle name="SYSTEM 7 2 2" xfId="30170"/>
    <cellStyle name="SYSTEM 7 2 2 2" xfId="30171"/>
    <cellStyle name="SYSTEM 7 2 2 3" xfId="30172"/>
    <cellStyle name="SYSTEM 7 2 2 4" xfId="30173"/>
    <cellStyle name="SYSTEM 7 2 3" xfId="30174"/>
    <cellStyle name="SYSTEM 7 2 3 2" xfId="30175"/>
    <cellStyle name="SYSTEM 7 2 4" xfId="30176"/>
    <cellStyle name="SYSTEM 7 2 5" xfId="30177"/>
    <cellStyle name="SYSTEM 7 3" xfId="30178"/>
    <cellStyle name="SYSTEM 7 3 2" xfId="30179"/>
    <cellStyle name="SYSTEM 7 3 2 2" xfId="30180"/>
    <cellStyle name="SYSTEM 7 3 2 3" xfId="30181"/>
    <cellStyle name="SYSTEM 7 3 2 4" xfId="30182"/>
    <cellStyle name="SYSTEM 7 3 3" xfId="30183"/>
    <cellStyle name="SYSTEM 7 3 3 2" xfId="30184"/>
    <cellStyle name="SYSTEM 7 3 4" xfId="30185"/>
    <cellStyle name="SYSTEM 7 3 5" xfId="30186"/>
    <cellStyle name="SYSTEM 7 4" xfId="30187"/>
    <cellStyle name="SYSTEM 7 4 2" xfId="30188"/>
    <cellStyle name="SYSTEM 7 4 2 2" xfId="30189"/>
    <cellStyle name="SYSTEM 7 4 2 3" xfId="30190"/>
    <cellStyle name="SYSTEM 7 4 2 4" xfId="30191"/>
    <cellStyle name="SYSTEM 7 4 3" xfId="30192"/>
    <cellStyle name="SYSTEM 7 4 3 2" xfId="30193"/>
    <cellStyle name="SYSTEM 7 4 4" xfId="30194"/>
    <cellStyle name="SYSTEM 7 4 5" xfId="30195"/>
    <cellStyle name="SYSTEM 7 5" xfId="30196"/>
    <cellStyle name="SYSTEM 7 5 2" xfId="30197"/>
    <cellStyle name="SYSTEM 7 5 3" xfId="30198"/>
    <cellStyle name="SYSTEM 7 5 4" xfId="30199"/>
    <cellStyle name="SYSTEM 7 6" xfId="30200"/>
    <cellStyle name="SYSTEM 7 6 2" xfId="30201"/>
    <cellStyle name="SYSTEM 7 7" xfId="30202"/>
    <cellStyle name="SYSTEM 7 8" xfId="30203"/>
    <cellStyle name="SYSTEM 8" xfId="30204"/>
    <cellStyle name="SYSTEM 8 2" xfId="30205"/>
    <cellStyle name="SYSTEM 8 2 2" xfId="30206"/>
    <cellStyle name="SYSTEM 8 2 2 2" xfId="30207"/>
    <cellStyle name="SYSTEM 8 2 2 3" xfId="30208"/>
    <cellStyle name="SYSTEM 8 2 2 4" xfId="30209"/>
    <cellStyle name="SYSTEM 8 2 3" xfId="30210"/>
    <cellStyle name="SYSTEM 8 2 3 2" xfId="30211"/>
    <cellStyle name="SYSTEM 8 2 4" xfId="30212"/>
    <cellStyle name="SYSTEM 8 2 5" xfId="30213"/>
    <cellStyle name="SYSTEM 8 3" xfId="30214"/>
    <cellStyle name="SYSTEM 8 3 2" xfId="30215"/>
    <cellStyle name="SYSTEM 8 3 2 2" xfId="30216"/>
    <cellStyle name="SYSTEM 8 3 2 3" xfId="30217"/>
    <cellStyle name="SYSTEM 8 3 2 4" xfId="30218"/>
    <cellStyle name="SYSTEM 8 3 3" xfId="30219"/>
    <cellStyle name="SYSTEM 8 3 3 2" xfId="30220"/>
    <cellStyle name="SYSTEM 8 3 4" xfId="30221"/>
    <cellStyle name="SYSTEM 8 3 5" xfId="30222"/>
    <cellStyle name="SYSTEM 8 4" xfId="30223"/>
    <cellStyle name="SYSTEM 8 4 2" xfId="30224"/>
    <cellStyle name="SYSTEM 8 4 2 2" xfId="30225"/>
    <cellStyle name="SYSTEM 8 4 2 3" xfId="30226"/>
    <cellStyle name="SYSTEM 8 4 2 4" xfId="30227"/>
    <cellStyle name="SYSTEM 8 4 3" xfId="30228"/>
    <cellStyle name="SYSTEM 8 4 3 2" xfId="30229"/>
    <cellStyle name="SYSTEM 8 4 4" xfId="30230"/>
    <cellStyle name="SYSTEM 8 4 5" xfId="30231"/>
    <cellStyle name="SYSTEM 8 5" xfId="30232"/>
    <cellStyle name="SYSTEM 8 5 2" xfId="30233"/>
    <cellStyle name="SYSTEM 8 5 3" xfId="30234"/>
    <cellStyle name="SYSTEM 8 5 4" xfId="30235"/>
    <cellStyle name="SYSTEM 8 6" xfId="30236"/>
    <cellStyle name="SYSTEM 8 6 2" xfId="30237"/>
    <cellStyle name="SYSTEM 8 7" xfId="30238"/>
    <cellStyle name="SYSTEM 8 8" xfId="30239"/>
    <cellStyle name="SYSTEM 9" xfId="30240"/>
    <cellStyle name="SYSTEM 9 2" xfId="30241"/>
    <cellStyle name="SYSTEM 9 2 2" xfId="30242"/>
    <cellStyle name="SYSTEM 9 2 2 2" xfId="30243"/>
    <cellStyle name="SYSTEM 9 2 2 3" xfId="30244"/>
    <cellStyle name="SYSTEM 9 2 2 4" xfId="30245"/>
    <cellStyle name="SYSTEM 9 2 3" xfId="30246"/>
    <cellStyle name="SYSTEM 9 2 3 2" xfId="30247"/>
    <cellStyle name="SYSTEM 9 2 4" xfId="30248"/>
    <cellStyle name="SYSTEM 9 2 5" xfId="30249"/>
    <cellStyle name="SYSTEM 9 3" xfId="30250"/>
    <cellStyle name="SYSTEM 9 3 2" xfId="30251"/>
    <cellStyle name="SYSTEM 9 3 2 2" xfId="30252"/>
    <cellStyle name="SYSTEM 9 3 2 3" xfId="30253"/>
    <cellStyle name="SYSTEM 9 3 2 4" xfId="30254"/>
    <cellStyle name="SYSTEM 9 3 3" xfId="30255"/>
    <cellStyle name="SYSTEM 9 3 3 2" xfId="30256"/>
    <cellStyle name="SYSTEM 9 3 4" xfId="30257"/>
    <cellStyle name="SYSTEM 9 3 5" xfId="30258"/>
    <cellStyle name="SYSTEM 9 4" xfId="30259"/>
    <cellStyle name="SYSTEM 9 4 2" xfId="30260"/>
    <cellStyle name="SYSTEM 9 4 2 2" xfId="30261"/>
    <cellStyle name="SYSTEM 9 4 2 3" xfId="30262"/>
    <cellStyle name="SYSTEM 9 4 2 4" xfId="30263"/>
    <cellStyle name="SYSTEM 9 4 3" xfId="30264"/>
    <cellStyle name="SYSTEM 9 4 3 2" xfId="30265"/>
    <cellStyle name="SYSTEM 9 4 4" xfId="30266"/>
    <cellStyle name="SYSTEM 9 4 5" xfId="30267"/>
    <cellStyle name="SYSTEM 9 5" xfId="30268"/>
    <cellStyle name="SYSTEM 9 5 2" xfId="30269"/>
    <cellStyle name="SYSTEM 9 5 3" xfId="30270"/>
    <cellStyle name="SYSTEM 9 5 4" xfId="30271"/>
    <cellStyle name="SYSTEM 9 6" xfId="30272"/>
    <cellStyle name="SYSTEM 9 6 2" xfId="30273"/>
    <cellStyle name="SYSTEM 9 7" xfId="30274"/>
    <cellStyle name="SYSTEM 9 8" xfId="30275"/>
    <cellStyle name="Table Footer Border" xfId="5259"/>
    <cellStyle name="Table Head" xfId="5260"/>
    <cellStyle name="Table Head Aligned" xfId="5261"/>
    <cellStyle name="Table Head Blue" xfId="5262"/>
    <cellStyle name="Table Head Green" xfId="5263"/>
    <cellStyle name="Table Head_pldt" xfId="5264"/>
    <cellStyle name="Table Heading" xfId="5265"/>
    <cellStyle name="Table Source" xfId="5266"/>
    <cellStyle name="Table Text" xfId="5267"/>
    <cellStyle name="Table Title" xfId="5268"/>
    <cellStyle name="Table Units" xfId="5269"/>
    <cellStyle name="Text 1" xfId="5270"/>
    <cellStyle name="Text 2" xfId="5271"/>
    <cellStyle name="Text Head 1" xfId="5272"/>
    <cellStyle name="Text Head 2" xfId="5273"/>
    <cellStyle name="Text Indent 1" xfId="5274"/>
    <cellStyle name="Text Indent 2" xfId="5275"/>
    <cellStyle name="Text Level 1" xfId="5276"/>
    <cellStyle name="Text Level 2" xfId="5277"/>
    <cellStyle name="Text Level 3" xfId="5278"/>
    <cellStyle name="Text Level 4" xfId="5279"/>
    <cellStyle name="TIME Detail" xfId="5280"/>
    <cellStyle name="TIME Period Start" xfId="5281"/>
    <cellStyle name="Title 2" xfId="5282"/>
    <cellStyle name="Title 2 2" xfId="5283"/>
    <cellStyle name="Title 2 2 2" xfId="30276"/>
    <cellStyle name="Title 3" xfId="5284"/>
    <cellStyle name="Titles" xfId="5285"/>
    <cellStyle name="TOC 1" xfId="5286"/>
    <cellStyle name="TOC 2" xfId="5287"/>
    <cellStyle name="Total 1" xfId="5288"/>
    <cellStyle name="Total 1 10" xfId="30277"/>
    <cellStyle name="Total 1 10 2" xfId="30278"/>
    <cellStyle name="Total 1 10 2 2" xfId="30279"/>
    <cellStyle name="Total 1 10 2 2 2" xfId="30280"/>
    <cellStyle name="Total 1 10 2 3" xfId="30281"/>
    <cellStyle name="Total 1 10 2 3 2" xfId="30282"/>
    <cellStyle name="Total 1 10 2 4" xfId="30283"/>
    <cellStyle name="Total 1 10 2 5" xfId="30284"/>
    <cellStyle name="Total 1 10 3" xfId="30285"/>
    <cellStyle name="Total 1 10 3 2" xfId="30286"/>
    <cellStyle name="Total 1 10 3 2 2" xfId="30287"/>
    <cellStyle name="Total 1 10 3 3" xfId="30288"/>
    <cellStyle name="Total 1 10 3 3 2" xfId="30289"/>
    <cellStyle name="Total 1 10 3 4" xfId="30290"/>
    <cellStyle name="Total 1 10 3 5" xfId="30291"/>
    <cellStyle name="Total 1 10 4" xfId="30292"/>
    <cellStyle name="Total 1 10 4 2" xfId="30293"/>
    <cellStyle name="Total 1 10 4 2 2" xfId="30294"/>
    <cellStyle name="Total 1 10 4 3" xfId="30295"/>
    <cellStyle name="Total 1 10 4 3 2" xfId="30296"/>
    <cellStyle name="Total 1 10 4 4" xfId="30297"/>
    <cellStyle name="Total 1 10 4 5" xfId="30298"/>
    <cellStyle name="Total 1 10 5" xfId="30299"/>
    <cellStyle name="Total 1 10 5 2" xfId="30300"/>
    <cellStyle name="Total 1 10 6" xfId="30301"/>
    <cellStyle name="Total 1 10 6 2" xfId="30302"/>
    <cellStyle name="Total 1 10 7" xfId="30303"/>
    <cellStyle name="Total 1 10 8" xfId="30304"/>
    <cellStyle name="Total 1 11" xfId="30305"/>
    <cellStyle name="Total 1 11 2" xfId="30306"/>
    <cellStyle name="Total 1 11 2 2" xfId="30307"/>
    <cellStyle name="Total 1 11 2 2 2" xfId="30308"/>
    <cellStyle name="Total 1 11 2 3" xfId="30309"/>
    <cellStyle name="Total 1 11 2 3 2" xfId="30310"/>
    <cellStyle name="Total 1 11 2 4" xfId="30311"/>
    <cellStyle name="Total 1 11 2 5" xfId="30312"/>
    <cellStyle name="Total 1 11 3" xfId="30313"/>
    <cellStyle name="Total 1 11 3 2" xfId="30314"/>
    <cellStyle name="Total 1 11 3 2 2" xfId="30315"/>
    <cellStyle name="Total 1 11 3 3" xfId="30316"/>
    <cellStyle name="Total 1 11 3 3 2" xfId="30317"/>
    <cellStyle name="Total 1 11 3 4" xfId="30318"/>
    <cellStyle name="Total 1 11 3 5" xfId="30319"/>
    <cellStyle name="Total 1 11 4" xfId="30320"/>
    <cellStyle name="Total 1 11 4 2" xfId="30321"/>
    <cellStyle name="Total 1 11 4 2 2" xfId="30322"/>
    <cellStyle name="Total 1 11 4 3" xfId="30323"/>
    <cellStyle name="Total 1 11 4 3 2" xfId="30324"/>
    <cellStyle name="Total 1 11 4 4" xfId="30325"/>
    <cellStyle name="Total 1 11 4 5" xfId="30326"/>
    <cellStyle name="Total 1 11 5" xfId="30327"/>
    <cellStyle name="Total 1 11 5 2" xfId="30328"/>
    <cellStyle name="Total 1 11 6" xfId="30329"/>
    <cellStyle name="Total 1 11 6 2" xfId="30330"/>
    <cellStyle name="Total 1 11 7" xfId="30331"/>
    <cellStyle name="Total 1 11 8" xfId="30332"/>
    <cellStyle name="Total 1 12" xfId="30333"/>
    <cellStyle name="Total 1 12 2" xfId="30334"/>
    <cellStyle name="Total 1 12 2 2" xfId="30335"/>
    <cellStyle name="Total 1 12 2 2 2" xfId="30336"/>
    <cellStyle name="Total 1 12 2 3" xfId="30337"/>
    <cellStyle name="Total 1 12 2 3 2" xfId="30338"/>
    <cellStyle name="Total 1 12 2 4" xfId="30339"/>
    <cellStyle name="Total 1 12 2 5" xfId="30340"/>
    <cellStyle name="Total 1 12 3" xfId="30341"/>
    <cellStyle name="Total 1 12 3 2" xfId="30342"/>
    <cellStyle name="Total 1 12 3 2 2" xfId="30343"/>
    <cellStyle name="Total 1 12 3 3" xfId="30344"/>
    <cellStyle name="Total 1 12 3 3 2" xfId="30345"/>
    <cellStyle name="Total 1 12 3 4" xfId="30346"/>
    <cellStyle name="Total 1 12 3 5" xfId="30347"/>
    <cellStyle name="Total 1 12 4" xfId="30348"/>
    <cellStyle name="Total 1 12 4 2" xfId="30349"/>
    <cellStyle name="Total 1 12 4 2 2" xfId="30350"/>
    <cellStyle name="Total 1 12 4 3" xfId="30351"/>
    <cellStyle name="Total 1 12 4 3 2" xfId="30352"/>
    <cellStyle name="Total 1 12 4 4" xfId="30353"/>
    <cellStyle name="Total 1 12 4 5" xfId="30354"/>
    <cellStyle name="Total 1 12 5" xfId="30355"/>
    <cellStyle name="Total 1 12 5 2" xfId="30356"/>
    <cellStyle name="Total 1 12 6" xfId="30357"/>
    <cellStyle name="Total 1 12 6 2" xfId="30358"/>
    <cellStyle name="Total 1 12 7" xfId="30359"/>
    <cellStyle name="Total 1 12 8" xfId="30360"/>
    <cellStyle name="Total 1 13" xfId="30361"/>
    <cellStyle name="Total 1 13 2" xfId="30362"/>
    <cellStyle name="Total 1 13 2 2" xfId="30363"/>
    <cellStyle name="Total 1 13 2 2 2" xfId="30364"/>
    <cellStyle name="Total 1 13 2 3" xfId="30365"/>
    <cellStyle name="Total 1 13 2 3 2" xfId="30366"/>
    <cellStyle name="Total 1 13 2 4" xfId="30367"/>
    <cellStyle name="Total 1 13 2 5" xfId="30368"/>
    <cellStyle name="Total 1 13 3" xfId="30369"/>
    <cellStyle name="Total 1 13 3 2" xfId="30370"/>
    <cellStyle name="Total 1 13 3 2 2" xfId="30371"/>
    <cellStyle name="Total 1 13 3 3" xfId="30372"/>
    <cellStyle name="Total 1 13 3 3 2" xfId="30373"/>
    <cellStyle name="Total 1 13 3 4" xfId="30374"/>
    <cellStyle name="Total 1 13 3 5" xfId="30375"/>
    <cellStyle name="Total 1 13 4" xfId="30376"/>
    <cellStyle name="Total 1 13 4 2" xfId="30377"/>
    <cellStyle name="Total 1 13 4 2 2" xfId="30378"/>
    <cellStyle name="Total 1 13 4 3" xfId="30379"/>
    <cellStyle name="Total 1 13 4 3 2" xfId="30380"/>
    <cellStyle name="Total 1 13 4 4" xfId="30381"/>
    <cellStyle name="Total 1 13 4 5" xfId="30382"/>
    <cellStyle name="Total 1 13 5" xfId="30383"/>
    <cellStyle name="Total 1 13 5 2" xfId="30384"/>
    <cellStyle name="Total 1 13 6" xfId="30385"/>
    <cellStyle name="Total 1 13 6 2" xfId="30386"/>
    <cellStyle name="Total 1 13 7" xfId="30387"/>
    <cellStyle name="Total 1 13 8" xfId="30388"/>
    <cellStyle name="Total 1 14" xfId="30389"/>
    <cellStyle name="Total 1 14 2" xfId="30390"/>
    <cellStyle name="Total 1 14 2 2" xfId="30391"/>
    <cellStyle name="Total 1 14 2 2 2" xfId="30392"/>
    <cellStyle name="Total 1 14 2 3" xfId="30393"/>
    <cellStyle name="Total 1 14 2 3 2" xfId="30394"/>
    <cellStyle name="Total 1 14 2 4" xfId="30395"/>
    <cellStyle name="Total 1 14 2 5" xfId="30396"/>
    <cellStyle name="Total 1 14 3" xfId="30397"/>
    <cellStyle name="Total 1 14 3 2" xfId="30398"/>
    <cellStyle name="Total 1 14 3 2 2" xfId="30399"/>
    <cellStyle name="Total 1 14 3 3" xfId="30400"/>
    <cellStyle name="Total 1 14 3 3 2" xfId="30401"/>
    <cellStyle name="Total 1 14 3 4" xfId="30402"/>
    <cellStyle name="Total 1 14 3 5" xfId="30403"/>
    <cellStyle name="Total 1 14 4" xfId="30404"/>
    <cellStyle name="Total 1 14 4 2" xfId="30405"/>
    <cellStyle name="Total 1 14 4 2 2" xfId="30406"/>
    <cellStyle name="Total 1 14 4 3" xfId="30407"/>
    <cellStyle name="Total 1 14 4 3 2" xfId="30408"/>
    <cellStyle name="Total 1 14 4 4" xfId="30409"/>
    <cellStyle name="Total 1 14 4 5" xfId="30410"/>
    <cellStyle name="Total 1 14 5" xfId="30411"/>
    <cellStyle name="Total 1 14 5 2" xfId="30412"/>
    <cellStyle name="Total 1 14 6" xfId="30413"/>
    <cellStyle name="Total 1 14 6 2" xfId="30414"/>
    <cellStyle name="Total 1 14 7" xfId="30415"/>
    <cellStyle name="Total 1 14 8" xfId="30416"/>
    <cellStyle name="Total 1 15" xfId="30417"/>
    <cellStyle name="Total 1 15 2" xfId="30418"/>
    <cellStyle name="Total 1 15 2 2" xfId="30419"/>
    <cellStyle name="Total 1 15 2 2 2" xfId="30420"/>
    <cellStyle name="Total 1 15 2 3" xfId="30421"/>
    <cellStyle name="Total 1 15 2 3 2" xfId="30422"/>
    <cellStyle name="Total 1 15 2 4" xfId="30423"/>
    <cellStyle name="Total 1 15 2 5" xfId="30424"/>
    <cellStyle name="Total 1 15 3" xfId="30425"/>
    <cellStyle name="Total 1 15 3 2" xfId="30426"/>
    <cellStyle name="Total 1 15 3 2 2" xfId="30427"/>
    <cellStyle name="Total 1 15 3 3" xfId="30428"/>
    <cellStyle name="Total 1 15 3 3 2" xfId="30429"/>
    <cellStyle name="Total 1 15 3 4" xfId="30430"/>
    <cellStyle name="Total 1 15 3 5" xfId="30431"/>
    <cellStyle name="Total 1 15 4" xfId="30432"/>
    <cellStyle name="Total 1 15 4 2" xfId="30433"/>
    <cellStyle name="Total 1 15 4 2 2" xfId="30434"/>
    <cellStyle name="Total 1 15 4 3" xfId="30435"/>
    <cellStyle name="Total 1 15 4 3 2" xfId="30436"/>
    <cellStyle name="Total 1 15 4 4" xfId="30437"/>
    <cellStyle name="Total 1 15 4 5" xfId="30438"/>
    <cellStyle name="Total 1 15 5" xfId="30439"/>
    <cellStyle name="Total 1 15 5 2" xfId="30440"/>
    <cellStyle name="Total 1 15 6" xfId="30441"/>
    <cellStyle name="Total 1 15 6 2" xfId="30442"/>
    <cellStyle name="Total 1 15 7" xfId="30443"/>
    <cellStyle name="Total 1 15 8" xfId="30444"/>
    <cellStyle name="Total 1 16" xfId="30445"/>
    <cellStyle name="Total 1 16 2" xfId="30446"/>
    <cellStyle name="Total 1 16 2 2" xfId="30447"/>
    <cellStyle name="Total 1 16 2 2 2" xfId="30448"/>
    <cellStyle name="Total 1 16 2 3" xfId="30449"/>
    <cellStyle name="Total 1 16 2 3 2" xfId="30450"/>
    <cellStyle name="Total 1 16 2 4" xfId="30451"/>
    <cellStyle name="Total 1 16 2 5" xfId="30452"/>
    <cellStyle name="Total 1 16 3" xfId="30453"/>
    <cellStyle name="Total 1 16 3 2" xfId="30454"/>
    <cellStyle name="Total 1 16 3 2 2" xfId="30455"/>
    <cellStyle name="Total 1 16 3 3" xfId="30456"/>
    <cellStyle name="Total 1 16 3 3 2" xfId="30457"/>
    <cellStyle name="Total 1 16 3 4" xfId="30458"/>
    <cellStyle name="Total 1 16 3 5" xfId="30459"/>
    <cellStyle name="Total 1 16 4" xfId="30460"/>
    <cellStyle name="Total 1 16 4 2" xfId="30461"/>
    <cellStyle name="Total 1 16 4 2 2" xfId="30462"/>
    <cellStyle name="Total 1 16 4 3" xfId="30463"/>
    <cellStyle name="Total 1 16 4 3 2" xfId="30464"/>
    <cellStyle name="Total 1 16 4 4" xfId="30465"/>
    <cellStyle name="Total 1 16 4 5" xfId="30466"/>
    <cellStyle name="Total 1 16 5" xfId="30467"/>
    <cellStyle name="Total 1 16 5 2" xfId="30468"/>
    <cellStyle name="Total 1 16 6" xfId="30469"/>
    <cellStyle name="Total 1 16 6 2" xfId="30470"/>
    <cellStyle name="Total 1 16 7" xfId="30471"/>
    <cellStyle name="Total 1 16 8" xfId="30472"/>
    <cellStyle name="Total 1 17" xfId="30473"/>
    <cellStyle name="Total 1 17 2" xfId="30474"/>
    <cellStyle name="Total 1 17 2 2" xfId="30475"/>
    <cellStyle name="Total 1 17 2 2 2" xfId="30476"/>
    <cellStyle name="Total 1 17 2 3" xfId="30477"/>
    <cellStyle name="Total 1 17 2 3 2" xfId="30478"/>
    <cellStyle name="Total 1 17 2 4" xfId="30479"/>
    <cellStyle name="Total 1 17 2 5" xfId="30480"/>
    <cellStyle name="Total 1 17 3" xfId="30481"/>
    <cellStyle name="Total 1 17 3 2" xfId="30482"/>
    <cellStyle name="Total 1 17 3 2 2" xfId="30483"/>
    <cellStyle name="Total 1 17 3 3" xfId="30484"/>
    <cellStyle name="Total 1 17 3 3 2" xfId="30485"/>
    <cellStyle name="Total 1 17 3 4" xfId="30486"/>
    <cellStyle name="Total 1 17 3 5" xfId="30487"/>
    <cellStyle name="Total 1 17 4" xfId="30488"/>
    <cellStyle name="Total 1 17 4 2" xfId="30489"/>
    <cellStyle name="Total 1 17 4 2 2" xfId="30490"/>
    <cellStyle name="Total 1 17 4 3" xfId="30491"/>
    <cellStyle name="Total 1 17 4 3 2" xfId="30492"/>
    <cellStyle name="Total 1 17 4 4" xfId="30493"/>
    <cellStyle name="Total 1 17 4 5" xfId="30494"/>
    <cellStyle name="Total 1 17 5" xfId="30495"/>
    <cellStyle name="Total 1 17 5 2" xfId="30496"/>
    <cellStyle name="Total 1 17 6" xfId="30497"/>
    <cellStyle name="Total 1 17 6 2" xfId="30498"/>
    <cellStyle name="Total 1 17 7" xfId="30499"/>
    <cellStyle name="Total 1 17 8" xfId="30500"/>
    <cellStyle name="Total 1 18" xfId="30501"/>
    <cellStyle name="Total 1 18 2" xfId="30502"/>
    <cellStyle name="Total 1 18 2 2" xfId="30503"/>
    <cellStyle name="Total 1 18 2 2 2" xfId="30504"/>
    <cellStyle name="Total 1 18 2 3" xfId="30505"/>
    <cellStyle name="Total 1 18 2 3 2" xfId="30506"/>
    <cellStyle name="Total 1 18 2 4" xfId="30507"/>
    <cellStyle name="Total 1 18 2 5" xfId="30508"/>
    <cellStyle name="Total 1 18 3" xfId="30509"/>
    <cellStyle name="Total 1 18 3 2" xfId="30510"/>
    <cellStyle name="Total 1 18 3 2 2" xfId="30511"/>
    <cellStyle name="Total 1 18 3 3" xfId="30512"/>
    <cellStyle name="Total 1 18 3 3 2" xfId="30513"/>
    <cellStyle name="Total 1 18 3 4" xfId="30514"/>
    <cellStyle name="Total 1 18 3 5" xfId="30515"/>
    <cellStyle name="Total 1 18 4" xfId="30516"/>
    <cellStyle name="Total 1 18 4 2" xfId="30517"/>
    <cellStyle name="Total 1 18 4 2 2" xfId="30518"/>
    <cellStyle name="Total 1 18 4 3" xfId="30519"/>
    <cellStyle name="Total 1 18 4 3 2" xfId="30520"/>
    <cellStyle name="Total 1 18 4 4" xfId="30521"/>
    <cellStyle name="Total 1 18 4 5" xfId="30522"/>
    <cellStyle name="Total 1 18 5" xfId="30523"/>
    <cellStyle name="Total 1 18 5 2" xfId="30524"/>
    <cellStyle name="Total 1 18 6" xfId="30525"/>
    <cellStyle name="Total 1 18 6 2" xfId="30526"/>
    <cellStyle name="Total 1 18 7" xfId="30527"/>
    <cellStyle name="Total 1 18 8" xfId="30528"/>
    <cellStyle name="Total 1 19" xfId="30529"/>
    <cellStyle name="Total 1 19 2" xfId="30530"/>
    <cellStyle name="Total 1 19 2 2" xfId="30531"/>
    <cellStyle name="Total 1 19 2 2 2" xfId="30532"/>
    <cellStyle name="Total 1 19 2 3" xfId="30533"/>
    <cellStyle name="Total 1 19 2 3 2" xfId="30534"/>
    <cellStyle name="Total 1 19 2 4" xfId="30535"/>
    <cellStyle name="Total 1 19 2 5" xfId="30536"/>
    <cellStyle name="Total 1 19 3" xfId="30537"/>
    <cellStyle name="Total 1 19 3 2" xfId="30538"/>
    <cellStyle name="Total 1 19 3 2 2" xfId="30539"/>
    <cellStyle name="Total 1 19 3 3" xfId="30540"/>
    <cellStyle name="Total 1 19 3 3 2" xfId="30541"/>
    <cellStyle name="Total 1 19 3 4" xfId="30542"/>
    <cellStyle name="Total 1 19 3 5" xfId="30543"/>
    <cellStyle name="Total 1 19 4" xfId="30544"/>
    <cellStyle name="Total 1 19 4 2" xfId="30545"/>
    <cellStyle name="Total 1 19 4 2 2" xfId="30546"/>
    <cellStyle name="Total 1 19 4 3" xfId="30547"/>
    <cellStyle name="Total 1 19 4 3 2" xfId="30548"/>
    <cellStyle name="Total 1 19 4 4" xfId="30549"/>
    <cellStyle name="Total 1 19 4 5" xfId="30550"/>
    <cellStyle name="Total 1 19 5" xfId="30551"/>
    <cellStyle name="Total 1 19 5 2" xfId="30552"/>
    <cellStyle name="Total 1 19 6" xfId="30553"/>
    <cellStyle name="Total 1 19 6 2" xfId="30554"/>
    <cellStyle name="Total 1 19 7" xfId="30555"/>
    <cellStyle name="Total 1 19 8" xfId="30556"/>
    <cellStyle name="Total 1 2" xfId="5289"/>
    <cellStyle name="Total 1 2 10" xfId="30557"/>
    <cellStyle name="Total 1 2 10 2" xfId="30558"/>
    <cellStyle name="Total 1 2 10 2 2" xfId="30559"/>
    <cellStyle name="Total 1 2 10 2 2 2" xfId="30560"/>
    <cellStyle name="Total 1 2 10 2 3" xfId="30561"/>
    <cellStyle name="Total 1 2 10 2 3 2" xfId="30562"/>
    <cellStyle name="Total 1 2 10 2 4" xfId="30563"/>
    <cellStyle name="Total 1 2 10 2 5" xfId="30564"/>
    <cellStyle name="Total 1 2 10 3" xfId="30565"/>
    <cellStyle name="Total 1 2 10 3 2" xfId="30566"/>
    <cellStyle name="Total 1 2 10 3 2 2" xfId="30567"/>
    <cellStyle name="Total 1 2 10 3 3" xfId="30568"/>
    <cellStyle name="Total 1 2 10 3 3 2" xfId="30569"/>
    <cellStyle name="Total 1 2 10 3 4" xfId="30570"/>
    <cellStyle name="Total 1 2 10 3 5" xfId="30571"/>
    <cellStyle name="Total 1 2 10 4" xfId="30572"/>
    <cellStyle name="Total 1 2 10 4 2" xfId="30573"/>
    <cellStyle name="Total 1 2 10 4 2 2" xfId="30574"/>
    <cellStyle name="Total 1 2 10 4 3" xfId="30575"/>
    <cellStyle name="Total 1 2 10 4 3 2" xfId="30576"/>
    <cellStyle name="Total 1 2 10 4 4" xfId="30577"/>
    <cellStyle name="Total 1 2 10 4 5" xfId="30578"/>
    <cellStyle name="Total 1 2 10 5" xfId="30579"/>
    <cellStyle name="Total 1 2 10 5 2" xfId="30580"/>
    <cellStyle name="Total 1 2 10 6" xfId="30581"/>
    <cellStyle name="Total 1 2 10 6 2" xfId="30582"/>
    <cellStyle name="Total 1 2 10 7" xfId="30583"/>
    <cellStyle name="Total 1 2 10 8" xfId="30584"/>
    <cellStyle name="Total 1 2 11" xfId="30585"/>
    <cellStyle name="Total 1 2 11 2" xfId="30586"/>
    <cellStyle name="Total 1 2 11 2 2" xfId="30587"/>
    <cellStyle name="Total 1 2 11 2 2 2" xfId="30588"/>
    <cellStyle name="Total 1 2 11 2 3" xfId="30589"/>
    <cellStyle name="Total 1 2 11 2 3 2" xfId="30590"/>
    <cellStyle name="Total 1 2 11 2 4" xfId="30591"/>
    <cellStyle name="Total 1 2 11 2 5" xfId="30592"/>
    <cellStyle name="Total 1 2 11 3" xfId="30593"/>
    <cellStyle name="Total 1 2 11 3 2" xfId="30594"/>
    <cellStyle name="Total 1 2 11 3 2 2" xfId="30595"/>
    <cellStyle name="Total 1 2 11 3 3" xfId="30596"/>
    <cellStyle name="Total 1 2 11 3 3 2" xfId="30597"/>
    <cellStyle name="Total 1 2 11 3 4" xfId="30598"/>
    <cellStyle name="Total 1 2 11 3 5" xfId="30599"/>
    <cellStyle name="Total 1 2 11 4" xfId="30600"/>
    <cellStyle name="Total 1 2 11 4 2" xfId="30601"/>
    <cellStyle name="Total 1 2 11 4 2 2" xfId="30602"/>
    <cellStyle name="Total 1 2 11 4 3" xfId="30603"/>
    <cellStyle name="Total 1 2 11 4 3 2" xfId="30604"/>
    <cellStyle name="Total 1 2 11 4 4" xfId="30605"/>
    <cellStyle name="Total 1 2 11 4 5" xfId="30606"/>
    <cellStyle name="Total 1 2 11 5" xfId="30607"/>
    <cellStyle name="Total 1 2 11 5 2" xfId="30608"/>
    <cellStyle name="Total 1 2 11 6" xfId="30609"/>
    <cellStyle name="Total 1 2 11 6 2" xfId="30610"/>
    <cellStyle name="Total 1 2 11 7" xfId="30611"/>
    <cellStyle name="Total 1 2 11 8" xfId="30612"/>
    <cellStyle name="Total 1 2 12" xfId="30613"/>
    <cellStyle name="Total 1 2 12 2" xfId="30614"/>
    <cellStyle name="Total 1 2 12 2 2" xfId="30615"/>
    <cellStyle name="Total 1 2 12 2 2 2" xfId="30616"/>
    <cellStyle name="Total 1 2 12 2 3" xfId="30617"/>
    <cellStyle name="Total 1 2 12 2 3 2" xfId="30618"/>
    <cellStyle name="Total 1 2 12 2 4" xfId="30619"/>
    <cellStyle name="Total 1 2 12 2 5" xfId="30620"/>
    <cellStyle name="Total 1 2 12 3" xfId="30621"/>
    <cellStyle name="Total 1 2 12 3 2" xfId="30622"/>
    <cellStyle name="Total 1 2 12 3 2 2" xfId="30623"/>
    <cellStyle name="Total 1 2 12 3 3" xfId="30624"/>
    <cellStyle name="Total 1 2 12 3 3 2" xfId="30625"/>
    <cellStyle name="Total 1 2 12 3 4" xfId="30626"/>
    <cellStyle name="Total 1 2 12 3 5" xfId="30627"/>
    <cellStyle name="Total 1 2 12 4" xfId="30628"/>
    <cellStyle name="Total 1 2 12 4 2" xfId="30629"/>
    <cellStyle name="Total 1 2 12 4 2 2" xfId="30630"/>
    <cellStyle name="Total 1 2 12 4 3" xfId="30631"/>
    <cellStyle name="Total 1 2 12 4 3 2" xfId="30632"/>
    <cellStyle name="Total 1 2 12 4 4" xfId="30633"/>
    <cellStyle name="Total 1 2 12 4 5" xfId="30634"/>
    <cellStyle name="Total 1 2 12 5" xfId="30635"/>
    <cellStyle name="Total 1 2 12 5 2" xfId="30636"/>
    <cellStyle name="Total 1 2 12 6" xfId="30637"/>
    <cellStyle name="Total 1 2 12 6 2" xfId="30638"/>
    <cellStyle name="Total 1 2 12 7" xfId="30639"/>
    <cellStyle name="Total 1 2 12 8" xfId="30640"/>
    <cellStyle name="Total 1 2 13" xfId="30641"/>
    <cellStyle name="Total 1 2 13 2" xfId="30642"/>
    <cellStyle name="Total 1 2 13 2 2" xfId="30643"/>
    <cellStyle name="Total 1 2 13 2 2 2" xfId="30644"/>
    <cellStyle name="Total 1 2 13 2 3" xfId="30645"/>
    <cellStyle name="Total 1 2 13 2 3 2" xfId="30646"/>
    <cellStyle name="Total 1 2 13 2 4" xfId="30647"/>
    <cellStyle name="Total 1 2 13 2 5" xfId="30648"/>
    <cellStyle name="Total 1 2 13 3" xfId="30649"/>
    <cellStyle name="Total 1 2 13 3 2" xfId="30650"/>
    <cellStyle name="Total 1 2 13 3 2 2" xfId="30651"/>
    <cellStyle name="Total 1 2 13 3 3" xfId="30652"/>
    <cellStyle name="Total 1 2 13 3 3 2" xfId="30653"/>
    <cellStyle name="Total 1 2 13 3 4" xfId="30654"/>
    <cellStyle name="Total 1 2 13 3 5" xfId="30655"/>
    <cellStyle name="Total 1 2 13 4" xfId="30656"/>
    <cellStyle name="Total 1 2 13 4 2" xfId="30657"/>
    <cellStyle name="Total 1 2 13 4 2 2" xfId="30658"/>
    <cellStyle name="Total 1 2 13 4 3" xfId="30659"/>
    <cellStyle name="Total 1 2 13 4 3 2" xfId="30660"/>
    <cellStyle name="Total 1 2 13 4 4" xfId="30661"/>
    <cellStyle name="Total 1 2 13 4 5" xfId="30662"/>
    <cellStyle name="Total 1 2 13 5" xfId="30663"/>
    <cellStyle name="Total 1 2 13 5 2" xfId="30664"/>
    <cellStyle name="Total 1 2 13 6" xfId="30665"/>
    <cellStyle name="Total 1 2 13 6 2" xfId="30666"/>
    <cellStyle name="Total 1 2 13 7" xfId="30667"/>
    <cellStyle name="Total 1 2 13 8" xfId="30668"/>
    <cellStyle name="Total 1 2 14" xfId="30669"/>
    <cellStyle name="Total 1 2 14 2" xfId="30670"/>
    <cellStyle name="Total 1 2 14 2 2" xfId="30671"/>
    <cellStyle name="Total 1 2 14 2 2 2" xfId="30672"/>
    <cellStyle name="Total 1 2 14 2 3" xfId="30673"/>
    <cellStyle name="Total 1 2 14 2 3 2" xfId="30674"/>
    <cellStyle name="Total 1 2 14 2 4" xfId="30675"/>
    <cellStyle name="Total 1 2 14 2 5" xfId="30676"/>
    <cellStyle name="Total 1 2 14 3" xfId="30677"/>
    <cellStyle name="Total 1 2 14 3 2" xfId="30678"/>
    <cellStyle name="Total 1 2 14 3 2 2" xfId="30679"/>
    <cellStyle name="Total 1 2 14 3 3" xfId="30680"/>
    <cellStyle name="Total 1 2 14 3 3 2" xfId="30681"/>
    <cellStyle name="Total 1 2 14 3 4" xfId="30682"/>
    <cellStyle name="Total 1 2 14 3 5" xfId="30683"/>
    <cellStyle name="Total 1 2 14 4" xfId="30684"/>
    <cellStyle name="Total 1 2 14 4 2" xfId="30685"/>
    <cellStyle name="Total 1 2 14 4 2 2" xfId="30686"/>
    <cellStyle name="Total 1 2 14 4 3" xfId="30687"/>
    <cellStyle name="Total 1 2 14 4 3 2" xfId="30688"/>
    <cellStyle name="Total 1 2 14 4 4" xfId="30689"/>
    <cellStyle name="Total 1 2 14 4 5" xfId="30690"/>
    <cellStyle name="Total 1 2 14 5" xfId="30691"/>
    <cellStyle name="Total 1 2 14 5 2" xfId="30692"/>
    <cellStyle name="Total 1 2 14 6" xfId="30693"/>
    <cellStyle name="Total 1 2 14 6 2" xfId="30694"/>
    <cellStyle name="Total 1 2 14 7" xfId="30695"/>
    <cellStyle name="Total 1 2 14 8" xfId="30696"/>
    <cellStyle name="Total 1 2 15" xfId="30697"/>
    <cellStyle name="Total 1 2 15 2" xfId="30698"/>
    <cellStyle name="Total 1 2 15 2 2" xfId="30699"/>
    <cellStyle name="Total 1 2 15 2 2 2" xfId="30700"/>
    <cellStyle name="Total 1 2 15 2 3" xfId="30701"/>
    <cellStyle name="Total 1 2 15 2 3 2" xfId="30702"/>
    <cellStyle name="Total 1 2 15 2 4" xfId="30703"/>
    <cellStyle name="Total 1 2 15 2 5" xfId="30704"/>
    <cellStyle name="Total 1 2 15 3" xfId="30705"/>
    <cellStyle name="Total 1 2 15 3 2" xfId="30706"/>
    <cellStyle name="Total 1 2 15 3 2 2" xfId="30707"/>
    <cellStyle name="Total 1 2 15 3 3" xfId="30708"/>
    <cellStyle name="Total 1 2 15 3 3 2" xfId="30709"/>
    <cellStyle name="Total 1 2 15 3 4" xfId="30710"/>
    <cellStyle name="Total 1 2 15 3 5" xfId="30711"/>
    <cellStyle name="Total 1 2 15 4" xfId="30712"/>
    <cellStyle name="Total 1 2 15 4 2" xfId="30713"/>
    <cellStyle name="Total 1 2 15 4 2 2" xfId="30714"/>
    <cellStyle name="Total 1 2 15 4 3" xfId="30715"/>
    <cellStyle name="Total 1 2 15 4 3 2" xfId="30716"/>
    <cellStyle name="Total 1 2 15 4 4" xfId="30717"/>
    <cellStyle name="Total 1 2 15 4 5" xfId="30718"/>
    <cellStyle name="Total 1 2 15 5" xfId="30719"/>
    <cellStyle name="Total 1 2 15 5 2" xfId="30720"/>
    <cellStyle name="Total 1 2 15 6" xfId="30721"/>
    <cellStyle name="Total 1 2 15 6 2" xfId="30722"/>
    <cellStyle name="Total 1 2 15 7" xfId="30723"/>
    <cellStyle name="Total 1 2 15 8" xfId="30724"/>
    <cellStyle name="Total 1 2 16" xfId="30725"/>
    <cellStyle name="Total 1 2 16 2" xfId="30726"/>
    <cellStyle name="Total 1 2 16 2 2" xfId="30727"/>
    <cellStyle name="Total 1 2 16 2 2 2" xfId="30728"/>
    <cellStyle name="Total 1 2 16 2 3" xfId="30729"/>
    <cellStyle name="Total 1 2 16 2 3 2" xfId="30730"/>
    <cellStyle name="Total 1 2 16 2 4" xfId="30731"/>
    <cellStyle name="Total 1 2 16 2 5" xfId="30732"/>
    <cellStyle name="Total 1 2 16 3" xfId="30733"/>
    <cellStyle name="Total 1 2 16 3 2" xfId="30734"/>
    <cellStyle name="Total 1 2 16 3 2 2" xfId="30735"/>
    <cellStyle name="Total 1 2 16 3 3" xfId="30736"/>
    <cellStyle name="Total 1 2 16 3 3 2" xfId="30737"/>
    <cellStyle name="Total 1 2 16 3 4" xfId="30738"/>
    <cellStyle name="Total 1 2 16 3 5" xfId="30739"/>
    <cellStyle name="Total 1 2 16 4" xfId="30740"/>
    <cellStyle name="Total 1 2 16 4 2" xfId="30741"/>
    <cellStyle name="Total 1 2 16 4 2 2" xfId="30742"/>
    <cellStyle name="Total 1 2 16 4 3" xfId="30743"/>
    <cellStyle name="Total 1 2 16 4 3 2" xfId="30744"/>
    <cellStyle name="Total 1 2 16 4 4" xfId="30745"/>
    <cellStyle name="Total 1 2 16 4 5" xfId="30746"/>
    <cellStyle name="Total 1 2 16 5" xfId="30747"/>
    <cellStyle name="Total 1 2 16 5 2" xfId="30748"/>
    <cellStyle name="Total 1 2 16 6" xfId="30749"/>
    <cellStyle name="Total 1 2 16 6 2" xfId="30750"/>
    <cellStyle name="Total 1 2 16 7" xfId="30751"/>
    <cellStyle name="Total 1 2 16 8" xfId="30752"/>
    <cellStyle name="Total 1 2 17" xfId="30753"/>
    <cellStyle name="Total 1 2 17 2" xfId="30754"/>
    <cellStyle name="Total 1 2 17 2 2" xfId="30755"/>
    <cellStyle name="Total 1 2 17 2 2 2" xfId="30756"/>
    <cellStyle name="Total 1 2 17 2 3" xfId="30757"/>
    <cellStyle name="Total 1 2 17 2 3 2" xfId="30758"/>
    <cellStyle name="Total 1 2 17 2 4" xfId="30759"/>
    <cellStyle name="Total 1 2 17 2 5" xfId="30760"/>
    <cellStyle name="Total 1 2 17 3" xfId="30761"/>
    <cellStyle name="Total 1 2 17 3 2" xfId="30762"/>
    <cellStyle name="Total 1 2 17 3 2 2" xfId="30763"/>
    <cellStyle name="Total 1 2 17 3 3" xfId="30764"/>
    <cellStyle name="Total 1 2 17 3 3 2" xfId="30765"/>
    <cellStyle name="Total 1 2 17 3 4" xfId="30766"/>
    <cellStyle name="Total 1 2 17 3 5" xfId="30767"/>
    <cellStyle name="Total 1 2 17 4" xfId="30768"/>
    <cellStyle name="Total 1 2 17 4 2" xfId="30769"/>
    <cellStyle name="Total 1 2 17 4 2 2" xfId="30770"/>
    <cellStyle name="Total 1 2 17 4 3" xfId="30771"/>
    <cellStyle name="Total 1 2 17 4 3 2" xfId="30772"/>
    <cellStyle name="Total 1 2 17 4 4" xfId="30773"/>
    <cellStyle name="Total 1 2 17 4 5" xfId="30774"/>
    <cellStyle name="Total 1 2 17 5" xfId="30775"/>
    <cellStyle name="Total 1 2 17 5 2" xfId="30776"/>
    <cellStyle name="Total 1 2 17 6" xfId="30777"/>
    <cellStyle name="Total 1 2 17 6 2" xfId="30778"/>
    <cellStyle name="Total 1 2 17 7" xfId="30779"/>
    <cellStyle name="Total 1 2 17 8" xfId="30780"/>
    <cellStyle name="Total 1 2 18" xfId="30781"/>
    <cellStyle name="Total 1 2 18 2" xfId="30782"/>
    <cellStyle name="Total 1 2 18 2 2" xfId="30783"/>
    <cellStyle name="Total 1 2 18 2 2 2" xfId="30784"/>
    <cellStyle name="Total 1 2 18 2 3" xfId="30785"/>
    <cellStyle name="Total 1 2 18 2 3 2" xfId="30786"/>
    <cellStyle name="Total 1 2 18 2 4" xfId="30787"/>
    <cellStyle name="Total 1 2 18 2 5" xfId="30788"/>
    <cellStyle name="Total 1 2 18 3" xfId="30789"/>
    <cellStyle name="Total 1 2 18 3 2" xfId="30790"/>
    <cellStyle name="Total 1 2 18 3 2 2" xfId="30791"/>
    <cellStyle name="Total 1 2 18 3 3" xfId="30792"/>
    <cellStyle name="Total 1 2 18 3 3 2" xfId="30793"/>
    <cellStyle name="Total 1 2 18 3 4" xfId="30794"/>
    <cellStyle name="Total 1 2 18 3 5" xfId="30795"/>
    <cellStyle name="Total 1 2 18 4" xfId="30796"/>
    <cellStyle name="Total 1 2 18 4 2" xfId="30797"/>
    <cellStyle name="Total 1 2 18 4 2 2" xfId="30798"/>
    <cellStyle name="Total 1 2 18 4 3" xfId="30799"/>
    <cellStyle name="Total 1 2 18 4 3 2" xfId="30800"/>
    <cellStyle name="Total 1 2 18 4 4" xfId="30801"/>
    <cellStyle name="Total 1 2 18 4 5" xfId="30802"/>
    <cellStyle name="Total 1 2 18 5" xfId="30803"/>
    <cellStyle name="Total 1 2 18 5 2" xfId="30804"/>
    <cellStyle name="Total 1 2 18 6" xfId="30805"/>
    <cellStyle name="Total 1 2 18 6 2" xfId="30806"/>
    <cellStyle name="Total 1 2 18 7" xfId="30807"/>
    <cellStyle name="Total 1 2 18 8" xfId="30808"/>
    <cellStyle name="Total 1 2 19" xfId="30809"/>
    <cellStyle name="Total 1 2 19 2" xfId="30810"/>
    <cellStyle name="Total 1 2 19 2 2" xfId="30811"/>
    <cellStyle name="Total 1 2 19 2 2 2" xfId="30812"/>
    <cellStyle name="Total 1 2 19 2 3" xfId="30813"/>
    <cellStyle name="Total 1 2 19 2 3 2" xfId="30814"/>
    <cellStyle name="Total 1 2 19 2 4" xfId="30815"/>
    <cellStyle name="Total 1 2 19 2 5" xfId="30816"/>
    <cellStyle name="Total 1 2 19 3" xfId="30817"/>
    <cellStyle name="Total 1 2 19 3 2" xfId="30818"/>
    <cellStyle name="Total 1 2 19 3 2 2" xfId="30819"/>
    <cellStyle name="Total 1 2 19 3 3" xfId="30820"/>
    <cellStyle name="Total 1 2 19 3 3 2" xfId="30821"/>
    <cellStyle name="Total 1 2 19 3 4" xfId="30822"/>
    <cellStyle name="Total 1 2 19 3 5" xfId="30823"/>
    <cellStyle name="Total 1 2 19 4" xfId="30824"/>
    <cellStyle name="Total 1 2 19 4 2" xfId="30825"/>
    <cellStyle name="Total 1 2 19 4 2 2" xfId="30826"/>
    <cellStyle name="Total 1 2 19 4 3" xfId="30827"/>
    <cellStyle name="Total 1 2 19 4 3 2" xfId="30828"/>
    <cellStyle name="Total 1 2 19 4 4" xfId="30829"/>
    <cellStyle name="Total 1 2 19 4 5" xfId="30830"/>
    <cellStyle name="Total 1 2 19 5" xfId="30831"/>
    <cellStyle name="Total 1 2 19 5 2" xfId="30832"/>
    <cellStyle name="Total 1 2 19 6" xfId="30833"/>
    <cellStyle name="Total 1 2 19 6 2" xfId="30834"/>
    <cellStyle name="Total 1 2 19 7" xfId="30835"/>
    <cellStyle name="Total 1 2 19 8" xfId="30836"/>
    <cellStyle name="Total 1 2 2" xfId="30837"/>
    <cellStyle name="Total 1 2 2 2" xfId="30838"/>
    <cellStyle name="Total 1 2 2 2 2" xfId="30839"/>
    <cellStyle name="Total 1 2 2 2 2 2" xfId="30840"/>
    <cellStyle name="Total 1 2 2 2 3" xfId="30841"/>
    <cellStyle name="Total 1 2 2 2 3 2" xfId="30842"/>
    <cellStyle name="Total 1 2 2 2 4" xfId="30843"/>
    <cellStyle name="Total 1 2 2 2 5" xfId="30844"/>
    <cellStyle name="Total 1 2 2 3" xfId="30845"/>
    <cellStyle name="Total 1 2 2 3 2" xfId="30846"/>
    <cellStyle name="Total 1 2 2 3 2 2" xfId="30847"/>
    <cellStyle name="Total 1 2 2 3 3" xfId="30848"/>
    <cellStyle name="Total 1 2 2 3 3 2" xfId="30849"/>
    <cellStyle name="Total 1 2 2 3 4" xfId="30850"/>
    <cellStyle name="Total 1 2 2 3 5" xfId="30851"/>
    <cellStyle name="Total 1 2 2 4" xfId="30852"/>
    <cellStyle name="Total 1 2 2 4 2" xfId="30853"/>
    <cellStyle name="Total 1 2 2 4 2 2" xfId="30854"/>
    <cellStyle name="Total 1 2 2 4 3" xfId="30855"/>
    <cellStyle name="Total 1 2 2 4 3 2" xfId="30856"/>
    <cellStyle name="Total 1 2 2 4 4" xfId="30857"/>
    <cellStyle name="Total 1 2 2 4 5" xfId="30858"/>
    <cellStyle name="Total 1 2 2 5" xfId="30859"/>
    <cellStyle name="Total 1 2 2 5 2" xfId="30860"/>
    <cellStyle name="Total 1 2 2 6" xfId="30861"/>
    <cellStyle name="Total 1 2 2 6 2" xfId="30862"/>
    <cellStyle name="Total 1 2 2 7" xfId="30863"/>
    <cellStyle name="Total 1 2 2 8" xfId="30864"/>
    <cellStyle name="Total 1 2 20" xfId="30865"/>
    <cellStyle name="Total 1 2 20 2" xfId="30866"/>
    <cellStyle name="Total 1 2 20 2 2" xfId="30867"/>
    <cellStyle name="Total 1 2 20 2 2 2" xfId="30868"/>
    <cellStyle name="Total 1 2 20 2 3" xfId="30869"/>
    <cellStyle name="Total 1 2 20 2 3 2" xfId="30870"/>
    <cellStyle name="Total 1 2 20 2 4" xfId="30871"/>
    <cellStyle name="Total 1 2 20 2 5" xfId="30872"/>
    <cellStyle name="Total 1 2 20 3" xfId="30873"/>
    <cellStyle name="Total 1 2 20 3 2" xfId="30874"/>
    <cellStyle name="Total 1 2 20 3 2 2" xfId="30875"/>
    <cellStyle name="Total 1 2 20 3 3" xfId="30876"/>
    <cellStyle name="Total 1 2 20 3 3 2" xfId="30877"/>
    <cellStyle name="Total 1 2 20 3 4" xfId="30878"/>
    <cellStyle name="Total 1 2 20 3 5" xfId="30879"/>
    <cellStyle name="Total 1 2 20 4" xfId="30880"/>
    <cellStyle name="Total 1 2 20 4 2" xfId="30881"/>
    <cellStyle name="Total 1 2 20 4 2 2" xfId="30882"/>
    <cellStyle name="Total 1 2 20 4 3" xfId="30883"/>
    <cellStyle name="Total 1 2 20 4 3 2" xfId="30884"/>
    <cellStyle name="Total 1 2 20 4 4" xfId="30885"/>
    <cellStyle name="Total 1 2 20 4 5" xfId="30886"/>
    <cellStyle name="Total 1 2 20 5" xfId="30887"/>
    <cellStyle name="Total 1 2 20 5 2" xfId="30888"/>
    <cellStyle name="Total 1 2 20 6" xfId="30889"/>
    <cellStyle name="Total 1 2 20 6 2" xfId="30890"/>
    <cellStyle name="Total 1 2 20 7" xfId="30891"/>
    <cellStyle name="Total 1 2 20 8" xfId="30892"/>
    <cellStyle name="Total 1 2 21" xfId="30893"/>
    <cellStyle name="Total 1 2 21 2" xfId="30894"/>
    <cellStyle name="Total 1 2 21 2 2" xfId="30895"/>
    <cellStyle name="Total 1 2 21 2 2 2" xfId="30896"/>
    <cellStyle name="Total 1 2 21 2 3" xfId="30897"/>
    <cellStyle name="Total 1 2 21 2 3 2" xfId="30898"/>
    <cellStyle name="Total 1 2 21 2 4" xfId="30899"/>
    <cellStyle name="Total 1 2 21 2 5" xfId="30900"/>
    <cellStyle name="Total 1 2 21 3" xfId="30901"/>
    <cellStyle name="Total 1 2 21 3 2" xfId="30902"/>
    <cellStyle name="Total 1 2 21 3 2 2" xfId="30903"/>
    <cellStyle name="Total 1 2 21 3 3" xfId="30904"/>
    <cellStyle name="Total 1 2 21 3 3 2" xfId="30905"/>
    <cellStyle name="Total 1 2 21 3 4" xfId="30906"/>
    <cellStyle name="Total 1 2 21 3 5" xfId="30907"/>
    <cellStyle name="Total 1 2 21 4" xfId="30908"/>
    <cellStyle name="Total 1 2 21 4 2" xfId="30909"/>
    <cellStyle name="Total 1 2 21 4 2 2" xfId="30910"/>
    <cellStyle name="Total 1 2 21 4 3" xfId="30911"/>
    <cellStyle name="Total 1 2 21 4 3 2" xfId="30912"/>
    <cellStyle name="Total 1 2 21 4 4" xfId="30913"/>
    <cellStyle name="Total 1 2 21 4 5" xfId="30914"/>
    <cellStyle name="Total 1 2 21 5" xfId="30915"/>
    <cellStyle name="Total 1 2 21 5 2" xfId="30916"/>
    <cellStyle name="Total 1 2 21 6" xfId="30917"/>
    <cellStyle name="Total 1 2 21 6 2" xfId="30918"/>
    <cellStyle name="Total 1 2 21 7" xfId="30919"/>
    <cellStyle name="Total 1 2 21 8" xfId="30920"/>
    <cellStyle name="Total 1 2 22" xfId="30921"/>
    <cellStyle name="Total 1 2 22 2" xfId="30922"/>
    <cellStyle name="Total 1 2 22 2 2" xfId="30923"/>
    <cellStyle name="Total 1 2 22 2 2 2" xfId="30924"/>
    <cellStyle name="Total 1 2 22 2 3" xfId="30925"/>
    <cellStyle name="Total 1 2 22 2 3 2" xfId="30926"/>
    <cellStyle name="Total 1 2 22 2 4" xfId="30927"/>
    <cellStyle name="Total 1 2 22 2 5" xfId="30928"/>
    <cellStyle name="Total 1 2 22 3" xfId="30929"/>
    <cellStyle name="Total 1 2 22 3 2" xfId="30930"/>
    <cellStyle name="Total 1 2 22 3 2 2" xfId="30931"/>
    <cellStyle name="Total 1 2 22 3 3" xfId="30932"/>
    <cellStyle name="Total 1 2 22 3 3 2" xfId="30933"/>
    <cellStyle name="Total 1 2 22 3 4" xfId="30934"/>
    <cellStyle name="Total 1 2 22 3 5" xfId="30935"/>
    <cellStyle name="Total 1 2 22 4" xfId="30936"/>
    <cellStyle name="Total 1 2 22 4 2" xfId="30937"/>
    <cellStyle name="Total 1 2 22 4 2 2" xfId="30938"/>
    <cellStyle name="Total 1 2 22 4 3" xfId="30939"/>
    <cellStyle name="Total 1 2 22 4 3 2" xfId="30940"/>
    <cellStyle name="Total 1 2 22 4 4" xfId="30941"/>
    <cellStyle name="Total 1 2 22 4 5" xfId="30942"/>
    <cellStyle name="Total 1 2 22 5" xfId="30943"/>
    <cellStyle name="Total 1 2 22 5 2" xfId="30944"/>
    <cellStyle name="Total 1 2 22 6" xfId="30945"/>
    <cellStyle name="Total 1 2 22 6 2" xfId="30946"/>
    <cellStyle name="Total 1 2 22 7" xfId="30947"/>
    <cellStyle name="Total 1 2 22 8" xfId="30948"/>
    <cellStyle name="Total 1 2 23" xfId="30949"/>
    <cellStyle name="Total 1 2 23 2" xfId="30950"/>
    <cellStyle name="Total 1 2 3" xfId="30951"/>
    <cellStyle name="Total 1 2 3 2" xfId="30952"/>
    <cellStyle name="Total 1 2 3 2 2" xfId="30953"/>
    <cellStyle name="Total 1 2 3 2 2 2" xfId="30954"/>
    <cellStyle name="Total 1 2 3 2 3" xfId="30955"/>
    <cellStyle name="Total 1 2 3 2 3 2" xfId="30956"/>
    <cellStyle name="Total 1 2 3 2 4" xfId="30957"/>
    <cellStyle name="Total 1 2 3 2 5" xfId="30958"/>
    <cellStyle name="Total 1 2 3 3" xfId="30959"/>
    <cellStyle name="Total 1 2 3 3 2" xfId="30960"/>
    <cellStyle name="Total 1 2 3 3 2 2" xfId="30961"/>
    <cellStyle name="Total 1 2 3 3 3" xfId="30962"/>
    <cellStyle name="Total 1 2 3 3 3 2" xfId="30963"/>
    <cellStyle name="Total 1 2 3 3 4" xfId="30964"/>
    <cellStyle name="Total 1 2 3 3 5" xfId="30965"/>
    <cellStyle name="Total 1 2 3 4" xfId="30966"/>
    <cellStyle name="Total 1 2 3 4 2" xfId="30967"/>
    <cellStyle name="Total 1 2 3 4 2 2" xfId="30968"/>
    <cellStyle name="Total 1 2 3 4 3" xfId="30969"/>
    <cellStyle name="Total 1 2 3 4 3 2" xfId="30970"/>
    <cellStyle name="Total 1 2 3 4 4" xfId="30971"/>
    <cellStyle name="Total 1 2 3 4 5" xfId="30972"/>
    <cellStyle name="Total 1 2 3 5" xfId="30973"/>
    <cellStyle name="Total 1 2 3 5 2" xfId="30974"/>
    <cellStyle name="Total 1 2 3 6" xfId="30975"/>
    <cellStyle name="Total 1 2 3 6 2" xfId="30976"/>
    <cellStyle name="Total 1 2 3 7" xfId="30977"/>
    <cellStyle name="Total 1 2 3 8" xfId="30978"/>
    <cellStyle name="Total 1 2 4" xfId="30979"/>
    <cellStyle name="Total 1 2 4 2" xfId="30980"/>
    <cellStyle name="Total 1 2 4 2 2" xfId="30981"/>
    <cellStyle name="Total 1 2 4 2 2 2" xfId="30982"/>
    <cellStyle name="Total 1 2 4 2 3" xfId="30983"/>
    <cellStyle name="Total 1 2 4 2 3 2" xfId="30984"/>
    <cellStyle name="Total 1 2 4 2 4" xfId="30985"/>
    <cellStyle name="Total 1 2 4 2 5" xfId="30986"/>
    <cellStyle name="Total 1 2 4 3" xfId="30987"/>
    <cellStyle name="Total 1 2 4 3 2" xfId="30988"/>
    <cellStyle name="Total 1 2 4 3 2 2" xfId="30989"/>
    <cellStyle name="Total 1 2 4 3 3" xfId="30990"/>
    <cellStyle name="Total 1 2 4 3 3 2" xfId="30991"/>
    <cellStyle name="Total 1 2 4 3 4" xfId="30992"/>
    <cellStyle name="Total 1 2 4 3 5" xfId="30993"/>
    <cellStyle name="Total 1 2 4 4" xfId="30994"/>
    <cellStyle name="Total 1 2 4 4 2" xfId="30995"/>
    <cellStyle name="Total 1 2 4 4 2 2" xfId="30996"/>
    <cellStyle name="Total 1 2 4 4 3" xfId="30997"/>
    <cellStyle name="Total 1 2 4 4 3 2" xfId="30998"/>
    <cellStyle name="Total 1 2 4 4 4" xfId="30999"/>
    <cellStyle name="Total 1 2 4 4 5" xfId="31000"/>
    <cellStyle name="Total 1 2 4 5" xfId="31001"/>
    <cellStyle name="Total 1 2 4 5 2" xfId="31002"/>
    <cellStyle name="Total 1 2 4 6" xfId="31003"/>
    <cellStyle name="Total 1 2 4 6 2" xfId="31004"/>
    <cellStyle name="Total 1 2 4 7" xfId="31005"/>
    <cellStyle name="Total 1 2 4 8" xfId="31006"/>
    <cellStyle name="Total 1 2 5" xfId="31007"/>
    <cellStyle name="Total 1 2 5 2" xfId="31008"/>
    <cellStyle name="Total 1 2 5 2 2" xfId="31009"/>
    <cellStyle name="Total 1 2 5 2 2 2" xfId="31010"/>
    <cellStyle name="Total 1 2 5 2 3" xfId="31011"/>
    <cellStyle name="Total 1 2 5 2 3 2" xfId="31012"/>
    <cellStyle name="Total 1 2 5 2 4" xfId="31013"/>
    <cellStyle name="Total 1 2 5 2 5" xfId="31014"/>
    <cellStyle name="Total 1 2 5 3" xfId="31015"/>
    <cellStyle name="Total 1 2 5 3 2" xfId="31016"/>
    <cellStyle name="Total 1 2 5 3 2 2" xfId="31017"/>
    <cellStyle name="Total 1 2 5 3 3" xfId="31018"/>
    <cellStyle name="Total 1 2 5 3 3 2" xfId="31019"/>
    <cellStyle name="Total 1 2 5 3 4" xfId="31020"/>
    <cellStyle name="Total 1 2 5 3 5" xfId="31021"/>
    <cellStyle name="Total 1 2 5 4" xfId="31022"/>
    <cellStyle name="Total 1 2 5 4 2" xfId="31023"/>
    <cellStyle name="Total 1 2 5 4 2 2" xfId="31024"/>
    <cellStyle name="Total 1 2 5 4 3" xfId="31025"/>
    <cellStyle name="Total 1 2 5 4 3 2" xfId="31026"/>
    <cellStyle name="Total 1 2 5 4 4" xfId="31027"/>
    <cellStyle name="Total 1 2 5 4 5" xfId="31028"/>
    <cellStyle name="Total 1 2 5 5" xfId="31029"/>
    <cellStyle name="Total 1 2 5 5 2" xfId="31030"/>
    <cellStyle name="Total 1 2 5 6" xfId="31031"/>
    <cellStyle name="Total 1 2 5 6 2" xfId="31032"/>
    <cellStyle name="Total 1 2 5 7" xfId="31033"/>
    <cellStyle name="Total 1 2 5 8" xfId="31034"/>
    <cellStyle name="Total 1 2 6" xfId="31035"/>
    <cellStyle name="Total 1 2 6 2" xfId="31036"/>
    <cellStyle name="Total 1 2 6 2 2" xfId="31037"/>
    <cellStyle name="Total 1 2 6 2 2 2" xfId="31038"/>
    <cellStyle name="Total 1 2 6 2 3" xfId="31039"/>
    <cellStyle name="Total 1 2 6 2 3 2" xfId="31040"/>
    <cellStyle name="Total 1 2 6 2 4" xfId="31041"/>
    <cellStyle name="Total 1 2 6 2 5" xfId="31042"/>
    <cellStyle name="Total 1 2 6 3" xfId="31043"/>
    <cellStyle name="Total 1 2 6 3 2" xfId="31044"/>
    <cellStyle name="Total 1 2 6 3 2 2" xfId="31045"/>
    <cellStyle name="Total 1 2 6 3 3" xfId="31046"/>
    <cellStyle name="Total 1 2 6 3 3 2" xfId="31047"/>
    <cellStyle name="Total 1 2 6 3 4" xfId="31048"/>
    <cellStyle name="Total 1 2 6 3 5" xfId="31049"/>
    <cellStyle name="Total 1 2 6 4" xfId="31050"/>
    <cellStyle name="Total 1 2 6 4 2" xfId="31051"/>
    <cellStyle name="Total 1 2 6 4 2 2" xfId="31052"/>
    <cellStyle name="Total 1 2 6 4 3" xfId="31053"/>
    <cellStyle name="Total 1 2 6 4 3 2" xfId="31054"/>
    <cellStyle name="Total 1 2 6 4 4" xfId="31055"/>
    <cellStyle name="Total 1 2 6 4 5" xfId="31056"/>
    <cellStyle name="Total 1 2 6 5" xfId="31057"/>
    <cellStyle name="Total 1 2 6 5 2" xfId="31058"/>
    <cellStyle name="Total 1 2 6 6" xfId="31059"/>
    <cellStyle name="Total 1 2 6 6 2" xfId="31060"/>
    <cellStyle name="Total 1 2 6 7" xfId="31061"/>
    <cellStyle name="Total 1 2 6 8" xfId="31062"/>
    <cellStyle name="Total 1 2 7" xfId="31063"/>
    <cellStyle name="Total 1 2 7 2" xfId="31064"/>
    <cellStyle name="Total 1 2 7 2 2" xfId="31065"/>
    <cellStyle name="Total 1 2 7 2 2 2" xfId="31066"/>
    <cellStyle name="Total 1 2 7 2 3" xfId="31067"/>
    <cellStyle name="Total 1 2 7 2 3 2" xfId="31068"/>
    <cellStyle name="Total 1 2 7 2 4" xfId="31069"/>
    <cellStyle name="Total 1 2 7 2 5" xfId="31070"/>
    <cellStyle name="Total 1 2 7 3" xfId="31071"/>
    <cellStyle name="Total 1 2 7 3 2" xfId="31072"/>
    <cellStyle name="Total 1 2 7 3 2 2" xfId="31073"/>
    <cellStyle name="Total 1 2 7 3 3" xfId="31074"/>
    <cellStyle name="Total 1 2 7 3 3 2" xfId="31075"/>
    <cellStyle name="Total 1 2 7 3 4" xfId="31076"/>
    <cellStyle name="Total 1 2 7 3 5" xfId="31077"/>
    <cellStyle name="Total 1 2 7 4" xfId="31078"/>
    <cellStyle name="Total 1 2 7 4 2" xfId="31079"/>
    <cellStyle name="Total 1 2 7 4 2 2" xfId="31080"/>
    <cellStyle name="Total 1 2 7 4 3" xfId="31081"/>
    <cellStyle name="Total 1 2 7 4 3 2" xfId="31082"/>
    <cellStyle name="Total 1 2 7 4 4" xfId="31083"/>
    <cellStyle name="Total 1 2 7 4 5" xfId="31084"/>
    <cellStyle name="Total 1 2 7 5" xfId="31085"/>
    <cellStyle name="Total 1 2 7 5 2" xfId="31086"/>
    <cellStyle name="Total 1 2 7 6" xfId="31087"/>
    <cellStyle name="Total 1 2 7 6 2" xfId="31088"/>
    <cellStyle name="Total 1 2 7 7" xfId="31089"/>
    <cellStyle name="Total 1 2 7 8" xfId="31090"/>
    <cellStyle name="Total 1 2 8" xfId="31091"/>
    <cellStyle name="Total 1 2 8 2" xfId="31092"/>
    <cellStyle name="Total 1 2 8 2 2" xfId="31093"/>
    <cellStyle name="Total 1 2 8 2 2 2" xfId="31094"/>
    <cellStyle name="Total 1 2 8 2 3" xfId="31095"/>
    <cellStyle name="Total 1 2 8 2 3 2" xfId="31096"/>
    <cellStyle name="Total 1 2 8 2 4" xfId="31097"/>
    <cellStyle name="Total 1 2 8 2 5" xfId="31098"/>
    <cellStyle name="Total 1 2 8 3" xfId="31099"/>
    <cellStyle name="Total 1 2 8 3 2" xfId="31100"/>
    <cellStyle name="Total 1 2 8 3 2 2" xfId="31101"/>
    <cellStyle name="Total 1 2 8 3 3" xfId="31102"/>
    <cellStyle name="Total 1 2 8 3 3 2" xfId="31103"/>
    <cellStyle name="Total 1 2 8 3 4" xfId="31104"/>
    <cellStyle name="Total 1 2 8 3 5" xfId="31105"/>
    <cellStyle name="Total 1 2 8 4" xfId="31106"/>
    <cellStyle name="Total 1 2 8 4 2" xfId="31107"/>
    <cellStyle name="Total 1 2 8 4 2 2" xfId="31108"/>
    <cellStyle name="Total 1 2 8 4 3" xfId="31109"/>
    <cellStyle name="Total 1 2 8 4 3 2" xfId="31110"/>
    <cellStyle name="Total 1 2 8 4 4" xfId="31111"/>
    <cellStyle name="Total 1 2 8 4 5" xfId="31112"/>
    <cellStyle name="Total 1 2 8 5" xfId="31113"/>
    <cellStyle name="Total 1 2 8 5 2" xfId="31114"/>
    <cellStyle name="Total 1 2 8 6" xfId="31115"/>
    <cellStyle name="Total 1 2 8 6 2" xfId="31116"/>
    <cellStyle name="Total 1 2 8 7" xfId="31117"/>
    <cellStyle name="Total 1 2 8 8" xfId="31118"/>
    <cellStyle name="Total 1 2 9" xfId="31119"/>
    <cellStyle name="Total 1 2 9 2" xfId="31120"/>
    <cellStyle name="Total 1 2 9 2 2" xfId="31121"/>
    <cellStyle name="Total 1 2 9 2 2 2" xfId="31122"/>
    <cellStyle name="Total 1 2 9 2 3" xfId="31123"/>
    <cellStyle name="Total 1 2 9 2 3 2" xfId="31124"/>
    <cellStyle name="Total 1 2 9 2 4" xfId="31125"/>
    <cellStyle name="Total 1 2 9 2 5" xfId="31126"/>
    <cellStyle name="Total 1 2 9 3" xfId="31127"/>
    <cellStyle name="Total 1 2 9 3 2" xfId="31128"/>
    <cellStyle name="Total 1 2 9 3 2 2" xfId="31129"/>
    <cellStyle name="Total 1 2 9 3 3" xfId="31130"/>
    <cellStyle name="Total 1 2 9 3 3 2" xfId="31131"/>
    <cellStyle name="Total 1 2 9 3 4" xfId="31132"/>
    <cellStyle name="Total 1 2 9 3 5" xfId="31133"/>
    <cellStyle name="Total 1 2 9 4" xfId="31134"/>
    <cellStyle name="Total 1 2 9 4 2" xfId="31135"/>
    <cellStyle name="Total 1 2 9 4 2 2" xfId="31136"/>
    <cellStyle name="Total 1 2 9 4 3" xfId="31137"/>
    <cellStyle name="Total 1 2 9 4 3 2" xfId="31138"/>
    <cellStyle name="Total 1 2 9 4 4" xfId="31139"/>
    <cellStyle name="Total 1 2 9 4 5" xfId="31140"/>
    <cellStyle name="Total 1 2 9 5" xfId="31141"/>
    <cellStyle name="Total 1 2 9 5 2" xfId="31142"/>
    <cellStyle name="Total 1 2 9 6" xfId="31143"/>
    <cellStyle name="Total 1 2 9 6 2" xfId="31144"/>
    <cellStyle name="Total 1 2 9 7" xfId="31145"/>
    <cellStyle name="Total 1 2 9 8" xfId="31146"/>
    <cellStyle name="Total 1 20" xfId="31147"/>
    <cellStyle name="Total 1 20 2" xfId="31148"/>
    <cellStyle name="Total 1 20 2 2" xfId="31149"/>
    <cellStyle name="Total 1 20 2 2 2" xfId="31150"/>
    <cellStyle name="Total 1 20 2 3" xfId="31151"/>
    <cellStyle name="Total 1 20 2 3 2" xfId="31152"/>
    <cellStyle name="Total 1 20 2 4" xfId="31153"/>
    <cellStyle name="Total 1 20 2 5" xfId="31154"/>
    <cellStyle name="Total 1 20 3" xfId="31155"/>
    <cellStyle name="Total 1 20 3 2" xfId="31156"/>
    <cellStyle name="Total 1 20 3 2 2" xfId="31157"/>
    <cellStyle name="Total 1 20 3 3" xfId="31158"/>
    <cellStyle name="Total 1 20 3 3 2" xfId="31159"/>
    <cellStyle name="Total 1 20 3 4" xfId="31160"/>
    <cellStyle name="Total 1 20 3 5" xfId="31161"/>
    <cellStyle name="Total 1 20 4" xfId="31162"/>
    <cellStyle name="Total 1 20 4 2" xfId="31163"/>
    <cellStyle name="Total 1 20 4 2 2" xfId="31164"/>
    <cellStyle name="Total 1 20 4 3" xfId="31165"/>
    <cellStyle name="Total 1 20 4 3 2" xfId="31166"/>
    <cellStyle name="Total 1 20 4 4" xfId="31167"/>
    <cellStyle name="Total 1 20 4 5" xfId="31168"/>
    <cellStyle name="Total 1 20 5" xfId="31169"/>
    <cellStyle name="Total 1 20 5 2" xfId="31170"/>
    <cellStyle name="Total 1 20 6" xfId="31171"/>
    <cellStyle name="Total 1 20 6 2" xfId="31172"/>
    <cellStyle name="Total 1 20 7" xfId="31173"/>
    <cellStyle name="Total 1 20 8" xfId="31174"/>
    <cellStyle name="Total 1 21" xfId="31175"/>
    <cellStyle name="Total 1 21 2" xfId="31176"/>
    <cellStyle name="Total 1 21 2 2" xfId="31177"/>
    <cellStyle name="Total 1 21 2 2 2" xfId="31178"/>
    <cellStyle name="Total 1 21 2 3" xfId="31179"/>
    <cellStyle name="Total 1 21 2 3 2" xfId="31180"/>
    <cellStyle name="Total 1 21 2 4" xfId="31181"/>
    <cellStyle name="Total 1 21 2 5" xfId="31182"/>
    <cellStyle name="Total 1 21 3" xfId="31183"/>
    <cellStyle name="Total 1 21 3 2" xfId="31184"/>
    <cellStyle name="Total 1 21 3 2 2" xfId="31185"/>
    <cellStyle name="Total 1 21 3 3" xfId="31186"/>
    <cellStyle name="Total 1 21 3 3 2" xfId="31187"/>
    <cellStyle name="Total 1 21 3 4" xfId="31188"/>
    <cellStyle name="Total 1 21 3 5" xfId="31189"/>
    <cellStyle name="Total 1 21 4" xfId="31190"/>
    <cellStyle name="Total 1 21 4 2" xfId="31191"/>
    <cellStyle name="Total 1 21 4 2 2" xfId="31192"/>
    <cellStyle name="Total 1 21 4 3" xfId="31193"/>
    <cellStyle name="Total 1 21 4 3 2" xfId="31194"/>
    <cellStyle name="Total 1 21 4 4" xfId="31195"/>
    <cellStyle name="Total 1 21 4 5" xfId="31196"/>
    <cellStyle name="Total 1 21 5" xfId="31197"/>
    <cellStyle name="Total 1 21 5 2" xfId="31198"/>
    <cellStyle name="Total 1 21 6" xfId="31199"/>
    <cellStyle name="Total 1 21 6 2" xfId="31200"/>
    <cellStyle name="Total 1 21 7" xfId="31201"/>
    <cellStyle name="Total 1 21 8" xfId="31202"/>
    <cellStyle name="Total 1 22" xfId="31203"/>
    <cellStyle name="Total 1 22 2" xfId="31204"/>
    <cellStyle name="Total 1 22 2 2" xfId="31205"/>
    <cellStyle name="Total 1 22 2 2 2" xfId="31206"/>
    <cellStyle name="Total 1 22 2 3" xfId="31207"/>
    <cellStyle name="Total 1 22 2 3 2" xfId="31208"/>
    <cellStyle name="Total 1 22 2 4" xfId="31209"/>
    <cellStyle name="Total 1 22 2 5" xfId="31210"/>
    <cellStyle name="Total 1 22 3" xfId="31211"/>
    <cellStyle name="Total 1 22 3 2" xfId="31212"/>
    <cellStyle name="Total 1 22 3 2 2" xfId="31213"/>
    <cellStyle name="Total 1 22 3 3" xfId="31214"/>
    <cellStyle name="Total 1 22 3 3 2" xfId="31215"/>
    <cellStyle name="Total 1 22 3 4" xfId="31216"/>
    <cellStyle name="Total 1 22 3 5" xfId="31217"/>
    <cellStyle name="Total 1 22 4" xfId="31218"/>
    <cellStyle name="Total 1 22 4 2" xfId="31219"/>
    <cellStyle name="Total 1 22 4 2 2" xfId="31220"/>
    <cellStyle name="Total 1 22 4 3" xfId="31221"/>
    <cellStyle name="Total 1 22 4 3 2" xfId="31222"/>
    <cellStyle name="Total 1 22 4 4" xfId="31223"/>
    <cellStyle name="Total 1 22 4 5" xfId="31224"/>
    <cellStyle name="Total 1 22 5" xfId="31225"/>
    <cellStyle name="Total 1 22 5 2" xfId="31226"/>
    <cellStyle name="Total 1 22 6" xfId="31227"/>
    <cellStyle name="Total 1 22 6 2" xfId="31228"/>
    <cellStyle name="Total 1 22 7" xfId="31229"/>
    <cellStyle name="Total 1 22 8" xfId="31230"/>
    <cellStyle name="Total 1 23" xfId="31231"/>
    <cellStyle name="Total 1 23 2" xfId="31232"/>
    <cellStyle name="Total 1 23 2 2" xfId="31233"/>
    <cellStyle name="Total 1 23 2 2 2" xfId="31234"/>
    <cellStyle name="Total 1 23 2 3" xfId="31235"/>
    <cellStyle name="Total 1 23 2 3 2" xfId="31236"/>
    <cellStyle name="Total 1 23 2 4" xfId="31237"/>
    <cellStyle name="Total 1 23 2 5" xfId="31238"/>
    <cellStyle name="Total 1 23 3" xfId="31239"/>
    <cellStyle name="Total 1 23 3 2" xfId="31240"/>
    <cellStyle name="Total 1 23 3 2 2" xfId="31241"/>
    <cellStyle name="Total 1 23 3 3" xfId="31242"/>
    <cellStyle name="Total 1 23 3 3 2" xfId="31243"/>
    <cellStyle name="Total 1 23 3 4" xfId="31244"/>
    <cellStyle name="Total 1 23 3 5" xfId="31245"/>
    <cellStyle name="Total 1 23 4" xfId="31246"/>
    <cellStyle name="Total 1 23 4 2" xfId="31247"/>
    <cellStyle name="Total 1 23 4 2 2" xfId="31248"/>
    <cellStyle name="Total 1 23 4 3" xfId="31249"/>
    <cellStyle name="Total 1 23 4 3 2" xfId="31250"/>
    <cellStyle name="Total 1 23 4 4" xfId="31251"/>
    <cellStyle name="Total 1 23 4 5" xfId="31252"/>
    <cellStyle name="Total 1 23 5" xfId="31253"/>
    <cellStyle name="Total 1 23 5 2" xfId="31254"/>
    <cellStyle name="Total 1 23 6" xfId="31255"/>
    <cellStyle name="Total 1 23 6 2" xfId="31256"/>
    <cellStyle name="Total 1 23 7" xfId="31257"/>
    <cellStyle name="Total 1 23 8" xfId="31258"/>
    <cellStyle name="Total 1 24" xfId="31259"/>
    <cellStyle name="Total 1 24 2" xfId="31260"/>
    <cellStyle name="Total 1 3" xfId="31261"/>
    <cellStyle name="Total 1 3 2" xfId="31262"/>
    <cellStyle name="Total 1 3 2 2" xfId="31263"/>
    <cellStyle name="Total 1 3 2 2 2" xfId="31264"/>
    <cellStyle name="Total 1 3 2 3" xfId="31265"/>
    <cellStyle name="Total 1 3 2 3 2" xfId="31266"/>
    <cellStyle name="Total 1 3 2 4" xfId="31267"/>
    <cellStyle name="Total 1 3 2 5" xfId="31268"/>
    <cellStyle name="Total 1 3 3" xfId="31269"/>
    <cellStyle name="Total 1 3 3 2" xfId="31270"/>
    <cellStyle name="Total 1 3 3 2 2" xfId="31271"/>
    <cellStyle name="Total 1 3 3 3" xfId="31272"/>
    <cellStyle name="Total 1 3 3 3 2" xfId="31273"/>
    <cellStyle name="Total 1 3 3 4" xfId="31274"/>
    <cellStyle name="Total 1 3 3 5" xfId="31275"/>
    <cellStyle name="Total 1 3 4" xfId="31276"/>
    <cellStyle name="Total 1 3 4 2" xfId="31277"/>
    <cellStyle name="Total 1 3 4 2 2" xfId="31278"/>
    <cellStyle name="Total 1 3 4 3" xfId="31279"/>
    <cellStyle name="Total 1 3 4 3 2" xfId="31280"/>
    <cellStyle name="Total 1 3 4 4" xfId="31281"/>
    <cellStyle name="Total 1 3 4 5" xfId="31282"/>
    <cellStyle name="Total 1 3 5" xfId="31283"/>
    <cellStyle name="Total 1 3 5 2" xfId="31284"/>
    <cellStyle name="Total 1 3 6" xfId="31285"/>
    <cellStyle name="Total 1 3 6 2" xfId="31286"/>
    <cellStyle name="Total 1 3 7" xfId="31287"/>
    <cellStyle name="Total 1 3 8" xfId="31288"/>
    <cellStyle name="Total 1 4" xfId="31289"/>
    <cellStyle name="Total 1 4 2" xfId="31290"/>
    <cellStyle name="Total 1 4 2 2" xfId="31291"/>
    <cellStyle name="Total 1 4 2 2 2" xfId="31292"/>
    <cellStyle name="Total 1 4 2 3" xfId="31293"/>
    <cellStyle name="Total 1 4 2 3 2" xfId="31294"/>
    <cellStyle name="Total 1 4 2 4" xfId="31295"/>
    <cellStyle name="Total 1 4 2 5" xfId="31296"/>
    <cellStyle name="Total 1 4 3" xfId="31297"/>
    <cellStyle name="Total 1 4 3 2" xfId="31298"/>
    <cellStyle name="Total 1 4 3 2 2" xfId="31299"/>
    <cellStyle name="Total 1 4 3 3" xfId="31300"/>
    <cellStyle name="Total 1 4 3 3 2" xfId="31301"/>
    <cellStyle name="Total 1 4 3 4" xfId="31302"/>
    <cellStyle name="Total 1 4 3 5" xfId="31303"/>
    <cellStyle name="Total 1 4 4" xfId="31304"/>
    <cellStyle name="Total 1 4 4 2" xfId="31305"/>
    <cellStyle name="Total 1 4 4 2 2" xfId="31306"/>
    <cellStyle name="Total 1 4 4 3" xfId="31307"/>
    <cellStyle name="Total 1 4 4 3 2" xfId="31308"/>
    <cellStyle name="Total 1 4 4 4" xfId="31309"/>
    <cellStyle name="Total 1 4 4 5" xfId="31310"/>
    <cellStyle name="Total 1 4 5" xfId="31311"/>
    <cellStyle name="Total 1 4 5 2" xfId="31312"/>
    <cellStyle name="Total 1 4 6" xfId="31313"/>
    <cellStyle name="Total 1 4 6 2" xfId="31314"/>
    <cellStyle name="Total 1 4 7" xfId="31315"/>
    <cellStyle name="Total 1 4 8" xfId="31316"/>
    <cellStyle name="Total 1 5" xfId="31317"/>
    <cellStyle name="Total 1 5 2" xfId="31318"/>
    <cellStyle name="Total 1 5 2 2" xfId="31319"/>
    <cellStyle name="Total 1 5 2 2 2" xfId="31320"/>
    <cellStyle name="Total 1 5 2 3" xfId="31321"/>
    <cellStyle name="Total 1 5 2 3 2" xfId="31322"/>
    <cellStyle name="Total 1 5 2 4" xfId="31323"/>
    <cellStyle name="Total 1 5 2 5" xfId="31324"/>
    <cellStyle name="Total 1 5 3" xfId="31325"/>
    <cellStyle name="Total 1 5 3 2" xfId="31326"/>
    <cellStyle name="Total 1 5 3 2 2" xfId="31327"/>
    <cellStyle name="Total 1 5 3 3" xfId="31328"/>
    <cellStyle name="Total 1 5 3 3 2" xfId="31329"/>
    <cellStyle name="Total 1 5 3 4" xfId="31330"/>
    <cellStyle name="Total 1 5 3 5" xfId="31331"/>
    <cellStyle name="Total 1 5 4" xfId="31332"/>
    <cellStyle name="Total 1 5 4 2" xfId="31333"/>
    <cellStyle name="Total 1 5 4 2 2" xfId="31334"/>
    <cellStyle name="Total 1 5 4 3" xfId="31335"/>
    <cellStyle name="Total 1 5 4 3 2" xfId="31336"/>
    <cellStyle name="Total 1 5 4 4" xfId="31337"/>
    <cellStyle name="Total 1 5 4 5" xfId="31338"/>
    <cellStyle name="Total 1 5 5" xfId="31339"/>
    <cellStyle name="Total 1 5 5 2" xfId="31340"/>
    <cellStyle name="Total 1 5 6" xfId="31341"/>
    <cellStyle name="Total 1 5 6 2" xfId="31342"/>
    <cellStyle name="Total 1 5 7" xfId="31343"/>
    <cellStyle name="Total 1 5 8" xfId="31344"/>
    <cellStyle name="Total 1 6" xfId="31345"/>
    <cellStyle name="Total 1 6 2" xfId="31346"/>
    <cellStyle name="Total 1 6 2 2" xfId="31347"/>
    <cellStyle name="Total 1 6 2 2 2" xfId="31348"/>
    <cellStyle name="Total 1 6 2 3" xfId="31349"/>
    <cellStyle name="Total 1 6 2 3 2" xfId="31350"/>
    <cellStyle name="Total 1 6 2 4" xfId="31351"/>
    <cellStyle name="Total 1 6 2 5" xfId="31352"/>
    <cellStyle name="Total 1 6 3" xfId="31353"/>
    <cellStyle name="Total 1 6 3 2" xfId="31354"/>
    <cellStyle name="Total 1 6 3 2 2" xfId="31355"/>
    <cellStyle name="Total 1 6 3 3" xfId="31356"/>
    <cellStyle name="Total 1 6 3 3 2" xfId="31357"/>
    <cellStyle name="Total 1 6 3 4" xfId="31358"/>
    <cellStyle name="Total 1 6 3 5" xfId="31359"/>
    <cellStyle name="Total 1 6 4" xfId="31360"/>
    <cellStyle name="Total 1 6 4 2" xfId="31361"/>
    <cellStyle name="Total 1 6 4 2 2" xfId="31362"/>
    <cellStyle name="Total 1 6 4 3" xfId="31363"/>
    <cellStyle name="Total 1 6 4 3 2" xfId="31364"/>
    <cellStyle name="Total 1 6 4 4" xfId="31365"/>
    <cellStyle name="Total 1 6 4 5" xfId="31366"/>
    <cellStyle name="Total 1 6 5" xfId="31367"/>
    <cellStyle name="Total 1 6 5 2" xfId="31368"/>
    <cellStyle name="Total 1 6 6" xfId="31369"/>
    <cellStyle name="Total 1 6 6 2" xfId="31370"/>
    <cellStyle name="Total 1 6 7" xfId="31371"/>
    <cellStyle name="Total 1 6 8" xfId="31372"/>
    <cellStyle name="Total 1 7" xfId="31373"/>
    <cellStyle name="Total 1 7 2" xfId="31374"/>
    <cellStyle name="Total 1 7 2 2" xfId="31375"/>
    <cellStyle name="Total 1 7 2 2 2" xfId="31376"/>
    <cellStyle name="Total 1 7 2 3" xfId="31377"/>
    <cellStyle name="Total 1 7 2 3 2" xfId="31378"/>
    <cellStyle name="Total 1 7 2 4" xfId="31379"/>
    <cellStyle name="Total 1 7 2 5" xfId="31380"/>
    <cellStyle name="Total 1 7 3" xfId="31381"/>
    <cellStyle name="Total 1 7 3 2" xfId="31382"/>
    <cellStyle name="Total 1 7 3 2 2" xfId="31383"/>
    <cellStyle name="Total 1 7 3 3" xfId="31384"/>
    <cellStyle name="Total 1 7 3 3 2" xfId="31385"/>
    <cellStyle name="Total 1 7 3 4" xfId="31386"/>
    <cellStyle name="Total 1 7 3 5" xfId="31387"/>
    <cellStyle name="Total 1 7 4" xfId="31388"/>
    <cellStyle name="Total 1 7 4 2" xfId="31389"/>
    <cellStyle name="Total 1 7 4 2 2" xfId="31390"/>
    <cellStyle name="Total 1 7 4 3" xfId="31391"/>
    <cellStyle name="Total 1 7 4 3 2" xfId="31392"/>
    <cellStyle name="Total 1 7 4 4" xfId="31393"/>
    <cellStyle name="Total 1 7 4 5" xfId="31394"/>
    <cellStyle name="Total 1 7 5" xfId="31395"/>
    <cellStyle name="Total 1 7 5 2" xfId="31396"/>
    <cellStyle name="Total 1 7 6" xfId="31397"/>
    <cellStyle name="Total 1 7 6 2" xfId="31398"/>
    <cellStyle name="Total 1 7 7" xfId="31399"/>
    <cellStyle name="Total 1 7 8" xfId="31400"/>
    <cellStyle name="Total 1 8" xfId="31401"/>
    <cellStyle name="Total 1 8 2" xfId="31402"/>
    <cellStyle name="Total 1 8 2 2" xfId="31403"/>
    <cellStyle name="Total 1 8 2 2 2" xfId="31404"/>
    <cellStyle name="Total 1 8 2 3" xfId="31405"/>
    <cellStyle name="Total 1 8 2 3 2" xfId="31406"/>
    <cellStyle name="Total 1 8 2 4" xfId="31407"/>
    <cellStyle name="Total 1 8 2 5" xfId="31408"/>
    <cellStyle name="Total 1 8 3" xfId="31409"/>
    <cellStyle name="Total 1 8 3 2" xfId="31410"/>
    <cellStyle name="Total 1 8 3 2 2" xfId="31411"/>
    <cellStyle name="Total 1 8 3 3" xfId="31412"/>
    <cellStyle name="Total 1 8 3 3 2" xfId="31413"/>
    <cellStyle name="Total 1 8 3 4" xfId="31414"/>
    <cellStyle name="Total 1 8 3 5" xfId="31415"/>
    <cellStyle name="Total 1 8 4" xfId="31416"/>
    <cellStyle name="Total 1 8 4 2" xfId="31417"/>
    <cellStyle name="Total 1 8 4 2 2" xfId="31418"/>
    <cellStyle name="Total 1 8 4 3" xfId="31419"/>
    <cellStyle name="Total 1 8 4 3 2" xfId="31420"/>
    <cellStyle name="Total 1 8 4 4" xfId="31421"/>
    <cellStyle name="Total 1 8 4 5" xfId="31422"/>
    <cellStyle name="Total 1 8 5" xfId="31423"/>
    <cellStyle name="Total 1 8 5 2" xfId="31424"/>
    <cellStyle name="Total 1 8 6" xfId="31425"/>
    <cellStyle name="Total 1 8 6 2" xfId="31426"/>
    <cellStyle name="Total 1 8 7" xfId="31427"/>
    <cellStyle name="Total 1 8 8" xfId="31428"/>
    <cellStyle name="Total 1 9" xfId="31429"/>
    <cellStyle name="Total 1 9 2" xfId="31430"/>
    <cellStyle name="Total 1 9 2 2" xfId="31431"/>
    <cellStyle name="Total 1 9 2 2 2" xfId="31432"/>
    <cellStyle name="Total 1 9 2 3" xfId="31433"/>
    <cellStyle name="Total 1 9 2 3 2" xfId="31434"/>
    <cellStyle name="Total 1 9 2 4" xfId="31435"/>
    <cellStyle name="Total 1 9 2 5" xfId="31436"/>
    <cellStyle name="Total 1 9 3" xfId="31437"/>
    <cellStyle name="Total 1 9 3 2" xfId="31438"/>
    <cellStyle name="Total 1 9 3 2 2" xfId="31439"/>
    <cellStyle name="Total 1 9 3 3" xfId="31440"/>
    <cellStyle name="Total 1 9 3 3 2" xfId="31441"/>
    <cellStyle name="Total 1 9 3 4" xfId="31442"/>
    <cellStyle name="Total 1 9 3 5" xfId="31443"/>
    <cellStyle name="Total 1 9 4" xfId="31444"/>
    <cellStyle name="Total 1 9 4 2" xfId="31445"/>
    <cellStyle name="Total 1 9 4 2 2" xfId="31446"/>
    <cellStyle name="Total 1 9 4 3" xfId="31447"/>
    <cellStyle name="Total 1 9 4 3 2" xfId="31448"/>
    <cellStyle name="Total 1 9 4 4" xfId="31449"/>
    <cellStyle name="Total 1 9 4 5" xfId="31450"/>
    <cellStyle name="Total 1 9 5" xfId="31451"/>
    <cellStyle name="Total 1 9 5 2" xfId="31452"/>
    <cellStyle name="Total 1 9 6" xfId="31453"/>
    <cellStyle name="Total 1 9 6 2" xfId="31454"/>
    <cellStyle name="Total 1 9 7" xfId="31455"/>
    <cellStyle name="Total 1 9 8" xfId="31456"/>
    <cellStyle name="Total 2" xfId="5290"/>
    <cellStyle name="Total 2 10" xfId="31457"/>
    <cellStyle name="Total 2 10 2" xfId="31458"/>
    <cellStyle name="Total 2 10 2 2" xfId="31459"/>
    <cellStyle name="Total 2 10 2 2 2" xfId="31460"/>
    <cellStyle name="Total 2 10 2 3" xfId="31461"/>
    <cellStyle name="Total 2 10 2 3 2" xfId="31462"/>
    <cellStyle name="Total 2 10 2 4" xfId="31463"/>
    <cellStyle name="Total 2 10 2 5" xfId="31464"/>
    <cellStyle name="Total 2 10 3" xfId="31465"/>
    <cellStyle name="Total 2 10 3 2" xfId="31466"/>
    <cellStyle name="Total 2 10 3 2 2" xfId="31467"/>
    <cellStyle name="Total 2 10 3 3" xfId="31468"/>
    <cellStyle name="Total 2 10 3 3 2" xfId="31469"/>
    <cellStyle name="Total 2 10 3 4" xfId="31470"/>
    <cellStyle name="Total 2 10 3 5" xfId="31471"/>
    <cellStyle name="Total 2 10 4" xfId="31472"/>
    <cellStyle name="Total 2 10 4 2" xfId="31473"/>
    <cellStyle name="Total 2 10 4 2 2" xfId="31474"/>
    <cellStyle name="Total 2 10 4 3" xfId="31475"/>
    <cellStyle name="Total 2 10 4 3 2" xfId="31476"/>
    <cellStyle name="Total 2 10 4 4" xfId="31477"/>
    <cellStyle name="Total 2 10 4 5" xfId="31478"/>
    <cellStyle name="Total 2 10 5" xfId="31479"/>
    <cellStyle name="Total 2 10 5 2" xfId="31480"/>
    <cellStyle name="Total 2 10 6" xfId="31481"/>
    <cellStyle name="Total 2 10 6 2" xfId="31482"/>
    <cellStyle name="Total 2 10 7" xfId="31483"/>
    <cellStyle name="Total 2 10 8" xfId="31484"/>
    <cellStyle name="Total 2 11" xfId="31485"/>
    <cellStyle name="Total 2 11 2" xfId="31486"/>
    <cellStyle name="Total 2 11 2 2" xfId="31487"/>
    <cellStyle name="Total 2 11 2 2 2" xfId="31488"/>
    <cellStyle name="Total 2 11 2 3" xfId="31489"/>
    <cellStyle name="Total 2 11 2 3 2" xfId="31490"/>
    <cellStyle name="Total 2 11 2 4" xfId="31491"/>
    <cellStyle name="Total 2 11 2 5" xfId="31492"/>
    <cellStyle name="Total 2 11 3" xfId="31493"/>
    <cellStyle name="Total 2 11 3 2" xfId="31494"/>
    <cellStyle name="Total 2 11 3 2 2" xfId="31495"/>
    <cellStyle name="Total 2 11 3 3" xfId="31496"/>
    <cellStyle name="Total 2 11 3 3 2" xfId="31497"/>
    <cellStyle name="Total 2 11 3 4" xfId="31498"/>
    <cellStyle name="Total 2 11 3 5" xfId="31499"/>
    <cellStyle name="Total 2 11 4" xfId="31500"/>
    <cellStyle name="Total 2 11 4 2" xfId="31501"/>
    <cellStyle name="Total 2 11 4 2 2" xfId="31502"/>
    <cellStyle name="Total 2 11 4 3" xfId="31503"/>
    <cellStyle name="Total 2 11 4 3 2" xfId="31504"/>
    <cellStyle name="Total 2 11 4 4" xfId="31505"/>
    <cellStyle name="Total 2 11 4 5" xfId="31506"/>
    <cellStyle name="Total 2 11 5" xfId="31507"/>
    <cellStyle name="Total 2 11 5 2" xfId="31508"/>
    <cellStyle name="Total 2 11 6" xfId="31509"/>
    <cellStyle name="Total 2 11 6 2" xfId="31510"/>
    <cellStyle name="Total 2 11 7" xfId="31511"/>
    <cellStyle name="Total 2 11 8" xfId="31512"/>
    <cellStyle name="Total 2 12" xfId="31513"/>
    <cellStyle name="Total 2 12 2" xfId="31514"/>
    <cellStyle name="Total 2 12 2 2" xfId="31515"/>
    <cellStyle name="Total 2 12 2 2 2" xfId="31516"/>
    <cellStyle name="Total 2 12 2 3" xfId="31517"/>
    <cellStyle name="Total 2 12 2 3 2" xfId="31518"/>
    <cellStyle name="Total 2 12 2 4" xfId="31519"/>
    <cellStyle name="Total 2 12 2 5" xfId="31520"/>
    <cellStyle name="Total 2 12 3" xfId="31521"/>
    <cellStyle name="Total 2 12 3 2" xfId="31522"/>
    <cellStyle name="Total 2 12 3 2 2" xfId="31523"/>
    <cellStyle name="Total 2 12 3 3" xfId="31524"/>
    <cellStyle name="Total 2 12 3 3 2" xfId="31525"/>
    <cellStyle name="Total 2 12 3 4" xfId="31526"/>
    <cellStyle name="Total 2 12 3 5" xfId="31527"/>
    <cellStyle name="Total 2 12 4" xfId="31528"/>
    <cellStyle name="Total 2 12 4 2" xfId="31529"/>
    <cellStyle name="Total 2 12 4 2 2" xfId="31530"/>
    <cellStyle name="Total 2 12 4 3" xfId="31531"/>
    <cellStyle name="Total 2 12 4 3 2" xfId="31532"/>
    <cellStyle name="Total 2 12 4 4" xfId="31533"/>
    <cellStyle name="Total 2 12 4 5" xfId="31534"/>
    <cellStyle name="Total 2 12 5" xfId="31535"/>
    <cellStyle name="Total 2 12 5 2" xfId="31536"/>
    <cellStyle name="Total 2 12 6" xfId="31537"/>
    <cellStyle name="Total 2 12 6 2" xfId="31538"/>
    <cellStyle name="Total 2 12 7" xfId="31539"/>
    <cellStyle name="Total 2 12 8" xfId="31540"/>
    <cellStyle name="Total 2 13" xfId="31541"/>
    <cellStyle name="Total 2 13 2" xfId="31542"/>
    <cellStyle name="Total 2 13 2 2" xfId="31543"/>
    <cellStyle name="Total 2 13 2 2 2" xfId="31544"/>
    <cellStyle name="Total 2 13 2 3" xfId="31545"/>
    <cellStyle name="Total 2 13 2 3 2" xfId="31546"/>
    <cellStyle name="Total 2 13 2 4" xfId="31547"/>
    <cellStyle name="Total 2 13 2 5" xfId="31548"/>
    <cellStyle name="Total 2 13 3" xfId="31549"/>
    <cellStyle name="Total 2 13 3 2" xfId="31550"/>
    <cellStyle name="Total 2 13 3 2 2" xfId="31551"/>
    <cellStyle name="Total 2 13 3 3" xfId="31552"/>
    <cellStyle name="Total 2 13 3 3 2" xfId="31553"/>
    <cellStyle name="Total 2 13 3 4" xfId="31554"/>
    <cellStyle name="Total 2 13 3 5" xfId="31555"/>
    <cellStyle name="Total 2 13 4" xfId="31556"/>
    <cellStyle name="Total 2 13 4 2" xfId="31557"/>
    <cellStyle name="Total 2 13 4 2 2" xfId="31558"/>
    <cellStyle name="Total 2 13 4 3" xfId="31559"/>
    <cellStyle name="Total 2 13 4 3 2" xfId="31560"/>
    <cellStyle name="Total 2 13 4 4" xfId="31561"/>
    <cellStyle name="Total 2 13 4 5" xfId="31562"/>
    <cellStyle name="Total 2 13 5" xfId="31563"/>
    <cellStyle name="Total 2 13 5 2" xfId="31564"/>
    <cellStyle name="Total 2 13 6" xfId="31565"/>
    <cellStyle name="Total 2 13 6 2" xfId="31566"/>
    <cellStyle name="Total 2 13 7" xfId="31567"/>
    <cellStyle name="Total 2 13 8" xfId="31568"/>
    <cellStyle name="Total 2 14" xfId="31569"/>
    <cellStyle name="Total 2 14 2" xfId="31570"/>
    <cellStyle name="Total 2 14 2 2" xfId="31571"/>
    <cellStyle name="Total 2 14 2 2 2" xfId="31572"/>
    <cellStyle name="Total 2 14 2 3" xfId="31573"/>
    <cellStyle name="Total 2 14 2 3 2" xfId="31574"/>
    <cellStyle name="Total 2 14 2 4" xfId="31575"/>
    <cellStyle name="Total 2 14 2 5" xfId="31576"/>
    <cellStyle name="Total 2 14 3" xfId="31577"/>
    <cellStyle name="Total 2 14 3 2" xfId="31578"/>
    <cellStyle name="Total 2 14 3 2 2" xfId="31579"/>
    <cellStyle name="Total 2 14 3 3" xfId="31580"/>
    <cellStyle name="Total 2 14 3 3 2" xfId="31581"/>
    <cellStyle name="Total 2 14 3 4" xfId="31582"/>
    <cellStyle name="Total 2 14 3 5" xfId="31583"/>
    <cellStyle name="Total 2 14 4" xfId="31584"/>
    <cellStyle name="Total 2 14 4 2" xfId="31585"/>
    <cellStyle name="Total 2 14 4 2 2" xfId="31586"/>
    <cellStyle name="Total 2 14 4 3" xfId="31587"/>
    <cellStyle name="Total 2 14 4 3 2" xfId="31588"/>
    <cellStyle name="Total 2 14 4 4" xfId="31589"/>
    <cellStyle name="Total 2 14 4 5" xfId="31590"/>
    <cellStyle name="Total 2 14 5" xfId="31591"/>
    <cellStyle name="Total 2 14 5 2" xfId="31592"/>
    <cellStyle name="Total 2 14 6" xfId="31593"/>
    <cellStyle name="Total 2 14 6 2" xfId="31594"/>
    <cellStyle name="Total 2 14 7" xfId="31595"/>
    <cellStyle name="Total 2 14 8" xfId="31596"/>
    <cellStyle name="Total 2 15" xfId="31597"/>
    <cellStyle name="Total 2 15 2" xfId="31598"/>
    <cellStyle name="Total 2 15 2 2" xfId="31599"/>
    <cellStyle name="Total 2 15 2 2 2" xfId="31600"/>
    <cellStyle name="Total 2 15 2 3" xfId="31601"/>
    <cellStyle name="Total 2 15 2 3 2" xfId="31602"/>
    <cellStyle name="Total 2 15 2 4" xfId="31603"/>
    <cellStyle name="Total 2 15 2 5" xfId="31604"/>
    <cellStyle name="Total 2 15 3" xfId="31605"/>
    <cellStyle name="Total 2 15 3 2" xfId="31606"/>
    <cellStyle name="Total 2 15 3 2 2" xfId="31607"/>
    <cellStyle name="Total 2 15 3 3" xfId="31608"/>
    <cellStyle name="Total 2 15 3 3 2" xfId="31609"/>
    <cellStyle name="Total 2 15 3 4" xfId="31610"/>
    <cellStyle name="Total 2 15 3 5" xfId="31611"/>
    <cellStyle name="Total 2 15 4" xfId="31612"/>
    <cellStyle name="Total 2 15 4 2" xfId="31613"/>
    <cellStyle name="Total 2 15 4 2 2" xfId="31614"/>
    <cellStyle name="Total 2 15 4 3" xfId="31615"/>
    <cellStyle name="Total 2 15 4 3 2" xfId="31616"/>
    <cellStyle name="Total 2 15 4 4" xfId="31617"/>
    <cellStyle name="Total 2 15 4 5" xfId="31618"/>
    <cellStyle name="Total 2 15 5" xfId="31619"/>
    <cellStyle name="Total 2 15 5 2" xfId="31620"/>
    <cellStyle name="Total 2 15 6" xfId="31621"/>
    <cellStyle name="Total 2 15 6 2" xfId="31622"/>
    <cellStyle name="Total 2 15 7" xfId="31623"/>
    <cellStyle name="Total 2 15 8" xfId="31624"/>
    <cellStyle name="Total 2 16" xfId="31625"/>
    <cellStyle name="Total 2 16 2" xfId="31626"/>
    <cellStyle name="Total 2 16 2 2" xfId="31627"/>
    <cellStyle name="Total 2 16 2 2 2" xfId="31628"/>
    <cellStyle name="Total 2 16 2 3" xfId="31629"/>
    <cellStyle name="Total 2 16 2 3 2" xfId="31630"/>
    <cellStyle name="Total 2 16 2 4" xfId="31631"/>
    <cellStyle name="Total 2 16 2 5" xfId="31632"/>
    <cellStyle name="Total 2 16 3" xfId="31633"/>
    <cellStyle name="Total 2 16 3 2" xfId="31634"/>
    <cellStyle name="Total 2 16 3 2 2" xfId="31635"/>
    <cellStyle name="Total 2 16 3 3" xfId="31636"/>
    <cellStyle name="Total 2 16 3 3 2" xfId="31637"/>
    <cellStyle name="Total 2 16 3 4" xfId="31638"/>
    <cellStyle name="Total 2 16 3 5" xfId="31639"/>
    <cellStyle name="Total 2 16 4" xfId="31640"/>
    <cellStyle name="Total 2 16 4 2" xfId="31641"/>
    <cellStyle name="Total 2 16 4 2 2" xfId="31642"/>
    <cellStyle name="Total 2 16 4 3" xfId="31643"/>
    <cellStyle name="Total 2 16 4 3 2" xfId="31644"/>
    <cellStyle name="Total 2 16 4 4" xfId="31645"/>
    <cellStyle name="Total 2 16 4 5" xfId="31646"/>
    <cellStyle name="Total 2 16 5" xfId="31647"/>
    <cellStyle name="Total 2 16 5 2" xfId="31648"/>
    <cellStyle name="Total 2 16 6" xfId="31649"/>
    <cellStyle name="Total 2 16 6 2" xfId="31650"/>
    <cellStyle name="Total 2 16 7" xfId="31651"/>
    <cellStyle name="Total 2 16 8" xfId="31652"/>
    <cellStyle name="Total 2 17" xfId="31653"/>
    <cellStyle name="Total 2 17 2" xfId="31654"/>
    <cellStyle name="Total 2 17 2 2" xfId="31655"/>
    <cellStyle name="Total 2 17 2 2 2" xfId="31656"/>
    <cellStyle name="Total 2 17 2 3" xfId="31657"/>
    <cellStyle name="Total 2 17 2 3 2" xfId="31658"/>
    <cellStyle name="Total 2 17 2 4" xfId="31659"/>
    <cellStyle name="Total 2 17 2 5" xfId="31660"/>
    <cellStyle name="Total 2 17 3" xfId="31661"/>
    <cellStyle name="Total 2 17 3 2" xfId="31662"/>
    <cellStyle name="Total 2 17 3 2 2" xfId="31663"/>
    <cellStyle name="Total 2 17 3 3" xfId="31664"/>
    <cellStyle name="Total 2 17 3 3 2" xfId="31665"/>
    <cellStyle name="Total 2 17 3 4" xfId="31666"/>
    <cellStyle name="Total 2 17 3 5" xfId="31667"/>
    <cellStyle name="Total 2 17 4" xfId="31668"/>
    <cellStyle name="Total 2 17 4 2" xfId="31669"/>
    <cellStyle name="Total 2 17 4 2 2" xfId="31670"/>
    <cellStyle name="Total 2 17 4 3" xfId="31671"/>
    <cellStyle name="Total 2 17 4 3 2" xfId="31672"/>
    <cellStyle name="Total 2 17 4 4" xfId="31673"/>
    <cellStyle name="Total 2 17 4 5" xfId="31674"/>
    <cellStyle name="Total 2 17 5" xfId="31675"/>
    <cellStyle name="Total 2 17 5 2" xfId="31676"/>
    <cellStyle name="Total 2 17 6" xfId="31677"/>
    <cellStyle name="Total 2 17 6 2" xfId="31678"/>
    <cellStyle name="Total 2 17 7" xfId="31679"/>
    <cellStyle name="Total 2 17 8" xfId="31680"/>
    <cellStyle name="Total 2 18" xfId="31681"/>
    <cellStyle name="Total 2 18 2" xfId="31682"/>
    <cellStyle name="Total 2 18 2 2" xfId="31683"/>
    <cellStyle name="Total 2 18 2 2 2" xfId="31684"/>
    <cellStyle name="Total 2 18 2 3" xfId="31685"/>
    <cellStyle name="Total 2 18 2 3 2" xfId="31686"/>
    <cellStyle name="Total 2 18 2 4" xfId="31687"/>
    <cellStyle name="Total 2 18 2 5" xfId="31688"/>
    <cellStyle name="Total 2 18 3" xfId="31689"/>
    <cellStyle name="Total 2 18 3 2" xfId="31690"/>
    <cellStyle name="Total 2 18 3 2 2" xfId="31691"/>
    <cellStyle name="Total 2 18 3 3" xfId="31692"/>
    <cellStyle name="Total 2 18 3 3 2" xfId="31693"/>
    <cellStyle name="Total 2 18 3 4" xfId="31694"/>
    <cellStyle name="Total 2 18 3 5" xfId="31695"/>
    <cellStyle name="Total 2 18 4" xfId="31696"/>
    <cellStyle name="Total 2 18 4 2" xfId="31697"/>
    <cellStyle name="Total 2 18 4 2 2" xfId="31698"/>
    <cellStyle name="Total 2 18 4 3" xfId="31699"/>
    <cellStyle name="Total 2 18 4 3 2" xfId="31700"/>
    <cellStyle name="Total 2 18 4 4" xfId="31701"/>
    <cellStyle name="Total 2 18 4 5" xfId="31702"/>
    <cellStyle name="Total 2 18 5" xfId="31703"/>
    <cellStyle name="Total 2 18 5 2" xfId="31704"/>
    <cellStyle name="Total 2 18 6" xfId="31705"/>
    <cellStyle name="Total 2 18 6 2" xfId="31706"/>
    <cellStyle name="Total 2 18 7" xfId="31707"/>
    <cellStyle name="Total 2 18 8" xfId="31708"/>
    <cellStyle name="Total 2 19" xfId="31709"/>
    <cellStyle name="Total 2 19 2" xfId="31710"/>
    <cellStyle name="Total 2 19 2 2" xfId="31711"/>
    <cellStyle name="Total 2 19 2 2 2" xfId="31712"/>
    <cellStyle name="Total 2 19 2 3" xfId="31713"/>
    <cellStyle name="Total 2 19 2 3 2" xfId="31714"/>
    <cellStyle name="Total 2 19 2 4" xfId="31715"/>
    <cellStyle name="Total 2 19 2 5" xfId="31716"/>
    <cellStyle name="Total 2 19 3" xfId="31717"/>
    <cellStyle name="Total 2 19 3 2" xfId="31718"/>
    <cellStyle name="Total 2 19 3 2 2" xfId="31719"/>
    <cellStyle name="Total 2 19 3 3" xfId="31720"/>
    <cellStyle name="Total 2 19 3 3 2" xfId="31721"/>
    <cellStyle name="Total 2 19 3 4" xfId="31722"/>
    <cellStyle name="Total 2 19 3 5" xfId="31723"/>
    <cellStyle name="Total 2 19 4" xfId="31724"/>
    <cellStyle name="Total 2 19 4 2" xfId="31725"/>
    <cellStyle name="Total 2 19 4 2 2" xfId="31726"/>
    <cellStyle name="Total 2 19 4 3" xfId="31727"/>
    <cellStyle name="Total 2 19 4 3 2" xfId="31728"/>
    <cellStyle name="Total 2 19 4 4" xfId="31729"/>
    <cellStyle name="Total 2 19 4 5" xfId="31730"/>
    <cellStyle name="Total 2 19 5" xfId="31731"/>
    <cellStyle name="Total 2 19 5 2" xfId="31732"/>
    <cellStyle name="Total 2 19 6" xfId="31733"/>
    <cellStyle name="Total 2 19 6 2" xfId="31734"/>
    <cellStyle name="Total 2 19 7" xfId="31735"/>
    <cellStyle name="Total 2 19 8" xfId="31736"/>
    <cellStyle name="Total 2 2" xfId="5291"/>
    <cellStyle name="Total 2 2 2" xfId="5292"/>
    <cellStyle name="Total 2 2 2 2" xfId="5293"/>
    <cellStyle name="Total 2 2 2 2 2" xfId="31737"/>
    <cellStyle name="Total 2 2 2 2 3" xfId="31738"/>
    <cellStyle name="Total 2 2 2 3" xfId="31739"/>
    <cellStyle name="Total 2 2 2 3 2" xfId="31740"/>
    <cellStyle name="Total 2 2 2 3 2 2" xfId="31741"/>
    <cellStyle name="Total 2 2 2 3 2 2 2" xfId="31742"/>
    <cellStyle name="Total 2 2 2 3 2 3" xfId="31743"/>
    <cellStyle name="Total 2 2 2 3 2 3 2" xfId="31744"/>
    <cellStyle name="Total 2 2 2 3 2 4" xfId="31745"/>
    <cellStyle name="Total 2 2 2 3 2 5" xfId="31746"/>
    <cellStyle name="Total 2 2 2 3 3" xfId="31747"/>
    <cellStyle name="Total 2 2 2 3 3 2" xfId="31748"/>
    <cellStyle name="Total 2 2 2 3 3 2 2" xfId="31749"/>
    <cellStyle name="Total 2 2 2 3 3 3" xfId="31750"/>
    <cellStyle name="Total 2 2 2 3 3 3 2" xfId="31751"/>
    <cellStyle name="Total 2 2 2 3 3 4" xfId="31752"/>
    <cellStyle name="Total 2 2 2 3 3 5" xfId="31753"/>
    <cellStyle name="Total 2 2 2 3 4" xfId="31754"/>
    <cellStyle name="Total 2 2 2 3 4 2" xfId="31755"/>
    <cellStyle name="Total 2 2 2 3 4 2 2" xfId="31756"/>
    <cellStyle name="Total 2 2 2 3 4 3" xfId="31757"/>
    <cellStyle name="Total 2 2 2 3 4 3 2" xfId="31758"/>
    <cellStyle name="Total 2 2 2 3 4 4" xfId="31759"/>
    <cellStyle name="Total 2 2 2 3 4 5" xfId="31760"/>
    <cellStyle name="Total 2 2 2 3 5" xfId="31761"/>
    <cellStyle name="Total 2 2 2 3 5 2" xfId="31762"/>
    <cellStyle name="Total 2 2 2 3 6" xfId="31763"/>
    <cellStyle name="Total 2 2 2 3 6 2" xfId="31764"/>
    <cellStyle name="Total 2 2 2 3 7" xfId="31765"/>
    <cellStyle name="Total 2 2 2 3 8" xfId="31766"/>
    <cellStyle name="Total 2 2 2 4" xfId="31767"/>
    <cellStyle name="Total 2 2 2 4 2" xfId="31768"/>
    <cellStyle name="Total 2 2 2 4 2 2" xfId="31769"/>
    <cellStyle name="Total 2 2 2 4 2 2 2" xfId="31770"/>
    <cellStyle name="Total 2 2 2 4 2 3" xfId="31771"/>
    <cellStyle name="Total 2 2 2 4 2 3 2" xfId="31772"/>
    <cellStyle name="Total 2 2 2 4 2 4" xfId="31773"/>
    <cellStyle name="Total 2 2 2 4 2 5" xfId="31774"/>
    <cellStyle name="Total 2 2 2 4 3" xfId="31775"/>
    <cellStyle name="Total 2 2 2 4 3 2" xfId="31776"/>
    <cellStyle name="Total 2 2 2 4 3 2 2" xfId="31777"/>
    <cellStyle name="Total 2 2 2 4 3 3" xfId="31778"/>
    <cellStyle name="Total 2 2 2 4 3 3 2" xfId="31779"/>
    <cellStyle name="Total 2 2 2 4 3 4" xfId="31780"/>
    <cellStyle name="Total 2 2 2 4 3 5" xfId="31781"/>
    <cellStyle name="Total 2 2 2 4 4" xfId="31782"/>
    <cellStyle name="Total 2 2 2 4 4 2" xfId="31783"/>
    <cellStyle name="Total 2 2 2 4 4 2 2" xfId="31784"/>
    <cellStyle name="Total 2 2 2 4 4 3" xfId="31785"/>
    <cellStyle name="Total 2 2 2 4 4 3 2" xfId="31786"/>
    <cellStyle name="Total 2 2 2 4 4 4" xfId="31787"/>
    <cellStyle name="Total 2 2 2 4 4 5" xfId="31788"/>
    <cellStyle name="Total 2 2 2 4 5" xfId="31789"/>
    <cellStyle name="Total 2 2 2 4 5 2" xfId="31790"/>
    <cellStyle name="Total 2 2 2 4 6" xfId="31791"/>
    <cellStyle name="Total 2 2 2 4 6 2" xfId="31792"/>
    <cellStyle name="Total 2 2 2 4 7" xfId="31793"/>
    <cellStyle name="Total 2 2 2 4 8" xfId="31794"/>
    <cellStyle name="Total 2 2 2 5" xfId="31795"/>
    <cellStyle name="Total 2 2 2 5 2" xfId="31796"/>
    <cellStyle name="Total 2 2 2 5 2 2" xfId="31797"/>
    <cellStyle name="Total 2 2 2 5 2 2 2" xfId="31798"/>
    <cellStyle name="Total 2 2 2 5 2 3" xfId="31799"/>
    <cellStyle name="Total 2 2 2 5 2 3 2" xfId="31800"/>
    <cellStyle name="Total 2 2 2 5 2 4" xfId="31801"/>
    <cellStyle name="Total 2 2 2 5 2 5" xfId="31802"/>
    <cellStyle name="Total 2 2 2 5 3" xfId="31803"/>
    <cellStyle name="Total 2 2 2 5 3 2" xfId="31804"/>
    <cellStyle name="Total 2 2 2 5 3 2 2" xfId="31805"/>
    <cellStyle name="Total 2 2 2 5 3 3" xfId="31806"/>
    <cellStyle name="Total 2 2 2 5 3 3 2" xfId="31807"/>
    <cellStyle name="Total 2 2 2 5 3 4" xfId="31808"/>
    <cellStyle name="Total 2 2 2 5 3 5" xfId="31809"/>
    <cellStyle name="Total 2 2 2 5 4" xfId="31810"/>
    <cellStyle name="Total 2 2 2 5 4 2" xfId="31811"/>
    <cellStyle name="Total 2 2 2 5 4 2 2" xfId="31812"/>
    <cellStyle name="Total 2 2 2 5 4 3" xfId="31813"/>
    <cellStyle name="Total 2 2 2 5 4 3 2" xfId="31814"/>
    <cellStyle name="Total 2 2 2 5 4 4" xfId="31815"/>
    <cellStyle name="Total 2 2 2 5 4 5" xfId="31816"/>
    <cellStyle name="Total 2 2 2 5 5" xfId="31817"/>
    <cellStyle name="Total 2 2 2 5 5 2" xfId="31818"/>
    <cellStyle name="Total 2 2 2 5 6" xfId="31819"/>
    <cellStyle name="Total 2 2 2 5 6 2" xfId="31820"/>
    <cellStyle name="Total 2 2 2 5 7" xfId="31821"/>
    <cellStyle name="Total 2 2 2 5 8" xfId="31822"/>
    <cellStyle name="Total 2 2 2 6" xfId="31823"/>
    <cellStyle name="Total 2 2 2 6 2" xfId="31824"/>
    <cellStyle name="Total 2 2 2 6 3" xfId="31825"/>
    <cellStyle name="Total 2 2 2 6 3 2" xfId="31826"/>
    <cellStyle name="Total 2 2 2 6 4" xfId="31827"/>
    <cellStyle name="Total 2 2 2 6 4 2" xfId="31828"/>
    <cellStyle name="Total 2 2 2 6 5" xfId="31829"/>
    <cellStyle name="Total 2 2 2 6 6" xfId="31830"/>
    <cellStyle name="Total 2 2 2 7" xfId="31831"/>
    <cellStyle name="Total 2 2 2 7 2" xfId="31832"/>
    <cellStyle name="Total 2 2 2 7 2 2" xfId="31833"/>
    <cellStyle name="Total 2 2 2 7 2 2 2" xfId="31834"/>
    <cellStyle name="Total 2 2 2 7 2 3" xfId="31835"/>
    <cellStyle name="Total 2 2 2 7 2 3 2" xfId="31836"/>
    <cellStyle name="Total 2 2 2 7 2 4" xfId="31837"/>
    <cellStyle name="Total 2 2 2 7 2 5" xfId="31838"/>
    <cellStyle name="Total 2 2 2 7 3" xfId="31839"/>
    <cellStyle name="Total 2 2 2 7 3 2" xfId="31840"/>
    <cellStyle name="Total 2 2 2 7 3 2 2" xfId="31841"/>
    <cellStyle name="Total 2 2 2 7 3 3" xfId="31842"/>
    <cellStyle name="Total 2 2 2 7 3 3 2" xfId="31843"/>
    <cellStyle name="Total 2 2 2 7 3 4" xfId="31844"/>
    <cellStyle name="Total 2 2 2 7 3 5" xfId="31845"/>
    <cellStyle name="Total 2 2 2 7 4" xfId="31846"/>
    <cellStyle name="Total 2 2 2 7 4 2" xfId="31847"/>
    <cellStyle name="Total 2 2 2 7 4 2 2" xfId="31848"/>
    <cellStyle name="Total 2 2 2 7 4 3" xfId="31849"/>
    <cellStyle name="Total 2 2 2 7 4 3 2" xfId="31850"/>
    <cellStyle name="Total 2 2 2 7 4 4" xfId="31851"/>
    <cellStyle name="Total 2 2 2 7 4 5" xfId="31852"/>
    <cellStyle name="Total 2 2 2 7 5" xfId="31853"/>
    <cellStyle name="Total 2 2 2 7 5 2" xfId="31854"/>
    <cellStyle name="Total 2 2 2 7 6" xfId="31855"/>
    <cellStyle name="Total 2 2 2 7 6 2" xfId="31856"/>
    <cellStyle name="Total 2 2 2 7 7" xfId="31857"/>
    <cellStyle name="Total 2 2 2 7 8" xfId="31858"/>
    <cellStyle name="Total 2 2 2 8" xfId="31859"/>
    <cellStyle name="Total 2 2 2 8 2" xfId="31860"/>
    <cellStyle name="Total 2 2 2 8 2 2" xfId="31861"/>
    <cellStyle name="Total 2 2 2 8 2 2 2" xfId="31862"/>
    <cellStyle name="Total 2 2 2 8 2 3" xfId="31863"/>
    <cellStyle name="Total 2 2 2 8 2 3 2" xfId="31864"/>
    <cellStyle name="Total 2 2 2 8 2 4" xfId="31865"/>
    <cellStyle name="Total 2 2 2 8 2 5" xfId="31866"/>
    <cellStyle name="Total 2 2 2 8 3" xfId="31867"/>
    <cellStyle name="Total 2 2 2 8 3 2" xfId="31868"/>
    <cellStyle name="Total 2 2 2 8 3 2 2" xfId="31869"/>
    <cellStyle name="Total 2 2 2 8 3 3" xfId="31870"/>
    <cellStyle name="Total 2 2 2 8 3 3 2" xfId="31871"/>
    <cellStyle name="Total 2 2 2 8 3 4" xfId="31872"/>
    <cellStyle name="Total 2 2 2 8 3 5" xfId="31873"/>
    <cellStyle name="Total 2 2 2 8 4" xfId="31874"/>
    <cellStyle name="Total 2 2 2 8 4 2" xfId="31875"/>
    <cellStyle name="Total 2 2 2 8 4 2 2" xfId="31876"/>
    <cellStyle name="Total 2 2 2 8 4 3" xfId="31877"/>
    <cellStyle name="Total 2 2 2 8 4 3 2" xfId="31878"/>
    <cellStyle name="Total 2 2 2 8 4 4" xfId="31879"/>
    <cellStyle name="Total 2 2 2 8 4 5" xfId="31880"/>
    <cellStyle name="Total 2 2 2 8 5" xfId="31881"/>
    <cellStyle name="Total 2 2 2 8 5 2" xfId="31882"/>
    <cellStyle name="Total 2 2 2 8 6" xfId="31883"/>
    <cellStyle name="Total 2 2 2 8 6 2" xfId="31884"/>
    <cellStyle name="Total 2 2 2 8 7" xfId="31885"/>
    <cellStyle name="Total 2 2 2 8 8" xfId="31886"/>
    <cellStyle name="Total 2 2 2 9" xfId="31887"/>
    <cellStyle name="Total 2 2 3" xfId="5294"/>
    <cellStyle name="Total 2 2 4" xfId="31888"/>
    <cellStyle name="Total 2 2 5" xfId="31889"/>
    <cellStyle name="Total 2 2 6" xfId="31890"/>
    <cellStyle name="Total 2 2 7" xfId="31891"/>
    <cellStyle name="Total 2 20" xfId="31892"/>
    <cellStyle name="Total 2 20 2" xfId="31893"/>
    <cellStyle name="Total 2 20 2 2" xfId="31894"/>
    <cellStyle name="Total 2 20 2 2 2" xfId="31895"/>
    <cellStyle name="Total 2 20 2 3" xfId="31896"/>
    <cellStyle name="Total 2 20 2 3 2" xfId="31897"/>
    <cellStyle name="Total 2 20 2 4" xfId="31898"/>
    <cellStyle name="Total 2 20 2 5" xfId="31899"/>
    <cellStyle name="Total 2 20 3" xfId="31900"/>
    <cellStyle name="Total 2 20 3 2" xfId="31901"/>
    <cellStyle name="Total 2 20 3 2 2" xfId="31902"/>
    <cellStyle name="Total 2 20 3 3" xfId="31903"/>
    <cellStyle name="Total 2 20 3 3 2" xfId="31904"/>
    <cellStyle name="Total 2 20 3 4" xfId="31905"/>
    <cellStyle name="Total 2 20 3 5" xfId="31906"/>
    <cellStyle name="Total 2 20 4" xfId="31907"/>
    <cellStyle name="Total 2 20 4 2" xfId="31908"/>
    <cellStyle name="Total 2 20 4 2 2" xfId="31909"/>
    <cellStyle name="Total 2 20 4 3" xfId="31910"/>
    <cellStyle name="Total 2 20 4 3 2" xfId="31911"/>
    <cellStyle name="Total 2 20 4 4" xfId="31912"/>
    <cellStyle name="Total 2 20 4 5" xfId="31913"/>
    <cellStyle name="Total 2 20 5" xfId="31914"/>
    <cellStyle name="Total 2 20 5 2" xfId="31915"/>
    <cellStyle name="Total 2 20 6" xfId="31916"/>
    <cellStyle name="Total 2 20 6 2" xfId="31917"/>
    <cellStyle name="Total 2 20 7" xfId="31918"/>
    <cellStyle name="Total 2 20 8" xfId="31919"/>
    <cellStyle name="Total 2 21" xfId="31920"/>
    <cellStyle name="Total 2 21 2" xfId="31921"/>
    <cellStyle name="Total 2 21 2 2" xfId="31922"/>
    <cellStyle name="Total 2 21 2 2 2" xfId="31923"/>
    <cellStyle name="Total 2 21 2 3" xfId="31924"/>
    <cellStyle name="Total 2 21 2 3 2" xfId="31925"/>
    <cellStyle name="Total 2 21 2 4" xfId="31926"/>
    <cellStyle name="Total 2 21 2 5" xfId="31927"/>
    <cellStyle name="Total 2 21 3" xfId="31928"/>
    <cellStyle name="Total 2 21 3 2" xfId="31929"/>
    <cellStyle name="Total 2 21 3 2 2" xfId="31930"/>
    <cellStyle name="Total 2 21 3 3" xfId="31931"/>
    <cellStyle name="Total 2 21 3 3 2" xfId="31932"/>
    <cellStyle name="Total 2 21 3 4" xfId="31933"/>
    <cellStyle name="Total 2 21 3 5" xfId="31934"/>
    <cellStyle name="Total 2 21 4" xfId="31935"/>
    <cellStyle name="Total 2 21 4 2" xfId="31936"/>
    <cellStyle name="Total 2 21 4 2 2" xfId="31937"/>
    <cellStyle name="Total 2 21 4 3" xfId="31938"/>
    <cellStyle name="Total 2 21 4 3 2" xfId="31939"/>
    <cellStyle name="Total 2 21 4 4" xfId="31940"/>
    <cellStyle name="Total 2 21 4 5" xfId="31941"/>
    <cellStyle name="Total 2 21 5" xfId="31942"/>
    <cellStyle name="Total 2 21 5 2" xfId="31943"/>
    <cellStyle name="Total 2 21 6" xfId="31944"/>
    <cellStyle name="Total 2 21 6 2" xfId="31945"/>
    <cellStyle name="Total 2 21 7" xfId="31946"/>
    <cellStyle name="Total 2 21 8" xfId="31947"/>
    <cellStyle name="Total 2 22" xfId="31948"/>
    <cellStyle name="Total 2 22 2" xfId="31949"/>
    <cellStyle name="Total 2 22 2 2" xfId="31950"/>
    <cellStyle name="Total 2 22 2 2 2" xfId="31951"/>
    <cellStyle name="Total 2 22 2 3" xfId="31952"/>
    <cellStyle name="Total 2 22 2 3 2" xfId="31953"/>
    <cellStyle name="Total 2 22 2 4" xfId="31954"/>
    <cellStyle name="Total 2 22 2 5" xfId="31955"/>
    <cellStyle name="Total 2 22 3" xfId="31956"/>
    <cellStyle name="Total 2 22 3 2" xfId="31957"/>
    <cellStyle name="Total 2 22 3 2 2" xfId="31958"/>
    <cellStyle name="Total 2 22 3 3" xfId="31959"/>
    <cellStyle name="Total 2 22 3 3 2" xfId="31960"/>
    <cellStyle name="Total 2 22 3 4" xfId="31961"/>
    <cellStyle name="Total 2 22 3 5" xfId="31962"/>
    <cellStyle name="Total 2 22 4" xfId="31963"/>
    <cellStyle name="Total 2 22 4 2" xfId="31964"/>
    <cellStyle name="Total 2 22 4 2 2" xfId="31965"/>
    <cellStyle name="Total 2 22 4 3" xfId="31966"/>
    <cellStyle name="Total 2 22 4 3 2" xfId="31967"/>
    <cellStyle name="Total 2 22 4 4" xfId="31968"/>
    <cellStyle name="Total 2 22 4 5" xfId="31969"/>
    <cellStyle name="Total 2 22 5" xfId="31970"/>
    <cellStyle name="Total 2 22 5 2" xfId="31971"/>
    <cellStyle name="Total 2 22 6" xfId="31972"/>
    <cellStyle name="Total 2 22 6 2" xfId="31973"/>
    <cellStyle name="Total 2 22 7" xfId="31974"/>
    <cellStyle name="Total 2 22 8" xfId="31975"/>
    <cellStyle name="Total 2 23" xfId="31976"/>
    <cellStyle name="Total 2 23 2" xfId="31977"/>
    <cellStyle name="Total 2 23 2 2" xfId="31978"/>
    <cellStyle name="Total 2 23 2 2 2" xfId="31979"/>
    <cellStyle name="Total 2 23 2 3" xfId="31980"/>
    <cellStyle name="Total 2 23 2 3 2" xfId="31981"/>
    <cellStyle name="Total 2 23 2 4" xfId="31982"/>
    <cellStyle name="Total 2 23 2 5" xfId="31983"/>
    <cellStyle name="Total 2 23 3" xfId="31984"/>
    <cellStyle name="Total 2 23 3 2" xfId="31985"/>
    <cellStyle name="Total 2 23 3 2 2" xfId="31986"/>
    <cellStyle name="Total 2 23 3 3" xfId="31987"/>
    <cellStyle name="Total 2 23 3 3 2" xfId="31988"/>
    <cellStyle name="Total 2 23 3 4" xfId="31989"/>
    <cellStyle name="Total 2 23 3 5" xfId="31990"/>
    <cellStyle name="Total 2 23 4" xfId="31991"/>
    <cellStyle name="Total 2 23 4 2" xfId="31992"/>
    <cellStyle name="Total 2 23 4 2 2" xfId="31993"/>
    <cellStyle name="Total 2 23 4 3" xfId="31994"/>
    <cellStyle name="Total 2 23 4 3 2" xfId="31995"/>
    <cellStyle name="Total 2 23 4 4" xfId="31996"/>
    <cellStyle name="Total 2 23 4 5" xfId="31997"/>
    <cellStyle name="Total 2 23 5" xfId="31998"/>
    <cellStyle name="Total 2 23 5 2" xfId="31999"/>
    <cellStyle name="Total 2 23 6" xfId="32000"/>
    <cellStyle name="Total 2 23 6 2" xfId="32001"/>
    <cellStyle name="Total 2 23 7" xfId="32002"/>
    <cellStyle name="Total 2 23 8" xfId="32003"/>
    <cellStyle name="Total 2 24" xfId="32004"/>
    <cellStyle name="Total 2 24 2" xfId="32005"/>
    <cellStyle name="Total 2 24 2 2" xfId="32006"/>
    <cellStyle name="Total 2 24 2 2 2" xfId="32007"/>
    <cellStyle name="Total 2 24 2 3" xfId="32008"/>
    <cellStyle name="Total 2 24 2 3 2" xfId="32009"/>
    <cellStyle name="Total 2 24 2 4" xfId="32010"/>
    <cellStyle name="Total 2 24 2 5" xfId="32011"/>
    <cellStyle name="Total 2 24 3" xfId="32012"/>
    <cellStyle name="Total 2 24 3 2" xfId="32013"/>
    <cellStyle name="Total 2 24 3 2 2" xfId="32014"/>
    <cellStyle name="Total 2 24 3 3" xfId="32015"/>
    <cellStyle name="Total 2 24 3 3 2" xfId="32016"/>
    <cellStyle name="Total 2 24 3 4" xfId="32017"/>
    <cellStyle name="Total 2 24 3 5" xfId="32018"/>
    <cellStyle name="Total 2 24 4" xfId="32019"/>
    <cellStyle name="Total 2 24 4 2" xfId="32020"/>
    <cellStyle name="Total 2 24 4 2 2" xfId="32021"/>
    <cellStyle name="Total 2 24 4 3" xfId="32022"/>
    <cellStyle name="Total 2 24 4 3 2" xfId="32023"/>
    <cellStyle name="Total 2 24 4 4" xfId="32024"/>
    <cellStyle name="Total 2 24 4 5" xfId="32025"/>
    <cellStyle name="Total 2 24 5" xfId="32026"/>
    <cellStyle name="Total 2 24 5 2" xfId="32027"/>
    <cellStyle name="Total 2 24 6" xfId="32028"/>
    <cellStyle name="Total 2 24 6 2" xfId="32029"/>
    <cellStyle name="Total 2 24 7" xfId="32030"/>
    <cellStyle name="Total 2 24 8" xfId="32031"/>
    <cellStyle name="Total 2 25" xfId="32032"/>
    <cellStyle name="Total 2 25 2" xfId="32033"/>
    <cellStyle name="Total 2 25 2 2" xfId="32034"/>
    <cellStyle name="Total 2 25 2 2 2" xfId="32035"/>
    <cellStyle name="Total 2 25 2 3" xfId="32036"/>
    <cellStyle name="Total 2 25 2 3 2" xfId="32037"/>
    <cellStyle name="Total 2 25 2 4" xfId="32038"/>
    <cellStyle name="Total 2 25 2 5" xfId="32039"/>
    <cellStyle name="Total 2 25 3" xfId="32040"/>
    <cellStyle name="Total 2 25 3 2" xfId="32041"/>
    <cellStyle name="Total 2 25 3 2 2" xfId="32042"/>
    <cellStyle name="Total 2 25 3 3" xfId="32043"/>
    <cellStyle name="Total 2 25 3 3 2" xfId="32044"/>
    <cellStyle name="Total 2 25 3 4" xfId="32045"/>
    <cellStyle name="Total 2 25 3 5" xfId="32046"/>
    <cellStyle name="Total 2 25 4" xfId="32047"/>
    <cellStyle name="Total 2 25 4 2" xfId="32048"/>
    <cellStyle name="Total 2 25 4 2 2" xfId="32049"/>
    <cellStyle name="Total 2 25 4 3" xfId="32050"/>
    <cellStyle name="Total 2 25 4 3 2" xfId="32051"/>
    <cellStyle name="Total 2 25 4 4" xfId="32052"/>
    <cellStyle name="Total 2 25 4 5" xfId="32053"/>
    <cellStyle name="Total 2 25 5" xfId="32054"/>
    <cellStyle name="Total 2 25 5 2" xfId="32055"/>
    <cellStyle name="Total 2 25 6" xfId="32056"/>
    <cellStyle name="Total 2 25 6 2" xfId="32057"/>
    <cellStyle name="Total 2 25 7" xfId="32058"/>
    <cellStyle name="Total 2 25 8" xfId="32059"/>
    <cellStyle name="Total 2 26" xfId="32060"/>
    <cellStyle name="Total 2 26 2" xfId="32061"/>
    <cellStyle name="Total 2 26 2 2" xfId="32062"/>
    <cellStyle name="Total 2 26 2 2 2" xfId="32063"/>
    <cellStyle name="Total 2 26 2 3" xfId="32064"/>
    <cellStyle name="Total 2 26 2 3 2" xfId="32065"/>
    <cellStyle name="Total 2 26 2 4" xfId="32066"/>
    <cellStyle name="Total 2 26 2 5" xfId="32067"/>
    <cellStyle name="Total 2 26 3" xfId="32068"/>
    <cellStyle name="Total 2 26 3 2" xfId="32069"/>
    <cellStyle name="Total 2 26 3 2 2" xfId="32070"/>
    <cellStyle name="Total 2 26 3 3" xfId="32071"/>
    <cellStyle name="Total 2 26 3 3 2" xfId="32072"/>
    <cellStyle name="Total 2 26 3 4" xfId="32073"/>
    <cellStyle name="Total 2 26 3 5" xfId="32074"/>
    <cellStyle name="Total 2 26 4" xfId="32075"/>
    <cellStyle name="Total 2 26 4 2" xfId="32076"/>
    <cellStyle name="Total 2 26 4 2 2" xfId="32077"/>
    <cellStyle name="Total 2 26 4 3" xfId="32078"/>
    <cellStyle name="Total 2 26 4 3 2" xfId="32079"/>
    <cellStyle name="Total 2 26 4 4" xfId="32080"/>
    <cellStyle name="Total 2 26 4 5" xfId="32081"/>
    <cellStyle name="Total 2 26 5" xfId="32082"/>
    <cellStyle name="Total 2 26 5 2" xfId="32083"/>
    <cellStyle name="Total 2 26 6" xfId="32084"/>
    <cellStyle name="Total 2 26 6 2" xfId="32085"/>
    <cellStyle name="Total 2 26 7" xfId="32086"/>
    <cellStyle name="Total 2 26 8" xfId="32087"/>
    <cellStyle name="Total 2 27" xfId="32088"/>
    <cellStyle name="Total 2 27 2" xfId="32089"/>
    <cellStyle name="Total 2 27 2 2" xfId="32090"/>
    <cellStyle name="Total 2 27 2 2 2" xfId="32091"/>
    <cellStyle name="Total 2 27 2 3" xfId="32092"/>
    <cellStyle name="Total 2 27 2 3 2" xfId="32093"/>
    <cellStyle name="Total 2 27 2 4" xfId="32094"/>
    <cellStyle name="Total 2 27 2 5" xfId="32095"/>
    <cellStyle name="Total 2 27 3" xfId="32096"/>
    <cellStyle name="Total 2 27 3 2" xfId="32097"/>
    <cellStyle name="Total 2 27 3 2 2" xfId="32098"/>
    <cellStyle name="Total 2 27 3 3" xfId="32099"/>
    <cellStyle name="Total 2 27 3 3 2" xfId="32100"/>
    <cellStyle name="Total 2 27 3 4" xfId="32101"/>
    <cellStyle name="Total 2 27 3 5" xfId="32102"/>
    <cellStyle name="Total 2 27 4" xfId="32103"/>
    <cellStyle name="Total 2 27 4 2" xfId="32104"/>
    <cellStyle name="Total 2 27 4 2 2" xfId="32105"/>
    <cellStyle name="Total 2 27 4 3" xfId="32106"/>
    <cellStyle name="Total 2 27 4 3 2" xfId="32107"/>
    <cellStyle name="Total 2 27 4 4" xfId="32108"/>
    <cellStyle name="Total 2 27 4 5" xfId="32109"/>
    <cellStyle name="Total 2 27 5" xfId="32110"/>
    <cellStyle name="Total 2 27 5 2" xfId="32111"/>
    <cellStyle name="Total 2 27 6" xfId="32112"/>
    <cellStyle name="Total 2 27 6 2" xfId="32113"/>
    <cellStyle name="Total 2 27 7" xfId="32114"/>
    <cellStyle name="Total 2 27 8" xfId="32115"/>
    <cellStyle name="Total 2 28" xfId="32116"/>
    <cellStyle name="Total 2 28 2" xfId="32117"/>
    <cellStyle name="Total 2 28 2 2" xfId="32118"/>
    <cellStyle name="Total 2 28 2 2 2" xfId="32119"/>
    <cellStyle name="Total 2 28 2 3" xfId="32120"/>
    <cellStyle name="Total 2 28 2 3 2" xfId="32121"/>
    <cellStyle name="Total 2 28 2 4" xfId="32122"/>
    <cellStyle name="Total 2 28 2 5" xfId="32123"/>
    <cellStyle name="Total 2 28 3" xfId="32124"/>
    <cellStyle name="Total 2 28 3 2" xfId="32125"/>
    <cellStyle name="Total 2 28 3 2 2" xfId="32126"/>
    <cellStyle name="Total 2 28 3 3" xfId="32127"/>
    <cellStyle name="Total 2 28 3 3 2" xfId="32128"/>
    <cellStyle name="Total 2 28 3 4" xfId="32129"/>
    <cellStyle name="Total 2 28 3 5" xfId="32130"/>
    <cellStyle name="Total 2 28 4" xfId="32131"/>
    <cellStyle name="Total 2 28 4 2" xfId="32132"/>
    <cellStyle name="Total 2 28 4 2 2" xfId="32133"/>
    <cellStyle name="Total 2 28 4 3" xfId="32134"/>
    <cellStyle name="Total 2 28 4 3 2" xfId="32135"/>
    <cellStyle name="Total 2 28 4 4" xfId="32136"/>
    <cellStyle name="Total 2 28 4 5" xfId="32137"/>
    <cellStyle name="Total 2 28 5" xfId="32138"/>
    <cellStyle name="Total 2 28 5 2" xfId="32139"/>
    <cellStyle name="Total 2 28 6" xfId="32140"/>
    <cellStyle name="Total 2 28 6 2" xfId="32141"/>
    <cellStyle name="Total 2 28 7" xfId="32142"/>
    <cellStyle name="Total 2 28 8" xfId="32143"/>
    <cellStyle name="Total 2 29" xfId="32144"/>
    <cellStyle name="Total 2 29 2" xfId="32145"/>
    <cellStyle name="Total 2 29 2 2" xfId="32146"/>
    <cellStyle name="Total 2 29 2 2 2" xfId="32147"/>
    <cellStyle name="Total 2 29 2 3" xfId="32148"/>
    <cellStyle name="Total 2 29 2 3 2" xfId="32149"/>
    <cellStyle name="Total 2 29 2 4" xfId="32150"/>
    <cellStyle name="Total 2 29 2 5" xfId="32151"/>
    <cellStyle name="Total 2 29 3" xfId="32152"/>
    <cellStyle name="Total 2 29 3 2" xfId="32153"/>
    <cellStyle name="Total 2 29 3 2 2" xfId="32154"/>
    <cellStyle name="Total 2 29 3 3" xfId="32155"/>
    <cellStyle name="Total 2 29 3 3 2" xfId="32156"/>
    <cellStyle name="Total 2 29 3 4" xfId="32157"/>
    <cellStyle name="Total 2 29 3 5" xfId="32158"/>
    <cellStyle name="Total 2 29 4" xfId="32159"/>
    <cellStyle name="Total 2 29 4 2" xfId="32160"/>
    <cellStyle name="Total 2 29 4 2 2" xfId="32161"/>
    <cellStyle name="Total 2 29 4 3" xfId="32162"/>
    <cellStyle name="Total 2 29 4 3 2" xfId="32163"/>
    <cellStyle name="Total 2 29 4 4" xfId="32164"/>
    <cellStyle name="Total 2 29 4 5" xfId="32165"/>
    <cellStyle name="Total 2 29 5" xfId="32166"/>
    <cellStyle name="Total 2 29 5 2" xfId="32167"/>
    <cellStyle name="Total 2 29 6" xfId="32168"/>
    <cellStyle name="Total 2 29 6 2" xfId="32169"/>
    <cellStyle name="Total 2 29 7" xfId="32170"/>
    <cellStyle name="Total 2 29 8" xfId="32171"/>
    <cellStyle name="Total 2 3" xfId="5295"/>
    <cellStyle name="Total 2 3 2" xfId="5296"/>
    <cellStyle name="Total 2 3 2 2" xfId="32172"/>
    <cellStyle name="Total 2 3 3" xfId="32173"/>
    <cellStyle name="Total 2 3 3 2" xfId="32174"/>
    <cellStyle name="Total 2 3 3 2 2" xfId="32175"/>
    <cellStyle name="Total 2 3 3 2 2 2" xfId="32176"/>
    <cellStyle name="Total 2 3 3 2 3" xfId="32177"/>
    <cellStyle name="Total 2 3 3 2 3 2" xfId="32178"/>
    <cellStyle name="Total 2 3 3 2 4" xfId="32179"/>
    <cellStyle name="Total 2 3 3 2 5" xfId="32180"/>
    <cellStyle name="Total 2 3 3 3" xfId="32181"/>
    <cellStyle name="Total 2 3 3 3 2" xfId="32182"/>
    <cellStyle name="Total 2 3 3 3 2 2" xfId="32183"/>
    <cellStyle name="Total 2 3 3 3 3" xfId="32184"/>
    <cellStyle name="Total 2 3 3 3 3 2" xfId="32185"/>
    <cellStyle name="Total 2 3 3 3 4" xfId="32186"/>
    <cellStyle name="Total 2 3 3 3 5" xfId="32187"/>
    <cellStyle name="Total 2 3 3 4" xfId="32188"/>
    <cellStyle name="Total 2 3 3 4 2" xfId="32189"/>
    <cellStyle name="Total 2 3 3 4 2 2" xfId="32190"/>
    <cellStyle name="Total 2 3 3 4 3" xfId="32191"/>
    <cellStyle name="Total 2 3 3 4 3 2" xfId="32192"/>
    <cellStyle name="Total 2 3 3 4 4" xfId="32193"/>
    <cellStyle name="Total 2 3 3 4 5" xfId="32194"/>
    <cellStyle name="Total 2 3 3 5" xfId="32195"/>
    <cellStyle name="Total 2 3 3 5 2" xfId="32196"/>
    <cellStyle name="Total 2 3 3 6" xfId="32197"/>
    <cellStyle name="Total 2 3 3 6 2" xfId="32198"/>
    <cellStyle name="Total 2 3 3 7" xfId="32199"/>
    <cellStyle name="Total 2 3 3 8" xfId="32200"/>
    <cellStyle name="Total 2 3 4" xfId="32201"/>
    <cellStyle name="Total 2 3 4 2" xfId="32202"/>
    <cellStyle name="Total 2 3 4 2 2" xfId="32203"/>
    <cellStyle name="Total 2 3 4 2 2 2" xfId="32204"/>
    <cellStyle name="Total 2 3 4 2 3" xfId="32205"/>
    <cellStyle name="Total 2 3 4 2 3 2" xfId="32206"/>
    <cellStyle name="Total 2 3 4 2 4" xfId="32207"/>
    <cellStyle name="Total 2 3 4 2 5" xfId="32208"/>
    <cellStyle name="Total 2 3 4 3" xfId="32209"/>
    <cellStyle name="Total 2 3 4 3 2" xfId="32210"/>
    <cellStyle name="Total 2 3 4 3 2 2" xfId="32211"/>
    <cellStyle name="Total 2 3 4 3 3" xfId="32212"/>
    <cellStyle name="Total 2 3 4 3 3 2" xfId="32213"/>
    <cellStyle name="Total 2 3 4 3 4" xfId="32214"/>
    <cellStyle name="Total 2 3 4 3 5" xfId="32215"/>
    <cellStyle name="Total 2 3 4 4" xfId="32216"/>
    <cellStyle name="Total 2 3 4 4 2" xfId="32217"/>
    <cellStyle name="Total 2 3 4 4 2 2" xfId="32218"/>
    <cellStyle name="Total 2 3 4 4 3" xfId="32219"/>
    <cellStyle name="Total 2 3 4 4 3 2" xfId="32220"/>
    <cellStyle name="Total 2 3 4 4 4" xfId="32221"/>
    <cellStyle name="Total 2 3 4 4 5" xfId="32222"/>
    <cellStyle name="Total 2 3 4 5" xfId="32223"/>
    <cellStyle name="Total 2 3 4 5 2" xfId="32224"/>
    <cellStyle name="Total 2 3 4 6" xfId="32225"/>
    <cellStyle name="Total 2 3 4 6 2" xfId="32226"/>
    <cellStyle name="Total 2 3 4 7" xfId="32227"/>
    <cellStyle name="Total 2 3 4 8" xfId="32228"/>
    <cellStyle name="Total 2 3 5" xfId="32229"/>
    <cellStyle name="Total 2 3 5 2" xfId="32230"/>
    <cellStyle name="Total 2 3 5 2 2" xfId="32231"/>
    <cellStyle name="Total 2 3 5 2 2 2" xfId="32232"/>
    <cellStyle name="Total 2 3 5 2 3" xfId="32233"/>
    <cellStyle name="Total 2 3 5 2 3 2" xfId="32234"/>
    <cellStyle name="Total 2 3 5 2 4" xfId="32235"/>
    <cellStyle name="Total 2 3 5 2 5" xfId="32236"/>
    <cellStyle name="Total 2 3 5 3" xfId="32237"/>
    <cellStyle name="Total 2 3 5 3 2" xfId="32238"/>
    <cellStyle name="Total 2 3 5 3 2 2" xfId="32239"/>
    <cellStyle name="Total 2 3 5 3 3" xfId="32240"/>
    <cellStyle name="Total 2 3 5 3 3 2" xfId="32241"/>
    <cellStyle name="Total 2 3 5 3 4" xfId="32242"/>
    <cellStyle name="Total 2 3 5 3 5" xfId="32243"/>
    <cellStyle name="Total 2 3 5 4" xfId="32244"/>
    <cellStyle name="Total 2 3 5 4 2" xfId="32245"/>
    <cellStyle name="Total 2 3 5 4 2 2" xfId="32246"/>
    <cellStyle name="Total 2 3 5 4 3" xfId="32247"/>
    <cellStyle name="Total 2 3 5 4 3 2" xfId="32248"/>
    <cellStyle name="Total 2 3 5 4 4" xfId="32249"/>
    <cellStyle name="Total 2 3 5 4 5" xfId="32250"/>
    <cellStyle name="Total 2 3 5 5" xfId="32251"/>
    <cellStyle name="Total 2 3 5 5 2" xfId="32252"/>
    <cellStyle name="Total 2 3 5 6" xfId="32253"/>
    <cellStyle name="Total 2 3 5 6 2" xfId="32254"/>
    <cellStyle name="Total 2 3 5 7" xfId="32255"/>
    <cellStyle name="Total 2 3 5 8" xfId="32256"/>
    <cellStyle name="Total 2 3 6" xfId="32257"/>
    <cellStyle name="Total 2 3 6 2" xfId="32258"/>
    <cellStyle name="Total 2 3 6 3" xfId="32259"/>
    <cellStyle name="Total 2 3 6 3 2" xfId="32260"/>
    <cellStyle name="Total 2 3 6 4" xfId="32261"/>
    <cellStyle name="Total 2 3 6 4 2" xfId="32262"/>
    <cellStyle name="Total 2 3 6 5" xfId="32263"/>
    <cellStyle name="Total 2 3 6 6" xfId="32264"/>
    <cellStyle name="Total 2 3 7" xfId="32265"/>
    <cellStyle name="Total 2 3 7 2" xfId="32266"/>
    <cellStyle name="Total 2 3 7 2 2" xfId="32267"/>
    <cellStyle name="Total 2 3 7 2 2 2" xfId="32268"/>
    <cellStyle name="Total 2 3 7 2 3" xfId="32269"/>
    <cellStyle name="Total 2 3 7 2 3 2" xfId="32270"/>
    <cellStyle name="Total 2 3 7 2 4" xfId="32271"/>
    <cellStyle name="Total 2 3 7 2 5" xfId="32272"/>
    <cellStyle name="Total 2 3 7 3" xfId="32273"/>
    <cellStyle name="Total 2 3 7 3 2" xfId="32274"/>
    <cellStyle name="Total 2 3 7 3 2 2" xfId="32275"/>
    <cellStyle name="Total 2 3 7 3 3" xfId="32276"/>
    <cellStyle name="Total 2 3 7 3 3 2" xfId="32277"/>
    <cellStyle name="Total 2 3 7 3 4" xfId="32278"/>
    <cellStyle name="Total 2 3 7 3 5" xfId="32279"/>
    <cellStyle name="Total 2 3 7 4" xfId="32280"/>
    <cellStyle name="Total 2 3 7 4 2" xfId="32281"/>
    <cellStyle name="Total 2 3 7 4 2 2" xfId="32282"/>
    <cellStyle name="Total 2 3 7 4 3" xfId="32283"/>
    <cellStyle name="Total 2 3 7 4 3 2" xfId="32284"/>
    <cellStyle name="Total 2 3 7 4 4" xfId="32285"/>
    <cellStyle name="Total 2 3 7 4 5" xfId="32286"/>
    <cellStyle name="Total 2 3 7 5" xfId="32287"/>
    <cellStyle name="Total 2 3 7 5 2" xfId="32288"/>
    <cellStyle name="Total 2 3 7 6" xfId="32289"/>
    <cellStyle name="Total 2 3 7 6 2" xfId="32290"/>
    <cellStyle name="Total 2 3 7 7" xfId="32291"/>
    <cellStyle name="Total 2 3 7 8" xfId="32292"/>
    <cellStyle name="Total 2 3 8" xfId="32293"/>
    <cellStyle name="Total 2 3 8 2" xfId="32294"/>
    <cellStyle name="Total 2 3 8 2 2" xfId="32295"/>
    <cellStyle name="Total 2 3 8 2 2 2" xfId="32296"/>
    <cellStyle name="Total 2 3 8 2 3" xfId="32297"/>
    <cellStyle name="Total 2 3 8 2 3 2" xfId="32298"/>
    <cellStyle name="Total 2 3 8 2 4" xfId="32299"/>
    <cellStyle name="Total 2 3 8 2 5" xfId="32300"/>
    <cellStyle name="Total 2 3 8 3" xfId="32301"/>
    <cellStyle name="Total 2 3 8 3 2" xfId="32302"/>
    <cellStyle name="Total 2 3 8 3 2 2" xfId="32303"/>
    <cellStyle name="Total 2 3 8 3 3" xfId="32304"/>
    <cellStyle name="Total 2 3 8 3 3 2" xfId="32305"/>
    <cellStyle name="Total 2 3 8 3 4" xfId="32306"/>
    <cellStyle name="Total 2 3 8 3 5" xfId="32307"/>
    <cellStyle name="Total 2 3 8 4" xfId="32308"/>
    <cellStyle name="Total 2 3 8 4 2" xfId="32309"/>
    <cellStyle name="Total 2 3 8 4 2 2" xfId="32310"/>
    <cellStyle name="Total 2 3 8 4 3" xfId="32311"/>
    <cellStyle name="Total 2 3 8 4 3 2" xfId="32312"/>
    <cellStyle name="Total 2 3 8 4 4" xfId="32313"/>
    <cellStyle name="Total 2 3 8 4 5" xfId="32314"/>
    <cellStyle name="Total 2 3 8 5" xfId="32315"/>
    <cellStyle name="Total 2 3 8 5 2" xfId="32316"/>
    <cellStyle name="Total 2 3 8 6" xfId="32317"/>
    <cellStyle name="Total 2 3 8 6 2" xfId="32318"/>
    <cellStyle name="Total 2 3 8 7" xfId="32319"/>
    <cellStyle name="Total 2 3 8 8" xfId="32320"/>
    <cellStyle name="Total 2 3 9" xfId="32321"/>
    <cellStyle name="Total 2 30" xfId="32322"/>
    <cellStyle name="Total 2 30 2" xfId="32323"/>
    <cellStyle name="Total 2 30 2 2" xfId="32324"/>
    <cellStyle name="Total 2 30 2 2 2" xfId="32325"/>
    <cellStyle name="Total 2 30 2 3" xfId="32326"/>
    <cellStyle name="Total 2 30 2 3 2" xfId="32327"/>
    <cellStyle name="Total 2 30 2 4" xfId="32328"/>
    <cellStyle name="Total 2 30 2 5" xfId="32329"/>
    <cellStyle name="Total 2 30 3" xfId="32330"/>
    <cellStyle name="Total 2 30 3 2" xfId="32331"/>
    <cellStyle name="Total 2 30 3 2 2" xfId="32332"/>
    <cellStyle name="Total 2 30 3 3" xfId="32333"/>
    <cellStyle name="Total 2 30 3 3 2" xfId="32334"/>
    <cellStyle name="Total 2 30 3 4" xfId="32335"/>
    <cellStyle name="Total 2 30 3 5" xfId="32336"/>
    <cellStyle name="Total 2 30 4" xfId="32337"/>
    <cellStyle name="Total 2 30 4 2" xfId="32338"/>
    <cellStyle name="Total 2 30 4 2 2" xfId="32339"/>
    <cellStyle name="Total 2 30 4 3" xfId="32340"/>
    <cellStyle name="Total 2 30 4 3 2" xfId="32341"/>
    <cellStyle name="Total 2 30 4 4" xfId="32342"/>
    <cellStyle name="Total 2 30 4 5" xfId="32343"/>
    <cellStyle name="Total 2 30 5" xfId="32344"/>
    <cellStyle name="Total 2 30 5 2" xfId="32345"/>
    <cellStyle name="Total 2 30 6" xfId="32346"/>
    <cellStyle name="Total 2 30 6 2" xfId="32347"/>
    <cellStyle name="Total 2 30 7" xfId="32348"/>
    <cellStyle name="Total 2 30 8" xfId="32349"/>
    <cellStyle name="Total 2 31" xfId="32350"/>
    <cellStyle name="Total 2 31 2" xfId="32351"/>
    <cellStyle name="Total 2 31 2 2" xfId="32352"/>
    <cellStyle name="Total 2 31 3" xfId="32353"/>
    <cellStyle name="Total 2 31 4" xfId="32354"/>
    <cellStyle name="Total 2 32" xfId="32355"/>
    <cellStyle name="Total 2 32 2" xfId="32356"/>
    <cellStyle name="Total 2 33" xfId="32357"/>
    <cellStyle name="Total 2 34" xfId="32358"/>
    <cellStyle name="Total 2 4" xfId="5297"/>
    <cellStyle name="Total 2 4 10" xfId="32359"/>
    <cellStyle name="Total 2 4 10 2" xfId="32360"/>
    <cellStyle name="Total 2 4 10 2 2" xfId="32361"/>
    <cellStyle name="Total 2 4 10 2 2 2" xfId="32362"/>
    <cellStyle name="Total 2 4 10 2 3" xfId="32363"/>
    <cellStyle name="Total 2 4 10 2 3 2" xfId="32364"/>
    <cellStyle name="Total 2 4 10 2 4" xfId="32365"/>
    <cellStyle name="Total 2 4 10 2 5" xfId="32366"/>
    <cellStyle name="Total 2 4 10 3" xfId="32367"/>
    <cellStyle name="Total 2 4 10 3 2" xfId="32368"/>
    <cellStyle name="Total 2 4 10 3 2 2" xfId="32369"/>
    <cellStyle name="Total 2 4 10 3 3" xfId="32370"/>
    <cellStyle name="Total 2 4 10 3 3 2" xfId="32371"/>
    <cellStyle name="Total 2 4 10 3 4" xfId="32372"/>
    <cellStyle name="Total 2 4 10 3 5" xfId="32373"/>
    <cellStyle name="Total 2 4 10 4" xfId="32374"/>
    <cellStyle name="Total 2 4 10 4 2" xfId="32375"/>
    <cellStyle name="Total 2 4 10 4 2 2" xfId="32376"/>
    <cellStyle name="Total 2 4 10 4 3" xfId="32377"/>
    <cellStyle name="Total 2 4 10 4 3 2" xfId="32378"/>
    <cellStyle name="Total 2 4 10 4 4" xfId="32379"/>
    <cellStyle name="Total 2 4 10 4 5" xfId="32380"/>
    <cellStyle name="Total 2 4 10 5" xfId="32381"/>
    <cellStyle name="Total 2 4 10 5 2" xfId="32382"/>
    <cellStyle name="Total 2 4 10 6" xfId="32383"/>
    <cellStyle name="Total 2 4 10 6 2" xfId="32384"/>
    <cellStyle name="Total 2 4 10 7" xfId="32385"/>
    <cellStyle name="Total 2 4 10 8" xfId="32386"/>
    <cellStyle name="Total 2 4 11" xfId="32387"/>
    <cellStyle name="Total 2 4 11 2" xfId="32388"/>
    <cellStyle name="Total 2 4 11 2 2" xfId="32389"/>
    <cellStyle name="Total 2 4 11 2 2 2" xfId="32390"/>
    <cellStyle name="Total 2 4 11 2 3" xfId="32391"/>
    <cellStyle name="Total 2 4 11 2 3 2" xfId="32392"/>
    <cellStyle name="Total 2 4 11 2 4" xfId="32393"/>
    <cellStyle name="Total 2 4 11 2 5" xfId="32394"/>
    <cellStyle name="Total 2 4 11 3" xfId="32395"/>
    <cellStyle name="Total 2 4 11 3 2" xfId="32396"/>
    <cellStyle name="Total 2 4 11 3 2 2" xfId="32397"/>
    <cellStyle name="Total 2 4 11 3 3" xfId="32398"/>
    <cellStyle name="Total 2 4 11 3 3 2" xfId="32399"/>
    <cellStyle name="Total 2 4 11 3 4" xfId="32400"/>
    <cellStyle name="Total 2 4 11 3 5" xfId="32401"/>
    <cellStyle name="Total 2 4 11 4" xfId="32402"/>
    <cellStyle name="Total 2 4 11 4 2" xfId="32403"/>
    <cellStyle name="Total 2 4 11 4 2 2" xfId="32404"/>
    <cellStyle name="Total 2 4 11 4 3" xfId="32405"/>
    <cellStyle name="Total 2 4 11 4 3 2" xfId="32406"/>
    <cellStyle name="Total 2 4 11 4 4" xfId="32407"/>
    <cellStyle name="Total 2 4 11 4 5" xfId="32408"/>
    <cellStyle name="Total 2 4 11 5" xfId="32409"/>
    <cellStyle name="Total 2 4 11 5 2" xfId="32410"/>
    <cellStyle name="Total 2 4 11 6" xfId="32411"/>
    <cellStyle name="Total 2 4 11 6 2" xfId="32412"/>
    <cellStyle name="Total 2 4 11 7" xfId="32413"/>
    <cellStyle name="Total 2 4 11 8" xfId="32414"/>
    <cellStyle name="Total 2 4 12" xfId="32415"/>
    <cellStyle name="Total 2 4 12 2" xfId="32416"/>
    <cellStyle name="Total 2 4 12 2 2" xfId="32417"/>
    <cellStyle name="Total 2 4 12 2 2 2" xfId="32418"/>
    <cellStyle name="Total 2 4 12 2 3" xfId="32419"/>
    <cellStyle name="Total 2 4 12 2 3 2" xfId="32420"/>
    <cellStyle name="Total 2 4 12 2 4" xfId="32421"/>
    <cellStyle name="Total 2 4 12 2 5" xfId="32422"/>
    <cellStyle name="Total 2 4 12 3" xfId="32423"/>
    <cellStyle name="Total 2 4 12 3 2" xfId="32424"/>
    <cellStyle name="Total 2 4 12 3 2 2" xfId="32425"/>
    <cellStyle name="Total 2 4 12 3 3" xfId="32426"/>
    <cellStyle name="Total 2 4 12 3 3 2" xfId="32427"/>
    <cellStyle name="Total 2 4 12 3 4" xfId="32428"/>
    <cellStyle name="Total 2 4 12 3 5" xfId="32429"/>
    <cellStyle name="Total 2 4 12 4" xfId="32430"/>
    <cellStyle name="Total 2 4 12 4 2" xfId="32431"/>
    <cellStyle name="Total 2 4 12 4 2 2" xfId="32432"/>
    <cellStyle name="Total 2 4 12 4 3" xfId="32433"/>
    <cellStyle name="Total 2 4 12 4 3 2" xfId="32434"/>
    <cellStyle name="Total 2 4 12 4 4" xfId="32435"/>
    <cellStyle name="Total 2 4 12 4 5" xfId="32436"/>
    <cellStyle name="Total 2 4 12 5" xfId="32437"/>
    <cellStyle name="Total 2 4 12 5 2" xfId="32438"/>
    <cellStyle name="Total 2 4 12 6" xfId="32439"/>
    <cellStyle name="Total 2 4 12 6 2" xfId="32440"/>
    <cellStyle name="Total 2 4 12 7" xfId="32441"/>
    <cellStyle name="Total 2 4 12 8" xfId="32442"/>
    <cellStyle name="Total 2 4 13" xfId="32443"/>
    <cellStyle name="Total 2 4 13 2" xfId="32444"/>
    <cellStyle name="Total 2 4 13 2 2" xfId="32445"/>
    <cellStyle name="Total 2 4 13 2 2 2" xfId="32446"/>
    <cellStyle name="Total 2 4 13 2 3" xfId="32447"/>
    <cellStyle name="Total 2 4 13 2 3 2" xfId="32448"/>
    <cellStyle name="Total 2 4 13 2 4" xfId="32449"/>
    <cellStyle name="Total 2 4 13 2 5" xfId="32450"/>
    <cellStyle name="Total 2 4 13 3" xfId="32451"/>
    <cellStyle name="Total 2 4 13 3 2" xfId="32452"/>
    <cellStyle name="Total 2 4 13 3 2 2" xfId="32453"/>
    <cellStyle name="Total 2 4 13 3 3" xfId="32454"/>
    <cellStyle name="Total 2 4 13 3 3 2" xfId="32455"/>
    <cellStyle name="Total 2 4 13 3 4" xfId="32456"/>
    <cellStyle name="Total 2 4 13 3 5" xfId="32457"/>
    <cellStyle name="Total 2 4 13 4" xfId="32458"/>
    <cellStyle name="Total 2 4 13 4 2" xfId="32459"/>
    <cellStyle name="Total 2 4 13 4 2 2" xfId="32460"/>
    <cellStyle name="Total 2 4 13 4 3" xfId="32461"/>
    <cellStyle name="Total 2 4 13 4 3 2" xfId="32462"/>
    <cellStyle name="Total 2 4 13 4 4" xfId="32463"/>
    <cellStyle name="Total 2 4 13 4 5" xfId="32464"/>
    <cellStyle name="Total 2 4 13 5" xfId="32465"/>
    <cellStyle name="Total 2 4 13 5 2" xfId="32466"/>
    <cellStyle name="Total 2 4 13 6" xfId="32467"/>
    <cellStyle name="Total 2 4 13 6 2" xfId="32468"/>
    <cellStyle name="Total 2 4 13 7" xfId="32469"/>
    <cellStyle name="Total 2 4 13 8" xfId="32470"/>
    <cellStyle name="Total 2 4 14" xfId="32471"/>
    <cellStyle name="Total 2 4 14 2" xfId="32472"/>
    <cellStyle name="Total 2 4 14 2 2" xfId="32473"/>
    <cellStyle name="Total 2 4 14 2 2 2" xfId="32474"/>
    <cellStyle name="Total 2 4 14 2 3" xfId="32475"/>
    <cellStyle name="Total 2 4 14 2 3 2" xfId="32476"/>
    <cellStyle name="Total 2 4 14 2 4" xfId="32477"/>
    <cellStyle name="Total 2 4 14 2 5" xfId="32478"/>
    <cellStyle name="Total 2 4 14 3" xfId="32479"/>
    <cellStyle name="Total 2 4 14 3 2" xfId="32480"/>
    <cellStyle name="Total 2 4 14 3 2 2" xfId="32481"/>
    <cellStyle name="Total 2 4 14 3 3" xfId="32482"/>
    <cellStyle name="Total 2 4 14 3 3 2" xfId="32483"/>
    <cellStyle name="Total 2 4 14 3 4" xfId="32484"/>
    <cellStyle name="Total 2 4 14 3 5" xfId="32485"/>
    <cellStyle name="Total 2 4 14 4" xfId="32486"/>
    <cellStyle name="Total 2 4 14 4 2" xfId="32487"/>
    <cellStyle name="Total 2 4 14 4 2 2" xfId="32488"/>
    <cellStyle name="Total 2 4 14 4 3" xfId="32489"/>
    <cellStyle name="Total 2 4 14 4 3 2" xfId="32490"/>
    <cellStyle name="Total 2 4 14 4 4" xfId="32491"/>
    <cellStyle name="Total 2 4 14 4 5" xfId="32492"/>
    <cellStyle name="Total 2 4 14 5" xfId="32493"/>
    <cellStyle name="Total 2 4 14 5 2" xfId="32494"/>
    <cellStyle name="Total 2 4 14 6" xfId="32495"/>
    <cellStyle name="Total 2 4 14 6 2" xfId="32496"/>
    <cellStyle name="Total 2 4 14 7" xfId="32497"/>
    <cellStyle name="Total 2 4 14 8" xfId="32498"/>
    <cellStyle name="Total 2 4 15" xfId="32499"/>
    <cellStyle name="Total 2 4 15 2" xfId="32500"/>
    <cellStyle name="Total 2 4 15 2 2" xfId="32501"/>
    <cellStyle name="Total 2 4 15 2 2 2" xfId="32502"/>
    <cellStyle name="Total 2 4 15 2 3" xfId="32503"/>
    <cellStyle name="Total 2 4 15 2 3 2" xfId="32504"/>
    <cellStyle name="Total 2 4 15 2 4" xfId="32505"/>
    <cellStyle name="Total 2 4 15 2 5" xfId="32506"/>
    <cellStyle name="Total 2 4 15 3" xfId="32507"/>
    <cellStyle name="Total 2 4 15 3 2" xfId="32508"/>
    <cellStyle name="Total 2 4 15 3 2 2" xfId="32509"/>
    <cellStyle name="Total 2 4 15 3 3" xfId="32510"/>
    <cellStyle name="Total 2 4 15 3 3 2" xfId="32511"/>
    <cellStyle name="Total 2 4 15 3 4" xfId="32512"/>
    <cellStyle name="Total 2 4 15 3 5" xfId="32513"/>
    <cellStyle name="Total 2 4 15 4" xfId="32514"/>
    <cellStyle name="Total 2 4 15 4 2" xfId="32515"/>
    <cellStyle name="Total 2 4 15 4 2 2" xfId="32516"/>
    <cellStyle name="Total 2 4 15 4 3" xfId="32517"/>
    <cellStyle name="Total 2 4 15 4 3 2" xfId="32518"/>
    <cellStyle name="Total 2 4 15 4 4" xfId="32519"/>
    <cellStyle name="Total 2 4 15 4 5" xfId="32520"/>
    <cellStyle name="Total 2 4 15 5" xfId="32521"/>
    <cellStyle name="Total 2 4 15 5 2" xfId="32522"/>
    <cellStyle name="Total 2 4 15 6" xfId="32523"/>
    <cellStyle name="Total 2 4 15 6 2" xfId="32524"/>
    <cellStyle name="Total 2 4 15 7" xfId="32525"/>
    <cellStyle name="Total 2 4 15 8" xfId="32526"/>
    <cellStyle name="Total 2 4 16" xfId="32527"/>
    <cellStyle name="Total 2 4 16 2" xfId="32528"/>
    <cellStyle name="Total 2 4 16 2 2" xfId="32529"/>
    <cellStyle name="Total 2 4 16 2 2 2" xfId="32530"/>
    <cellStyle name="Total 2 4 16 2 3" xfId="32531"/>
    <cellStyle name="Total 2 4 16 2 3 2" xfId="32532"/>
    <cellStyle name="Total 2 4 16 2 4" xfId="32533"/>
    <cellStyle name="Total 2 4 16 2 5" xfId="32534"/>
    <cellStyle name="Total 2 4 16 3" xfId="32535"/>
    <cellStyle name="Total 2 4 16 3 2" xfId="32536"/>
    <cellStyle name="Total 2 4 16 3 2 2" xfId="32537"/>
    <cellStyle name="Total 2 4 16 3 3" xfId="32538"/>
    <cellStyle name="Total 2 4 16 3 3 2" xfId="32539"/>
    <cellStyle name="Total 2 4 16 3 4" xfId="32540"/>
    <cellStyle name="Total 2 4 16 3 5" xfId="32541"/>
    <cellStyle name="Total 2 4 16 4" xfId="32542"/>
    <cellStyle name="Total 2 4 16 4 2" xfId="32543"/>
    <cellStyle name="Total 2 4 16 4 2 2" xfId="32544"/>
    <cellStyle name="Total 2 4 16 4 3" xfId="32545"/>
    <cellStyle name="Total 2 4 16 4 3 2" xfId="32546"/>
    <cellStyle name="Total 2 4 16 4 4" xfId="32547"/>
    <cellStyle name="Total 2 4 16 4 5" xfId="32548"/>
    <cellStyle name="Total 2 4 16 5" xfId="32549"/>
    <cellStyle name="Total 2 4 16 5 2" xfId="32550"/>
    <cellStyle name="Total 2 4 16 6" xfId="32551"/>
    <cellStyle name="Total 2 4 16 6 2" xfId="32552"/>
    <cellStyle name="Total 2 4 16 7" xfId="32553"/>
    <cellStyle name="Total 2 4 16 8" xfId="32554"/>
    <cellStyle name="Total 2 4 17" xfId="32555"/>
    <cellStyle name="Total 2 4 17 2" xfId="32556"/>
    <cellStyle name="Total 2 4 17 2 2" xfId="32557"/>
    <cellStyle name="Total 2 4 17 2 2 2" xfId="32558"/>
    <cellStyle name="Total 2 4 17 2 3" xfId="32559"/>
    <cellStyle name="Total 2 4 17 2 3 2" xfId="32560"/>
    <cellStyle name="Total 2 4 17 2 4" xfId="32561"/>
    <cellStyle name="Total 2 4 17 2 5" xfId="32562"/>
    <cellStyle name="Total 2 4 17 3" xfId="32563"/>
    <cellStyle name="Total 2 4 17 3 2" xfId="32564"/>
    <cellStyle name="Total 2 4 17 3 2 2" xfId="32565"/>
    <cellStyle name="Total 2 4 17 3 3" xfId="32566"/>
    <cellStyle name="Total 2 4 17 3 3 2" xfId="32567"/>
    <cellStyle name="Total 2 4 17 3 4" xfId="32568"/>
    <cellStyle name="Total 2 4 17 3 5" xfId="32569"/>
    <cellStyle name="Total 2 4 17 4" xfId="32570"/>
    <cellStyle name="Total 2 4 17 4 2" xfId="32571"/>
    <cellStyle name="Total 2 4 17 4 2 2" xfId="32572"/>
    <cellStyle name="Total 2 4 17 4 3" xfId="32573"/>
    <cellStyle name="Total 2 4 17 4 3 2" xfId="32574"/>
    <cellStyle name="Total 2 4 17 4 4" xfId="32575"/>
    <cellStyle name="Total 2 4 17 4 5" xfId="32576"/>
    <cellStyle name="Total 2 4 17 5" xfId="32577"/>
    <cellStyle name="Total 2 4 17 5 2" xfId="32578"/>
    <cellStyle name="Total 2 4 17 6" xfId="32579"/>
    <cellStyle name="Total 2 4 17 6 2" xfId="32580"/>
    <cellStyle name="Total 2 4 17 7" xfId="32581"/>
    <cellStyle name="Total 2 4 17 8" xfId="32582"/>
    <cellStyle name="Total 2 4 18" xfId="32583"/>
    <cellStyle name="Total 2 4 18 2" xfId="32584"/>
    <cellStyle name="Total 2 4 18 2 2" xfId="32585"/>
    <cellStyle name="Total 2 4 18 2 2 2" xfId="32586"/>
    <cellStyle name="Total 2 4 18 2 3" xfId="32587"/>
    <cellStyle name="Total 2 4 18 2 3 2" xfId="32588"/>
    <cellStyle name="Total 2 4 18 2 4" xfId="32589"/>
    <cellStyle name="Total 2 4 18 2 5" xfId="32590"/>
    <cellStyle name="Total 2 4 18 3" xfId="32591"/>
    <cellStyle name="Total 2 4 18 3 2" xfId="32592"/>
    <cellStyle name="Total 2 4 18 3 2 2" xfId="32593"/>
    <cellStyle name="Total 2 4 18 3 3" xfId="32594"/>
    <cellStyle name="Total 2 4 18 3 3 2" xfId="32595"/>
    <cellStyle name="Total 2 4 18 3 4" xfId="32596"/>
    <cellStyle name="Total 2 4 18 3 5" xfId="32597"/>
    <cellStyle name="Total 2 4 18 4" xfId="32598"/>
    <cellStyle name="Total 2 4 18 4 2" xfId="32599"/>
    <cellStyle name="Total 2 4 18 4 2 2" xfId="32600"/>
    <cellStyle name="Total 2 4 18 4 3" xfId="32601"/>
    <cellStyle name="Total 2 4 18 4 3 2" xfId="32602"/>
    <cellStyle name="Total 2 4 18 4 4" xfId="32603"/>
    <cellStyle name="Total 2 4 18 4 5" xfId="32604"/>
    <cellStyle name="Total 2 4 18 5" xfId="32605"/>
    <cellStyle name="Total 2 4 18 5 2" xfId="32606"/>
    <cellStyle name="Total 2 4 18 6" xfId="32607"/>
    <cellStyle name="Total 2 4 18 6 2" xfId="32608"/>
    <cellStyle name="Total 2 4 18 7" xfId="32609"/>
    <cellStyle name="Total 2 4 18 8" xfId="32610"/>
    <cellStyle name="Total 2 4 19" xfId="32611"/>
    <cellStyle name="Total 2 4 19 2" xfId="32612"/>
    <cellStyle name="Total 2 4 19 2 2" xfId="32613"/>
    <cellStyle name="Total 2 4 19 2 2 2" xfId="32614"/>
    <cellStyle name="Total 2 4 19 2 3" xfId="32615"/>
    <cellStyle name="Total 2 4 19 2 3 2" xfId="32616"/>
    <cellStyle name="Total 2 4 19 2 4" xfId="32617"/>
    <cellStyle name="Total 2 4 19 2 5" xfId="32618"/>
    <cellStyle name="Total 2 4 19 3" xfId="32619"/>
    <cellStyle name="Total 2 4 19 3 2" xfId="32620"/>
    <cellStyle name="Total 2 4 19 3 2 2" xfId="32621"/>
    <cellStyle name="Total 2 4 19 3 3" xfId="32622"/>
    <cellStyle name="Total 2 4 19 3 3 2" xfId="32623"/>
    <cellStyle name="Total 2 4 19 3 4" xfId="32624"/>
    <cellStyle name="Total 2 4 19 3 5" xfId="32625"/>
    <cellStyle name="Total 2 4 19 4" xfId="32626"/>
    <cellStyle name="Total 2 4 19 4 2" xfId="32627"/>
    <cellStyle name="Total 2 4 19 4 2 2" xfId="32628"/>
    <cellStyle name="Total 2 4 19 4 3" xfId="32629"/>
    <cellStyle name="Total 2 4 19 4 3 2" xfId="32630"/>
    <cellStyle name="Total 2 4 19 4 4" xfId="32631"/>
    <cellStyle name="Total 2 4 19 4 5" xfId="32632"/>
    <cellStyle name="Total 2 4 19 5" xfId="32633"/>
    <cellStyle name="Total 2 4 19 5 2" xfId="32634"/>
    <cellStyle name="Total 2 4 19 6" xfId="32635"/>
    <cellStyle name="Total 2 4 19 6 2" xfId="32636"/>
    <cellStyle name="Total 2 4 19 7" xfId="32637"/>
    <cellStyle name="Total 2 4 19 8" xfId="32638"/>
    <cellStyle name="Total 2 4 2" xfId="32639"/>
    <cellStyle name="Total 2 4 2 2" xfId="32640"/>
    <cellStyle name="Total 2 4 2 2 2" xfId="32641"/>
    <cellStyle name="Total 2 4 2 2 2 2" xfId="32642"/>
    <cellStyle name="Total 2 4 2 2 3" xfId="32643"/>
    <cellStyle name="Total 2 4 2 2 3 2" xfId="32644"/>
    <cellStyle name="Total 2 4 2 2 4" xfId="32645"/>
    <cellStyle name="Total 2 4 2 2 5" xfId="32646"/>
    <cellStyle name="Total 2 4 2 3" xfId="32647"/>
    <cellStyle name="Total 2 4 2 3 2" xfId="32648"/>
    <cellStyle name="Total 2 4 2 3 2 2" xfId="32649"/>
    <cellStyle name="Total 2 4 2 3 3" xfId="32650"/>
    <cellStyle name="Total 2 4 2 3 3 2" xfId="32651"/>
    <cellStyle name="Total 2 4 2 3 4" xfId="32652"/>
    <cellStyle name="Total 2 4 2 3 5" xfId="32653"/>
    <cellStyle name="Total 2 4 2 4" xfId="32654"/>
    <cellStyle name="Total 2 4 2 4 2" xfId="32655"/>
    <cellStyle name="Total 2 4 2 4 2 2" xfId="32656"/>
    <cellStyle name="Total 2 4 2 4 3" xfId="32657"/>
    <cellStyle name="Total 2 4 2 4 3 2" xfId="32658"/>
    <cellStyle name="Total 2 4 2 4 4" xfId="32659"/>
    <cellStyle name="Total 2 4 2 4 5" xfId="32660"/>
    <cellStyle name="Total 2 4 2 5" xfId="32661"/>
    <cellStyle name="Total 2 4 2 5 2" xfId="32662"/>
    <cellStyle name="Total 2 4 2 6" xfId="32663"/>
    <cellStyle name="Total 2 4 2 6 2" xfId="32664"/>
    <cellStyle name="Total 2 4 2 7" xfId="32665"/>
    <cellStyle name="Total 2 4 2 8" xfId="32666"/>
    <cellStyle name="Total 2 4 20" xfId="32667"/>
    <cellStyle name="Total 2 4 20 2" xfId="32668"/>
    <cellStyle name="Total 2 4 20 2 2" xfId="32669"/>
    <cellStyle name="Total 2 4 20 2 2 2" xfId="32670"/>
    <cellStyle name="Total 2 4 20 2 3" xfId="32671"/>
    <cellStyle name="Total 2 4 20 2 3 2" xfId="32672"/>
    <cellStyle name="Total 2 4 20 2 4" xfId="32673"/>
    <cellStyle name="Total 2 4 20 2 5" xfId="32674"/>
    <cellStyle name="Total 2 4 20 3" xfId="32675"/>
    <cellStyle name="Total 2 4 20 3 2" xfId="32676"/>
    <cellStyle name="Total 2 4 20 3 2 2" xfId="32677"/>
    <cellStyle name="Total 2 4 20 3 3" xfId="32678"/>
    <cellStyle name="Total 2 4 20 3 3 2" xfId="32679"/>
    <cellStyle name="Total 2 4 20 3 4" xfId="32680"/>
    <cellStyle name="Total 2 4 20 3 5" xfId="32681"/>
    <cellStyle name="Total 2 4 20 4" xfId="32682"/>
    <cellStyle name="Total 2 4 20 4 2" xfId="32683"/>
    <cellStyle name="Total 2 4 20 4 2 2" xfId="32684"/>
    <cellStyle name="Total 2 4 20 4 3" xfId="32685"/>
    <cellStyle name="Total 2 4 20 4 3 2" xfId="32686"/>
    <cellStyle name="Total 2 4 20 4 4" xfId="32687"/>
    <cellStyle name="Total 2 4 20 4 5" xfId="32688"/>
    <cellStyle name="Total 2 4 20 5" xfId="32689"/>
    <cellStyle name="Total 2 4 20 5 2" xfId="32690"/>
    <cellStyle name="Total 2 4 20 6" xfId="32691"/>
    <cellStyle name="Total 2 4 20 6 2" xfId="32692"/>
    <cellStyle name="Total 2 4 20 7" xfId="32693"/>
    <cellStyle name="Total 2 4 20 8" xfId="32694"/>
    <cellStyle name="Total 2 4 21" xfId="32695"/>
    <cellStyle name="Total 2 4 21 2" xfId="32696"/>
    <cellStyle name="Total 2 4 21 2 2" xfId="32697"/>
    <cellStyle name="Total 2 4 21 2 2 2" xfId="32698"/>
    <cellStyle name="Total 2 4 21 2 3" xfId="32699"/>
    <cellStyle name="Total 2 4 21 2 3 2" xfId="32700"/>
    <cellStyle name="Total 2 4 21 2 4" xfId="32701"/>
    <cellStyle name="Total 2 4 21 2 5" xfId="32702"/>
    <cellStyle name="Total 2 4 21 3" xfId="32703"/>
    <cellStyle name="Total 2 4 21 3 2" xfId="32704"/>
    <cellStyle name="Total 2 4 21 3 2 2" xfId="32705"/>
    <cellStyle name="Total 2 4 21 3 3" xfId="32706"/>
    <cellStyle name="Total 2 4 21 3 3 2" xfId="32707"/>
    <cellStyle name="Total 2 4 21 3 4" xfId="32708"/>
    <cellStyle name="Total 2 4 21 3 5" xfId="32709"/>
    <cellStyle name="Total 2 4 21 4" xfId="32710"/>
    <cellStyle name="Total 2 4 21 4 2" xfId="32711"/>
    <cellStyle name="Total 2 4 21 4 2 2" xfId="32712"/>
    <cellStyle name="Total 2 4 21 4 3" xfId="32713"/>
    <cellStyle name="Total 2 4 21 4 4" xfId="32714"/>
    <cellStyle name="Total 2 4 21 5" xfId="32715"/>
    <cellStyle name="Total 2 4 21 5 2" xfId="32716"/>
    <cellStyle name="Total 2 4 21 6" xfId="32717"/>
    <cellStyle name="Total 2 4 21 7" xfId="32718"/>
    <cellStyle name="Total 2 4 22" xfId="32719"/>
    <cellStyle name="Total 2 4 22 2" xfId="32720"/>
    <cellStyle name="Total 2 4 22 2 2" xfId="32721"/>
    <cellStyle name="Total 2 4 22 2 2 2" xfId="32722"/>
    <cellStyle name="Total 2 4 22 2 3" xfId="32723"/>
    <cellStyle name="Total 2 4 22 2 3 2" xfId="32724"/>
    <cellStyle name="Total 2 4 22 2 4" xfId="32725"/>
    <cellStyle name="Total 2 4 22 2 5" xfId="32726"/>
    <cellStyle name="Total 2 4 22 3" xfId="32727"/>
    <cellStyle name="Total 2 4 22 3 2" xfId="32728"/>
    <cellStyle name="Total 2 4 22 3 2 2" xfId="32729"/>
    <cellStyle name="Total 2 4 22 3 3" xfId="32730"/>
    <cellStyle name="Total 2 4 22 3 3 2" xfId="32731"/>
    <cellStyle name="Total 2 4 22 3 4" xfId="32732"/>
    <cellStyle name="Total 2 4 22 3 5" xfId="32733"/>
    <cellStyle name="Total 2 4 22 4" xfId="32734"/>
    <cellStyle name="Total 2 4 22 4 2" xfId="32735"/>
    <cellStyle name="Total 2 4 22 4 2 2" xfId="32736"/>
    <cellStyle name="Total 2 4 22 4 3" xfId="32737"/>
    <cellStyle name="Total 2 4 22 4 4" xfId="32738"/>
    <cellStyle name="Total 2 4 22 5" xfId="32739"/>
    <cellStyle name="Total 2 4 22 5 2" xfId="32740"/>
    <cellStyle name="Total 2 4 22 6" xfId="32741"/>
    <cellStyle name="Total 2 4 22 7" xfId="32742"/>
    <cellStyle name="Total 2 4 23" xfId="32743"/>
    <cellStyle name="Total 2 4 23 2" xfId="32744"/>
    <cellStyle name="Total 2 4 24" xfId="32745"/>
    <cellStyle name="Total 2 4 25" xfId="32746"/>
    <cellStyle name="Total 2 4 26" xfId="32747"/>
    <cellStyle name="Total 2 4 3" xfId="32748"/>
    <cellStyle name="Total 2 4 3 2" xfId="32749"/>
    <cellStyle name="Total 2 4 3 2 2" xfId="32750"/>
    <cellStyle name="Total 2 4 3 2 2 2" xfId="32751"/>
    <cellStyle name="Total 2 4 3 2 3" xfId="32752"/>
    <cellStyle name="Total 2 4 3 2 3 2" xfId="32753"/>
    <cellStyle name="Total 2 4 3 2 4" xfId="32754"/>
    <cellStyle name="Total 2 4 3 2 5" xfId="32755"/>
    <cellStyle name="Total 2 4 3 3" xfId="32756"/>
    <cellStyle name="Total 2 4 3 3 2" xfId="32757"/>
    <cellStyle name="Total 2 4 3 3 2 2" xfId="32758"/>
    <cellStyle name="Total 2 4 3 3 3" xfId="32759"/>
    <cellStyle name="Total 2 4 3 3 3 2" xfId="32760"/>
    <cellStyle name="Total 2 4 3 3 4" xfId="32761"/>
    <cellStyle name="Total 2 4 3 3 5" xfId="32762"/>
    <cellStyle name="Total 2 4 3 4" xfId="32763"/>
    <cellStyle name="Total 2 4 3 4 2" xfId="32764"/>
    <cellStyle name="Total 2 4 3 4 2 2" xfId="32765"/>
    <cellStyle name="Total 2 4 3 4 3" xfId="32766"/>
    <cellStyle name="Total 2 4 3 4 3 2" xfId="32767"/>
    <cellStyle name="Total 2 4 3 4 4" xfId="32768"/>
    <cellStyle name="Total 2 4 3 4 5" xfId="32769"/>
    <cellStyle name="Total 2 4 3 5" xfId="32770"/>
    <cellStyle name="Total 2 4 3 5 2" xfId="32771"/>
    <cellStyle name="Total 2 4 3 6" xfId="32772"/>
    <cellStyle name="Total 2 4 3 6 2" xfId="32773"/>
    <cellStyle name="Total 2 4 3 7" xfId="32774"/>
    <cellStyle name="Total 2 4 3 8" xfId="32775"/>
    <cellStyle name="Total 2 4 4" xfId="32776"/>
    <cellStyle name="Total 2 4 4 2" xfId="32777"/>
    <cellStyle name="Total 2 4 4 2 2" xfId="32778"/>
    <cellStyle name="Total 2 4 4 2 2 2" xfId="32779"/>
    <cellStyle name="Total 2 4 4 2 3" xfId="32780"/>
    <cellStyle name="Total 2 4 4 2 3 2" xfId="32781"/>
    <cellStyle name="Total 2 4 4 2 4" xfId="32782"/>
    <cellStyle name="Total 2 4 4 2 5" xfId="32783"/>
    <cellStyle name="Total 2 4 4 3" xfId="32784"/>
    <cellStyle name="Total 2 4 4 3 2" xfId="32785"/>
    <cellStyle name="Total 2 4 4 3 2 2" xfId="32786"/>
    <cellStyle name="Total 2 4 4 3 3" xfId="32787"/>
    <cellStyle name="Total 2 4 4 3 3 2" xfId="32788"/>
    <cellStyle name="Total 2 4 4 3 4" xfId="32789"/>
    <cellStyle name="Total 2 4 4 3 5" xfId="32790"/>
    <cellStyle name="Total 2 4 4 4" xfId="32791"/>
    <cellStyle name="Total 2 4 4 4 2" xfId="32792"/>
    <cellStyle name="Total 2 4 4 4 2 2" xfId="32793"/>
    <cellStyle name="Total 2 4 4 4 3" xfId="32794"/>
    <cellStyle name="Total 2 4 4 4 3 2" xfId="32795"/>
    <cellStyle name="Total 2 4 4 4 4" xfId="32796"/>
    <cellStyle name="Total 2 4 4 4 5" xfId="32797"/>
    <cellStyle name="Total 2 4 4 5" xfId="32798"/>
    <cellStyle name="Total 2 4 4 5 2" xfId="32799"/>
    <cellStyle name="Total 2 4 4 6" xfId="32800"/>
    <cellStyle name="Total 2 4 4 6 2" xfId="32801"/>
    <cellStyle name="Total 2 4 4 7" xfId="32802"/>
    <cellStyle name="Total 2 4 4 8" xfId="32803"/>
    <cellStyle name="Total 2 4 5" xfId="32804"/>
    <cellStyle name="Total 2 4 5 2" xfId="32805"/>
    <cellStyle name="Total 2 4 5 2 2" xfId="32806"/>
    <cellStyle name="Total 2 4 5 2 2 2" xfId="32807"/>
    <cellStyle name="Total 2 4 5 2 3" xfId="32808"/>
    <cellStyle name="Total 2 4 5 2 3 2" xfId="32809"/>
    <cellStyle name="Total 2 4 5 2 4" xfId="32810"/>
    <cellStyle name="Total 2 4 5 2 5" xfId="32811"/>
    <cellStyle name="Total 2 4 5 3" xfId="32812"/>
    <cellStyle name="Total 2 4 5 3 2" xfId="32813"/>
    <cellStyle name="Total 2 4 5 3 2 2" xfId="32814"/>
    <cellStyle name="Total 2 4 5 3 3" xfId="32815"/>
    <cellStyle name="Total 2 4 5 3 3 2" xfId="32816"/>
    <cellStyle name="Total 2 4 5 3 4" xfId="32817"/>
    <cellStyle name="Total 2 4 5 3 5" xfId="32818"/>
    <cellStyle name="Total 2 4 5 4" xfId="32819"/>
    <cellStyle name="Total 2 4 5 4 2" xfId="32820"/>
    <cellStyle name="Total 2 4 5 4 2 2" xfId="32821"/>
    <cellStyle name="Total 2 4 5 4 3" xfId="32822"/>
    <cellStyle name="Total 2 4 5 4 3 2" xfId="32823"/>
    <cellStyle name="Total 2 4 5 4 4" xfId="32824"/>
    <cellStyle name="Total 2 4 5 4 5" xfId="32825"/>
    <cellStyle name="Total 2 4 5 5" xfId="32826"/>
    <cellStyle name="Total 2 4 5 5 2" xfId="32827"/>
    <cellStyle name="Total 2 4 5 6" xfId="32828"/>
    <cellStyle name="Total 2 4 5 6 2" xfId="32829"/>
    <cellStyle name="Total 2 4 5 7" xfId="32830"/>
    <cellStyle name="Total 2 4 5 8" xfId="32831"/>
    <cellStyle name="Total 2 4 6" xfId="32832"/>
    <cellStyle name="Total 2 4 6 2" xfId="32833"/>
    <cellStyle name="Total 2 4 6 2 2" xfId="32834"/>
    <cellStyle name="Total 2 4 6 2 2 2" xfId="32835"/>
    <cellStyle name="Total 2 4 6 2 3" xfId="32836"/>
    <cellStyle name="Total 2 4 6 2 3 2" xfId="32837"/>
    <cellStyle name="Total 2 4 6 2 4" xfId="32838"/>
    <cellStyle name="Total 2 4 6 2 5" xfId="32839"/>
    <cellStyle name="Total 2 4 6 3" xfId="32840"/>
    <cellStyle name="Total 2 4 6 3 2" xfId="32841"/>
    <cellStyle name="Total 2 4 6 3 2 2" xfId="32842"/>
    <cellStyle name="Total 2 4 6 3 3" xfId="32843"/>
    <cellStyle name="Total 2 4 6 3 3 2" xfId="32844"/>
    <cellStyle name="Total 2 4 6 3 4" xfId="32845"/>
    <cellStyle name="Total 2 4 6 3 5" xfId="32846"/>
    <cellStyle name="Total 2 4 6 4" xfId="32847"/>
    <cellStyle name="Total 2 4 6 4 2" xfId="32848"/>
    <cellStyle name="Total 2 4 6 4 2 2" xfId="32849"/>
    <cellStyle name="Total 2 4 6 4 3" xfId="32850"/>
    <cellStyle name="Total 2 4 6 4 3 2" xfId="32851"/>
    <cellStyle name="Total 2 4 6 4 4" xfId="32852"/>
    <cellStyle name="Total 2 4 6 4 5" xfId="32853"/>
    <cellStyle name="Total 2 4 6 5" xfId="32854"/>
    <cellStyle name="Total 2 4 6 5 2" xfId="32855"/>
    <cellStyle name="Total 2 4 6 6" xfId="32856"/>
    <cellStyle name="Total 2 4 6 6 2" xfId="32857"/>
    <cellStyle name="Total 2 4 6 7" xfId="32858"/>
    <cellStyle name="Total 2 4 6 8" xfId="32859"/>
    <cellStyle name="Total 2 4 7" xfId="32860"/>
    <cellStyle name="Total 2 4 7 2" xfId="32861"/>
    <cellStyle name="Total 2 4 7 2 2" xfId="32862"/>
    <cellStyle name="Total 2 4 7 2 2 2" xfId="32863"/>
    <cellStyle name="Total 2 4 7 2 3" xfId="32864"/>
    <cellStyle name="Total 2 4 7 2 3 2" xfId="32865"/>
    <cellStyle name="Total 2 4 7 2 4" xfId="32866"/>
    <cellStyle name="Total 2 4 7 2 5" xfId="32867"/>
    <cellStyle name="Total 2 4 7 3" xfId="32868"/>
    <cellStyle name="Total 2 4 7 3 2" xfId="32869"/>
    <cellStyle name="Total 2 4 7 3 2 2" xfId="32870"/>
    <cellStyle name="Total 2 4 7 3 3" xfId="32871"/>
    <cellStyle name="Total 2 4 7 3 3 2" xfId="32872"/>
    <cellStyle name="Total 2 4 7 3 4" xfId="32873"/>
    <cellStyle name="Total 2 4 7 3 5" xfId="32874"/>
    <cellStyle name="Total 2 4 7 4" xfId="32875"/>
    <cellStyle name="Total 2 4 7 4 2" xfId="32876"/>
    <cellStyle name="Total 2 4 7 4 2 2" xfId="32877"/>
    <cellStyle name="Total 2 4 7 4 3" xfId="32878"/>
    <cellStyle name="Total 2 4 7 4 3 2" xfId="32879"/>
    <cellStyle name="Total 2 4 7 4 4" xfId="32880"/>
    <cellStyle name="Total 2 4 7 4 5" xfId="32881"/>
    <cellStyle name="Total 2 4 7 5" xfId="32882"/>
    <cellStyle name="Total 2 4 7 5 2" xfId="32883"/>
    <cellStyle name="Total 2 4 7 6" xfId="32884"/>
    <cellStyle name="Total 2 4 7 6 2" xfId="32885"/>
    <cellStyle name="Total 2 4 7 7" xfId="32886"/>
    <cellStyle name="Total 2 4 7 8" xfId="32887"/>
    <cellStyle name="Total 2 4 8" xfId="32888"/>
    <cellStyle name="Total 2 4 8 2" xfId="32889"/>
    <cellStyle name="Total 2 4 8 2 2" xfId="32890"/>
    <cellStyle name="Total 2 4 8 2 2 2" xfId="32891"/>
    <cellStyle name="Total 2 4 8 2 3" xfId="32892"/>
    <cellStyle name="Total 2 4 8 2 3 2" xfId="32893"/>
    <cellStyle name="Total 2 4 8 2 4" xfId="32894"/>
    <cellStyle name="Total 2 4 8 2 5" xfId="32895"/>
    <cellStyle name="Total 2 4 8 3" xfId="32896"/>
    <cellStyle name="Total 2 4 8 3 2" xfId="32897"/>
    <cellStyle name="Total 2 4 8 3 2 2" xfId="32898"/>
    <cellStyle name="Total 2 4 8 3 3" xfId="32899"/>
    <cellStyle name="Total 2 4 8 3 3 2" xfId="32900"/>
    <cellStyle name="Total 2 4 8 3 4" xfId="32901"/>
    <cellStyle name="Total 2 4 8 3 5" xfId="32902"/>
    <cellStyle name="Total 2 4 8 4" xfId="32903"/>
    <cellStyle name="Total 2 4 8 4 2" xfId="32904"/>
    <cellStyle name="Total 2 4 8 4 2 2" xfId="32905"/>
    <cellStyle name="Total 2 4 8 4 3" xfId="32906"/>
    <cellStyle name="Total 2 4 8 4 3 2" xfId="32907"/>
    <cellStyle name="Total 2 4 8 4 4" xfId="32908"/>
    <cellStyle name="Total 2 4 8 4 5" xfId="32909"/>
    <cellStyle name="Total 2 4 8 5" xfId="32910"/>
    <cellStyle name="Total 2 4 8 5 2" xfId="32911"/>
    <cellStyle name="Total 2 4 8 6" xfId="32912"/>
    <cellStyle name="Total 2 4 8 6 2" xfId="32913"/>
    <cellStyle name="Total 2 4 8 7" xfId="32914"/>
    <cellStyle name="Total 2 4 8 8" xfId="32915"/>
    <cellStyle name="Total 2 4 9" xfId="32916"/>
    <cellStyle name="Total 2 4 9 2" xfId="32917"/>
    <cellStyle name="Total 2 4 9 2 2" xfId="32918"/>
    <cellStyle name="Total 2 4 9 2 2 2" xfId="32919"/>
    <cellStyle name="Total 2 4 9 2 3" xfId="32920"/>
    <cellStyle name="Total 2 4 9 2 3 2" xfId="32921"/>
    <cellStyle name="Total 2 4 9 2 4" xfId="32922"/>
    <cellStyle name="Total 2 4 9 2 5" xfId="32923"/>
    <cellStyle name="Total 2 4 9 3" xfId="32924"/>
    <cellStyle name="Total 2 4 9 3 2" xfId="32925"/>
    <cellStyle name="Total 2 4 9 3 2 2" xfId="32926"/>
    <cellStyle name="Total 2 4 9 3 3" xfId="32927"/>
    <cellStyle name="Total 2 4 9 3 3 2" xfId="32928"/>
    <cellStyle name="Total 2 4 9 3 4" xfId="32929"/>
    <cellStyle name="Total 2 4 9 3 5" xfId="32930"/>
    <cellStyle name="Total 2 4 9 4" xfId="32931"/>
    <cellStyle name="Total 2 4 9 4 2" xfId="32932"/>
    <cellStyle name="Total 2 4 9 4 2 2" xfId="32933"/>
    <cellStyle name="Total 2 4 9 4 3" xfId="32934"/>
    <cellStyle name="Total 2 4 9 4 3 2" xfId="32935"/>
    <cellStyle name="Total 2 4 9 4 4" xfId="32936"/>
    <cellStyle name="Total 2 4 9 4 5" xfId="32937"/>
    <cellStyle name="Total 2 4 9 5" xfId="32938"/>
    <cellStyle name="Total 2 4 9 5 2" xfId="32939"/>
    <cellStyle name="Total 2 4 9 6" xfId="32940"/>
    <cellStyle name="Total 2 4 9 6 2" xfId="32941"/>
    <cellStyle name="Total 2 4 9 7" xfId="32942"/>
    <cellStyle name="Total 2 4 9 8" xfId="32943"/>
    <cellStyle name="Total 2 5" xfId="5298"/>
    <cellStyle name="Total 2 5 2" xfId="32944"/>
    <cellStyle name="Total 2 5 2 2" xfId="32945"/>
    <cellStyle name="Total 2 5 2 2 2" xfId="32946"/>
    <cellStyle name="Total 2 5 2 3" xfId="32947"/>
    <cellStyle name="Total 2 5 2 3 2" xfId="32948"/>
    <cellStyle name="Total 2 5 2 4" xfId="32949"/>
    <cellStyle name="Total 2 5 2 5" xfId="32950"/>
    <cellStyle name="Total 2 5 3" xfId="32951"/>
    <cellStyle name="Total 2 5 3 2" xfId="32952"/>
    <cellStyle name="Total 2 5 3 2 2" xfId="32953"/>
    <cellStyle name="Total 2 5 3 3" xfId="32954"/>
    <cellStyle name="Total 2 5 3 3 2" xfId="32955"/>
    <cellStyle name="Total 2 5 3 4" xfId="32956"/>
    <cellStyle name="Total 2 5 3 5" xfId="32957"/>
    <cellStyle name="Total 2 5 4" xfId="32958"/>
    <cellStyle name="Total 2 5 4 2" xfId="32959"/>
    <cellStyle name="Total 2 5 4 2 2" xfId="32960"/>
    <cellStyle name="Total 2 5 4 3" xfId="32961"/>
    <cellStyle name="Total 2 5 4 3 2" xfId="32962"/>
    <cellStyle name="Total 2 5 4 4" xfId="32963"/>
    <cellStyle name="Total 2 5 4 5" xfId="32964"/>
    <cellStyle name="Total 2 5 5" xfId="32965"/>
    <cellStyle name="Total 2 5 5 2" xfId="32966"/>
    <cellStyle name="Total 2 5 6" xfId="32967"/>
    <cellStyle name="Total 2 5 6 2" xfId="32968"/>
    <cellStyle name="Total 2 5 7" xfId="32969"/>
    <cellStyle name="Total 2 5 8" xfId="32970"/>
    <cellStyle name="Total 2 5 9" xfId="32971"/>
    <cellStyle name="Total 2 6" xfId="32972"/>
    <cellStyle name="Total 2 6 2" xfId="32973"/>
    <cellStyle name="Total 2 6 2 2" xfId="32974"/>
    <cellStyle name="Total 2 6 2 2 2" xfId="32975"/>
    <cellStyle name="Total 2 6 2 3" xfId="32976"/>
    <cellStyle name="Total 2 6 2 3 2" xfId="32977"/>
    <cellStyle name="Total 2 6 2 4" xfId="32978"/>
    <cellStyle name="Total 2 6 2 5" xfId="32979"/>
    <cellStyle name="Total 2 6 3" xfId="32980"/>
    <cellStyle name="Total 2 6 3 2" xfId="32981"/>
    <cellStyle name="Total 2 6 3 2 2" xfId="32982"/>
    <cellStyle name="Total 2 6 3 3" xfId="32983"/>
    <cellStyle name="Total 2 6 3 3 2" xfId="32984"/>
    <cellStyle name="Total 2 6 3 4" xfId="32985"/>
    <cellStyle name="Total 2 6 3 5" xfId="32986"/>
    <cellStyle name="Total 2 6 4" xfId="32987"/>
    <cellStyle name="Total 2 6 4 2" xfId="32988"/>
    <cellStyle name="Total 2 6 4 2 2" xfId="32989"/>
    <cellStyle name="Total 2 6 4 3" xfId="32990"/>
    <cellStyle name="Total 2 6 4 3 2" xfId="32991"/>
    <cellStyle name="Total 2 6 4 4" xfId="32992"/>
    <cellStyle name="Total 2 6 4 5" xfId="32993"/>
    <cellStyle name="Total 2 6 5" xfId="32994"/>
    <cellStyle name="Total 2 6 5 2" xfId="32995"/>
    <cellStyle name="Total 2 6 6" xfId="32996"/>
    <cellStyle name="Total 2 6 6 2" xfId="32997"/>
    <cellStyle name="Total 2 6 7" xfId="32998"/>
    <cellStyle name="Total 2 6 8" xfId="32999"/>
    <cellStyle name="Total 2 6 9" xfId="33000"/>
    <cellStyle name="Total 2 7" xfId="33001"/>
    <cellStyle name="Total 2 7 2" xfId="33002"/>
    <cellStyle name="Total 2 7 2 2" xfId="33003"/>
    <cellStyle name="Total 2 7 2 2 2" xfId="33004"/>
    <cellStyle name="Total 2 7 2 3" xfId="33005"/>
    <cellStyle name="Total 2 7 2 3 2" xfId="33006"/>
    <cellStyle name="Total 2 7 2 4" xfId="33007"/>
    <cellStyle name="Total 2 7 2 5" xfId="33008"/>
    <cellStyle name="Total 2 7 3" xfId="33009"/>
    <cellStyle name="Total 2 7 3 2" xfId="33010"/>
    <cellStyle name="Total 2 7 3 2 2" xfId="33011"/>
    <cellStyle name="Total 2 7 3 3" xfId="33012"/>
    <cellStyle name="Total 2 7 3 3 2" xfId="33013"/>
    <cellStyle name="Total 2 7 3 4" xfId="33014"/>
    <cellStyle name="Total 2 7 3 5" xfId="33015"/>
    <cellStyle name="Total 2 7 4" xfId="33016"/>
    <cellStyle name="Total 2 7 4 2" xfId="33017"/>
    <cellStyle name="Total 2 7 4 2 2" xfId="33018"/>
    <cellStyle name="Total 2 7 4 3" xfId="33019"/>
    <cellStyle name="Total 2 7 4 3 2" xfId="33020"/>
    <cellStyle name="Total 2 7 4 4" xfId="33021"/>
    <cellStyle name="Total 2 7 4 5" xfId="33022"/>
    <cellStyle name="Total 2 7 5" xfId="33023"/>
    <cellStyle name="Total 2 7 5 2" xfId="33024"/>
    <cellStyle name="Total 2 7 6" xfId="33025"/>
    <cellStyle name="Total 2 7 6 2" xfId="33026"/>
    <cellStyle name="Total 2 7 7" xfId="33027"/>
    <cellStyle name="Total 2 7 8" xfId="33028"/>
    <cellStyle name="Total 2 8" xfId="33029"/>
    <cellStyle name="Total 2 8 2" xfId="33030"/>
    <cellStyle name="Total 2 8 2 2" xfId="33031"/>
    <cellStyle name="Total 2 8 2 2 2" xfId="33032"/>
    <cellStyle name="Total 2 8 2 3" xfId="33033"/>
    <cellStyle name="Total 2 8 2 3 2" xfId="33034"/>
    <cellStyle name="Total 2 8 2 4" xfId="33035"/>
    <cellStyle name="Total 2 8 2 5" xfId="33036"/>
    <cellStyle name="Total 2 8 3" xfId="33037"/>
    <cellStyle name="Total 2 8 3 2" xfId="33038"/>
    <cellStyle name="Total 2 8 3 2 2" xfId="33039"/>
    <cellStyle name="Total 2 8 3 3" xfId="33040"/>
    <cellStyle name="Total 2 8 3 3 2" xfId="33041"/>
    <cellStyle name="Total 2 8 3 4" xfId="33042"/>
    <cellStyle name="Total 2 8 3 5" xfId="33043"/>
    <cellStyle name="Total 2 8 4" xfId="33044"/>
    <cellStyle name="Total 2 8 4 2" xfId="33045"/>
    <cellStyle name="Total 2 8 4 2 2" xfId="33046"/>
    <cellStyle name="Total 2 8 4 3" xfId="33047"/>
    <cellStyle name="Total 2 8 4 3 2" xfId="33048"/>
    <cellStyle name="Total 2 8 4 4" xfId="33049"/>
    <cellStyle name="Total 2 8 4 5" xfId="33050"/>
    <cellStyle name="Total 2 8 5" xfId="33051"/>
    <cellStyle name="Total 2 8 5 2" xfId="33052"/>
    <cellStyle name="Total 2 8 6" xfId="33053"/>
    <cellStyle name="Total 2 8 6 2" xfId="33054"/>
    <cellStyle name="Total 2 8 7" xfId="33055"/>
    <cellStyle name="Total 2 8 8" xfId="33056"/>
    <cellStyle name="Total 2 9" xfId="33057"/>
    <cellStyle name="Total 2 9 2" xfId="33058"/>
    <cellStyle name="Total 2 9 2 2" xfId="33059"/>
    <cellStyle name="Total 2 9 2 2 2" xfId="33060"/>
    <cellStyle name="Total 2 9 2 3" xfId="33061"/>
    <cellStyle name="Total 2 9 2 3 2" xfId="33062"/>
    <cellStyle name="Total 2 9 2 4" xfId="33063"/>
    <cellStyle name="Total 2 9 2 5" xfId="33064"/>
    <cellStyle name="Total 2 9 3" xfId="33065"/>
    <cellStyle name="Total 2 9 3 2" xfId="33066"/>
    <cellStyle name="Total 2 9 3 2 2" xfId="33067"/>
    <cellStyle name="Total 2 9 3 3" xfId="33068"/>
    <cellStyle name="Total 2 9 3 3 2" xfId="33069"/>
    <cellStyle name="Total 2 9 3 4" xfId="33070"/>
    <cellStyle name="Total 2 9 3 5" xfId="33071"/>
    <cellStyle name="Total 2 9 4" xfId="33072"/>
    <cellStyle name="Total 2 9 4 2" xfId="33073"/>
    <cellStyle name="Total 2 9 4 2 2" xfId="33074"/>
    <cellStyle name="Total 2 9 4 3" xfId="33075"/>
    <cellStyle name="Total 2 9 4 3 2" xfId="33076"/>
    <cellStyle name="Total 2 9 4 4" xfId="33077"/>
    <cellStyle name="Total 2 9 4 5" xfId="33078"/>
    <cellStyle name="Total 2 9 5" xfId="33079"/>
    <cellStyle name="Total 2 9 5 2" xfId="33080"/>
    <cellStyle name="Total 2 9 6" xfId="33081"/>
    <cellStyle name="Total 2 9 6 2" xfId="33082"/>
    <cellStyle name="Total 2 9 7" xfId="33083"/>
    <cellStyle name="Total 2 9 8" xfId="33084"/>
    <cellStyle name="Total 3" xfId="5299"/>
    <cellStyle name="Total 3 2" xfId="5300"/>
    <cellStyle name="Total 3 2 10" xfId="33085"/>
    <cellStyle name="Total 3 2 10 2" xfId="33086"/>
    <cellStyle name="Total 3 2 10 2 2" xfId="33087"/>
    <cellStyle name="Total 3 2 10 2 2 2" xfId="33088"/>
    <cellStyle name="Total 3 2 10 2 3" xfId="33089"/>
    <cellStyle name="Total 3 2 10 2 3 2" xfId="33090"/>
    <cellStyle name="Total 3 2 10 2 4" xfId="33091"/>
    <cellStyle name="Total 3 2 10 2 5" xfId="33092"/>
    <cellStyle name="Total 3 2 10 3" xfId="33093"/>
    <cellStyle name="Total 3 2 10 3 2" xfId="33094"/>
    <cellStyle name="Total 3 2 10 3 2 2" xfId="33095"/>
    <cellStyle name="Total 3 2 10 3 3" xfId="33096"/>
    <cellStyle name="Total 3 2 10 3 3 2" xfId="33097"/>
    <cellStyle name="Total 3 2 10 3 4" xfId="33098"/>
    <cellStyle name="Total 3 2 10 3 5" xfId="33099"/>
    <cellStyle name="Total 3 2 10 4" xfId="33100"/>
    <cellStyle name="Total 3 2 10 4 2" xfId="33101"/>
    <cellStyle name="Total 3 2 10 4 2 2" xfId="33102"/>
    <cellStyle name="Total 3 2 10 4 3" xfId="33103"/>
    <cellStyle name="Total 3 2 10 4 3 2" xfId="33104"/>
    <cellStyle name="Total 3 2 10 4 4" xfId="33105"/>
    <cellStyle name="Total 3 2 10 4 5" xfId="33106"/>
    <cellStyle name="Total 3 2 10 5" xfId="33107"/>
    <cellStyle name="Total 3 2 10 5 2" xfId="33108"/>
    <cellStyle name="Total 3 2 10 6" xfId="33109"/>
    <cellStyle name="Total 3 2 10 6 2" xfId="33110"/>
    <cellStyle name="Total 3 2 10 7" xfId="33111"/>
    <cellStyle name="Total 3 2 10 8" xfId="33112"/>
    <cellStyle name="Total 3 2 11" xfId="33113"/>
    <cellStyle name="Total 3 2 11 2" xfId="33114"/>
    <cellStyle name="Total 3 2 11 2 2" xfId="33115"/>
    <cellStyle name="Total 3 2 11 2 2 2" xfId="33116"/>
    <cellStyle name="Total 3 2 11 2 3" xfId="33117"/>
    <cellStyle name="Total 3 2 11 2 3 2" xfId="33118"/>
    <cellStyle name="Total 3 2 11 2 4" xfId="33119"/>
    <cellStyle name="Total 3 2 11 2 5" xfId="33120"/>
    <cellStyle name="Total 3 2 11 3" xfId="33121"/>
    <cellStyle name="Total 3 2 11 3 2" xfId="33122"/>
    <cellStyle name="Total 3 2 11 3 2 2" xfId="33123"/>
    <cellStyle name="Total 3 2 11 3 3" xfId="33124"/>
    <cellStyle name="Total 3 2 11 3 3 2" xfId="33125"/>
    <cellStyle name="Total 3 2 11 3 4" xfId="33126"/>
    <cellStyle name="Total 3 2 11 3 5" xfId="33127"/>
    <cellStyle name="Total 3 2 11 4" xfId="33128"/>
    <cellStyle name="Total 3 2 11 4 2" xfId="33129"/>
    <cellStyle name="Total 3 2 11 4 2 2" xfId="33130"/>
    <cellStyle name="Total 3 2 11 4 3" xfId="33131"/>
    <cellStyle name="Total 3 2 11 4 3 2" xfId="33132"/>
    <cellStyle name="Total 3 2 11 4 4" xfId="33133"/>
    <cellStyle name="Total 3 2 11 4 5" xfId="33134"/>
    <cellStyle name="Total 3 2 11 5" xfId="33135"/>
    <cellStyle name="Total 3 2 11 5 2" xfId="33136"/>
    <cellStyle name="Total 3 2 11 6" xfId="33137"/>
    <cellStyle name="Total 3 2 11 6 2" xfId="33138"/>
    <cellStyle name="Total 3 2 11 7" xfId="33139"/>
    <cellStyle name="Total 3 2 11 8" xfId="33140"/>
    <cellStyle name="Total 3 2 12" xfId="33141"/>
    <cellStyle name="Total 3 2 12 2" xfId="33142"/>
    <cellStyle name="Total 3 2 12 2 2" xfId="33143"/>
    <cellStyle name="Total 3 2 12 2 2 2" xfId="33144"/>
    <cellStyle name="Total 3 2 12 2 3" xfId="33145"/>
    <cellStyle name="Total 3 2 12 2 3 2" xfId="33146"/>
    <cellStyle name="Total 3 2 12 2 4" xfId="33147"/>
    <cellStyle name="Total 3 2 12 2 5" xfId="33148"/>
    <cellStyle name="Total 3 2 12 3" xfId="33149"/>
    <cellStyle name="Total 3 2 12 3 2" xfId="33150"/>
    <cellStyle name="Total 3 2 12 3 2 2" xfId="33151"/>
    <cellStyle name="Total 3 2 12 3 3" xfId="33152"/>
    <cellStyle name="Total 3 2 12 3 3 2" xfId="33153"/>
    <cellStyle name="Total 3 2 12 3 4" xfId="33154"/>
    <cellStyle name="Total 3 2 12 3 5" xfId="33155"/>
    <cellStyle name="Total 3 2 12 4" xfId="33156"/>
    <cellStyle name="Total 3 2 12 4 2" xfId="33157"/>
    <cellStyle name="Total 3 2 12 4 2 2" xfId="33158"/>
    <cellStyle name="Total 3 2 12 4 3" xfId="33159"/>
    <cellStyle name="Total 3 2 12 4 3 2" xfId="33160"/>
    <cellStyle name="Total 3 2 12 4 4" xfId="33161"/>
    <cellStyle name="Total 3 2 12 4 5" xfId="33162"/>
    <cellStyle name="Total 3 2 12 5" xfId="33163"/>
    <cellStyle name="Total 3 2 12 5 2" xfId="33164"/>
    <cellStyle name="Total 3 2 12 6" xfId="33165"/>
    <cellStyle name="Total 3 2 12 6 2" xfId="33166"/>
    <cellStyle name="Total 3 2 12 7" xfId="33167"/>
    <cellStyle name="Total 3 2 12 8" xfId="33168"/>
    <cellStyle name="Total 3 2 13" xfId="33169"/>
    <cellStyle name="Total 3 2 13 2" xfId="33170"/>
    <cellStyle name="Total 3 2 13 2 2" xfId="33171"/>
    <cellStyle name="Total 3 2 13 2 2 2" xfId="33172"/>
    <cellStyle name="Total 3 2 13 2 3" xfId="33173"/>
    <cellStyle name="Total 3 2 13 2 3 2" xfId="33174"/>
    <cellStyle name="Total 3 2 13 2 4" xfId="33175"/>
    <cellStyle name="Total 3 2 13 2 5" xfId="33176"/>
    <cellStyle name="Total 3 2 13 3" xfId="33177"/>
    <cellStyle name="Total 3 2 13 3 2" xfId="33178"/>
    <cellStyle name="Total 3 2 13 3 2 2" xfId="33179"/>
    <cellStyle name="Total 3 2 13 3 3" xfId="33180"/>
    <cellStyle name="Total 3 2 13 3 3 2" xfId="33181"/>
    <cellStyle name="Total 3 2 13 3 4" xfId="33182"/>
    <cellStyle name="Total 3 2 13 3 5" xfId="33183"/>
    <cellStyle name="Total 3 2 13 4" xfId="33184"/>
    <cellStyle name="Total 3 2 13 4 2" xfId="33185"/>
    <cellStyle name="Total 3 2 13 4 2 2" xfId="33186"/>
    <cellStyle name="Total 3 2 13 4 3" xfId="33187"/>
    <cellStyle name="Total 3 2 13 4 3 2" xfId="33188"/>
    <cellStyle name="Total 3 2 13 4 4" xfId="33189"/>
    <cellStyle name="Total 3 2 13 4 5" xfId="33190"/>
    <cellStyle name="Total 3 2 13 5" xfId="33191"/>
    <cellStyle name="Total 3 2 13 5 2" xfId="33192"/>
    <cellStyle name="Total 3 2 13 6" xfId="33193"/>
    <cellStyle name="Total 3 2 13 6 2" xfId="33194"/>
    <cellStyle name="Total 3 2 13 7" xfId="33195"/>
    <cellStyle name="Total 3 2 13 8" xfId="33196"/>
    <cellStyle name="Total 3 2 14" xfId="33197"/>
    <cellStyle name="Total 3 2 14 2" xfId="33198"/>
    <cellStyle name="Total 3 2 14 2 2" xfId="33199"/>
    <cellStyle name="Total 3 2 14 2 2 2" xfId="33200"/>
    <cellStyle name="Total 3 2 14 2 3" xfId="33201"/>
    <cellStyle name="Total 3 2 14 2 3 2" xfId="33202"/>
    <cellStyle name="Total 3 2 14 2 4" xfId="33203"/>
    <cellStyle name="Total 3 2 14 2 5" xfId="33204"/>
    <cellStyle name="Total 3 2 14 3" xfId="33205"/>
    <cellStyle name="Total 3 2 14 3 2" xfId="33206"/>
    <cellStyle name="Total 3 2 14 3 2 2" xfId="33207"/>
    <cellStyle name="Total 3 2 14 3 3" xfId="33208"/>
    <cellStyle name="Total 3 2 14 3 3 2" xfId="33209"/>
    <cellStyle name="Total 3 2 14 3 4" xfId="33210"/>
    <cellStyle name="Total 3 2 14 3 5" xfId="33211"/>
    <cellStyle name="Total 3 2 14 4" xfId="33212"/>
    <cellStyle name="Total 3 2 14 4 2" xfId="33213"/>
    <cellStyle name="Total 3 2 14 4 2 2" xfId="33214"/>
    <cellStyle name="Total 3 2 14 4 3" xfId="33215"/>
    <cellStyle name="Total 3 2 14 4 3 2" xfId="33216"/>
    <cellStyle name="Total 3 2 14 4 4" xfId="33217"/>
    <cellStyle name="Total 3 2 14 4 5" xfId="33218"/>
    <cellStyle name="Total 3 2 14 5" xfId="33219"/>
    <cellStyle name="Total 3 2 14 5 2" xfId="33220"/>
    <cellStyle name="Total 3 2 14 6" xfId="33221"/>
    <cellStyle name="Total 3 2 14 6 2" xfId="33222"/>
    <cellStyle name="Total 3 2 14 7" xfId="33223"/>
    <cellStyle name="Total 3 2 14 8" xfId="33224"/>
    <cellStyle name="Total 3 2 15" xfId="33225"/>
    <cellStyle name="Total 3 2 15 2" xfId="33226"/>
    <cellStyle name="Total 3 2 15 2 2" xfId="33227"/>
    <cellStyle name="Total 3 2 15 2 2 2" xfId="33228"/>
    <cellStyle name="Total 3 2 15 2 3" xfId="33229"/>
    <cellStyle name="Total 3 2 15 2 3 2" xfId="33230"/>
    <cellStyle name="Total 3 2 15 2 4" xfId="33231"/>
    <cellStyle name="Total 3 2 15 2 5" xfId="33232"/>
    <cellStyle name="Total 3 2 15 3" xfId="33233"/>
    <cellStyle name="Total 3 2 15 3 2" xfId="33234"/>
    <cellStyle name="Total 3 2 15 3 2 2" xfId="33235"/>
    <cellStyle name="Total 3 2 15 3 3" xfId="33236"/>
    <cellStyle name="Total 3 2 15 3 3 2" xfId="33237"/>
    <cellStyle name="Total 3 2 15 3 4" xfId="33238"/>
    <cellStyle name="Total 3 2 15 3 5" xfId="33239"/>
    <cellStyle name="Total 3 2 15 4" xfId="33240"/>
    <cellStyle name="Total 3 2 15 4 2" xfId="33241"/>
    <cellStyle name="Total 3 2 15 4 2 2" xfId="33242"/>
    <cellStyle name="Total 3 2 15 4 3" xfId="33243"/>
    <cellStyle name="Total 3 2 15 4 3 2" xfId="33244"/>
    <cellStyle name="Total 3 2 15 4 4" xfId="33245"/>
    <cellStyle name="Total 3 2 15 4 5" xfId="33246"/>
    <cellStyle name="Total 3 2 15 5" xfId="33247"/>
    <cellStyle name="Total 3 2 15 5 2" xfId="33248"/>
    <cellStyle name="Total 3 2 15 6" xfId="33249"/>
    <cellStyle name="Total 3 2 15 6 2" xfId="33250"/>
    <cellStyle name="Total 3 2 15 7" xfId="33251"/>
    <cellStyle name="Total 3 2 15 8" xfId="33252"/>
    <cellStyle name="Total 3 2 16" xfId="33253"/>
    <cellStyle name="Total 3 2 16 2" xfId="33254"/>
    <cellStyle name="Total 3 2 16 2 2" xfId="33255"/>
    <cellStyle name="Total 3 2 16 2 2 2" xfId="33256"/>
    <cellStyle name="Total 3 2 16 2 3" xfId="33257"/>
    <cellStyle name="Total 3 2 16 2 3 2" xfId="33258"/>
    <cellStyle name="Total 3 2 16 2 4" xfId="33259"/>
    <cellStyle name="Total 3 2 16 2 5" xfId="33260"/>
    <cellStyle name="Total 3 2 16 3" xfId="33261"/>
    <cellStyle name="Total 3 2 16 3 2" xfId="33262"/>
    <cellStyle name="Total 3 2 16 3 2 2" xfId="33263"/>
    <cellStyle name="Total 3 2 16 3 3" xfId="33264"/>
    <cellStyle name="Total 3 2 16 3 3 2" xfId="33265"/>
    <cellStyle name="Total 3 2 16 3 4" xfId="33266"/>
    <cellStyle name="Total 3 2 16 3 5" xfId="33267"/>
    <cellStyle name="Total 3 2 16 4" xfId="33268"/>
    <cellStyle name="Total 3 2 16 4 2" xfId="33269"/>
    <cellStyle name="Total 3 2 16 4 2 2" xfId="33270"/>
    <cellStyle name="Total 3 2 16 4 3" xfId="33271"/>
    <cellStyle name="Total 3 2 16 4 3 2" xfId="33272"/>
    <cellStyle name="Total 3 2 16 4 4" xfId="33273"/>
    <cellStyle name="Total 3 2 16 4 5" xfId="33274"/>
    <cellStyle name="Total 3 2 16 5" xfId="33275"/>
    <cellStyle name="Total 3 2 16 5 2" xfId="33276"/>
    <cellStyle name="Total 3 2 16 6" xfId="33277"/>
    <cellStyle name="Total 3 2 16 6 2" xfId="33278"/>
    <cellStyle name="Total 3 2 16 7" xfId="33279"/>
    <cellStyle name="Total 3 2 16 8" xfId="33280"/>
    <cellStyle name="Total 3 2 17" xfId="33281"/>
    <cellStyle name="Total 3 2 17 2" xfId="33282"/>
    <cellStyle name="Total 3 2 17 2 2" xfId="33283"/>
    <cellStyle name="Total 3 2 17 2 2 2" xfId="33284"/>
    <cellStyle name="Total 3 2 17 2 3" xfId="33285"/>
    <cellStyle name="Total 3 2 17 2 3 2" xfId="33286"/>
    <cellStyle name="Total 3 2 17 2 4" xfId="33287"/>
    <cellStyle name="Total 3 2 17 2 5" xfId="33288"/>
    <cellStyle name="Total 3 2 17 3" xfId="33289"/>
    <cellStyle name="Total 3 2 17 3 2" xfId="33290"/>
    <cellStyle name="Total 3 2 17 3 2 2" xfId="33291"/>
    <cellStyle name="Total 3 2 17 3 3" xfId="33292"/>
    <cellStyle name="Total 3 2 17 3 3 2" xfId="33293"/>
    <cellStyle name="Total 3 2 17 3 4" xfId="33294"/>
    <cellStyle name="Total 3 2 17 3 5" xfId="33295"/>
    <cellStyle name="Total 3 2 17 4" xfId="33296"/>
    <cellStyle name="Total 3 2 17 4 2" xfId="33297"/>
    <cellStyle name="Total 3 2 17 4 2 2" xfId="33298"/>
    <cellStyle name="Total 3 2 17 4 3" xfId="33299"/>
    <cellStyle name="Total 3 2 17 4 3 2" xfId="33300"/>
    <cellStyle name="Total 3 2 17 4 4" xfId="33301"/>
    <cellStyle name="Total 3 2 17 4 5" xfId="33302"/>
    <cellStyle name="Total 3 2 17 5" xfId="33303"/>
    <cellStyle name="Total 3 2 17 5 2" xfId="33304"/>
    <cellStyle name="Total 3 2 17 6" xfId="33305"/>
    <cellStyle name="Total 3 2 17 6 2" xfId="33306"/>
    <cellStyle name="Total 3 2 17 7" xfId="33307"/>
    <cellStyle name="Total 3 2 17 8" xfId="33308"/>
    <cellStyle name="Total 3 2 18" xfId="33309"/>
    <cellStyle name="Total 3 2 18 2" xfId="33310"/>
    <cellStyle name="Total 3 2 18 2 2" xfId="33311"/>
    <cellStyle name="Total 3 2 18 2 2 2" xfId="33312"/>
    <cellStyle name="Total 3 2 18 2 3" xfId="33313"/>
    <cellStyle name="Total 3 2 18 2 3 2" xfId="33314"/>
    <cellStyle name="Total 3 2 18 2 4" xfId="33315"/>
    <cellStyle name="Total 3 2 18 2 5" xfId="33316"/>
    <cellStyle name="Total 3 2 18 3" xfId="33317"/>
    <cellStyle name="Total 3 2 18 3 2" xfId="33318"/>
    <cellStyle name="Total 3 2 18 3 2 2" xfId="33319"/>
    <cellStyle name="Total 3 2 18 3 3" xfId="33320"/>
    <cellStyle name="Total 3 2 18 3 3 2" xfId="33321"/>
    <cellStyle name="Total 3 2 18 3 4" xfId="33322"/>
    <cellStyle name="Total 3 2 18 3 5" xfId="33323"/>
    <cellStyle name="Total 3 2 18 4" xfId="33324"/>
    <cellStyle name="Total 3 2 18 4 2" xfId="33325"/>
    <cellStyle name="Total 3 2 18 4 2 2" xfId="33326"/>
    <cellStyle name="Total 3 2 18 4 3" xfId="33327"/>
    <cellStyle name="Total 3 2 18 4 3 2" xfId="33328"/>
    <cellStyle name="Total 3 2 18 4 4" xfId="33329"/>
    <cellStyle name="Total 3 2 18 4 5" xfId="33330"/>
    <cellStyle name="Total 3 2 18 5" xfId="33331"/>
    <cellStyle name="Total 3 2 18 5 2" xfId="33332"/>
    <cellStyle name="Total 3 2 18 6" xfId="33333"/>
    <cellStyle name="Total 3 2 18 6 2" xfId="33334"/>
    <cellStyle name="Total 3 2 18 7" xfId="33335"/>
    <cellStyle name="Total 3 2 18 8" xfId="33336"/>
    <cellStyle name="Total 3 2 19" xfId="33337"/>
    <cellStyle name="Total 3 2 19 2" xfId="33338"/>
    <cellStyle name="Total 3 2 19 2 2" xfId="33339"/>
    <cellStyle name="Total 3 2 19 2 2 2" xfId="33340"/>
    <cellStyle name="Total 3 2 19 2 3" xfId="33341"/>
    <cellStyle name="Total 3 2 19 2 3 2" xfId="33342"/>
    <cellStyle name="Total 3 2 19 2 4" xfId="33343"/>
    <cellStyle name="Total 3 2 19 2 5" xfId="33344"/>
    <cellStyle name="Total 3 2 19 3" xfId="33345"/>
    <cellStyle name="Total 3 2 19 3 2" xfId="33346"/>
    <cellStyle name="Total 3 2 19 3 2 2" xfId="33347"/>
    <cellStyle name="Total 3 2 19 3 3" xfId="33348"/>
    <cellStyle name="Total 3 2 19 3 3 2" xfId="33349"/>
    <cellStyle name="Total 3 2 19 3 4" xfId="33350"/>
    <cellStyle name="Total 3 2 19 3 5" xfId="33351"/>
    <cellStyle name="Total 3 2 19 4" xfId="33352"/>
    <cellStyle name="Total 3 2 19 4 2" xfId="33353"/>
    <cellStyle name="Total 3 2 19 4 2 2" xfId="33354"/>
    <cellStyle name="Total 3 2 19 4 3" xfId="33355"/>
    <cellStyle name="Total 3 2 19 4 3 2" xfId="33356"/>
    <cellStyle name="Total 3 2 19 4 4" xfId="33357"/>
    <cellStyle name="Total 3 2 19 4 5" xfId="33358"/>
    <cellStyle name="Total 3 2 19 5" xfId="33359"/>
    <cellStyle name="Total 3 2 19 5 2" xfId="33360"/>
    <cellStyle name="Total 3 2 19 6" xfId="33361"/>
    <cellStyle name="Total 3 2 19 6 2" xfId="33362"/>
    <cellStyle name="Total 3 2 19 7" xfId="33363"/>
    <cellStyle name="Total 3 2 19 8" xfId="33364"/>
    <cellStyle name="Total 3 2 2" xfId="33365"/>
    <cellStyle name="Total 3 2 2 2" xfId="33366"/>
    <cellStyle name="Total 3 2 2 2 2" xfId="33367"/>
    <cellStyle name="Total 3 2 2 2 2 2" xfId="33368"/>
    <cellStyle name="Total 3 2 2 2 3" xfId="33369"/>
    <cellStyle name="Total 3 2 2 2 3 2" xfId="33370"/>
    <cellStyle name="Total 3 2 2 2 4" xfId="33371"/>
    <cellStyle name="Total 3 2 2 2 5" xfId="33372"/>
    <cellStyle name="Total 3 2 2 3" xfId="33373"/>
    <cellStyle name="Total 3 2 2 3 2" xfId="33374"/>
    <cellStyle name="Total 3 2 2 3 2 2" xfId="33375"/>
    <cellStyle name="Total 3 2 2 3 3" xfId="33376"/>
    <cellStyle name="Total 3 2 2 3 3 2" xfId="33377"/>
    <cellStyle name="Total 3 2 2 3 4" xfId="33378"/>
    <cellStyle name="Total 3 2 2 3 5" xfId="33379"/>
    <cellStyle name="Total 3 2 2 4" xfId="33380"/>
    <cellStyle name="Total 3 2 2 4 2" xfId="33381"/>
    <cellStyle name="Total 3 2 2 4 2 2" xfId="33382"/>
    <cellStyle name="Total 3 2 2 4 3" xfId="33383"/>
    <cellStyle name="Total 3 2 2 4 3 2" xfId="33384"/>
    <cellStyle name="Total 3 2 2 4 4" xfId="33385"/>
    <cellStyle name="Total 3 2 2 4 5" xfId="33386"/>
    <cellStyle name="Total 3 2 2 5" xfId="33387"/>
    <cellStyle name="Total 3 2 2 5 2" xfId="33388"/>
    <cellStyle name="Total 3 2 2 6" xfId="33389"/>
    <cellStyle name="Total 3 2 2 6 2" xfId="33390"/>
    <cellStyle name="Total 3 2 2 7" xfId="33391"/>
    <cellStyle name="Total 3 2 2 8" xfId="33392"/>
    <cellStyle name="Total 3 2 20" xfId="33393"/>
    <cellStyle name="Total 3 2 20 2" xfId="33394"/>
    <cellStyle name="Total 3 2 20 2 2" xfId="33395"/>
    <cellStyle name="Total 3 2 20 2 2 2" xfId="33396"/>
    <cellStyle name="Total 3 2 20 2 3" xfId="33397"/>
    <cellStyle name="Total 3 2 20 2 3 2" xfId="33398"/>
    <cellStyle name="Total 3 2 20 2 4" xfId="33399"/>
    <cellStyle name="Total 3 2 20 2 5" xfId="33400"/>
    <cellStyle name="Total 3 2 20 3" xfId="33401"/>
    <cellStyle name="Total 3 2 20 3 2" xfId="33402"/>
    <cellStyle name="Total 3 2 20 3 2 2" xfId="33403"/>
    <cellStyle name="Total 3 2 20 3 3" xfId="33404"/>
    <cellStyle name="Total 3 2 20 3 3 2" xfId="33405"/>
    <cellStyle name="Total 3 2 20 3 4" xfId="33406"/>
    <cellStyle name="Total 3 2 20 3 5" xfId="33407"/>
    <cellStyle name="Total 3 2 20 4" xfId="33408"/>
    <cellStyle name="Total 3 2 20 4 2" xfId="33409"/>
    <cellStyle name="Total 3 2 20 4 2 2" xfId="33410"/>
    <cellStyle name="Total 3 2 20 4 3" xfId="33411"/>
    <cellStyle name="Total 3 2 20 4 3 2" xfId="33412"/>
    <cellStyle name="Total 3 2 20 4 4" xfId="33413"/>
    <cellStyle name="Total 3 2 20 4 5" xfId="33414"/>
    <cellStyle name="Total 3 2 20 5" xfId="33415"/>
    <cellStyle name="Total 3 2 20 5 2" xfId="33416"/>
    <cellStyle name="Total 3 2 20 6" xfId="33417"/>
    <cellStyle name="Total 3 2 20 6 2" xfId="33418"/>
    <cellStyle name="Total 3 2 20 7" xfId="33419"/>
    <cellStyle name="Total 3 2 20 8" xfId="33420"/>
    <cellStyle name="Total 3 2 21" xfId="33421"/>
    <cellStyle name="Total 3 2 21 2" xfId="33422"/>
    <cellStyle name="Total 3 2 21 2 2" xfId="33423"/>
    <cellStyle name="Total 3 2 21 2 2 2" xfId="33424"/>
    <cellStyle name="Total 3 2 21 2 3" xfId="33425"/>
    <cellStyle name="Total 3 2 21 2 3 2" xfId="33426"/>
    <cellStyle name="Total 3 2 21 2 4" xfId="33427"/>
    <cellStyle name="Total 3 2 21 2 5" xfId="33428"/>
    <cellStyle name="Total 3 2 21 3" xfId="33429"/>
    <cellStyle name="Total 3 2 21 3 2" xfId="33430"/>
    <cellStyle name="Total 3 2 21 3 2 2" xfId="33431"/>
    <cellStyle name="Total 3 2 21 3 3" xfId="33432"/>
    <cellStyle name="Total 3 2 21 3 3 2" xfId="33433"/>
    <cellStyle name="Total 3 2 21 3 4" xfId="33434"/>
    <cellStyle name="Total 3 2 21 3 5" xfId="33435"/>
    <cellStyle name="Total 3 2 21 4" xfId="33436"/>
    <cellStyle name="Total 3 2 21 4 2" xfId="33437"/>
    <cellStyle name="Total 3 2 21 4 2 2" xfId="33438"/>
    <cellStyle name="Total 3 2 21 4 3" xfId="33439"/>
    <cellStyle name="Total 3 2 21 4 3 2" xfId="33440"/>
    <cellStyle name="Total 3 2 21 4 4" xfId="33441"/>
    <cellStyle name="Total 3 2 21 4 5" xfId="33442"/>
    <cellStyle name="Total 3 2 21 5" xfId="33443"/>
    <cellStyle name="Total 3 2 21 5 2" xfId="33444"/>
    <cellStyle name="Total 3 2 21 6" xfId="33445"/>
    <cellStyle name="Total 3 2 21 6 2" xfId="33446"/>
    <cellStyle name="Total 3 2 21 7" xfId="33447"/>
    <cellStyle name="Total 3 2 21 8" xfId="33448"/>
    <cellStyle name="Total 3 2 22" xfId="33449"/>
    <cellStyle name="Total 3 2 22 2" xfId="33450"/>
    <cellStyle name="Total 3 2 22 2 2" xfId="33451"/>
    <cellStyle name="Total 3 2 22 2 2 2" xfId="33452"/>
    <cellStyle name="Total 3 2 22 2 3" xfId="33453"/>
    <cellStyle name="Total 3 2 22 2 3 2" xfId="33454"/>
    <cellStyle name="Total 3 2 22 2 4" xfId="33455"/>
    <cellStyle name="Total 3 2 22 2 5" xfId="33456"/>
    <cellStyle name="Total 3 2 22 3" xfId="33457"/>
    <cellStyle name="Total 3 2 22 3 2" xfId="33458"/>
    <cellStyle name="Total 3 2 22 3 2 2" xfId="33459"/>
    <cellStyle name="Total 3 2 22 3 3" xfId="33460"/>
    <cellStyle name="Total 3 2 22 3 3 2" xfId="33461"/>
    <cellStyle name="Total 3 2 22 3 4" xfId="33462"/>
    <cellStyle name="Total 3 2 22 3 5" xfId="33463"/>
    <cellStyle name="Total 3 2 22 4" xfId="33464"/>
    <cellStyle name="Total 3 2 22 4 2" xfId="33465"/>
    <cellStyle name="Total 3 2 22 4 2 2" xfId="33466"/>
    <cellStyle name="Total 3 2 22 4 3" xfId="33467"/>
    <cellStyle name="Total 3 2 22 4 3 2" xfId="33468"/>
    <cellStyle name="Total 3 2 22 4 4" xfId="33469"/>
    <cellStyle name="Total 3 2 22 4 5" xfId="33470"/>
    <cellStyle name="Total 3 2 22 5" xfId="33471"/>
    <cellStyle name="Total 3 2 22 5 2" xfId="33472"/>
    <cellStyle name="Total 3 2 22 6" xfId="33473"/>
    <cellStyle name="Total 3 2 22 6 2" xfId="33474"/>
    <cellStyle name="Total 3 2 22 7" xfId="33475"/>
    <cellStyle name="Total 3 2 22 8" xfId="33476"/>
    <cellStyle name="Total 3 2 23" xfId="33477"/>
    <cellStyle name="Total 3 2 23 2" xfId="33478"/>
    <cellStyle name="Total 3 2 3" xfId="33479"/>
    <cellStyle name="Total 3 2 3 2" xfId="33480"/>
    <cellStyle name="Total 3 2 3 2 2" xfId="33481"/>
    <cellStyle name="Total 3 2 3 2 2 2" xfId="33482"/>
    <cellStyle name="Total 3 2 3 2 3" xfId="33483"/>
    <cellStyle name="Total 3 2 3 2 3 2" xfId="33484"/>
    <cellStyle name="Total 3 2 3 2 4" xfId="33485"/>
    <cellStyle name="Total 3 2 3 2 5" xfId="33486"/>
    <cellStyle name="Total 3 2 3 3" xfId="33487"/>
    <cellStyle name="Total 3 2 3 3 2" xfId="33488"/>
    <cellStyle name="Total 3 2 3 3 2 2" xfId="33489"/>
    <cellStyle name="Total 3 2 3 3 3" xfId="33490"/>
    <cellStyle name="Total 3 2 3 3 3 2" xfId="33491"/>
    <cellStyle name="Total 3 2 3 3 4" xfId="33492"/>
    <cellStyle name="Total 3 2 3 3 5" xfId="33493"/>
    <cellStyle name="Total 3 2 3 4" xfId="33494"/>
    <cellStyle name="Total 3 2 3 4 2" xfId="33495"/>
    <cellStyle name="Total 3 2 3 4 2 2" xfId="33496"/>
    <cellStyle name="Total 3 2 3 4 3" xfId="33497"/>
    <cellStyle name="Total 3 2 3 4 3 2" xfId="33498"/>
    <cellStyle name="Total 3 2 3 4 4" xfId="33499"/>
    <cellStyle name="Total 3 2 3 4 5" xfId="33500"/>
    <cellStyle name="Total 3 2 3 5" xfId="33501"/>
    <cellStyle name="Total 3 2 3 5 2" xfId="33502"/>
    <cellStyle name="Total 3 2 3 6" xfId="33503"/>
    <cellStyle name="Total 3 2 3 6 2" xfId="33504"/>
    <cellStyle name="Total 3 2 3 7" xfId="33505"/>
    <cellStyle name="Total 3 2 3 8" xfId="33506"/>
    <cellStyle name="Total 3 2 4" xfId="33507"/>
    <cellStyle name="Total 3 2 4 2" xfId="33508"/>
    <cellStyle name="Total 3 2 4 2 2" xfId="33509"/>
    <cellStyle name="Total 3 2 4 2 2 2" xfId="33510"/>
    <cellStyle name="Total 3 2 4 2 3" xfId="33511"/>
    <cellStyle name="Total 3 2 4 2 3 2" xfId="33512"/>
    <cellStyle name="Total 3 2 4 2 4" xfId="33513"/>
    <cellStyle name="Total 3 2 4 2 5" xfId="33514"/>
    <cellStyle name="Total 3 2 4 3" xfId="33515"/>
    <cellStyle name="Total 3 2 4 3 2" xfId="33516"/>
    <cellStyle name="Total 3 2 4 3 2 2" xfId="33517"/>
    <cellStyle name="Total 3 2 4 3 3" xfId="33518"/>
    <cellStyle name="Total 3 2 4 3 3 2" xfId="33519"/>
    <cellStyle name="Total 3 2 4 3 4" xfId="33520"/>
    <cellStyle name="Total 3 2 4 3 5" xfId="33521"/>
    <cellStyle name="Total 3 2 4 4" xfId="33522"/>
    <cellStyle name="Total 3 2 4 4 2" xfId="33523"/>
    <cellStyle name="Total 3 2 4 4 2 2" xfId="33524"/>
    <cellStyle name="Total 3 2 4 4 3" xfId="33525"/>
    <cellStyle name="Total 3 2 4 4 3 2" xfId="33526"/>
    <cellStyle name="Total 3 2 4 4 4" xfId="33527"/>
    <cellStyle name="Total 3 2 4 4 5" xfId="33528"/>
    <cellStyle name="Total 3 2 4 5" xfId="33529"/>
    <cellStyle name="Total 3 2 4 5 2" xfId="33530"/>
    <cellStyle name="Total 3 2 4 6" xfId="33531"/>
    <cellStyle name="Total 3 2 4 6 2" xfId="33532"/>
    <cellStyle name="Total 3 2 4 7" xfId="33533"/>
    <cellStyle name="Total 3 2 4 8" xfId="33534"/>
    <cellStyle name="Total 3 2 5" xfId="33535"/>
    <cellStyle name="Total 3 2 5 2" xfId="33536"/>
    <cellStyle name="Total 3 2 5 2 2" xfId="33537"/>
    <cellStyle name="Total 3 2 5 2 2 2" xfId="33538"/>
    <cellStyle name="Total 3 2 5 2 3" xfId="33539"/>
    <cellStyle name="Total 3 2 5 2 3 2" xfId="33540"/>
    <cellStyle name="Total 3 2 5 2 4" xfId="33541"/>
    <cellStyle name="Total 3 2 5 2 5" xfId="33542"/>
    <cellStyle name="Total 3 2 5 3" xfId="33543"/>
    <cellStyle name="Total 3 2 5 3 2" xfId="33544"/>
    <cellStyle name="Total 3 2 5 3 2 2" xfId="33545"/>
    <cellStyle name="Total 3 2 5 3 3" xfId="33546"/>
    <cellStyle name="Total 3 2 5 3 3 2" xfId="33547"/>
    <cellStyle name="Total 3 2 5 3 4" xfId="33548"/>
    <cellStyle name="Total 3 2 5 3 5" xfId="33549"/>
    <cellStyle name="Total 3 2 5 4" xfId="33550"/>
    <cellStyle name="Total 3 2 5 4 2" xfId="33551"/>
    <cellStyle name="Total 3 2 5 4 2 2" xfId="33552"/>
    <cellStyle name="Total 3 2 5 4 3" xfId="33553"/>
    <cellStyle name="Total 3 2 5 4 3 2" xfId="33554"/>
    <cellStyle name="Total 3 2 5 4 4" xfId="33555"/>
    <cellStyle name="Total 3 2 5 4 5" xfId="33556"/>
    <cellStyle name="Total 3 2 5 5" xfId="33557"/>
    <cellStyle name="Total 3 2 5 5 2" xfId="33558"/>
    <cellStyle name="Total 3 2 5 6" xfId="33559"/>
    <cellStyle name="Total 3 2 5 6 2" xfId="33560"/>
    <cellStyle name="Total 3 2 5 7" xfId="33561"/>
    <cellStyle name="Total 3 2 5 8" xfId="33562"/>
    <cellStyle name="Total 3 2 6" xfId="33563"/>
    <cellStyle name="Total 3 2 6 2" xfId="33564"/>
    <cellStyle name="Total 3 2 6 2 2" xfId="33565"/>
    <cellStyle name="Total 3 2 6 2 2 2" xfId="33566"/>
    <cellStyle name="Total 3 2 6 2 3" xfId="33567"/>
    <cellStyle name="Total 3 2 6 2 3 2" xfId="33568"/>
    <cellStyle name="Total 3 2 6 2 4" xfId="33569"/>
    <cellStyle name="Total 3 2 6 2 5" xfId="33570"/>
    <cellStyle name="Total 3 2 6 3" xfId="33571"/>
    <cellStyle name="Total 3 2 6 3 2" xfId="33572"/>
    <cellStyle name="Total 3 2 6 3 2 2" xfId="33573"/>
    <cellStyle name="Total 3 2 6 3 3" xfId="33574"/>
    <cellStyle name="Total 3 2 6 3 3 2" xfId="33575"/>
    <cellStyle name="Total 3 2 6 3 4" xfId="33576"/>
    <cellStyle name="Total 3 2 6 3 5" xfId="33577"/>
    <cellStyle name="Total 3 2 6 4" xfId="33578"/>
    <cellStyle name="Total 3 2 6 4 2" xfId="33579"/>
    <cellStyle name="Total 3 2 6 4 2 2" xfId="33580"/>
    <cellStyle name="Total 3 2 6 4 3" xfId="33581"/>
    <cellStyle name="Total 3 2 6 4 3 2" xfId="33582"/>
    <cellStyle name="Total 3 2 6 4 4" xfId="33583"/>
    <cellStyle name="Total 3 2 6 4 5" xfId="33584"/>
    <cellStyle name="Total 3 2 6 5" xfId="33585"/>
    <cellStyle name="Total 3 2 6 5 2" xfId="33586"/>
    <cellStyle name="Total 3 2 6 6" xfId="33587"/>
    <cellStyle name="Total 3 2 6 6 2" xfId="33588"/>
    <cellStyle name="Total 3 2 6 7" xfId="33589"/>
    <cellStyle name="Total 3 2 6 8" xfId="33590"/>
    <cellStyle name="Total 3 2 7" xfId="33591"/>
    <cellStyle name="Total 3 2 7 2" xfId="33592"/>
    <cellStyle name="Total 3 2 7 2 2" xfId="33593"/>
    <cellStyle name="Total 3 2 7 2 2 2" xfId="33594"/>
    <cellStyle name="Total 3 2 7 2 3" xfId="33595"/>
    <cellStyle name="Total 3 2 7 2 3 2" xfId="33596"/>
    <cellStyle name="Total 3 2 7 2 4" xfId="33597"/>
    <cellStyle name="Total 3 2 7 2 5" xfId="33598"/>
    <cellStyle name="Total 3 2 7 3" xfId="33599"/>
    <cellStyle name="Total 3 2 7 3 2" xfId="33600"/>
    <cellStyle name="Total 3 2 7 3 2 2" xfId="33601"/>
    <cellStyle name="Total 3 2 7 3 3" xfId="33602"/>
    <cellStyle name="Total 3 2 7 3 3 2" xfId="33603"/>
    <cellStyle name="Total 3 2 7 3 4" xfId="33604"/>
    <cellStyle name="Total 3 2 7 3 5" xfId="33605"/>
    <cellStyle name="Total 3 2 7 4" xfId="33606"/>
    <cellStyle name="Total 3 2 7 4 2" xfId="33607"/>
    <cellStyle name="Total 3 2 7 4 2 2" xfId="33608"/>
    <cellStyle name="Total 3 2 7 4 3" xfId="33609"/>
    <cellStyle name="Total 3 2 7 4 3 2" xfId="33610"/>
    <cellStyle name="Total 3 2 7 4 4" xfId="33611"/>
    <cellStyle name="Total 3 2 7 4 5" xfId="33612"/>
    <cellStyle name="Total 3 2 7 5" xfId="33613"/>
    <cellStyle name="Total 3 2 7 5 2" xfId="33614"/>
    <cellStyle name="Total 3 2 7 6" xfId="33615"/>
    <cellStyle name="Total 3 2 7 6 2" xfId="33616"/>
    <cellStyle name="Total 3 2 7 7" xfId="33617"/>
    <cellStyle name="Total 3 2 7 8" xfId="33618"/>
    <cellStyle name="Total 3 2 8" xfId="33619"/>
    <cellStyle name="Total 3 2 8 2" xfId="33620"/>
    <cellStyle name="Total 3 2 8 2 2" xfId="33621"/>
    <cellStyle name="Total 3 2 8 2 2 2" xfId="33622"/>
    <cellStyle name="Total 3 2 8 2 3" xfId="33623"/>
    <cellStyle name="Total 3 2 8 2 3 2" xfId="33624"/>
    <cellStyle name="Total 3 2 8 2 4" xfId="33625"/>
    <cellStyle name="Total 3 2 8 2 5" xfId="33626"/>
    <cellStyle name="Total 3 2 8 3" xfId="33627"/>
    <cellStyle name="Total 3 2 8 3 2" xfId="33628"/>
    <cellStyle name="Total 3 2 8 3 2 2" xfId="33629"/>
    <cellStyle name="Total 3 2 8 3 3" xfId="33630"/>
    <cellStyle name="Total 3 2 8 3 3 2" xfId="33631"/>
    <cellStyle name="Total 3 2 8 3 4" xfId="33632"/>
    <cellStyle name="Total 3 2 8 3 5" xfId="33633"/>
    <cellStyle name="Total 3 2 8 4" xfId="33634"/>
    <cellStyle name="Total 3 2 8 4 2" xfId="33635"/>
    <cellStyle name="Total 3 2 8 4 2 2" xfId="33636"/>
    <cellStyle name="Total 3 2 8 4 3" xfId="33637"/>
    <cellStyle name="Total 3 2 8 4 3 2" xfId="33638"/>
    <cellStyle name="Total 3 2 8 4 4" xfId="33639"/>
    <cellStyle name="Total 3 2 8 4 5" xfId="33640"/>
    <cellStyle name="Total 3 2 8 5" xfId="33641"/>
    <cellStyle name="Total 3 2 8 5 2" xfId="33642"/>
    <cellStyle name="Total 3 2 8 6" xfId="33643"/>
    <cellStyle name="Total 3 2 8 6 2" xfId="33644"/>
    <cellStyle name="Total 3 2 8 7" xfId="33645"/>
    <cellStyle name="Total 3 2 8 8" xfId="33646"/>
    <cellStyle name="Total 3 2 9" xfId="33647"/>
    <cellStyle name="Total 3 2 9 2" xfId="33648"/>
    <cellStyle name="Total 3 2 9 2 2" xfId="33649"/>
    <cellStyle name="Total 3 2 9 2 2 2" xfId="33650"/>
    <cellStyle name="Total 3 2 9 2 3" xfId="33651"/>
    <cellStyle name="Total 3 2 9 2 3 2" xfId="33652"/>
    <cellStyle name="Total 3 2 9 2 4" xfId="33653"/>
    <cellStyle name="Total 3 2 9 2 5" xfId="33654"/>
    <cellStyle name="Total 3 2 9 3" xfId="33655"/>
    <cellStyle name="Total 3 2 9 3 2" xfId="33656"/>
    <cellStyle name="Total 3 2 9 3 2 2" xfId="33657"/>
    <cellStyle name="Total 3 2 9 3 3" xfId="33658"/>
    <cellStyle name="Total 3 2 9 3 3 2" xfId="33659"/>
    <cellStyle name="Total 3 2 9 3 4" xfId="33660"/>
    <cellStyle name="Total 3 2 9 3 5" xfId="33661"/>
    <cellStyle name="Total 3 2 9 4" xfId="33662"/>
    <cellStyle name="Total 3 2 9 4 2" xfId="33663"/>
    <cellStyle name="Total 3 2 9 4 2 2" xfId="33664"/>
    <cellStyle name="Total 3 2 9 4 3" xfId="33665"/>
    <cellStyle name="Total 3 2 9 4 3 2" xfId="33666"/>
    <cellStyle name="Total 3 2 9 4 4" xfId="33667"/>
    <cellStyle name="Total 3 2 9 4 5" xfId="33668"/>
    <cellStyle name="Total 3 2 9 5" xfId="33669"/>
    <cellStyle name="Total 3 2 9 5 2" xfId="33670"/>
    <cellStyle name="Total 3 2 9 6" xfId="33671"/>
    <cellStyle name="Total 3 2 9 6 2" xfId="33672"/>
    <cellStyle name="Total 3 2 9 7" xfId="33673"/>
    <cellStyle name="Total 3 2 9 8" xfId="33674"/>
    <cellStyle name="Total 3 3" xfId="5301"/>
    <cellStyle name="Total 4" xfId="5302"/>
    <cellStyle name="Total 4 10" xfId="33675"/>
    <cellStyle name="Total 4 10 2" xfId="33676"/>
    <cellStyle name="Total 4 10 2 2" xfId="33677"/>
    <cellStyle name="Total 4 10 2 2 2" xfId="33678"/>
    <cellStyle name="Total 4 10 2 3" xfId="33679"/>
    <cellStyle name="Total 4 10 2 3 2" xfId="33680"/>
    <cellStyle name="Total 4 10 2 4" xfId="33681"/>
    <cellStyle name="Total 4 10 2 5" xfId="33682"/>
    <cellStyle name="Total 4 10 3" xfId="33683"/>
    <cellStyle name="Total 4 10 3 2" xfId="33684"/>
    <cellStyle name="Total 4 10 3 2 2" xfId="33685"/>
    <cellStyle name="Total 4 10 3 3" xfId="33686"/>
    <cellStyle name="Total 4 10 3 3 2" xfId="33687"/>
    <cellStyle name="Total 4 10 3 4" xfId="33688"/>
    <cellStyle name="Total 4 10 3 5" xfId="33689"/>
    <cellStyle name="Total 4 10 4" xfId="33690"/>
    <cellStyle name="Total 4 10 4 2" xfId="33691"/>
    <cellStyle name="Total 4 10 4 2 2" xfId="33692"/>
    <cellStyle name="Total 4 10 4 3" xfId="33693"/>
    <cellStyle name="Total 4 10 4 3 2" xfId="33694"/>
    <cellStyle name="Total 4 10 4 4" xfId="33695"/>
    <cellStyle name="Total 4 10 4 5" xfId="33696"/>
    <cellStyle name="Total 4 10 5" xfId="33697"/>
    <cellStyle name="Total 4 10 5 2" xfId="33698"/>
    <cellStyle name="Total 4 10 6" xfId="33699"/>
    <cellStyle name="Total 4 10 6 2" xfId="33700"/>
    <cellStyle name="Total 4 10 7" xfId="33701"/>
    <cellStyle name="Total 4 10 8" xfId="33702"/>
    <cellStyle name="Total 4 2" xfId="5303"/>
    <cellStyle name="Total 4 2 2" xfId="5304"/>
    <cellStyle name="Total 4 2 2 2" xfId="5305"/>
    <cellStyle name="Total 4 2 2 2 2" xfId="33703"/>
    <cellStyle name="Total 4 2 2 3" xfId="33704"/>
    <cellStyle name="Total 4 2 2 3 2" xfId="33705"/>
    <cellStyle name="Total 4 2 2 3 2 2" xfId="33706"/>
    <cellStyle name="Total 4 2 2 3 2 2 2" xfId="33707"/>
    <cellStyle name="Total 4 2 2 3 2 3" xfId="33708"/>
    <cellStyle name="Total 4 2 2 3 2 3 2" xfId="33709"/>
    <cellStyle name="Total 4 2 2 3 2 4" xfId="33710"/>
    <cellStyle name="Total 4 2 2 3 2 5" xfId="33711"/>
    <cellStyle name="Total 4 2 2 3 3" xfId="33712"/>
    <cellStyle name="Total 4 2 2 3 3 2" xfId="33713"/>
    <cellStyle name="Total 4 2 2 3 3 2 2" xfId="33714"/>
    <cellStyle name="Total 4 2 2 3 3 3" xfId="33715"/>
    <cellStyle name="Total 4 2 2 3 3 3 2" xfId="33716"/>
    <cellStyle name="Total 4 2 2 3 3 4" xfId="33717"/>
    <cellStyle name="Total 4 2 2 3 3 5" xfId="33718"/>
    <cellStyle name="Total 4 2 2 3 4" xfId="33719"/>
    <cellStyle name="Total 4 2 2 3 4 2" xfId="33720"/>
    <cellStyle name="Total 4 2 2 3 4 2 2" xfId="33721"/>
    <cellStyle name="Total 4 2 2 3 4 3" xfId="33722"/>
    <cellStyle name="Total 4 2 2 3 4 3 2" xfId="33723"/>
    <cellStyle name="Total 4 2 2 3 4 4" xfId="33724"/>
    <cellStyle name="Total 4 2 2 3 4 5" xfId="33725"/>
    <cellStyle name="Total 4 2 2 3 5" xfId="33726"/>
    <cellStyle name="Total 4 2 2 3 5 2" xfId="33727"/>
    <cellStyle name="Total 4 2 2 3 6" xfId="33728"/>
    <cellStyle name="Total 4 2 2 3 6 2" xfId="33729"/>
    <cellStyle name="Total 4 2 2 3 7" xfId="33730"/>
    <cellStyle name="Total 4 2 2 3 8" xfId="33731"/>
    <cellStyle name="Total 4 2 2 4" xfId="33732"/>
    <cellStyle name="Total 4 2 2 4 2" xfId="33733"/>
    <cellStyle name="Total 4 2 2 4 2 2" xfId="33734"/>
    <cellStyle name="Total 4 2 2 4 2 2 2" xfId="33735"/>
    <cellStyle name="Total 4 2 2 4 2 3" xfId="33736"/>
    <cellStyle name="Total 4 2 2 4 2 3 2" xfId="33737"/>
    <cellStyle name="Total 4 2 2 4 2 4" xfId="33738"/>
    <cellStyle name="Total 4 2 2 4 2 5" xfId="33739"/>
    <cellStyle name="Total 4 2 2 4 3" xfId="33740"/>
    <cellStyle name="Total 4 2 2 4 3 2" xfId="33741"/>
    <cellStyle name="Total 4 2 2 4 3 2 2" xfId="33742"/>
    <cellStyle name="Total 4 2 2 4 3 3" xfId="33743"/>
    <cellStyle name="Total 4 2 2 4 3 3 2" xfId="33744"/>
    <cellStyle name="Total 4 2 2 4 3 4" xfId="33745"/>
    <cellStyle name="Total 4 2 2 4 3 5" xfId="33746"/>
    <cellStyle name="Total 4 2 2 4 4" xfId="33747"/>
    <cellStyle name="Total 4 2 2 4 4 2" xfId="33748"/>
    <cellStyle name="Total 4 2 2 4 4 2 2" xfId="33749"/>
    <cellStyle name="Total 4 2 2 4 4 3" xfId="33750"/>
    <cellStyle name="Total 4 2 2 4 4 3 2" xfId="33751"/>
    <cellStyle name="Total 4 2 2 4 4 4" xfId="33752"/>
    <cellStyle name="Total 4 2 2 4 4 5" xfId="33753"/>
    <cellStyle name="Total 4 2 2 4 5" xfId="33754"/>
    <cellStyle name="Total 4 2 2 4 5 2" xfId="33755"/>
    <cellStyle name="Total 4 2 2 4 6" xfId="33756"/>
    <cellStyle name="Total 4 2 2 4 6 2" xfId="33757"/>
    <cellStyle name="Total 4 2 2 4 7" xfId="33758"/>
    <cellStyle name="Total 4 2 2 4 8" xfId="33759"/>
    <cellStyle name="Total 4 2 2 5" xfId="33760"/>
    <cellStyle name="Total 4 2 2 5 2" xfId="33761"/>
    <cellStyle name="Total 4 2 2 5 2 2" xfId="33762"/>
    <cellStyle name="Total 4 2 2 5 2 2 2" xfId="33763"/>
    <cellStyle name="Total 4 2 2 5 2 3" xfId="33764"/>
    <cellStyle name="Total 4 2 2 5 2 3 2" xfId="33765"/>
    <cellStyle name="Total 4 2 2 5 2 4" xfId="33766"/>
    <cellStyle name="Total 4 2 2 5 2 5" xfId="33767"/>
    <cellStyle name="Total 4 2 2 5 3" xfId="33768"/>
    <cellStyle name="Total 4 2 2 5 3 2" xfId="33769"/>
    <cellStyle name="Total 4 2 2 5 3 2 2" xfId="33770"/>
    <cellStyle name="Total 4 2 2 5 3 3" xfId="33771"/>
    <cellStyle name="Total 4 2 2 5 3 3 2" xfId="33772"/>
    <cellStyle name="Total 4 2 2 5 3 4" xfId="33773"/>
    <cellStyle name="Total 4 2 2 5 3 5" xfId="33774"/>
    <cellStyle name="Total 4 2 2 5 4" xfId="33775"/>
    <cellStyle name="Total 4 2 2 5 4 2" xfId="33776"/>
    <cellStyle name="Total 4 2 2 5 4 2 2" xfId="33777"/>
    <cellStyle name="Total 4 2 2 5 4 3" xfId="33778"/>
    <cellStyle name="Total 4 2 2 5 4 3 2" xfId="33779"/>
    <cellStyle name="Total 4 2 2 5 4 4" xfId="33780"/>
    <cellStyle name="Total 4 2 2 5 4 5" xfId="33781"/>
    <cellStyle name="Total 4 2 2 5 5" xfId="33782"/>
    <cellStyle name="Total 4 2 2 5 5 2" xfId="33783"/>
    <cellStyle name="Total 4 2 2 5 6" xfId="33784"/>
    <cellStyle name="Total 4 2 2 5 6 2" xfId="33785"/>
    <cellStyle name="Total 4 2 2 5 7" xfId="33786"/>
    <cellStyle name="Total 4 2 2 5 8" xfId="33787"/>
    <cellStyle name="Total 4 2 2 6" xfId="33788"/>
    <cellStyle name="Total 4 2 2 6 2" xfId="33789"/>
    <cellStyle name="Total 4 2 2 6 3" xfId="33790"/>
    <cellStyle name="Total 4 2 2 6 3 2" xfId="33791"/>
    <cellStyle name="Total 4 2 2 6 4" xfId="33792"/>
    <cellStyle name="Total 4 2 2 6 4 2" xfId="33793"/>
    <cellStyle name="Total 4 2 2 6 5" xfId="33794"/>
    <cellStyle name="Total 4 2 2 6 6" xfId="33795"/>
    <cellStyle name="Total 4 2 2 7" xfId="33796"/>
    <cellStyle name="Total 4 2 2 7 2" xfId="33797"/>
    <cellStyle name="Total 4 2 2 7 2 2" xfId="33798"/>
    <cellStyle name="Total 4 2 2 7 2 2 2" xfId="33799"/>
    <cellStyle name="Total 4 2 2 7 2 3" xfId="33800"/>
    <cellStyle name="Total 4 2 2 7 2 3 2" xfId="33801"/>
    <cellStyle name="Total 4 2 2 7 2 4" xfId="33802"/>
    <cellStyle name="Total 4 2 2 7 2 5" xfId="33803"/>
    <cellStyle name="Total 4 2 2 7 3" xfId="33804"/>
    <cellStyle name="Total 4 2 2 7 3 2" xfId="33805"/>
    <cellStyle name="Total 4 2 2 7 3 2 2" xfId="33806"/>
    <cellStyle name="Total 4 2 2 7 3 3" xfId="33807"/>
    <cellStyle name="Total 4 2 2 7 3 3 2" xfId="33808"/>
    <cellStyle name="Total 4 2 2 7 3 4" xfId="33809"/>
    <cellStyle name="Total 4 2 2 7 3 5" xfId="33810"/>
    <cellStyle name="Total 4 2 2 7 4" xfId="33811"/>
    <cellStyle name="Total 4 2 2 7 4 2" xfId="33812"/>
    <cellStyle name="Total 4 2 2 7 4 2 2" xfId="33813"/>
    <cellStyle name="Total 4 2 2 7 4 3" xfId="33814"/>
    <cellStyle name="Total 4 2 2 7 4 3 2" xfId="33815"/>
    <cellStyle name="Total 4 2 2 7 4 4" xfId="33816"/>
    <cellStyle name="Total 4 2 2 7 4 5" xfId="33817"/>
    <cellStyle name="Total 4 2 2 7 5" xfId="33818"/>
    <cellStyle name="Total 4 2 2 7 5 2" xfId="33819"/>
    <cellStyle name="Total 4 2 2 7 6" xfId="33820"/>
    <cellStyle name="Total 4 2 2 7 6 2" xfId="33821"/>
    <cellStyle name="Total 4 2 2 7 7" xfId="33822"/>
    <cellStyle name="Total 4 2 2 7 8" xfId="33823"/>
    <cellStyle name="Total 4 2 2 8" xfId="33824"/>
    <cellStyle name="Total 4 2 2 8 2" xfId="33825"/>
    <cellStyle name="Total 4 2 2 8 2 2" xfId="33826"/>
    <cellStyle name="Total 4 2 2 8 2 2 2" xfId="33827"/>
    <cellStyle name="Total 4 2 2 8 2 3" xfId="33828"/>
    <cellStyle name="Total 4 2 2 8 2 3 2" xfId="33829"/>
    <cellStyle name="Total 4 2 2 8 2 4" xfId="33830"/>
    <cellStyle name="Total 4 2 2 8 2 5" xfId="33831"/>
    <cellStyle name="Total 4 2 2 8 3" xfId="33832"/>
    <cellStyle name="Total 4 2 2 8 3 2" xfId="33833"/>
    <cellStyle name="Total 4 2 2 8 3 2 2" xfId="33834"/>
    <cellStyle name="Total 4 2 2 8 3 3" xfId="33835"/>
    <cellStyle name="Total 4 2 2 8 3 3 2" xfId="33836"/>
    <cellStyle name="Total 4 2 2 8 3 4" xfId="33837"/>
    <cellStyle name="Total 4 2 2 8 3 5" xfId="33838"/>
    <cellStyle name="Total 4 2 2 8 4" xfId="33839"/>
    <cellStyle name="Total 4 2 2 8 4 2" xfId="33840"/>
    <cellStyle name="Total 4 2 2 8 4 2 2" xfId="33841"/>
    <cellStyle name="Total 4 2 2 8 4 3" xfId="33842"/>
    <cellStyle name="Total 4 2 2 8 4 3 2" xfId="33843"/>
    <cellStyle name="Total 4 2 2 8 4 4" xfId="33844"/>
    <cellStyle name="Total 4 2 2 8 4 5" xfId="33845"/>
    <cellStyle name="Total 4 2 2 8 5" xfId="33846"/>
    <cellStyle name="Total 4 2 2 8 5 2" xfId="33847"/>
    <cellStyle name="Total 4 2 2 8 6" xfId="33848"/>
    <cellStyle name="Total 4 2 2 8 6 2" xfId="33849"/>
    <cellStyle name="Total 4 2 2 8 7" xfId="33850"/>
    <cellStyle name="Total 4 2 2 8 8" xfId="33851"/>
    <cellStyle name="Total 4 2 3" xfId="5306"/>
    <cellStyle name="Total 4 2 3 2" xfId="33852"/>
    <cellStyle name="Total 4 2 4" xfId="33853"/>
    <cellStyle name="Total 4 2 4 2" xfId="33854"/>
    <cellStyle name="Total 4 2 4 2 2" xfId="33855"/>
    <cellStyle name="Total 4 2 4 2 2 2" xfId="33856"/>
    <cellStyle name="Total 4 2 4 2 3" xfId="33857"/>
    <cellStyle name="Total 4 2 4 2 3 2" xfId="33858"/>
    <cellStyle name="Total 4 2 4 2 4" xfId="33859"/>
    <cellStyle name="Total 4 2 4 2 5" xfId="33860"/>
    <cellStyle name="Total 4 2 4 3" xfId="33861"/>
    <cellStyle name="Total 4 2 4 3 2" xfId="33862"/>
    <cellStyle name="Total 4 2 4 3 2 2" xfId="33863"/>
    <cellStyle name="Total 4 2 4 3 3" xfId="33864"/>
    <cellStyle name="Total 4 2 4 3 3 2" xfId="33865"/>
    <cellStyle name="Total 4 2 4 3 4" xfId="33866"/>
    <cellStyle name="Total 4 2 4 3 5" xfId="33867"/>
    <cellStyle name="Total 4 2 4 4" xfId="33868"/>
    <cellStyle name="Total 4 2 4 4 2" xfId="33869"/>
    <cellStyle name="Total 4 2 4 4 2 2" xfId="33870"/>
    <cellStyle name="Total 4 2 4 4 3" xfId="33871"/>
    <cellStyle name="Total 4 2 4 4 3 2" xfId="33872"/>
    <cellStyle name="Total 4 2 4 4 4" xfId="33873"/>
    <cellStyle name="Total 4 2 4 4 5" xfId="33874"/>
    <cellStyle name="Total 4 2 4 5" xfId="33875"/>
    <cellStyle name="Total 4 2 4 5 2" xfId="33876"/>
    <cellStyle name="Total 4 2 4 6" xfId="33877"/>
    <cellStyle name="Total 4 2 4 6 2" xfId="33878"/>
    <cellStyle name="Total 4 2 4 7" xfId="33879"/>
    <cellStyle name="Total 4 2 4 8" xfId="33880"/>
    <cellStyle name="Total 4 2 5" xfId="33881"/>
    <cellStyle name="Total 4 2 5 2" xfId="33882"/>
    <cellStyle name="Total 4 2 5 2 2" xfId="33883"/>
    <cellStyle name="Total 4 2 5 2 2 2" xfId="33884"/>
    <cellStyle name="Total 4 2 5 2 3" xfId="33885"/>
    <cellStyle name="Total 4 2 5 2 3 2" xfId="33886"/>
    <cellStyle name="Total 4 2 5 2 4" xfId="33887"/>
    <cellStyle name="Total 4 2 5 2 5" xfId="33888"/>
    <cellStyle name="Total 4 2 5 3" xfId="33889"/>
    <cellStyle name="Total 4 2 5 3 2" xfId="33890"/>
    <cellStyle name="Total 4 2 5 3 2 2" xfId="33891"/>
    <cellStyle name="Total 4 2 5 3 3" xfId="33892"/>
    <cellStyle name="Total 4 2 5 3 3 2" xfId="33893"/>
    <cellStyle name="Total 4 2 5 3 4" xfId="33894"/>
    <cellStyle name="Total 4 2 5 3 5" xfId="33895"/>
    <cellStyle name="Total 4 2 5 4" xfId="33896"/>
    <cellStyle name="Total 4 2 5 4 2" xfId="33897"/>
    <cellStyle name="Total 4 2 5 4 2 2" xfId="33898"/>
    <cellStyle name="Total 4 2 5 4 3" xfId="33899"/>
    <cellStyle name="Total 4 2 5 4 3 2" xfId="33900"/>
    <cellStyle name="Total 4 2 5 4 4" xfId="33901"/>
    <cellStyle name="Total 4 2 5 4 5" xfId="33902"/>
    <cellStyle name="Total 4 2 5 5" xfId="33903"/>
    <cellStyle name="Total 4 2 5 5 2" xfId="33904"/>
    <cellStyle name="Total 4 2 5 6" xfId="33905"/>
    <cellStyle name="Total 4 2 5 6 2" xfId="33906"/>
    <cellStyle name="Total 4 2 5 7" xfId="33907"/>
    <cellStyle name="Total 4 2 5 8" xfId="33908"/>
    <cellStyle name="Total 4 2 6" xfId="33909"/>
    <cellStyle name="Total 4 2 6 2" xfId="33910"/>
    <cellStyle name="Total 4 2 6 2 2" xfId="33911"/>
    <cellStyle name="Total 4 2 6 2 2 2" xfId="33912"/>
    <cellStyle name="Total 4 2 6 2 3" xfId="33913"/>
    <cellStyle name="Total 4 2 6 2 3 2" xfId="33914"/>
    <cellStyle name="Total 4 2 6 2 4" xfId="33915"/>
    <cellStyle name="Total 4 2 6 2 5" xfId="33916"/>
    <cellStyle name="Total 4 2 6 3" xfId="33917"/>
    <cellStyle name="Total 4 2 6 3 2" xfId="33918"/>
    <cellStyle name="Total 4 2 6 3 2 2" xfId="33919"/>
    <cellStyle name="Total 4 2 6 3 3" xfId="33920"/>
    <cellStyle name="Total 4 2 6 3 3 2" xfId="33921"/>
    <cellStyle name="Total 4 2 6 3 4" xfId="33922"/>
    <cellStyle name="Total 4 2 6 3 5" xfId="33923"/>
    <cellStyle name="Total 4 2 6 4" xfId="33924"/>
    <cellStyle name="Total 4 2 6 4 2" xfId="33925"/>
    <cellStyle name="Total 4 2 6 4 2 2" xfId="33926"/>
    <cellStyle name="Total 4 2 6 4 3" xfId="33927"/>
    <cellStyle name="Total 4 2 6 4 3 2" xfId="33928"/>
    <cellStyle name="Total 4 2 6 4 4" xfId="33929"/>
    <cellStyle name="Total 4 2 6 4 5" xfId="33930"/>
    <cellStyle name="Total 4 2 6 5" xfId="33931"/>
    <cellStyle name="Total 4 2 6 5 2" xfId="33932"/>
    <cellStyle name="Total 4 2 6 6" xfId="33933"/>
    <cellStyle name="Total 4 2 6 6 2" xfId="33934"/>
    <cellStyle name="Total 4 2 6 7" xfId="33935"/>
    <cellStyle name="Total 4 2 6 8" xfId="33936"/>
    <cellStyle name="Total 4 2 7" xfId="33937"/>
    <cellStyle name="Total 4 2 7 2" xfId="33938"/>
    <cellStyle name="Total 4 2 7 3" xfId="33939"/>
    <cellStyle name="Total 4 2 7 3 2" xfId="33940"/>
    <cellStyle name="Total 4 2 7 4" xfId="33941"/>
    <cellStyle name="Total 4 2 7 4 2" xfId="33942"/>
    <cellStyle name="Total 4 2 7 5" xfId="33943"/>
    <cellStyle name="Total 4 2 7 6" xfId="33944"/>
    <cellStyle name="Total 4 2 8" xfId="33945"/>
    <cellStyle name="Total 4 2 8 2" xfId="33946"/>
    <cellStyle name="Total 4 2 8 2 2" xfId="33947"/>
    <cellStyle name="Total 4 2 8 2 2 2" xfId="33948"/>
    <cellStyle name="Total 4 2 8 2 3" xfId="33949"/>
    <cellStyle name="Total 4 2 8 2 3 2" xfId="33950"/>
    <cellStyle name="Total 4 2 8 2 4" xfId="33951"/>
    <cellStyle name="Total 4 2 8 2 5" xfId="33952"/>
    <cellStyle name="Total 4 2 8 3" xfId="33953"/>
    <cellStyle name="Total 4 2 8 3 2" xfId="33954"/>
    <cellStyle name="Total 4 2 8 3 2 2" xfId="33955"/>
    <cellStyle name="Total 4 2 8 3 3" xfId="33956"/>
    <cellStyle name="Total 4 2 8 3 3 2" xfId="33957"/>
    <cellStyle name="Total 4 2 8 3 4" xfId="33958"/>
    <cellStyle name="Total 4 2 8 3 5" xfId="33959"/>
    <cellStyle name="Total 4 2 8 4" xfId="33960"/>
    <cellStyle name="Total 4 2 8 4 2" xfId="33961"/>
    <cellStyle name="Total 4 2 8 4 2 2" xfId="33962"/>
    <cellStyle name="Total 4 2 8 4 3" xfId="33963"/>
    <cellStyle name="Total 4 2 8 4 3 2" xfId="33964"/>
    <cellStyle name="Total 4 2 8 4 4" xfId="33965"/>
    <cellStyle name="Total 4 2 8 4 5" xfId="33966"/>
    <cellStyle name="Total 4 2 8 5" xfId="33967"/>
    <cellStyle name="Total 4 2 8 5 2" xfId="33968"/>
    <cellStyle name="Total 4 2 8 6" xfId="33969"/>
    <cellStyle name="Total 4 2 8 6 2" xfId="33970"/>
    <cellStyle name="Total 4 2 8 7" xfId="33971"/>
    <cellStyle name="Total 4 2 8 8" xfId="33972"/>
    <cellStyle name="Total 4 2 9" xfId="33973"/>
    <cellStyle name="Total 4 2 9 2" xfId="33974"/>
    <cellStyle name="Total 4 2 9 2 2" xfId="33975"/>
    <cellStyle name="Total 4 2 9 2 2 2" xfId="33976"/>
    <cellStyle name="Total 4 2 9 2 3" xfId="33977"/>
    <cellStyle name="Total 4 2 9 2 3 2" xfId="33978"/>
    <cellStyle name="Total 4 2 9 2 4" xfId="33979"/>
    <cellStyle name="Total 4 2 9 2 5" xfId="33980"/>
    <cellStyle name="Total 4 2 9 3" xfId="33981"/>
    <cellStyle name="Total 4 2 9 3 2" xfId="33982"/>
    <cellStyle name="Total 4 2 9 3 2 2" xfId="33983"/>
    <cellStyle name="Total 4 2 9 3 3" xfId="33984"/>
    <cellStyle name="Total 4 2 9 3 3 2" xfId="33985"/>
    <cellStyle name="Total 4 2 9 3 4" xfId="33986"/>
    <cellStyle name="Total 4 2 9 3 5" xfId="33987"/>
    <cellStyle name="Total 4 2 9 4" xfId="33988"/>
    <cellStyle name="Total 4 2 9 4 2" xfId="33989"/>
    <cellStyle name="Total 4 2 9 4 2 2" xfId="33990"/>
    <cellStyle name="Total 4 2 9 4 3" xfId="33991"/>
    <cellStyle name="Total 4 2 9 4 3 2" xfId="33992"/>
    <cellStyle name="Total 4 2 9 4 4" xfId="33993"/>
    <cellStyle name="Total 4 2 9 4 5" xfId="33994"/>
    <cellStyle name="Total 4 2 9 5" xfId="33995"/>
    <cellStyle name="Total 4 2 9 5 2" xfId="33996"/>
    <cellStyle name="Total 4 2 9 6" xfId="33997"/>
    <cellStyle name="Total 4 2 9 6 2" xfId="33998"/>
    <cellStyle name="Total 4 2 9 7" xfId="33999"/>
    <cellStyle name="Total 4 2 9 8" xfId="34000"/>
    <cellStyle name="Total 4 3" xfId="5307"/>
    <cellStyle name="Total 4 3 2" xfId="5308"/>
    <cellStyle name="Total 4 3 2 2" xfId="34001"/>
    <cellStyle name="Total 4 3 3" xfId="34002"/>
    <cellStyle name="Total 4 3 3 2" xfId="34003"/>
    <cellStyle name="Total 4 3 3 2 2" xfId="34004"/>
    <cellStyle name="Total 4 3 3 2 2 2" xfId="34005"/>
    <cellStyle name="Total 4 3 3 2 3" xfId="34006"/>
    <cellStyle name="Total 4 3 3 2 3 2" xfId="34007"/>
    <cellStyle name="Total 4 3 3 2 4" xfId="34008"/>
    <cellStyle name="Total 4 3 3 2 5" xfId="34009"/>
    <cellStyle name="Total 4 3 3 3" xfId="34010"/>
    <cellStyle name="Total 4 3 3 3 2" xfId="34011"/>
    <cellStyle name="Total 4 3 3 3 2 2" xfId="34012"/>
    <cellStyle name="Total 4 3 3 3 3" xfId="34013"/>
    <cellStyle name="Total 4 3 3 3 3 2" xfId="34014"/>
    <cellStyle name="Total 4 3 3 3 4" xfId="34015"/>
    <cellStyle name="Total 4 3 3 3 5" xfId="34016"/>
    <cellStyle name="Total 4 3 3 4" xfId="34017"/>
    <cellStyle name="Total 4 3 3 4 2" xfId="34018"/>
    <cellStyle name="Total 4 3 3 4 2 2" xfId="34019"/>
    <cellStyle name="Total 4 3 3 4 3" xfId="34020"/>
    <cellStyle name="Total 4 3 3 4 3 2" xfId="34021"/>
    <cellStyle name="Total 4 3 3 4 4" xfId="34022"/>
    <cellStyle name="Total 4 3 3 4 5" xfId="34023"/>
    <cellStyle name="Total 4 3 3 5" xfId="34024"/>
    <cellStyle name="Total 4 3 3 5 2" xfId="34025"/>
    <cellStyle name="Total 4 3 3 6" xfId="34026"/>
    <cellStyle name="Total 4 3 3 6 2" xfId="34027"/>
    <cellStyle name="Total 4 3 3 7" xfId="34028"/>
    <cellStyle name="Total 4 3 3 8" xfId="34029"/>
    <cellStyle name="Total 4 3 4" xfId="34030"/>
    <cellStyle name="Total 4 3 4 2" xfId="34031"/>
    <cellStyle name="Total 4 3 4 2 2" xfId="34032"/>
    <cellStyle name="Total 4 3 4 2 2 2" xfId="34033"/>
    <cellStyle name="Total 4 3 4 2 3" xfId="34034"/>
    <cellStyle name="Total 4 3 4 2 3 2" xfId="34035"/>
    <cellStyle name="Total 4 3 4 2 4" xfId="34036"/>
    <cellStyle name="Total 4 3 4 2 5" xfId="34037"/>
    <cellStyle name="Total 4 3 4 3" xfId="34038"/>
    <cellStyle name="Total 4 3 4 3 2" xfId="34039"/>
    <cellStyle name="Total 4 3 4 3 2 2" xfId="34040"/>
    <cellStyle name="Total 4 3 4 3 3" xfId="34041"/>
    <cellStyle name="Total 4 3 4 3 3 2" xfId="34042"/>
    <cellStyle name="Total 4 3 4 3 4" xfId="34043"/>
    <cellStyle name="Total 4 3 4 3 5" xfId="34044"/>
    <cellStyle name="Total 4 3 4 4" xfId="34045"/>
    <cellStyle name="Total 4 3 4 4 2" xfId="34046"/>
    <cellStyle name="Total 4 3 4 4 2 2" xfId="34047"/>
    <cellStyle name="Total 4 3 4 4 3" xfId="34048"/>
    <cellStyle name="Total 4 3 4 4 3 2" xfId="34049"/>
    <cellStyle name="Total 4 3 4 4 4" xfId="34050"/>
    <cellStyle name="Total 4 3 4 4 5" xfId="34051"/>
    <cellStyle name="Total 4 3 4 5" xfId="34052"/>
    <cellStyle name="Total 4 3 4 5 2" xfId="34053"/>
    <cellStyle name="Total 4 3 4 6" xfId="34054"/>
    <cellStyle name="Total 4 3 4 6 2" xfId="34055"/>
    <cellStyle name="Total 4 3 4 7" xfId="34056"/>
    <cellStyle name="Total 4 3 4 8" xfId="34057"/>
    <cellStyle name="Total 4 3 5" xfId="34058"/>
    <cellStyle name="Total 4 3 5 2" xfId="34059"/>
    <cellStyle name="Total 4 3 5 2 2" xfId="34060"/>
    <cellStyle name="Total 4 3 5 2 2 2" xfId="34061"/>
    <cellStyle name="Total 4 3 5 2 3" xfId="34062"/>
    <cellStyle name="Total 4 3 5 2 3 2" xfId="34063"/>
    <cellStyle name="Total 4 3 5 2 4" xfId="34064"/>
    <cellStyle name="Total 4 3 5 2 5" xfId="34065"/>
    <cellStyle name="Total 4 3 5 3" xfId="34066"/>
    <cellStyle name="Total 4 3 5 3 2" xfId="34067"/>
    <cellStyle name="Total 4 3 5 3 2 2" xfId="34068"/>
    <cellStyle name="Total 4 3 5 3 3" xfId="34069"/>
    <cellStyle name="Total 4 3 5 3 3 2" xfId="34070"/>
    <cellStyle name="Total 4 3 5 3 4" xfId="34071"/>
    <cellStyle name="Total 4 3 5 3 5" xfId="34072"/>
    <cellStyle name="Total 4 3 5 4" xfId="34073"/>
    <cellStyle name="Total 4 3 5 4 2" xfId="34074"/>
    <cellStyle name="Total 4 3 5 4 2 2" xfId="34075"/>
    <cellStyle name="Total 4 3 5 4 3" xfId="34076"/>
    <cellStyle name="Total 4 3 5 4 3 2" xfId="34077"/>
    <cellStyle name="Total 4 3 5 4 4" xfId="34078"/>
    <cellStyle name="Total 4 3 5 4 5" xfId="34079"/>
    <cellStyle name="Total 4 3 5 5" xfId="34080"/>
    <cellStyle name="Total 4 3 5 5 2" xfId="34081"/>
    <cellStyle name="Total 4 3 5 6" xfId="34082"/>
    <cellStyle name="Total 4 3 5 6 2" xfId="34083"/>
    <cellStyle name="Total 4 3 5 7" xfId="34084"/>
    <cellStyle name="Total 4 3 5 8" xfId="34085"/>
    <cellStyle name="Total 4 3 6" xfId="34086"/>
    <cellStyle name="Total 4 3 6 2" xfId="34087"/>
    <cellStyle name="Total 4 3 6 3" xfId="34088"/>
    <cellStyle name="Total 4 3 6 3 2" xfId="34089"/>
    <cellStyle name="Total 4 3 6 4" xfId="34090"/>
    <cellStyle name="Total 4 3 6 4 2" xfId="34091"/>
    <cellStyle name="Total 4 3 6 5" xfId="34092"/>
    <cellStyle name="Total 4 3 6 6" xfId="34093"/>
    <cellStyle name="Total 4 3 7" xfId="34094"/>
    <cellStyle name="Total 4 3 7 2" xfId="34095"/>
    <cellStyle name="Total 4 3 7 2 2" xfId="34096"/>
    <cellStyle name="Total 4 3 7 2 2 2" xfId="34097"/>
    <cellStyle name="Total 4 3 7 2 3" xfId="34098"/>
    <cellStyle name="Total 4 3 7 2 3 2" xfId="34099"/>
    <cellStyle name="Total 4 3 7 2 4" xfId="34100"/>
    <cellStyle name="Total 4 3 7 2 5" xfId="34101"/>
    <cellStyle name="Total 4 3 7 3" xfId="34102"/>
    <cellStyle name="Total 4 3 7 3 2" xfId="34103"/>
    <cellStyle name="Total 4 3 7 3 2 2" xfId="34104"/>
    <cellStyle name="Total 4 3 7 3 3" xfId="34105"/>
    <cellStyle name="Total 4 3 7 3 3 2" xfId="34106"/>
    <cellStyle name="Total 4 3 7 3 4" xfId="34107"/>
    <cellStyle name="Total 4 3 7 3 5" xfId="34108"/>
    <cellStyle name="Total 4 3 7 4" xfId="34109"/>
    <cellStyle name="Total 4 3 7 4 2" xfId="34110"/>
    <cellStyle name="Total 4 3 7 4 2 2" xfId="34111"/>
    <cellStyle name="Total 4 3 7 4 3" xfId="34112"/>
    <cellStyle name="Total 4 3 7 4 3 2" xfId="34113"/>
    <cellStyle name="Total 4 3 7 4 4" xfId="34114"/>
    <cellStyle name="Total 4 3 7 4 5" xfId="34115"/>
    <cellStyle name="Total 4 3 7 5" xfId="34116"/>
    <cellStyle name="Total 4 3 7 5 2" xfId="34117"/>
    <cellStyle name="Total 4 3 7 6" xfId="34118"/>
    <cellStyle name="Total 4 3 7 6 2" xfId="34119"/>
    <cellStyle name="Total 4 3 7 7" xfId="34120"/>
    <cellStyle name="Total 4 3 7 8" xfId="34121"/>
    <cellStyle name="Total 4 3 8" xfId="34122"/>
    <cellStyle name="Total 4 3 8 2" xfId="34123"/>
    <cellStyle name="Total 4 3 8 2 2" xfId="34124"/>
    <cellStyle name="Total 4 3 8 2 2 2" xfId="34125"/>
    <cellStyle name="Total 4 3 8 2 3" xfId="34126"/>
    <cellStyle name="Total 4 3 8 2 3 2" xfId="34127"/>
    <cellStyle name="Total 4 3 8 2 4" xfId="34128"/>
    <cellStyle name="Total 4 3 8 2 5" xfId="34129"/>
    <cellStyle name="Total 4 3 8 3" xfId="34130"/>
    <cellStyle name="Total 4 3 8 3 2" xfId="34131"/>
    <cellStyle name="Total 4 3 8 3 2 2" xfId="34132"/>
    <cellStyle name="Total 4 3 8 3 3" xfId="34133"/>
    <cellStyle name="Total 4 3 8 3 3 2" xfId="34134"/>
    <cellStyle name="Total 4 3 8 3 4" xfId="34135"/>
    <cellStyle name="Total 4 3 8 3 5" xfId="34136"/>
    <cellStyle name="Total 4 3 8 4" xfId="34137"/>
    <cellStyle name="Total 4 3 8 4 2" xfId="34138"/>
    <cellStyle name="Total 4 3 8 4 2 2" xfId="34139"/>
    <cellStyle name="Total 4 3 8 4 3" xfId="34140"/>
    <cellStyle name="Total 4 3 8 4 3 2" xfId="34141"/>
    <cellStyle name="Total 4 3 8 4 4" xfId="34142"/>
    <cellStyle name="Total 4 3 8 4 5" xfId="34143"/>
    <cellStyle name="Total 4 3 8 5" xfId="34144"/>
    <cellStyle name="Total 4 3 8 5 2" xfId="34145"/>
    <cellStyle name="Total 4 3 8 6" xfId="34146"/>
    <cellStyle name="Total 4 3 8 6 2" xfId="34147"/>
    <cellStyle name="Total 4 3 8 7" xfId="34148"/>
    <cellStyle name="Total 4 3 8 8" xfId="34149"/>
    <cellStyle name="Total 4 4" xfId="5309"/>
    <cellStyle name="Total 4 4 2" xfId="34150"/>
    <cellStyle name="Total 4 5" xfId="34151"/>
    <cellStyle name="Total 4 5 2" xfId="34152"/>
    <cellStyle name="Total 4 5 2 2" xfId="34153"/>
    <cellStyle name="Total 4 5 2 2 2" xfId="34154"/>
    <cellStyle name="Total 4 5 2 3" xfId="34155"/>
    <cellStyle name="Total 4 5 2 3 2" xfId="34156"/>
    <cellStyle name="Total 4 5 2 4" xfId="34157"/>
    <cellStyle name="Total 4 5 2 5" xfId="34158"/>
    <cellStyle name="Total 4 5 3" xfId="34159"/>
    <cellStyle name="Total 4 5 3 2" xfId="34160"/>
    <cellStyle name="Total 4 5 3 2 2" xfId="34161"/>
    <cellStyle name="Total 4 5 3 3" xfId="34162"/>
    <cellStyle name="Total 4 5 3 3 2" xfId="34163"/>
    <cellStyle name="Total 4 5 3 4" xfId="34164"/>
    <cellStyle name="Total 4 5 3 5" xfId="34165"/>
    <cellStyle name="Total 4 5 4" xfId="34166"/>
    <cellStyle name="Total 4 5 4 2" xfId="34167"/>
    <cellStyle name="Total 4 5 4 2 2" xfId="34168"/>
    <cellStyle name="Total 4 5 4 3" xfId="34169"/>
    <cellStyle name="Total 4 5 4 3 2" xfId="34170"/>
    <cellStyle name="Total 4 5 4 4" xfId="34171"/>
    <cellStyle name="Total 4 5 4 5" xfId="34172"/>
    <cellStyle name="Total 4 5 5" xfId="34173"/>
    <cellStyle name="Total 4 5 5 2" xfId="34174"/>
    <cellStyle name="Total 4 5 6" xfId="34175"/>
    <cellStyle name="Total 4 5 6 2" xfId="34176"/>
    <cellStyle name="Total 4 5 7" xfId="34177"/>
    <cellStyle name="Total 4 5 8" xfId="34178"/>
    <cellStyle name="Total 4 6" xfId="34179"/>
    <cellStyle name="Total 4 6 2" xfId="34180"/>
    <cellStyle name="Total 4 6 2 2" xfId="34181"/>
    <cellStyle name="Total 4 6 2 2 2" xfId="34182"/>
    <cellStyle name="Total 4 6 2 3" xfId="34183"/>
    <cellStyle name="Total 4 6 2 3 2" xfId="34184"/>
    <cellStyle name="Total 4 6 2 4" xfId="34185"/>
    <cellStyle name="Total 4 6 2 5" xfId="34186"/>
    <cellStyle name="Total 4 6 3" xfId="34187"/>
    <cellStyle name="Total 4 6 3 2" xfId="34188"/>
    <cellStyle name="Total 4 6 3 2 2" xfId="34189"/>
    <cellStyle name="Total 4 6 3 3" xfId="34190"/>
    <cellStyle name="Total 4 6 3 3 2" xfId="34191"/>
    <cellStyle name="Total 4 6 3 4" xfId="34192"/>
    <cellStyle name="Total 4 6 3 5" xfId="34193"/>
    <cellStyle name="Total 4 6 4" xfId="34194"/>
    <cellStyle name="Total 4 6 4 2" xfId="34195"/>
    <cellStyle name="Total 4 6 4 2 2" xfId="34196"/>
    <cellStyle name="Total 4 6 4 3" xfId="34197"/>
    <cellStyle name="Total 4 6 4 3 2" xfId="34198"/>
    <cellStyle name="Total 4 6 4 4" xfId="34199"/>
    <cellStyle name="Total 4 6 4 5" xfId="34200"/>
    <cellStyle name="Total 4 6 5" xfId="34201"/>
    <cellStyle name="Total 4 6 5 2" xfId="34202"/>
    <cellStyle name="Total 4 6 6" xfId="34203"/>
    <cellStyle name="Total 4 6 6 2" xfId="34204"/>
    <cellStyle name="Total 4 6 7" xfId="34205"/>
    <cellStyle name="Total 4 6 8" xfId="34206"/>
    <cellStyle name="Total 4 7" xfId="34207"/>
    <cellStyle name="Total 4 7 2" xfId="34208"/>
    <cellStyle name="Total 4 7 2 2" xfId="34209"/>
    <cellStyle name="Total 4 7 2 2 2" xfId="34210"/>
    <cellStyle name="Total 4 7 2 3" xfId="34211"/>
    <cellStyle name="Total 4 7 2 3 2" xfId="34212"/>
    <cellStyle name="Total 4 7 2 4" xfId="34213"/>
    <cellStyle name="Total 4 7 2 5" xfId="34214"/>
    <cellStyle name="Total 4 7 3" xfId="34215"/>
    <cellStyle name="Total 4 7 3 2" xfId="34216"/>
    <cellStyle name="Total 4 7 3 2 2" xfId="34217"/>
    <cellStyle name="Total 4 7 3 3" xfId="34218"/>
    <cellStyle name="Total 4 7 3 3 2" xfId="34219"/>
    <cellStyle name="Total 4 7 3 4" xfId="34220"/>
    <cellStyle name="Total 4 7 3 5" xfId="34221"/>
    <cellStyle name="Total 4 7 4" xfId="34222"/>
    <cellStyle name="Total 4 7 4 2" xfId="34223"/>
    <cellStyle name="Total 4 7 4 2 2" xfId="34224"/>
    <cellStyle name="Total 4 7 4 3" xfId="34225"/>
    <cellStyle name="Total 4 7 4 3 2" xfId="34226"/>
    <cellStyle name="Total 4 7 4 4" xfId="34227"/>
    <cellStyle name="Total 4 7 4 5" xfId="34228"/>
    <cellStyle name="Total 4 7 5" xfId="34229"/>
    <cellStyle name="Total 4 7 5 2" xfId="34230"/>
    <cellStyle name="Total 4 7 6" xfId="34231"/>
    <cellStyle name="Total 4 7 6 2" xfId="34232"/>
    <cellStyle name="Total 4 7 7" xfId="34233"/>
    <cellStyle name="Total 4 7 8" xfId="34234"/>
    <cellStyle name="Total 4 8" xfId="34235"/>
    <cellStyle name="Total 4 8 2" xfId="34236"/>
    <cellStyle name="Total 4 8 3" xfId="34237"/>
    <cellStyle name="Total 4 8 3 2" xfId="34238"/>
    <cellStyle name="Total 4 8 4" xfId="34239"/>
    <cellStyle name="Total 4 8 4 2" xfId="34240"/>
    <cellStyle name="Total 4 8 5" xfId="34241"/>
    <cellStyle name="Total 4 8 6" xfId="34242"/>
    <cellStyle name="Total 4 9" xfId="34243"/>
    <cellStyle name="Total 4 9 2" xfId="34244"/>
    <cellStyle name="Total 4 9 2 2" xfId="34245"/>
    <cellStyle name="Total 4 9 2 2 2" xfId="34246"/>
    <cellStyle name="Total 4 9 2 3" xfId="34247"/>
    <cellStyle name="Total 4 9 2 3 2" xfId="34248"/>
    <cellStyle name="Total 4 9 2 4" xfId="34249"/>
    <cellStyle name="Total 4 9 2 5" xfId="34250"/>
    <cellStyle name="Total 4 9 3" xfId="34251"/>
    <cellStyle name="Total 4 9 3 2" xfId="34252"/>
    <cellStyle name="Total 4 9 3 2 2" xfId="34253"/>
    <cellStyle name="Total 4 9 3 3" xfId="34254"/>
    <cellStyle name="Total 4 9 3 3 2" xfId="34255"/>
    <cellStyle name="Total 4 9 3 4" xfId="34256"/>
    <cellStyle name="Total 4 9 3 5" xfId="34257"/>
    <cellStyle name="Total 4 9 4" xfId="34258"/>
    <cellStyle name="Total 4 9 4 2" xfId="34259"/>
    <cellStyle name="Total 4 9 4 2 2" xfId="34260"/>
    <cellStyle name="Total 4 9 4 3" xfId="34261"/>
    <cellStyle name="Total 4 9 4 3 2" xfId="34262"/>
    <cellStyle name="Total 4 9 4 4" xfId="34263"/>
    <cellStyle name="Total 4 9 4 5" xfId="34264"/>
    <cellStyle name="Total 4 9 5" xfId="34265"/>
    <cellStyle name="Total 4 9 5 2" xfId="34266"/>
    <cellStyle name="Total 4 9 6" xfId="34267"/>
    <cellStyle name="Total 4 9 6 2" xfId="34268"/>
    <cellStyle name="Total 4 9 7" xfId="34269"/>
    <cellStyle name="Total 4 9 8" xfId="34270"/>
    <cellStyle name="Type1" xfId="5310"/>
    <cellStyle name="Type2" xfId="5311"/>
    <cellStyle name="Währung [0]_Übersichtstabelle_FM_24082001bu inc. EC" xfId="5312"/>
    <cellStyle name="Währung_Übersichtstabelle_FM_24082001bu inc. EC" xfId="5313"/>
    <cellStyle name="Warning" xfId="5314"/>
    <cellStyle name="Warning Text 2" xfId="5315"/>
    <cellStyle name="Warning Text 2 2" xfId="5316"/>
    <cellStyle name="Warning Text 2 3" xfId="5317"/>
    <cellStyle name="Warning Text 3" xfId="5318"/>
    <cellStyle name="year" xfId="53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20</xdr:row>
      <xdr:rowOff>76200</xdr:rowOff>
    </xdr:from>
    <xdr:to>
      <xdr:col>3</xdr:col>
      <xdr:colOff>228600</xdr:colOff>
      <xdr:row>22</xdr:row>
      <xdr:rowOff>85725</xdr:rowOff>
    </xdr:to>
    <xdr:cxnSp macro="">
      <xdr:nvCxnSpPr>
        <xdr:cNvPr id="2" name="Elbow Connector 1"/>
        <xdr:cNvCxnSpPr/>
      </xdr:nvCxnSpPr>
      <xdr:spPr>
        <a:xfrm>
          <a:off x="4591050" y="3552825"/>
          <a:ext cx="1295400" cy="41910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85725</xdr:rowOff>
    </xdr:from>
    <xdr:to>
      <xdr:col>4</xdr:col>
      <xdr:colOff>295275</xdr:colOff>
      <xdr:row>27</xdr:row>
      <xdr:rowOff>85725</xdr:rowOff>
    </xdr:to>
    <xdr:cxnSp macro="">
      <xdr:nvCxnSpPr>
        <xdr:cNvPr id="3" name="Straight Arrow Connector 2"/>
        <xdr:cNvCxnSpPr/>
      </xdr:nvCxnSpPr>
      <xdr:spPr>
        <a:xfrm>
          <a:off x="6000750" y="10315575"/>
          <a:ext cx="295275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omcom.govt.nz/dmsdocument/12632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Normal="100" workbookViewId="0">
      <selection activeCell="A3" sqref="A3"/>
    </sheetView>
  </sheetViews>
  <sheetFormatPr defaultRowHeight="15"/>
  <cols>
    <col min="1" max="1" width="30.85546875" bestFit="1" customWidth="1"/>
    <col min="7" max="7" width="1.42578125" style="7" customWidth="1"/>
    <col min="8" max="8" width="1.42578125" customWidth="1"/>
    <col min="9" max="9" width="30.85546875" customWidth="1"/>
  </cols>
  <sheetData>
    <row r="1" spans="1:14" ht="21">
      <c r="A1" s="24" t="s">
        <v>374</v>
      </c>
    </row>
    <row r="2" spans="1:14" ht="30" customHeight="1">
      <c r="A2" s="264" t="s">
        <v>375</v>
      </c>
      <c r="B2" s="264"/>
      <c r="C2" s="264"/>
      <c r="D2" s="264"/>
      <c r="E2" s="264"/>
      <c r="F2" s="264"/>
    </row>
    <row r="3" spans="1:14" s="7" customFormat="1"/>
    <row r="4" spans="1:14" s="7" customFormat="1"/>
    <row r="5" spans="1:14" s="7" customFormat="1"/>
    <row r="6" spans="1:14" s="7" customFormat="1"/>
    <row r="7" spans="1:14" s="7" customFormat="1"/>
    <row r="9" spans="1:14" s="7" customFormat="1">
      <c r="A9" s="214" t="s">
        <v>346</v>
      </c>
      <c r="B9" s="226">
        <f>'Building blocks'!$D$4</f>
        <v>7.1879095963417086E-2</v>
      </c>
      <c r="C9" s="214"/>
      <c r="D9" s="214"/>
      <c r="E9" s="214"/>
      <c r="F9" s="214"/>
      <c r="G9" s="9"/>
      <c r="H9" s="9"/>
      <c r="I9" s="233"/>
      <c r="J9" s="234"/>
      <c r="K9" s="233"/>
      <c r="L9" s="233"/>
      <c r="M9" s="233"/>
      <c r="N9" s="233"/>
    </row>
    <row r="10" spans="1:14" s="7" customFormat="1">
      <c r="G10" s="9"/>
      <c r="H10" s="9"/>
      <c r="I10" s="235"/>
      <c r="J10" s="235"/>
      <c r="K10" s="235"/>
      <c r="L10" s="235"/>
      <c r="M10" s="235"/>
      <c r="N10" s="235"/>
    </row>
    <row r="11" spans="1:14">
      <c r="A11" s="7" t="s">
        <v>50</v>
      </c>
      <c r="B11" s="4" t="s">
        <v>3</v>
      </c>
      <c r="C11" s="4" t="s">
        <v>5</v>
      </c>
      <c r="D11" s="4" t="s">
        <v>6</v>
      </c>
      <c r="E11" s="4" t="s">
        <v>7</v>
      </c>
      <c r="F11" s="4" t="s">
        <v>8</v>
      </c>
      <c r="G11" s="225"/>
      <c r="H11" s="9"/>
      <c r="I11" s="235"/>
      <c r="J11" s="236"/>
      <c r="K11" s="236"/>
      <c r="L11" s="236"/>
      <c r="M11" s="236"/>
      <c r="N11" s="236"/>
    </row>
    <row r="12" spans="1:14">
      <c r="A12" t="s">
        <v>48</v>
      </c>
      <c r="B12" s="190">
        <f>'Building blocks'!$K$40</f>
        <v>766.62798970270114</v>
      </c>
      <c r="C12" s="190">
        <f>'Building blocks'!$R$40</f>
        <v>799.73142370918708</v>
      </c>
      <c r="D12" s="190">
        <f>'Building blocks'!$Y$40</f>
        <v>832.5881818685026</v>
      </c>
      <c r="E12" s="190">
        <f>'Building blocks'!$AF$40</f>
        <v>817.22726764605443</v>
      </c>
      <c r="F12" s="190">
        <f>'Building blocks'!$AM$40</f>
        <v>825.90451238744538</v>
      </c>
      <c r="G12" s="219"/>
      <c r="H12" s="9"/>
      <c r="I12" s="235"/>
      <c r="J12" s="221"/>
      <c r="K12" s="221"/>
      <c r="L12" s="221"/>
      <c r="M12" s="221"/>
      <c r="N12" s="221"/>
    </row>
    <row r="13" spans="1:14">
      <c r="A13" t="s">
        <v>49</v>
      </c>
      <c r="B13" s="190">
        <f>'Building blocks'!$L$40</f>
        <v>149.92701605854856</v>
      </c>
      <c r="C13" s="190">
        <f>'Building blocks'!$S$40</f>
        <v>143.88556034909345</v>
      </c>
      <c r="D13" s="190">
        <f>'Building blocks'!$Z$40</f>
        <v>145.75523439684139</v>
      </c>
      <c r="E13" s="190">
        <f>'Building blocks'!$AG$40</f>
        <v>149.40509026126242</v>
      </c>
      <c r="F13" s="190">
        <f>'Building blocks'!$AN$40</f>
        <v>144.70638140067138</v>
      </c>
      <c r="G13" s="219"/>
      <c r="H13" s="9"/>
      <c r="I13" s="235"/>
      <c r="J13" s="221"/>
      <c r="K13" s="221"/>
      <c r="L13" s="221"/>
      <c r="M13" s="221"/>
      <c r="N13" s="221"/>
    </row>
    <row r="14" spans="1:14" ht="15.75" thickBot="1">
      <c r="A14" t="s">
        <v>47</v>
      </c>
      <c r="B14" s="212">
        <f>'Building blocks'!$J$40</f>
        <v>916.55500576124973</v>
      </c>
      <c r="C14" s="212">
        <f>'Building blocks'!$Q$40</f>
        <v>943.61698405828042</v>
      </c>
      <c r="D14" s="212">
        <f>'Building blocks'!$X$40</f>
        <v>978.34341626534388</v>
      </c>
      <c r="E14" s="212">
        <f>'Building blocks'!$AE$40</f>
        <v>966.63235790731687</v>
      </c>
      <c r="F14" s="212">
        <f>'Building blocks'!$AL$40</f>
        <v>970.61089378811664</v>
      </c>
      <c r="G14" s="219"/>
      <c r="H14" s="9"/>
      <c r="I14" s="235"/>
      <c r="J14" s="221"/>
      <c r="K14" s="221"/>
      <c r="L14" s="221"/>
      <c r="M14" s="221"/>
      <c r="N14" s="221"/>
    </row>
    <row r="15" spans="1:14" ht="15.75" thickTop="1">
      <c r="B15" s="223">
        <f>SUM(B12:B13)-B14</f>
        <v>0</v>
      </c>
      <c r="C15" s="223">
        <f t="shared" ref="C15:F15" si="0">SUM(C12:C13)-C14</f>
        <v>0</v>
      </c>
      <c r="D15" s="223">
        <f t="shared" si="0"/>
        <v>0</v>
      </c>
      <c r="E15" s="223">
        <f t="shared" si="0"/>
        <v>0</v>
      </c>
      <c r="F15" s="223">
        <f t="shared" si="0"/>
        <v>0</v>
      </c>
      <c r="G15" s="224"/>
      <c r="H15" s="9"/>
      <c r="I15" s="235"/>
      <c r="J15" s="235"/>
      <c r="K15" s="235"/>
      <c r="L15" s="235"/>
      <c r="M15" s="235"/>
      <c r="N15" s="235"/>
    </row>
    <row r="16" spans="1:14" s="7" customFormat="1">
      <c r="B16" s="223"/>
      <c r="C16" s="223"/>
      <c r="D16" s="223"/>
      <c r="E16" s="223"/>
      <c r="F16" s="223"/>
      <c r="G16" s="224"/>
      <c r="H16" s="9"/>
      <c r="I16" s="235"/>
      <c r="J16" s="235"/>
      <c r="K16" s="235"/>
      <c r="L16" s="235"/>
      <c r="M16" s="235"/>
      <c r="N16" s="235"/>
    </row>
    <row r="17" spans="1:14" s="7" customFormat="1">
      <c r="B17" s="223"/>
      <c r="C17" s="223"/>
      <c r="D17" s="223"/>
      <c r="E17" s="223"/>
      <c r="F17" s="223"/>
      <c r="G17" s="224"/>
      <c r="H17" s="9"/>
      <c r="I17" s="235"/>
      <c r="J17" s="235"/>
      <c r="K17" s="235"/>
      <c r="L17" s="235"/>
      <c r="M17" s="235"/>
      <c r="N17" s="235"/>
    </row>
    <row r="18" spans="1:14" s="7" customFormat="1">
      <c r="B18" s="223"/>
      <c r="C18" s="223"/>
      <c r="D18" s="223"/>
      <c r="E18" s="223"/>
      <c r="F18" s="223"/>
      <c r="G18" s="224"/>
      <c r="H18" s="9"/>
      <c r="I18" s="235"/>
      <c r="J18" s="235"/>
      <c r="K18" s="235"/>
      <c r="L18" s="235"/>
      <c r="M18" s="235"/>
      <c r="N18" s="235"/>
    </row>
    <row r="19" spans="1:14" s="7" customFormat="1">
      <c r="B19" s="223"/>
      <c r="C19" s="223"/>
      <c r="D19" s="223"/>
      <c r="E19" s="223"/>
      <c r="F19" s="223"/>
      <c r="G19" s="224"/>
      <c r="H19" s="9"/>
      <c r="I19" s="235"/>
      <c r="J19" s="235"/>
      <c r="K19" s="235"/>
      <c r="L19" s="235"/>
      <c r="M19" s="235"/>
      <c r="N19" s="235"/>
    </row>
    <row r="20" spans="1:14" s="7" customFormat="1">
      <c r="B20" s="25"/>
      <c r="C20" s="25"/>
      <c r="D20" s="25"/>
      <c r="E20" s="25"/>
      <c r="F20" s="25"/>
      <c r="G20" s="25"/>
    </row>
    <row r="21" spans="1:14" s="9" customFormat="1"/>
    <row r="22" spans="1:14" s="9" customFormat="1" ht="3.75" customHeight="1"/>
    <row r="23" spans="1:14">
      <c r="A23" s="214" t="s">
        <v>367</v>
      </c>
      <c r="B23" s="215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</row>
    <row r="25" spans="1:14">
      <c r="A25" s="214" t="s">
        <v>359</v>
      </c>
      <c r="B25" s="213"/>
      <c r="C25" s="213"/>
      <c r="D25" s="213"/>
      <c r="E25" s="213"/>
      <c r="F25" s="213"/>
      <c r="G25" s="84"/>
      <c r="H25" s="222"/>
      <c r="I25" s="214" t="s">
        <v>360</v>
      </c>
      <c r="J25" s="213"/>
      <c r="K25" s="213"/>
      <c r="L25" s="213"/>
      <c r="M25" s="213"/>
      <c r="N25" s="213"/>
    </row>
    <row r="26" spans="1:14" s="7" customFormat="1">
      <c r="A26" s="213"/>
      <c r="B26" s="213"/>
      <c r="C26" s="213"/>
      <c r="D26" s="213"/>
      <c r="E26" s="213"/>
      <c r="F26" s="213"/>
      <c r="G26" s="84"/>
      <c r="H26" s="222"/>
      <c r="I26" s="213"/>
      <c r="J26" s="213"/>
      <c r="K26" s="213"/>
      <c r="L26" s="213"/>
      <c r="M26" s="213"/>
      <c r="N26" s="213"/>
    </row>
    <row r="27" spans="1:14">
      <c r="A27" s="213" t="s">
        <v>346</v>
      </c>
      <c r="B27" s="215">
        <v>7.2951240000000001E-2</v>
      </c>
      <c r="C27" s="213"/>
      <c r="D27" s="213"/>
      <c r="E27" s="213"/>
      <c r="F27" s="213"/>
      <c r="G27" s="84"/>
      <c r="H27" s="222"/>
      <c r="I27" s="213" t="s">
        <v>346</v>
      </c>
      <c r="J27" s="215">
        <v>7.5527440000000001E-2</v>
      </c>
      <c r="K27" s="213"/>
      <c r="L27" s="213"/>
      <c r="M27" s="213"/>
      <c r="N27" s="213"/>
    </row>
    <row r="28" spans="1:14">
      <c r="A28" s="213"/>
      <c r="B28" s="213"/>
      <c r="C28" s="213"/>
      <c r="D28" s="213"/>
      <c r="E28" s="213"/>
      <c r="F28" s="213"/>
      <c r="G28" s="84"/>
      <c r="H28" s="222"/>
      <c r="I28" s="213"/>
      <c r="J28" s="213"/>
      <c r="K28" s="213"/>
      <c r="L28" s="213"/>
      <c r="M28" s="213"/>
      <c r="N28" s="213"/>
    </row>
    <row r="29" spans="1:14">
      <c r="A29" s="213" t="s">
        <v>50</v>
      </c>
      <c r="B29" s="216" t="s">
        <v>3</v>
      </c>
      <c r="C29" s="216" t="s">
        <v>5</v>
      </c>
      <c r="D29" s="216" t="s">
        <v>6</v>
      </c>
      <c r="E29" s="216" t="s">
        <v>7</v>
      </c>
      <c r="F29" s="216" t="s">
        <v>8</v>
      </c>
      <c r="G29" s="197"/>
      <c r="H29" s="222"/>
      <c r="I29" s="213" t="s">
        <v>50</v>
      </c>
      <c r="J29" s="216" t="s">
        <v>3</v>
      </c>
      <c r="K29" s="216" t="s">
        <v>5</v>
      </c>
      <c r="L29" s="216" t="s">
        <v>6</v>
      </c>
      <c r="M29" s="216" t="s">
        <v>7</v>
      </c>
      <c r="N29" s="216" t="s">
        <v>8</v>
      </c>
    </row>
    <row r="30" spans="1:14">
      <c r="A30" s="213" t="s">
        <v>48</v>
      </c>
      <c r="B30" s="217">
        <v>770.57515394362099</v>
      </c>
      <c r="C30" s="217">
        <v>804.9307295877627</v>
      </c>
      <c r="D30" s="217">
        <v>837.8900122054705</v>
      </c>
      <c r="E30" s="217">
        <v>823.21065851462868</v>
      </c>
      <c r="F30" s="217">
        <v>832.34353979553532</v>
      </c>
      <c r="G30" s="220"/>
      <c r="H30" s="222"/>
      <c r="I30" s="213" t="s">
        <v>48</v>
      </c>
      <c r="J30" s="217">
        <v>784.44994021373907</v>
      </c>
      <c r="K30" s="217">
        <v>819.27661197846339</v>
      </c>
      <c r="L30" s="217">
        <v>852.58892237011378</v>
      </c>
      <c r="M30" s="217">
        <v>838.26874343359259</v>
      </c>
      <c r="N30" s="217">
        <v>847.23260257084792</v>
      </c>
    </row>
    <row r="31" spans="1:14">
      <c r="A31" s="213" t="s">
        <v>49</v>
      </c>
      <c r="B31" s="217">
        <v>151.65147951406368</v>
      </c>
      <c r="C31" s="217">
        <v>144.9227472364735</v>
      </c>
      <c r="D31" s="217">
        <v>146.72923784375928</v>
      </c>
      <c r="E31" s="217">
        <v>150.32535053693772</v>
      </c>
      <c r="F31" s="217">
        <v>145.57827957808496</v>
      </c>
      <c r="G31" s="220"/>
      <c r="H31" s="222"/>
      <c r="I31" s="213" t="s">
        <v>49</v>
      </c>
      <c r="J31" s="217">
        <v>154.22226623990724</v>
      </c>
      <c r="K31" s="217">
        <v>147.40725395730425</v>
      </c>
      <c r="L31" s="217">
        <v>149.08745227156041</v>
      </c>
      <c r="M31" s="217">
        <v>152.57354634490881</v>
      </c>
      <c r="N31" s="217">
        <v>147.72568948663945</v>
      </c>
    </row>
    <row r="32" spans="1:14" ht="15.75" thickBot="1">
      <c r="A32" s="213" t="s">
        <v>47</v>
      </c>
      <c r="B32" s="218">
        <v>922.22663345768467</v>
      </c>
      <c r="C32" s="218">
        <v>949.85347682423617</v>
      </c>
      <c r="D32" s="218">
        <v>984.61925004922989</v>
      </c>
      <c r="E32" s="218">
        <v>973.53600905156645</v>
      </c>
      <c r="F32" s="218">
        <v>977.92181937362011</v>
      </c>
      <c r="G32" s="221"/>
      <c r="H32" s="222"/>
      <c r="I32" s="213" t="s">
        <v>47</v>
      </c>
      <c r="J32" s="218">
        <v>938.67220645364625</v>
      </c>
      <c r="K32" s="218">
        <v>966.68386593576759</v>
      </c>
      <c r="L32" s="218">
        <v>1001.6763746416743</v>
      </c>
      <c r="M32" s="218">
        <v>990.84228977850137</v>
      </c>
      <c r="N32" s="218">
        <v>994.95829205748714</v>
      </c>
    </row>
    <row r="33" spans="1:14" ht="15.75" thickTop="1"/>
    <row r="34" spans="1:14">
      <c r="A34" s="214" t="s">
        <v>362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4">
      <c r="A35" s="263" t="s">
        <v>363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</row>
    <row r="36" spans="1:14">
      <c r="A36" s="263" t="s">
        <v>361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</row>
    <row r="37" spans="1:14">
      <c r="A37" s="263" t="s">
        <v>369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</row>
    <row r="38" spans="1:14">
      <c r="A38" s="263" t="s">
        <v>368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</row>
    <row r="40" spans="1:14" s="7" customFormat="1">
      <c r="A40" s="214" t="s">
        <v>364</v>
      </c>
      <c r="B40" s="213"/>
      <c r="C40" s="213"/>
      <c r="D40" s="213"/>
      <c r="E40" s="213"/>
      <c r="F40" s="213"/>
      <c r="G40" s="84"/>
      <c r="H40" s="222"/>
      <c r="I40" s="214" t="s">
        <v>364</v>
      </c>
      <c r="J40" s="213"/>
      <c r="K40" s="213"/>
      <c r="L40" s="213"/>
      <c r="M40" s="213"/>
      <c r="N40" s="213"/>
    </row>
    <row r="41" spans="1:14" s="7" customFormat="1">
      <c r="A41" s="213"/>
      <c r="B41" s="213"/>
      <c r="C41" s="213"/>
      <c r="D41" s="213"/>
      <c r="E41" s="213"/>
      <c r="F41" s="213"/>
      <c r="G41" s="84"/>
      <c r="H41" s="222"/>
      <c r="I41" s="213"/>
      <c r="J41" s="213"/>
      <c r="K41" s="213"/>
      <c r="L41" s="213"/>
      <c r="M41" s="213"/>
      <c r="N41" s="213"/>
    </row>
    <row r="42" spans="1:14">
      <c r="A42" s="213" t="s">
        <v>346</v>
      </c>
      <c r="B42" s="215">
        <v>7.2993655963417073E-2</v>
      </c>
      <c r="C42" s="213"/>
      <c r="D42" s="213"/>
      <c r="E42" s="213"/>
      <c r="F42" s="213"/>
      <c r="G42" s="84"/>
      <c r="H42" s="222"/>
      <c r="I42" s="213" t="s">
        <v>346</v>
      </c>
      <c r="J42" s="215">
        <v>7.5485940134932039E-2</v>
      </c>
      <c r="K42" s="213"/>
      <c r="L42" s="213"/>
      <c r="M42" s="213"/>
      <c r="N42" s="213"/>
    </row>
    <row r="43" spans="1:14">
      <c r="A43" s="213"/>
      <c r="B43" s="213"/>
      <c r="C43" s="213"/>
      <c r="D43" s="213"/>
      <c r="E43" s="213"/>
      <c r="F43" s="213"/>
      <c r="G43" s="84"/>
      <c r="H43" s="222"/>
      <c r="I43" s="213"/>
      <c r="J43" s="213"/>
      <c r="K43" s="213"/>
      <c r="L43" s="213"/>
      <c r="M43" s="213"/>
      <c r="N43" s="213"/>
    </row>
    <row r="44" spans="1:14">
      <c r="A44" s="213" t="s">
        <v>50</v>
      </c>
      <c r="B44" s="216" t="s">
        <v>3</v>
      </c>
      <c r="C44" s="216" t="s">
        <v>5</v>
      </c>
      <c r="D44" s="216" t="s">
        <v>6</v>
      </c>
      <c r="E44" s="216" t="s">
        <v>7</v>
      </c>
      <c r="F44" s="216" t="s">
        <v>8</v>
      </c>
      <c r="G44" s="197"/>
      <c r="H44" s="222"/>
      <c r="I44" s="213" t="s">
        <v>50</v>
      </c>
      <c r="J44" s="216" t="s">
        <v>3</v>
      </c>
      <c r="K44" s="216" t="s">
        <v>5</v>
      </c>
      <c r="L44" s="216" t="s">
        <v>6</v>
      </c>
      <c r="M44" s="216" t="s">
        <v>7</v>
      </c>
      <c r="N44" s="216" t="s">
        <v>8</v>
      </c>
    </row>
    <row r="45" spans="1:14">
      <c r="A45" s="213" t="s">
        <v>48</v>
      </c>
      <c r="B45" s="217">
        <v>771.42642328958777</v>
      </c>
      <c r="C45" s="217">
        <v>804.70329242331832</v>
      </c>
      <c r="D45" s="217">
        <v>837.65939155186197</v>
      </c>
      <c r="E45" s="217">
        <v>822.97416536190315</v>
      </c>
      <c r="F45" s="217">
        <v>832.10275945140575</v>
      </c>
      <c r="G45" s="220"/>
      <c r="H45" s="222"/>
      <c r="I45" s="213" t="s">
        <v>48</v>
      </c>
      <c r="J45" s="217">
        <v>784.86344086439976</v>
      </c>
      <c r="K45" s="217">
        <v>818.59507695078833</v>
      </c>
      <c r="L45" s="217">
        <v>851.89306435754258</v>
      </c>
      <c r="M45" s="217">
        <v>837.55542492141808</v>
      </c>
      <c r="N45" s="217">
        <v>846.5206075285804</v>
      </c>
    </row>
    <row r="46" spans="1:14">
      <c r="A46" s="213" t="s">
        <v>49</v>
      </c>
      <c r="B46" s="217">
        <v>150.87183955808212</v>
      </c>
      <c r="C46" s="217">
        <v>144.85597634668821</v>
      </c>
      <c r="D46" s="217">
        <v>146.67020160601251</v>
      </c>
      <c r="E46" s="217">
        <v>150.2723833091533</v>
      </c>
      <c r="F46" s="217">
        <v>145.53007737847935</v>
      </c>
      <c r="G46" s="220"/>
      <c r="H46" s="222"/>
      <c r="I46" s="213" t="s">
        <v>49</v>
      </c>
      <c r="J46" s="217">
        <v>153.3592100778755</v>
      </c>
      <c r="K46" s="217">
        <v>147.26080488053003</v>
      </c>
      <c r="L46" s="217">
        <v>148.95295835561774</v>
      </c>
      <c r="M46" s="217">
        <v>152.44874247635877</v>
      </c>
      <c r="N46" s="217">
        <v>147.60893493236387</v>
      </c>
    </row>
    <row r="47" spans="1:14" ht="15.75" thickBot="1">
      <c r="A47" s="213" t="s">
        <v>47</v>
      </c>
      <c r="B47" s="218">
        <v>922.29826284767012</v>
      </c>
      <c r="C47" s="218">
        <v>949.5592687700065</v>
      </c>
      <c r="D47" s="218">
        <v>984.32959315787457</v>
      </c>
      <c r="E47" s="218">
        <v>973.24654867105642</v>
      </c>
      <c r="F47" s="218">
        <v>977.63283682988504</v>
      </c>
      <c r="G47" s="221"/>
      <c r="H47" s="222"/>
      <c r="I47" s="213" t="s">
        <v>47</v>
      </c>
      <c r="J47" s="218">
        <v>938.22265094227521</v>
      </c>
      <c r="K47" s="218">
        <v>965.85588183131824</v>
      </c>
      <c r="L47" s="218">
        <v>1000.8460227131602</v>
      </c>
      <c r="M47" s="218">
        <v>990.00416739777677</v>
      </c>
      <c r="N47" s="218">
        <v>994.12954246094409</v>
      </c>
    </row>
    <row r="48" spans="1:14" s="231" customFormat="1" ht="13.5" thickTop="1" thickBot="1">
      <c r="A48" s="227" t="s">
        <v>365</v>
      </c>
      <c r="B48" s="228">
        <f>B47-B32</f>
        <v>7.1629389985446323E-2</v>
      </c>
      <c r="C48" s="228">
        <f>C47-C32</f>
        <v>-0.29420805422967078</v>
      </c>
      <c r="D48" s="228">
        <f>D47-D32</f>
        <v>-0.28965689135532102</v>
      </c>
      <c r="E48" s="228">
        <f>E47-E32</f>
        <v>-0.28946038051003598</v>
      </c>
      <c r="F48" s="228">
        <f>F47-F32</f>
        <v>-0.2889825437350737</v>
      </c>
      <c r="G48" s="229"/>
      <c r="H48" s="230"/>
      <c r="I48" s="227" t="s">
        <v>366</v>
      </c>
      <c r="J48" s="228">
        <f>J47-J32</f>
        <v>-0.44955551137104521</v>
      </c>
      <c r="K48" s="228">
        <f>K47-K32</f>
        <v>-0.82798410444934234</v>
      </c>
      <c r="L48" s="228">
        <f>L47-L32</f>
        <v>-0.83035192851411921</v>
      </c>
      <c r="M48" s="228">
        <f>M47-M32</f>
        <v>-0.83812238072459877</v>
      </c>
      <c r="N48" s="228">
        <f>N47-N32</f>
        <v>-0.82874959654304803</v>
      </c>
    </row>
    <row r="49" spans="1:14" ht="15.75" thickTop="1"/>
    <row r="50" spans="1:14">
      <c r="A50" s="214" t="s">
        <v>370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</row>
    <row r="51" spans="1:14">
      <c r="A51" s="263" t="s">
        <v>373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</row>
    <row r="53" spans="1:14">
      <c r="A53" s="214" t="s">
        <v>371</v>
      </c>
      <c r="B53" s="213"/>
      <c r="C53" s="213"/>
      <c r="D53" s="213"/>
      <c r="E53" s="213"/>
      <c r="F53" s="213"/>
      <c r="G53" s="84"/>
      <c r="H53" s="222"/>
      <c r="I53" s="214" t="s">
        <v>371</v>
      </c>
      <c r="J53" s="213"/>
      <c r="K53" s="213"/>
      <c r="L53" s="213"/>
      <c r="M53" s="213"/>
      <c r="N53" s="213"/>
    </row>
    <row r="54" spans="1:14">
      <c r="A54" s="213"/>
      <c r="B54" s="213"/>
      <c r="C54" s="213"/>
      <c r="D54" s="213"/>
      <c r="E54" s="213"/>
      <c r="F54" s="213"/>
      <c r="G54" s="84"/>
      <c r="H54" s="222"/>
      <c r="I54" s="213"/>
      <c r="J54" s="213"/>
      <c r="K54" s="213"/>
      <c r="L54" s="213"/>
      <c r="M54" s="213"/>
      <c r="N54" s="213"/>
    </row>
    <row r="55" spans="1:14">
      <c r="A55" s="213" t="s">
        <v>346</v>
      </c>
      <c r="B55" s="215">
        <v>7.2993655963417073E-2</v>
      </c>
      <c r="C55" s="213"/>
      <c r="D55" s="213"/>
      <c r="E55" s="213"/>
      <c r="F55" s="213"/>
      <c r="G55" s="84"/>
      <c r="H55" s="222"/>
      <c r="I55" s="213" t="s">
        <v>346</v>
      </c>
      <c r="J55" s="215">
        <v>7.5485940134932039E-2</v>
      </c>
      <c r="K55" s="213"/>
      <c r="L55" s="213"/>
      <c r="M55" s="213"/>
      <c r="N55" s="213"/>
    </row>
    <row r="56" spans="1:14">
      <c r="A56" s="213"/>
      <c r="B56" s="213"/>
      <c r="C56" s="213"/>
      <c r="D56" s="213"/>
      <c r="E56" s="213"/>
      <c r="F56" s="213"/>
      <c r="G56" s="84"/>
      <c r="H56" s="222"/>
      <c r="I56" s="213"/>
      <c r="J56" s="213"/>
      <c r="K56" s="213"/>
      <c r="L56" s="213"/>
      <c r="M56" s="213"/>
      <c r="N56" s="213"/>
    </row>
    <row r="57" spans="1:14">
      <c r="A57" s="213" t="s">
        <v>50</v>
      </c>
      <c r="B57" s="216" t="s">
        <v>3</v>
      </c>
      <c r="C57" s="216" t="s">
        <v>5</v>
      </c>
      <c r="D57" s="216" t="s">
        <v>6</v>
      </c>
      <c r="E57" s="216" t="s">
        <v>7</v>
      </c>
      <c r="F57" s="216" t="s">
        <v>8</v>
      </c>
      <c r="G57" s="197"/>
      <c r="H57" s="222"/>
      <c r="I57" s="213" t="s">
        <v>50</v>
      </c>
      <c r="J57" s="216" t="s">
        <v>3</v>
      </c>
      <c r="K57" s="216" t="s">
        <v>5</v>
      </c>
      <c r="L57" s="216" t="s">
        <v>6</v>
      </c>
      <c r="M57" s="216" t="s">
        <v>7</v>
      </c>
      <c r="N57" s="216" t="s">
        <v>8</v>
      </c>
    </row>
    <row r="58" spans="1:14">
      <c r="A58" s="213" t="s">
        <v>48</v>
      </c>
      <c r="B58" s="217">
        <v>771.40155113280332</v>
      </c>
      <c r="C58" s="217">
        <v>804.66002882547946</v>
      </c>
      <c r="D58" s="217">
        <v>837.63019426846256</v>
      </c>
      <c r="E58" s="217">
        <v>822.39280944142979</v>
      </c>
      <c r="F58" s="217">
        <v>831.00521929215358</v>
      </c>
      <c r="G58" s="220"/>
      <c r="H58" s="222"/>
      <c r="I58" s="213" t="s">
        <v>48</v>
      </c>
      <c r="J58" s="217">
        <v>784.83857701480588</v>
      </c>
      <c r="K58" s="217">
        <v>818.55185478786825</v>
      </c>
      <c r="L58" s="217">
        <v>851.86395235372891</v>
      </c>
      <c r="M58" s="217">
        <v>836.97476196124103</v>
      </c>
      <c r="N58" s="217">
        <v>845.4257338607672</v>
      </c>
    </row>
    <row r="59" spans="1:14">
      <c r="A59" s="213" t="s">
        <v>49</v>
      </c>
      <c r="B59" s="217">
        <v>150.79811540561246</v>
      </c>
      <c r="C59" s="217">
        <v>144.72954504852441</v>
      </c>
      <c r="D59" s="217">
        <v>146.555087848955</v>
      </c>
      <c r="E59" s="217">
        <v>150.16773260418694</v>
      </c>
      <c r="F59" s="217">
        <v>145.43512068411991</v>
      </c>
      <c r="G59" s="220"/>
      <c r="H59" s="222"/>
      <c r="I59" s="213" t="s">
        <v>49</v>
      </c>
      <c r="J59" s="217">
        <v>153.28549814467948</v>
      </c>
      <c r="K59" s="217">
        <v>147.13445297293373</v>
      </c>
      <c r="L59" s="217">
        <v>148.83802785819057</v>
      </c>
      <c r="M59" s="217">
        <v>152.34437875611533</v>
      </c>
      <c r="N59" s="217">
        <v>147.51436881926145</v>
      </c>
    </row>
    <row r="60" spans="1:14" ht="15.75" thickBot="1">
      <c r="A60" s="213" t="s">
        <v>47</v>
      </c>
      <c r="B60" s="218">
        <v>922.19966653841595</v>
      </c>
      <c r="C60" s="218">
        <v>949.3895738740041</v>
      </c>
      <c r="D60" s="218">
        <v>984.18528211741739</v>
      </c>
      <c r="E60" s="218">
        <v>972.5605420456169</v>
      </c>
      <c r="F60" s="218">
        <v>976.44033997627355</v>
      </c>
      <c r="G60" s="221"/>
      <c r="H60" s="222"/>
      <c r="I60" s="213" t="s">
        <v>47</v>
      </c>
      <c r="J60" s="218">
        <v>938.12407515948507</v>
      </c>
      <c r="K60" s="218">
        <v>965.68630776080192</v>
      </c>
      <c r="L60" s="218">
        <v>1000.7019802119195</v>
      </c>
      <c r="M60" s="218">
        <v>989.31914071735628</v>
      </c>
      <c r="N60" s="218">
        <v>992.94010268002864</v>
      </c>
    </row>
    <row r="61" spans="1:14" s="231" customFormat="1" ht="13.5" thickTop="1" thickBot="1">
      <c r="A61" s="227" t="s">
        <v>372</v>
      </c>
      <c r="B61" s="228">
        <f>B60-B47</f>
        <v>-9.8596309254162406E-2</v>
      </c>
      <c r="C61" s="228">
        <f>C60-C47</f>
        <v>-0.1696948960023974</v>
      </c>
      <c r="D61" s="228">
        <f>D60-D47</f>
        <v>-0.14431104045718257</v>
      </c>
      <c r="E61" s="228">
        <f>E60-E47</f>
        <v>-0.68600662543951785</v>
      </c>
      <c r="F61" s="228">
        <f>F60-F47</f>
        <v>-1.1924968536114875</v>
      </c>
      <c r="G61" s="229"/>
      <c r="H61" s="230"/>
      <c r="I61" s="227" t="s">
        <v>372</v>
      </c>
      <c r="J61" s="228">
        <f>J60-J47</f>
        <v>-9.8575782790135236E-2</v>
      </c>
      <c r="K61" s="228">
        <f>K60-K47</f>
        <v>-0.1695740705163189</v>
      </c>
      <c r="L61" s="228">
        <f>L60-L47</f>
        <v>-0.14404250124073315</v>
      </c>
      <c r="M61" s="228">
        <f>M60-M47</f>
        <v>-0.68502668042049208</v>
      </c>
      <c r="N61" s="228">
        <f>N60-N47</f>
        <v>-1.1894397809154498</v>
      </c>
    </row>
    <row r="62" spans="1:14" ht="15.75" thickTop="1"/>
    <row r="63" spans="1:14">
      <c r="A63" s="214" t="s">
        <v>379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</row>
    <row r="64" spans="1:14">
      <c r="A64" s="263" t="s">
        <v>380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</row>
    <row r="66" spans="1:6">
      <c r="A66" s="214" t="s">
        <v>381</v>
      </c>
      <c r="B66" s="213"/>
      <c r="C66" s="213"/>
      <c r="D66" s="213"/>
      <c r="E66" s="213"/>
      <c r="F66" s="213"/>
    </row>
    <row r="67" spans="1:6">
      <c r="A67" s="213"/>
      <c r="B67" s="213"/>
      <c r="C67" s="213"/>
      <c r="D67" s="213"/>
      <c r="E67" s="213"/>
      <c r="F67" s="213"/>
    </row>
    <row r="68" spans="1:6">
      <c r="A68" s="213" t="s">
        <v>346</v>
      </c>
      <c r="B68" s="215">
        <v>7.1879095963417086E-2</v>
      </c>
      <c r="C68" s="213"/>
      <c r="D68" s="213"/>
      <c r="E68" s="213"/>
      <c r="F68" s="213"/>
    </row>
    <row r="69" spans="1:6">
      <c r="A69" s="213"/>
      <c r="B69" s="213"/>
      <c r="C69" s="213"/>
      <c r="D69" s="213"/>
      <c r="E69" s="213"/>
      <c r="F69" s="213"/>
    </row>
    <row r="70" spans="1:6">
      <c r="A70" s="213" t="s">
        <v>50</v>
      </c>
      <c r="B70" s="216" t="s">
        <v>3</v>
      </c>
      <c r="C70" s="216" t="s">
        <v>5</v>
      </c>
      <c r="D70" s="216" t="s">
        <v>6</v>
      </c>
      <c r="E70" s="216" t="s">
        <v>7</v>
      </c>
      <c r="F70" s="216" t="s">
        <v>8</v>
      </c>
    </row>
    <row r="71" spans="1:6">
      <c r="A71" s="213" t="s">
        <v>48</v>
      </c>
      <c r="B71" s="217">
        <v>766.62798970270114</v>
      </c>
      <c r="C71" s="217">
        <v>799.73142370918708</v>
      </c>
      <c r="D71" s="217">
        <v>832.5881818685026</v>
      </c>
      <c r="E71" s="217">
        <v>817.22726764605443</v>
      </c>
      <c r="F71" s="217">
        <v>825.90451238744538</v>
      </c>
    </row>
    <row r="72" spans="1:6">
      <c r="A72" s="213" t="s">
        <v>49</v>
      </c>
      <c r="B72" s="217">
        <v>149.92701605854856</v>
      </c>
      <c r="C72" s="217">
        <v>143.88556034909345</v>
      </c>
      <c r="D72" s="217">
        <v>145.75523439684139</v>
      </c>
      <c r="E72" s="217">
        <v>149.40509026126242</v>
      </c>
      <c r="F72" s="217">
        <v>144.70638140067138</v>
      </c>
    </row>
    <row r="73" spans="1:6" ht="15.75" thickBot="1">
      <c r="A73" s="213" t="s">
        <v>47</v>
      </c>
      <c r="B73" s="218">
        <v>916.55500576124973</v>
      </c>
      <c r="C73" s="218">
        <v>943.61698405828042</v>
      </c>
      <c r="D73" s="218">
        <v>978.34341626534388</v>
      </c>
      <c r="E73" s="218">
        <v>966.63235790731687</v>
      </c>
      <c r="F73" s="218">
        <v>970.61089378811664</v>
      </c>
    </row>
    <row r="74" spans="1:6" ht="16.5" thickTop="1" thickBot="1">
      <c r="A74" s="227" t="s">
        <v>382</v>
      </c>
      <c r="B74" s="228">
        <f>B73-B60</f>
        <v>-5.6446607771662229</v>
      </c>
      <c r="C74" s="228">
        <f t="shared" ref="C74:F74" si="1">C73-C60</f>
        <v>-5.772589815723677</v>
      </c>
      <c r="D74" s="228">
        <f t="shared" si="1"/>
        <v>-5.8418658520735107</v>
      </c>
      <c r="E74" s="228">
        <f t="shared" si="1"/>
        <v>-5.9281841383000256</v>
      </c>
      <c r="F74" s="228">
        <f t="shared" si="1"/>
        <v>-5.8294461881569077</v>
      </c>
    </row>
    <row r="75" spans="1:6" ht="15.75" thickTop="1"/>
  </sheetData>
  <mergeCells count="7">
    <mergeCell ref="A64:N64"/>
    <mergeCell ref="A51:N51"/>
    <mergeCell ref="A2:F2"/>
    <mergeCell ref="A35:N35"/>
    <mergeCell ref="A36:N36"/>
    <mergeCell ref="A37:N37"/>
    <mergeCell ref="A38:N38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&amp;C&amp;D</oddFooter>
  </headerFooter>
  <rowBreaks count="1" manualBreakCount="1">
    <brk id="2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0" workbookViewId="0">
      <selection activeCell="A21" sqref="A21"/>
    </sheetView>
  </sheetViews>
  <sheetFormatPr defaultRowHeight="15"/>
  <cols>
    <col min="1" max="1" width="30.7109375" style="7" bestFit="1" customWidth="1"/>
    <col min="2" max="16" width="16.42578125" style="7" customWidth="1"/>
    <col min="17" max="16384" width="9.140625" style="7"/>
  </cols>
  <sheetData>
    <row r="1" spans="1:2">
      <c r="A1" s="7" t="s">
        <v>75</v>
      </c>
      <c r="B1" s="7" t="s">
        <v>76</v>
      </c>
    </row>
    <row r="2" spans="1:2">
      <c r="A2" s="8" t="s">
        <v>83</v>
      </c>
      <c r="B2" s="7" t="s">
        <v>84</v>
      </c>
    </row>
    <row r="3" spans="1:2">
      <c r="A3" s="8" t="s">
        <v>85</v>
      </c>
      <c r="B3" s="7" t="s">
        <v>322</v>
      </c>
    </row>
    <row r="4" spans="1:2">
      <c r="A4" s="8" t="s">
        <v>87</v>
      </c>
      <c r="B4" s="7" t="s">
        <v>88</v>
      </c>
    </row>
    <row r="5" spans="1:2">
      <c r="A5" s="8" t="s">
        <v>89</v>
      </c>
      <c r="B5" s="7" t="s">
        <v>90</v>
      </c>
    </row>
    <row r="6" spans="1:2">
      <c r="A6" s="8" t="s">
        <v>91</v>
      </c>
      <c r="B6" s="7" t="s">
        <v>92</v>
      </c>
    </row>
    <row r="7" spans="1:2">
      <c r="A7" s="8" t="s">
        <v>96</v>
      </c>
      <c r="B7" s="7" t="s">
        <v>97</v>
      </c>
    </row>
    <row r="8" spans="1:2">
      <c r="A8" s="8" t="s">
        <v>100</v>
      </c>
      <c r="B8" s="7" t="s">
        <v>101</v>
      </c>
    </row>
    <row r="9" spans="1:2">
      <c r="A9" s="8" t="s">
        <v>102</v>
      </c>
      <c r="B9" s="7" t="s">
        <v>103</v>
      </c>
    </row>
    <row r="10" spans="1:2">
      <c r="A10" s="8" t="s">
        <v>104</v>
      </c>
      <c r="B10" s="7" t="s">
        <v>105</v>
      </c>
    </row>
    <row r="11" spans="1:2">
      <c r="A11" s="8" t="s">
        <v>106</v>
      </c>
      <c r="B11" s="7" t="s">
        <v>107</v>
      </c>
    </row>
    <row r="12" spans="1:2">
      <c r="A12" s="8" t="s">
        <v>108</v>
      </c>
      <c r="B12" s="7" t="s">
        <v>109</v>
      </c>
    </row>
    <row r="13" spans="1:2">
      <c r="A13" s="8" t="s">
        <v>110</v>
      </c>
      <c r="B13" s="7" t="s">
        <v>111</v>
      </c>
    </row>
    <row r="14" spans="1:2">
      <c r="A14" s="8" t="s">
        <v>112</v>
      </c>
      <c r="B14" s="7" t="s">
        <v>113</v>
      </c>
    </row>
    <row r="15" spans="1:2">
      <c r="A15" s="8" t="s">
        <v>114</v>
      </c>
      <c r="B15" s="7" t="s">
        <v>115</v>
      </c>
    </row>
    <row r="16" spans="1:2">
      <c r="A16" s="8" t="s">
        <v>118</v>
      </c>
      <c r="B16" s="7" t="s">
        <v>119</v>
      </c>
    </row>
    <row r="17" spans="1:16">
      <c r="A17" s="8" t="s">
        <v>116</v>
      </c>
      <c r="B17" s="7" t="s">
        <v>117</v>
      </c>
    </row>
    <row r="18" spans="1:16">
      <c r="A18" s="8" t="s">
        <v>81</v>
      </c>
      <c r="B18" s="7" t="s">
        <v>82</v>
      </c>
    </row>
    <row r="19" spans="1:16">
      <c r="A19" s="8" t="s">
        <v>77</v>
      </c>
      <c r="B19" s="7" t="s">
        <v>78</v>
      </c>
    </row>
    <row r="20" spans="1:16">
      <c r="A20" s="8" t="s">
        <v>98</v>
      </c>
      <c r="B20" s="7" t="s">
        <v>99</v>
      </c>
    </row>
    <row r="23" spans="1:16" s="13" customFormat="1">
      <c r="B23" s="157" t="s">
        <v>321</v>
      </c>
      <c r="C23" s="13" t="s">
        <v>321</v>
      </c>
      <c r="D23" s="13" t="s">
        <v>321</v>
      </c>
      <c r="E23" s="157" t="s">
        <v>321</v>
      </c>
      <c r="F23" s="13" t="s">
        <v>321</v>
      </c>
      <c r="G23" s="13" t="s">
        <v>321</v>
      </c>
      <c r="H23" s="157" t="s">
        <v>321</v>
      </c>
      <c r="I23" s="13" t="s">
        <v>321</v>
      </c>
      <c r="J23" s="13" t="s">
        <v>321</v>
      </c>
      <c r="K23" s="157" t="s">
        <v>321</v>
      </c>
      <c r="L23" s="13" t="s">
        <v>321</v>
      </c>
      <c r="M23" s="13" t="s">
        <v>321</v>
      </c>
      <c r="N23" s="157" t="s">
        <v>321</v>
      </c>
      <c r="O23" s="13" t="s">
        <v>321</v>
      </c>
      <c r="P23" s="13" t="s">
        <v>321</v>
      </c>
    </row>
    <row r="24" spans="1:16" s="13" customFormat="1">
      <c r="B24" s="156" t="s">
        <v>121</v>
      </c>
      <c r="C24" s="155" t="s">
        <v>121</v>
      </c>
      <c r="D24" s="155" t="s">
        <v>121</v>
      </c>
      <c r="E24" s="156" t="s">
        <v>134</v>
      </c>
      <c r="F24" s="155" t="s">
        <v>134</v>
      </c>
      <c r="G24" s="155" t="s">
        <v>134</v>
      </c>
      <c r="H24" s="156" t="s">
        <v>147</v>
      </c>
      <c r="I24" s="155" t="s">
        <v>147</v>
      </c>
      <c r="J24" s="155" t="s">
        <v>147</v>
      </c>
      <c r="K24" s="156" t="s">
        <v>160</v>
      </c>
      <c r="L24" s="155" t="s">
        <v>160</v>
      </c>
      <c r="M24" s="155" t="s">
        <v>160</v>
      </c>
      <c r="N24" s="156" t="s">
        <v>173</v>
      </c>
      <c r="O24" s="155" t="s">
        <v>173</v>
      </c>
      <c r="P24" s="155" t="s">
        <v>173</v>
      </c>
    </row>
    <row r="25" spans="1:16" s="136" customFormat="1" ht="30">
      <c r="B25" s="154" t="s">
        <v>299</v>
      </c>
      <c r="C25" s="136" t="s">
        <v>48</v>
      </c>
      <c r="D25" s="136" t="s">
        <v>49</v>
      </c>
      <c r="E25" s="154" t="s">
        <v>299</v>
      </c>
      <c r="F25" s="136" t="s">
        <v>48</v>
      </c>
      <c r="G25" s="136" t="s">
        <v>49</v>
      </c>
      <c r="H25" s="154" t="s">
        <v>299</v>
      </c>
      <c r="I25" s="136" t="s">
        <v>48</v>
      </c>
      <c r="J25" s="136" t="s">
        <v>49</v>
      </c>
      <c r="K25" s="154" t="s">
        <v>299</v>
      </c>
      <c r="L25" s="136" t="s">
        <v>48</v>
      </c>
      <c r="M25" s="136" t="s">
        <v>49</v>
      </c>
      <c r="N25" s="154" t="s">
        <v>299</v>
      </c>
      <c r="O25" s="136" t="s">
        <v>48</v>
      </c>
      <c r="P25" s="136" t="s">
        <v>49</v>
      </c>
    </row>
    <row r="26" spans="1:16">
      <c r="A26" s="47" t="s">
        <v>320</v>
      </c>
      <c r="B26" s="152">
        <v>13998059.308413126</v>
      </c>
      <c r="C26" s="48">
        <v>13953308.098713126</v>
      </c>
      <c r="D26" s="48">
        <v>44751.209700000007</v>
      </c>
      <c r="E26" s="152">
        <v>15615879.098199993</v>
      </c>
      <c r="F26" s="48">
        <v>15052569.791299991</v>
      </c>
      <c r="G26" s="48">
        <v>563309.30689999985</v>
      </c>
      <c r="H26" s="152">
        <v>17501234.435449101</v>
      </c>
      <c r="I26" s="48">
        <v>17411739.568249099</v>
      </c>
      <c r="J26" s="48">
        <v>89494.867199999993</v>
      </c>
      <c r="K26" s="152">
        <v>19751781.526569985</v>
      </c>
      <c r="L26" s="48">
        <v>19624814.045669984</v>
      </c>
      <c r="M26" s="48">
        <v>126967.4809</v>
      </c>
      <c r="N26" s="152">
        <v>14540061.666727411</v>
      </c>
      <c r="O26" s="48">
        <v>13899282.20242741</v>
      </c>
      <c r="P26" s="48">
        <v>640779.46430000023</v>
      </c>
    </row>
    <row r="27" spans="1:16">
      <c r="A27" s="51" t="s">
        <v>319</v>
      </c>
      <c r="B27" s="152">
        <v>11050096.268413125</v>
      </c>
      <c r="C27" s="48">
        <v>11005345.058713125</v>
      </c>
      <c r="D27" s="48">
        <v>44751.209700000007</v>
      </c>
      <c r="E27" s="152">
        <v>11556565.897499992</v>
      </c>
      <c r="F27" s="48">
        <v>10993256.590599991</v>
      </c>
      <c r="G27" s="48">
        <v>563309.30689999985</v>
      </c>
      <c r="H27" s="152">
        <v>12847267.182449101</v>
      </c>
      <c r="I27" s="48">
        <v>12757772.3152491</v>
      </c>
      <c r="J27" s="48">
        <v>89494.867199999993</v>
      </c>
      <c r="K27" s="152">
        <v>8833830.6449699868</v>
      </c>
      <c r="L27" s="48">
        <v>8706863.164069986</v>
      </c>
      <c r="M27" s="48">
        <v>126967.4809</v>
      </c>
      <c r="N27" s="152">
        <v>11543512.506327409</v>
      </c>
      <c r="O27" s="48">
        <v>10902733.042027408</v>
      </c>
      <c r="P27" s="48">
        <v>640779.46430000023</v>
      </c>
    </row>
    <row r="28" spans="1:16">
      <c r="A28" s="51" t="s">
        <v>318</v>
      </c>
      <c r="B28" s="152">
        <v>2947963.04</v>
      </c>
      <c r="C28" s="48">
        <v>2947963.04</v>
      </c>
      <c r="D28" s="48">
        <v>0</v>
      </c>
      <c r="E28" s="152">
        <v>4059313.2007000004</v>
      </c>
      <c r="F28" s="48">
        <v>4059313.2007000004</v>
      </c>
      <c r="G28" s="48">
        <v>0</v>
      </c>
      <c r="H28" s="152">
        <v>4653967.2529999996</v>
      </c>
      <c r="I28" s="48">
        <v>4653967.2529999996</v>
      </c>
      <c r="J28" s="48">
        <v>0</v>
      </c>
      <c r="K28" s="152">
        <v>10917950.881599998</v>
      </c>
      <c r="L28" s="48">
        <v>10917950.881599998</v>
      </c>
      <c r="M28" s="48">
        <v>0</v>
      </c>
      <c r="N28" s="152">
        <v>2996549.1604000004</v>
      </c>
      <c r="O28" s="48">
        <v>2996549.1604000004</v>
      </c>
      <c r="P28" s="48">
        <v>0</v>
      </c>
    </row>
    <row r="29" spans="1:16">
      <c r="B29" s="152"/>
      <c r="C29" s="48"/>
      <c r="D29" s="48"/>
      <c r="E29" s="152"/>
      <c r="F29" s="48"/>
      <c r="G29" s="48"/>
      <c r="H29" s="152"/>
      <c r="I29" s="48"/>
      <c r="J29" s="48"/>
      <c r="K29" s="152"/>
      <c r="L29" s="48"/>
      <c r="M29" s="48"/>
      <c r="N29" s="152"/>
      <c r="O29" s="48"/>
      <c r="P29" s="48"/>
    </row>
    <row r="30" spans="1:16">
      <c r="A30" s="7" t="s">
        <v>317</v>
      </c>
      <c r="B30" s="152"/>
      <c r="C30" s="48"/>
      <c r="D30" s="48"/>
      <c r="E30" s="152"/>
      <c r="F30" s="48"/>
      <c r="G30" s="48"/>
      <c r="H30" s="152"/>
      <c r="I30" s="48"/>
      <c r="J30" s="48"/>
      <c r="K30" s="152"/>
      <c r="L30" s="48"/>
      <c r="M30" s="48"/>
      <c r="N30" s="152"/>
      <c r="O30" s="48"/>
      <c r="P30" s="48"/>
    </row>
    <row r="31" spans="1:16">
      <c r="A31" s="153">
        <v>7.2900000000000006E-2</v>
      </c>
      <c r="B31" s="152"/>
      <c r="C31" s="48"/>
      <c r="D31" s="48"/>
      <c r="E31" s="152"/>
      <c r="F31" s="48"/>
      <c r="G31" s="48"/>
      <c r="H31" s="152"/>
      <c r="I31" s="48"/>
      <c r="J31" s="48"/>
      <c r="K31" s="152"/>
      <c r="L31" s="48"/>
      <c r="M31" s="48"/>
      <c r="N31" s="152"/>
      <c r="O31" s="48"/>
      <c r="P31" s="48"/>
    </row>
    <row r="32" spans="1:16">
      <c r="B32" s="152"/>
      <c r="C32" s="48"/>
      <c r="D32" s="48"/>
      <c r="E32" s="152"/>
      <c r="F32" s="48"/>
      <c r="G32" s="48"/>
      <c r="H32" s="152"/>
      <c r="I32" s="48"/>
      <c r="J32" s="48"/>
      <c r="K32" s="152"/>
      <c r="L32" s="48"/>
      <c r="M32" s="48"/>
      <c r="N32" s="152"/>
      <c r="O32" s="48"/>
      <c r="P32" s="48"/>
    </row>
    <row r="33" spans="1:16">
      <c r="A33" s="7" t="s">
        <v>316</v>
      </c>
      <c r="B33" s="152">
        <f t="shared" ref="B33:P33" si="0">B26/$A$31</f>
        <v>192017274.46382886</v>
      </c>
      <c r="C33" s="48">
        <f t="shared" si="0"/>
        <v>191403403.27452847</v>
      </c>
      <c r="D33" s="48">
        <f t="shared" si="0"/>
        <v>613871.18930041161</v>
      </c>
      <c r="E33" s="152">
        <f t="shared" si="0"/>
        <v>214209589.82441691</v>
      </c>
      <c r="F33" s="48">
        <f t="shared" si="0"/>
        <v>206482438.83813429</v>
      </c>
      <c r="G33" s="48">
        <f t="shared" si="0"/>
        <v>7727150.9862825759</v>
      </c>
      <c r="H33" s="152">
        <f t="shared" si="0"/>
        <v>240071802.95540604</v>
      </c>
      <c r="I33" s="48">
        <f t="shared" si="0"/>
        <v>238844164.173513</v>
      </c>
      <c r="J33" s="48">
        <f t="shared" si="0"/>
        <v>1227638.781893004</v>
      </c>
      <c r="K33" s="152">
        <f t="shared" si="0"/>
        <v>270943505.16556907</v>
      </c>
      <c r="L33" s="48">
        <f t="shared" si="0"/>
        <v>269201838.76090509</v>
      </c>
      <c r="M33" s="48">
        <f t="shared" si="0"/>
        <v>1741666.404663923</v>
      </c>
      <c r="N33" s="152">
        <f t="shared" si="0"/>
        <v>199452149.06347612</v>
      </c>
      <c r="O33" s="48">
        <f t="shared" si="0"/>
        <v>190662307.30353099</v>
      </c>
      <c r="P33" s="48">
        <f t="shared" si="0"/>
        <v>8789841.7599451318</v>
      </c>
    </row>
    <row r="34" spans="1:16">
      <c r="B34" s="152"/>
      <c r="C34" s="48"/>
      <c r="D34" s="48"/>
      <c r="E34" s="152"/>
      <c r="F34" s="48"/>
      <c r="G34" s="48"/>
      <c r="H34" s="152"/>
      <c r="I34" s="48"/>
      <c r="J34" s="48"/>
      <c r="K34" s="152"/>
      <c r="L34" s="48"/>
      <c r="M34" s="48"/>
      <c r="N34" s="152"/>
      <c r="O34" s="48"/>
      <c r="P34" s="48"/>
    </row>
    <row r="35" spans="1:16">
      <c r="A35" s="7" t="s">
        <v>315</v>
      </c>
      <c r="B35" s="152"/>
      <c r="C35" s="48"/>
      <c r="D35" s="48"/>
      <c r="E35" s="152"/>
      <c r="F35" s="48"/>
      <c r="G35" s="48"/>
      <c r="H35" s="152"/>
      <c r="I35" s="48"/>
      <c r="J35" s="48"/>
      <c r="K35" s="152"/>
      <c r="L35" s="48"/>
      <c r="M35" s="48"/>
      <c r="N35" s="152"/>
      <c r="O35" s="48"/>
      <c r="P35" s="48"/>
    </row>
    <row r="36" spans="1:16">
      <c r="A36" s="153">
        <f>WACC!B30</f>
        <v>6.4376215963417083E-2</v>
      </c>
      <c r="B36" s="152"/>
      <c r="C36" s="48"/>
      <c r="D36" s="48"/>
      <c r="E36" s="152"/>
      <c r="F36" s="48"/>
      <c r="G36" s="48"/>
      <c r="H36" s="152"/>
      <c r="I36" s="48"/>
      <c r="J36" s="48"/>
      <c r="K36" s="152"/>
      <c r="L36" s="48"/>
      <c r="M36" s="48"/>
      <c r="N36" s="152"/>
      <c r="O36" s="48"/>
      <c r="P36" s="48"/>
    </row>
    <row r="37" spans="1:16">
      <c r="B37" s="152"/>
      <c r="C37" s="48"/>
      <c r="D37" s="48"/>
      <c r="E37" s="152"/>
      <c r="F37" s="48"/>
      <c r="G37" s="48"/>
      <c r="H37" s="152"/>
      <c r="I37" s="48"/>
      <c r="J37" s="48"/>
      <c r="K37" s="152"/>
      <c r="L37" s="48"/>
      <c r="M37" s="48"/>
      <c r="N37" s="152"/>
      <c r="O37" s="48"/>
      <c r="P37" s="48"/>
    </row>
    <row r="38" spans="1:16">
      <c r="A38" s="7" t="s">
        <v>314</v>
      </c>
      <c r="B38" s="152">
        <f t="shared" ref="B38:P38" si="1">B33*$A$36</f>
        <v>12361345.529590178</v>
      </c>
      <c r="C38" s="48">
        <f t="shared" si="1"/>
        <v>12321826.825334057</v>
      </c>
      <c r="D38" s="48">
        <f t="shared" si="1"/>
        <v>39518.70425612299</v>
      </c>
      <c r="E38" s="152">
        <f t="shared" si="1"/>
        <v>13790002.815971654</v>
      </c>
      <c r="F38" s="48">
        <f t="shared" si="1"/>
        <v>13292558.075296791</v>
      </c>
      <c r="G38" s="48">
        <f t="shared" si="1"/>
        <v>497444.74067485839</v>
      </c>
      <c r="H38" s="152">
        <f t="shared" si="1"/>
        <v>15454914.23378413</v>
      </c>
      <c r="I38" s="48">
        <f t="shared" si="1"/>
        <v>15375883.494435918</v>
      </c>
      <c r="J38" s="48">
        <f t="shared" si="1"/>
        <v>79030.739348210307</v>
      </c>
      <c r="K38" s="152">
        <f t="shared" si="1"/>
        <v>17442317.602423888</v>
      </c>
      <c r="L38" s="48">
        <f t="shared" si="1"/>
        <v>17330195.709821008</v>
      </c>
      <c r="M38" s="48">
        <f t="shared" si="1"/>
        <v>112121.89260287287</v>
      </c>
      <c r="N38" s="152">
        <f t="shared" si="1"/>
        <v>12839974.622477995</v>
      </c>
      <c r="O38" s="48">
        <f t="shared" si="1"/>
        <v>12274117.871055504</v>
      </c>
      <c r="P38" s="48">
        <f t="shared" si="1"/>
        <v>565856.75142248988</v>
      </c>
    </row>
    <row r="39" spans="1:16">
      <c r="B39" s="152"/>
      <c r="C39" s="48"/>
      <c r="D39" s="48"/>
      <c r="E39" s="152"/>
      <c r="F39" s="48"/>
      <c r="G39" s="48"/>
      <c r="H39" s="152"/>
      <c r="I39" s="48"/>
      <c r="J39" s="48"/>
      <c r="K39" s="152"/>
      <c r="L39" s="48"/>
      <c r="M39" s="48"/>
      <c r="N39" s="152"/>
      <c r="O39" s="48"/>
      <c r="P39" s="48"/>
    </row>
    <row r="40" spans="1:16">
      <c r="A40" s="7" t="s">
        <v>313</v>
      </c>
      <c r="B40" s="151">
        <f t="shared" ref="B40:P40" si="2">B38-B26</f>
        <v>-1636713.7788229473</v>
      </c>
      <c r="C40" s="150">
        <f t="shared" si="2"/>
        <v>-1631481.2733790688</v>
      </c>
      <c r="D40" s="150">
        <f t="shared" si="2"/>
        <v>-5232.5054438770167</v>
      </c>
      <c r="E40" s="151">
        <f t="shared" si="2"/>
        <v>-1825876.2822283395</v>
      </c>
      <c r="F40" s="150">
        <f t="shared" si="2"/>
        <v>-1760011.7160032</v>
      </c>
      <c r="G40" s="150">
        <f t="shared" si="2"/>
        <v>-65864.566225141461</v>
      </c>
      <c r="H40" s="151">
        <f t="shared" si="2"/>
        <v>-2046320.2016649712</v>
      </c>
      <c r="I40" s="150">
        <f t="shared" si="2"/>
        <v>-2035856.0738131814</v>
      </c>
      <c r="J40" s="150">
        <f t="shared" si="2"/>
        <v>-10464.127851789686</v>
      </c>
      <c r="K40" s="151">
        <f t="shared" si="2"/>
        <v>-2309463.9241460972</v>
      </c>
      <c r="L40" s="150">
        <f t="shared" si="2"/>
        <v>-2294618.3358489759</v>
      </c>
      <c r="M40" s="150">
        <f t="shared" si="2"/>
        <v>-14845.58829712712</v>
      </c>
      <c r="N40" s="151">
        <f t="shared" si="2"/>
        <v>-1700087.0442494154</v>
      </c>
      <c r="O40" s="150">
        <f t="shared" si="2"/>
        <v>-1625164.3313719053</v>
      </c>
      <c r="P40" s="150">
        <f t="shared" si="2"/>
        <v>-74922.712877510348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>
      <selection activeCell="A2" sqref="A2"/>
    </sheetView>
  </sheetViews>
  <sheetFormatPr defaultRowHeight="15"/>
  <cols>
    <col min="1" max="1" width="81.5703125" style="7" customWidth="1"/>
    <col min="2" max="2" width="16" style="7" customWidth="1"/>
    <col min="3" max="3" width="16.7109375" style="7" customWidth="1"/>
    <col min="4" max="4" width="16.5703125" style="7" customWidth="1"/>
    <col min="5" max="5" width="18.28515625" style="7" hidden="1" customWidth="1"/>
    <col min="6" max="6" width="3.5703125" style="7" customWidth="1"/>
    <col min="7" max="11" width="12.7109375" style="7" customWidth="1"/>
    <col min="12" max="12" width="3.85546875" style="7" customWidth="1"/>
    <col min="13" max="13" width="12.7109375" style="7" customWidth="1"/>
    <col min="14" max="14" width="4.28515625" style="7" customWidth="1"/>
    <col min="15" max="15" width="12.7109375" style="7" customWidth="1"/>
    <col min="16" max="16" width="1.85546875" style="84" customWidth="1"/>
    <col min="17" max="16384" width="9.140625" style="7"/>
  </cols>
  <sheetData>
    <row r="1" spans="1:16" ht="21">
      <c r="A1" s="24" t="s">
        <v>339</v>
      </c>
    </row>
    <row r="4" spans="1:16">
      <c r="G4" s="270" t="s">
        <v>211</v>
      </c>
      <c r="H4" s="270"/>
      <c r="I4" s="270"/>
      <c r="J4" s="270"/>
      <c r="K4" s="270"/>
      <c r="L4" s="188"/>
    </row>
    <row r="5" spans="1:16">
      <c r="B5" s="187">
        <v>1</v>
      </c>
      <c r="C5" s="187">
        <v>2</v>
      </c>
      <c r="D5" s="187">
        <v>3</v>
      </c>
      <c r="E5" s="187"/>
      <c r="F5" s="187"/>
      <c r="G5" s="187">
        <v>4</v>
      </c>
      <c r="H5" s="187">
        <v>5</v>
      </c>
      <c r="I5" s="187">
        <v>6</v>
      </c>
      <c r="J5" s="187">
        <v>7</v>
      </c>
      <c r="K5" s="187">
        <v>8</v>
      </c>
      <c r="L5" s="187"/>
      <c r="M5" s="187">
        <v>9</v>
      </c>
      <c r="N5" s="187"/>
      <c r="O5" s="187">
        <v>10</v>
      </c>
      <c r="P5" s="186"/>
    </row>
    <row r="6" spans="1:16">
      <c r="B6" s="185" t="str">
        <f>TEXT(B5+2011,0)&amp;"/"&amp;TEXT(B5+12,0)</f>
        <v>2012/13</v>
      </c>
      <c r="C6" s="185" t="str">
        <f>TEXT(C5+2011,0)&amp;"/"&amp;TEXT(C5+12,0)</f>
        <v>2013/14</v>
      </c>
      <c r="D6" s="185" t="str">
        <f>TEXT(D5+2011,0)&amp;"/"&amp;TEXT(D5+12,0)</f>
        <v>2014/15</v>
      </c>
      <c r="E6" s="185"/>
      <c r="F6" s="185"/>
      <c r="G6" s="185" t="str">
        <f>TEXT(G5+2011,0)&amp;"/"&amp;TEXT(G5+12,0)</f>
        <v>2015/16</v>
      </c>
      <c r="H6" s="185" t="str">
        <f>TEXT(H5+2011,0)&amp;"/"&amp;TEXT(H5+12,0)</f>
        <v>2016/17</v>
      </c>
      <c r="I6" s="185" t="str">
        <f>TEXT(I5+2011,0)&amp;"/"&amp;TEXT(I5+12,0)</f>
        <v>2017/18</v>
      </c>
      <c r="J6" s="185" t="str">
        <f>TEXT(J5+2011,0)&amp;"/"&amp;TEXT(J5+12,0)</f>
        <v>2018/19</v>
      </c>
      <c r="K6" s="185" t="str">
        <f>TEXT(K5+2011,0)&amp;"/"&amp;TEXT(K5+12,0)</f>
        <v>2019/20</v>
      </c>
      <c r="L6" s="185"/>
      <c r="M6" s="185" t="str">
        <f>TEXT(M5+2011,0)&amp;"/"&amp;TEXT(M5+12,0)</f>
        <v>2020/21</v>
      </c>
      <c r="N6" s="185"/>
      <c r="O6" s="185" t="str">
        <f>TEXT(O5+2011,0)&amp;"/"&amp;TEXT(O5+12,0)</f>
        <v>2021/22</v>
      </c>
      <c r="P6" s="184"/>
    </row>
    <row r="7" spans="1:16" ht="15.75" thickBot="1">
      <c r="A7" s="47" t="s">
        <v>338</v>
      </c>
      <c r="B7" s="183">
        <v>271300000</v>
      </c>
      <c r="C7" s="183">
        <v>271400000</v>
      </c>
      <c r="D7" s="183">
        <v>276800000</v>
      </c>
      <c r="E7" s="174"/>
      <c r="F7" s="174"/>
    </row>
    <row r="8" spans="1:16" ht="15.75" thickTop="1">
      <c r="A8" s="176" t="s">
        <v>337</v>
      </c>
      <c r="B8" s="178"/>
      <c r="C8" s="178"/>
      <c r="D8" s="178"/>
      <c r="E8" s="178"/>
      <c r="F8" s="178"/>
    </row>
    <row r="9" spans="1:16">
      <c r="A9" s="47"/>
      <c r="B9" s="168"/>
      <c r="C9" s="168"/>
      <c r="D9" s="168"/>
      <c r="E9" s="168"/>
      <c r="F9" s="168"/>
    </row>
    <row r="10" spans="1:16">
      <c r="A10" s="47"/>
      <c r="B10" s="168"/>
      <c r="C10" s="168"/>
      <c r="D10" s="168"/>
      <c r="E10" s="168"/>
      <c r="F10" s="168"/>
    </row>
    <row r="11" spans="1:16">
      <c r="A11" s="181" t="s">
        <v>336</v>
      </c>
      <c r="B11" s="179">
        <v>249986044.38265723</v>
      </c>
      <c r="C11" s="179">
        <v>248178132.3184</v>
      </c>
      <c r="D11" s="179">
        <v>252803381.14240324</v>
      </c>
      <c r="E11" s="179"/>
      <c r="F11" s="179"/>
    </row>
    <row r="12" spans="1:16">
      <c r="A12" s="181" t="s">
        <v>335</v>
      </c>
      <c r="B12" s="180">
        <v>21313955.617342781</v>
      </c>
      <c r="C12" s="180">
        <v>22321867.681599997</v>
      </c>
      <c r="D12" s="180">
        <v>22596618.857596729</v>
      </c>
      <c r="E12" s="179"/>
      <c r="F12" s="179"/>
    </row>
    <row r="13" spans="1:16">
      <c r="A13" s="47"/>
      <c r="B13" s="168">
        <f>SUM(B11:B12)</f>
        <v>271300000</v>
      </c>
      <c r="C13" s="168">
        <f>SUM(C11:C12)</f>
        <v>270500000</v>
      </c>
      <c r="D13" s="168">
        <f>SUM(D11:D12)</f>
        <v>275400000</v>
      </c>
      <c r="E13" s="168"/>
      <c r="F13" s="168"/>
    </row>
    <row r="15" spans="1:16">
      <c r="A15" s="47"/>
      <c r="B15" s="168"/>
      <c r="C15" s="168"/>
      <c r="E15" s="168"/>
      <c r="F15" s="168"/>
    </row>
    <row r="16" spans="1:16">
      <c r="A16" s="47"/>
      <c r="B16" s="168"/>
      <c r="C16" s="168"/>
      <c r="D16" s="168"/>
      <c r="E16" s="168"/>
      <c r="F16" s="168"/>
    </row>
    <row r="17" spans="1:16">
      <c r="A17" s="181" t="s">
        <v>334</v>
      </c>
      <c r="B17" s="179">
        <v>226442624.23888284</v>
      </c>
      <c r="C17" s="179">
        <v>228140771.714454</v>
      </c>
      <c r="D17" s="182">
        <v>241450488.23580065</v>
      </c>
      <c r="E17" s="179"/>
      <c r="F17" s="179"/>
    </row>
    <row r="18" spans="1:16">
      <c r="A18" s="181" t="s">
        <v>333</v>
      </c>
      <c r="B18" s="180">
        <v>23769564.412750009</v>
      </c>
      <c r="C18" s="180">
        <v>21489555.123430002</v>
      </c>
      <c r="D18" s="180">
        <v>22332320.487321265</v>
      </c>
      <c r="E18" s="179"/>
      <c r="F18" s="179"/>
    </row>
    <row r="19" spans="1:16">
      <c r="A19" s="47"/>
      <c r="B19" s="168">
        <f>SUM(B17:B18)</f>
        <v>250212188.65163285</v>
      </c>
      <c r="C19" s="168">
        <f>SUM(C17:C18)</f>
        <v>249630326.83788401</v>
      </c>
      <c r="D19" s="168">
        <f>SUM(D17:D18)</f>
        <v>263782808.72312191</v>
      </c>
      <c r="E19" s="168">
        <f>SUM(E17:E18)</f>
        <v>0</v>
      </c>
      <c r="F19" s="168"/>
    </row>
    <row r="20" spans="1:16">
      <c r="A20" s="176"/>
      <c r="B20" s="178"/>
      <c r="C20" s="177"/>
      <c r="D20" s="177"/>
      <c r="E20" s="177"/>
      <c r="F20" s="177"/>
      <c r="G20" s="122"/>
    </row>
    <row r="21" spans="1:16">
      <c r="A21" s="176" t="s">
        <v>332</v>
      </c>
      <c r="B21" s="159">
        <f t="shared" ref="B21:D22" si="0">B11-B17</f>
        <v>23543420.14377439</v>
      </c>
      <c r="C21" s="159">
        <f t="shared" si="0"/>
        <v>20037360.603946</v>
      </c>
      <c r="D21" s="159">
        <f t="shared" si="0"/>
        <v>11352892.906602591</v>
      </c>
      <c r="E21" s="159"/>
      <c r="F21" s="159"/>
      <c r="G21" s="122"/>
    </row>
    <row r="22" spans="1:16">
      <c r="A22" s="176" t="s">
        <v>331</v>
      </c>
      <c r="B22" s="159">
        <f t="shared" si="0"/>
        <v>-2455608.7954072282</v>
      </c>
      <c r="C22" s="159">
        <f t="shared" si="0"/>
        <v>832312.5581699945</v>
      </c>
      <c r="D22" s="159">
        <f t="shared" si="0"/>
        <v>264298.37027546391</v>
      </c>
      <c r="E22" s="159"/>
      <c r="F22" s="159"/>
      <c r="G22" s="122"/>
    </row>
    <row r="23" spans="1:16" ht="15.75" thickBot="1">
      <c r="A23" s="176" t="s">
        <v>330</v>
      </c>
      <c r="B23" s="175">
        <f>SUM(B21:B22)</f>
        <v>21087811.348367162</v>
      </c>
      <c r="C23" s="175">
        <f>SUM(C21:C22)</f>
        <v>20869673.162115995</v>
      </c>
      <c r="D23" s="175">
        <f>SUM(D21:D22)</f>
        <v>11617191.276878055</v>
      </c>
      <c r="E23" s="174"/>
      <c r="F23" s="174"/>
    </row>
    <row r="24" spans="1:16" ht="15.75" thickTop="1"/>
    <row r="25" spans="1:16">
      <c r="A25" s="173" t="s">
        <v>329</v>
      </c>
      <c r="B25" s="172">
        <v>6.7999999999999996E-3</v>
      </c>
      <c r="C25" s="172">
        <v>1.6199999999999999E-2</v>
      </c>
      <c r="D25" s="172">
        <v>1.72E-2</v>
      </c>
      <c r="E25" s="172"/>
      <c r="F25" s="172"/>
      <c r="G25" s="172">
        <v>1.8499999999999999E-2</v>
      </c>
      <c r="H25" s="172">
        <v>2.0500000000000001E-2</v>
      </c>
      <c r="I25" s="172">
        <v>2.0400000000000001E-2</v>
      </c>
      <c r="J25" s="172">
        <v>0.02</v>
      </c>
      <c r="K25" s="172">
        <v>0.02</v>
      </c>
      <c r="L25" s="172"/>
      <c r="M25" s="172">
        <v>0.02</v>
      </c>
      <c r="N25" s="172"/>
      <c r="O25" s="172">
        <v>0.02</v>
      </c>
      <c r="P25" s="171"/>
    </row>
    <row r="26" spans="1:16">
      <c r="B26" s="168"/>
      <c r="C26" s="170"/>
      <c r="D26" s="170"/>
      <c r="E26" s="170"/>
      <c r="F26" s="170"/>
    </row>
    <row r="27" spans="1:16">
      <c r="B27" s="168"/>
      <c r="C27" s="170"/>
      <c r="D27" s="170"/>
      <c r="E27" s="170"/>
      <c r="F27" s="170"/>
    </row>
    <row r="28" spans="1:16">
      <c r="B28" s="168"/>
      <c r="C28" s="168"/>
      <c r="D28" s="168"/>
      <c r="E28" s="168"/>
      <c r="F28" s="168"/>
    </row>
    <row r="29" spans="1:16">
      <c r="A29" s="169" t="s">
        <v>48</v>
      </c>
      <c r="B29" s="168"/>
      <c r="C29" s="168"/>
      <c r="D29" s="168"/>
      <c r="E29" s="168"/>
      <c r="F29" s="168"/>
    </row>
    <row r="30" spans="1:16">
      <c r="A30" s="122" t="s">
        <v>328</v>
      </c>
      <c r="B30" s="168">
        <f>B21</f>
        <v>23543420.14377439</v>
      </c>
      <c r="C30" s="168">
        <f>C21-B21</f>
        <v>-3506059.5398283899</v>
      </c>
      <c r="D30" s="168">
        <f>D21-C21</f>
        <v>-8684467.6973434091</v>
      </c>
      <c r="E30" s="168"/>
      <c r="F30" s="168"/>
    </row>
    <row r="31" spans="1:16">
      <c r="B31" s="168"/>
      <c r="C31" s="168"/>
      <c r="D31" s="168"/>
      <c r="E31" s="168"/>
      <c r="F31" s="168"/>
    </row>
    <row r="32" spans="1:16">
      <c r="A32" s="7" t="s">
        <v>327</v>
      </c>
      <c r="B32" s="165" t="s">
        <v>324</v>
      </c>
      <c r="C32" s="167"/>
      <c r="D32" s="167"/>
      <c r="E32" s="167"/>
      <c r="F32" s="167"/>
      <c r="G32" s="164">
        <f>$B30*(1+C$25)*(1+D$25)*(1+G$25)</f>
        <v>24786552.629695874</v>
      </c>
      <c r="H32" s="164">
        <f>G32*(1+H25)</f>
        <v>25294676.958604638</v>
      </c>
      <c r="I32" s="164">
        <f>H32*(1+I25)</f>
        <v>25810688.368560173</v>
      </c>
      <c r="J32" s="164"/>
      <c r="K32" s="164"/>
      <c r="L32" s="164"/>
      <c r="M32" s="164"/>
      <c r="N32" s="164"/>
      <c r="O32" s="164"/>
      <c r="P32" s="166"/>
    </row>
    <row r="33" spans="1:16">
      <c r="A33" s="7" t="s">
        <v>326</v>
      </c>
      <c r="B33" s="165" t="s">
        <v>324</v>
      </c>
      <c r="C33" s="167"/>
      <c r="D33" s="167"/>
      <c r="E33" s="167"/>
      <c r="F33" s="167"/>
      <c r="G33" s="164">
        <f>$C30*(1+D$25)*(1+G$25)</f>
        <v>-3632341.4935458372</v>
      </c>
      <c r="H33" s="164">
        <f>G33*(1+H25)</f>
        <v>-3706804.4941635267</v>
      </c>
      <c r="I33" s="164">
        <f>H33*(1+I25)</f>
        <v>-3782423.3058444625</v>
      </c>
      <c r="J33" s="164">
        <f>I33*(1+J25)</f>
        <v>-3858071.7719613519</v>
      </c>
      <c r="K33" s="164"/>
      <c r="L33" s="164"/>
      <c r="M33" s="164"/>
      <c r="N33" s="164"/>
      <c r="O33" s="164"/>
      <c r="P33" s="166"/>
    </row>
    <row r="34" spans="1:16">
      <c r="A34" s="7" t="s">
        <v>325</v>
      </c>
      <c r="B34" s="165" t="s">
        <v>324</v>
      </c>
      <c r="G34" s="164"/>
      <c r="H34" s="164">
        <f>$D30*(1+G$25)*(1+H$25)</f>
        <v>-9026455.5219140183</v>
      </c>
      <c r="I34" s="164">
        <f>H34*(1+I$25)</f>
        <v>-9210595.2145610638</v>
      </c>
      <c r="J34" s="164">
        <f>I34*(1+J$25)</f>
        <v>-9394807.1188522857</v>
      </c>
      <c r="K34" s="164">
        <f>J34*(1+K$25)</f>
        <v>-9582703.2612293307</v>
      </c>
      <c r="L34" s="164"/>
      <c r="M34" s="164">
        <f>K34*(1+M$25)</f>
        <v>-9774357.3264539167</v>
      </c>
      <c r="N34" s="164"/>
      <c r="O34" s="164"/>
      <c r="P34" s="166"/>
    </row>
    <row r="36" spans="1:16" ht="15.75" thickBot="1">
      <c r="G36" s="163">
        <f>IF(SUM(G32:G35)&gt;0,SUM(G32:G35),0)</f>
        <v>21154211.136150036</v>
      </c>
      <c r="H36" s="163">
        <f>IF(SUM(H32:H35)&gt;0,SUM(H32:H35),0)</f>
        <v>12561416.942527091</v>
      </c>
      <c r="I36" s="163">
        <f>IF(SUM(I32:I35)&gt;0,SUM(I32:I35),0)</f>
        <v>12817669.848154645</v>
      </c>
      <c r="J36" s="163">
        <f>IF(SUM(J32:J35)&gt;0,SUM(J32:J35),0)</f>
        <v>0</v>
      </c>
      <c r="K36" s="163">
        <f>IF(SUM(K32:K35)&gt;0,SUM(K32:K35),0)</f>
        <v>0</v>
      </c>
      <c r="L36" s="163"/>
      <c r="M36" s="163">
        <f>IF(SUM(M32:M35)&gt;0,SUM(M32:M35),0)</f>
        <v>0</v>
      </c>
      <c r="N36" s="163"/>
      <c r="O36" s="163">
        <f>IF(SUM(O32:O35)&gt;0,SUM(O32:O35),0)</f>
        <v>0</v>
      </c>
      <c r="P36" s="162"/>
    </row>
    <row r="37" spans="1:16" ht="15.75" thickTop="1">
      <c r="A37" s="169" t="s">
        <v>49</v>
      </c>
    </row>
    <row r="38" spans="1:16">
      <c r="A38" s="122" t="s">
        <v>328</v>
      </c>
      <c r="B38" s="168">
        <f>B22</f>
        <v>-2455608.7954072282</v>
      </c>
      <c r="C38" s="168">
        <f>C22-B22</f>
        <v>3287921.3535772227</v>
      </c>
      <c r="D38" s="168">
        <f>D22-C22</f>
        <v>-568014.18789453059</v>
      </c>
      <c r="E38" s="168"/>
      <c r="F38" s="168"/>
    </row>
    <row r="39" spans="1:16">
      <c r="B39" s="168"/>
      <c r="C39" s="168"/>
      <c r="D39" s="168"/>
      <c r="E39" s="168"/>
      <c r="F39" s="168"/>
    </row>
    <row r="40" spans="1:16">
      <c r="A40" s="7" t="s">
        <v>327</v>
      </c>
      <c r="B40" s="165" t="s">
        <v>324</v>
      </c>
      <c r="C40" s="167"/>
      <c r="D40" s="167"/>
      <c r="E40" s="167"/>
      <c r="F40" s="167"/>
      <c r="G40" s="164">
        <f>$B38*(1+C$25)*(1+D$25)*(1+G$25)</f>
        <v>-2585269.1016687406</v>
      </c>
      <c r="H40" s="164">
        <f>G40*(1+H25)</f>
        <v>-2638267.1182529498</v>
      </c>
      <c r="I40" s="164">
        <f>H40*(1+I25)</f>
        <v>-2692087.7674653097</v>
      </c>
      <c r="J40" s="164"/>
      <c r="K40" s="164"/>
      <c r="L40" s="164"/>
      <c r="M40" s="164"/>
      <c r="N40" s="164"/>
      <c r="O40" s="164"/>
      <c r="P40" s="166"/>
    </row>
    <row r="41" spans="1:16">
      <c r="A41" s="7" t="s">
        <v>326</v>
      </c>
      <c r="B41" s="165" t="s">
        <v>324</v>
      </c>
      <c r="C41" s="167"/>
      <c r="D41" s="167"/>
      <c r="E41" s="167"/>
      <c r="F41" s="167"/>
      <c r="G41" s="164">
        <f>$C38*(1+D$25)*(1+G$25)</f>
        <v>3406346.362474638</v>
      </c>
      <c r="H41" s="164">
        <f>G41*(1+H25)</f>
        <v>3476176.4629053678</v>
      </c>
      <c r="I41" s="164">
        <f>H41*(1+I25)</f>
        <v>3547090.4627486374</v>
      </c>
      <c r="J41" s="164">
        <f>I41*(1+J25)</f>
        <v>3618032.2720036102</v>
      </c>
      <c r="K41" s="164"/>
      <c r="L41" s="164"/>
      <c r="M41" s="164"/>
      <c r="N41" s="164"/>
      <c r="O41" s="164"/>
      <c r="P41" s="166"/>
    </row>
    <row r="42" spans="1:16">
      <c r="A42" s="7" t="s">
        <v>325</v>
      </c>
      <c r="B42" s="165" t="s">
        <v>324</v>
      </c>
      <c r="G42" s="164"/>
      <c r="H42" s="164">
        <f>$D38*(1+G$25)*(1+H$25)</f>
        <v>-590382.16060317622</v>
      </c>
      <c r="I42" s="164">
        <f>H42*(1+I$25)</f>
        <v>-602425.95667948097</v>
      </c>
      <c r="J42" s="164">
        <f>I42*(1+J$25)</f>
        <v>-614474.47581307054</v>
      </c>
      <c r="K42" s="164">
        <f>J42*(1+K$25)</f>
        <v>-626763.96532933193</v>
      </c>
      <c r="L42" s="164"/>
      <c r="M42" s="164">
        <f>K42*(1+M$25)</f>
        <v>-639299.24463591853</v>
      </c>
      <c r="N42" s="164"/>
    </row>
    <row r="44" spans="1:16" ht="15.75" thickBot="1">
      <c r="G44" s="163">
        <f>IF(SUM(G40:G43)&gt;0,SUM(G40:G43),0)</f>
        <v>821077.26080589741</v>
      </c>
      <c r="H44" s="163">
        <f>IF(SUM(H40:H43)&gt;0,SUM(H40:H43),0)</f>
        <v>247527.18404924183</v>
      </c>
      <c r="I44" s="163">
        <f>IF(SUM(I40:I43)&gt;0,SUM(I40:I43),0)</f>
        <v>252576.73860384675</v>
      </c>
      <c r="J44" s="163">
        <f>IF(SUM(J40:J43)&gt;0,SUM(J40:J43),0)</f>
        <v>3003557.7961905394</v>
      </c>
      <c r="K44" s="163">
        <f>IF(SUM(K40:K43)&gt;0,SUM(K40:K43),0)</f>
        <v>0</v>
      </c>
      <c r="L44" s="163"/>
      <c r="M44" s="163">
        <f>IF(SUM(M40:M43)&gt;0,SUM(M40:M43),0)</f>
        <v>0</v>
      </c>
      <c r="N44" s="163"/>
      <c r="O44" s="163">
        <f>IF(SUM(O40:O43)&gt;0,SUM(O40:O43),0)</f>
        <v>0</v>
      </c>
      <c r="P44" s="162"/>
    </row>
    <row r="45" spans="1:16" ht="15.75" thickTop="1"/>
    <row r="46" spans="1:16" ht="15.75" thickBot="1">
      <c r="A46" s="7" t="s">
        <v>323</v>
      </c>
      <c r="G46" s="161">
        <f>G36+G44</f>
        <v>21975288.396955933</v>
      </c>
      <c r="H46" s="161">
        <f>H36+H44</f>
        <v>12808944.126576332</v>
      </c>
      <c r="I46" s="161">
        <f>I36+I44</f>
        <v>13070246.586758493</v>
      </c>
      <c r="J46" s="161">
        <f>J36+J44</f>
        <v>3003557.7961905394</v>
      </c>
      <c r="K46" s="161">
        <f>K36+K44</f>
        <v>0</v>
      </c>
      <c r="L46" s="161"/>
      <c r="M46" s="161">
        <f>M36+M44</f>
        <v>0</v>
      </c>
      <c r="N46" s="161"/>
      <c r="O46" s="161">
        <f>O36+O44</f>
        <v>0</v>
      </c>
    </row>
    <row r="47" spans="1:16" ht="15.75" thickTop="1"/>
    <row r="48" spans="1:16">
      <c r="A48" s="160"/>
      <c r="G48" s="159"/>
      <c r="H48" s="159"/>
      <c r="I48" s="159"/>
      <c r="J48" s="159"/>
      <c r="K48" s="159"/>
      <c r="L48" s="159"/>
      <c r="M48" s="159"/>
      <c r="N48" s="159"/>
      <c r="O48" s="159"/>
      <c r="P48" s="158"/>
    </row>
    <row r="49" spans="1:16">
      <c r="A49" s="160"/>
      <c r="G49" s="159"/>
      <c r="H49" s="159"/>
      <c r="I49" s="159"/>
      <c r="J49" s="159"/>
      <c r="K49" s="159"/>
      <c r="L49" s="159"/>
      <c r="M49" s="159"/>
      <c r="N49" s="159"/>
      <c r="O49" s="159"/>
      <c r="P49" s="158"/>
    </row>
    <row r="50" spans="1:16">
      <c r="A50" s="160"/>
      <c r="G50" s="159"/>
      <c r="H50" s="159"/>
      <c r="I50" s="159"/>
      <c r="J50" s="159"/>
      <c r="K50" s="159"/>
      <c r="L50" s="159"/>
      <c r="M50" s="159"/>
      <c r="N50" s="159"/>
      <c r="O50" s="159"/>
      <c r="P50" s="158"/>
    </row>
  </sheetData>
  <mergeCells count="1">
    <mergeCell ref="G4:K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6"/>
  <sheetViews>
    <sheetView zoomScaleNormal="100" workbookViewId="0"/>
  </sheetViews>
  <sheetFormatPr defaultRowHeight="15" outlineLevelCol="1"/>
  <cols>
    <col min="1" max="1" width="40.5703125" style="7" customWidth="1"/>
    <col min="2" max="2" width="10.42578125" style="7" customWidth="1"/>
    <col min="3" max="3" width="8.85546875" style="13" customWidth="1"/>
    <col min="4" max="4" width="9.140625" style="7" customWidth="1"/>
    <col min="5" max="5" width="0" style="7" hidden="1" customWidth="1"/>
    <col min="6" max="6" width="2.85546875" style="7" customWidth="1"/>
    <col min="7" max="9" width="10" style="7" customWidth="1" outlineLevel="1"/>
    <col min="10" max="12" width="10" style="7" customWidth="1"/>
    <col min="13" max="13" width="2.85546875" style="7" customWidth="1"/>
    <col min="14" max="16" width="10" style="7" customWidth="1" outlineLevel="1"/>
    <col min="17" max="19" width="10" style="7" customWidth="1"/>
    <col min="20" max="20" width="2.85546875" style="7" customWidth="1"/>
    <col min="21" max="23" width="10" style="7" customWidth="1" outlineLevel="1"/>
    <col min="24" max="26" width="10" style="7" customWidth="1"/>
    <col min="27" max="27" width="2.85546875" style="7" customWidth="1"/>
    <col min="28" max="30" width="10" style="7" customWidth="1" outlineLevel="1"/>
    <col min="31" max="33" width="10" style="7" customWidth="1"/>
    <col min="34" max="34" width="2.85546875" style="7" customWidth="1"/>
    <col min="35" max="37" width="10" style="7" customWidth="1" outlineLevel="1"/>
    <col min="38" max="40" width="10" style="7" customWidth="1"/>
    <col min="41" max="16384" width="9.140625" style="7"/>
  </cols>
  <sheetData>
    <row r="1" spans="1:40" ht="17.25">
      <c r="A1" s="1" t="s">
        <v>308</v>
      </c>
      <c r="B1" s="1"/>
    </row>
    <row r="2" spans="1:40">
      <c r="A2" s="8" t="s">
        <v>9</v>
      </c>
      <c r="B2" s="8"/>
    </row>
    <row r="3" spans="1:40">
      <c r="A3" s="8"/>
      <c r="B3" s="8"/>
    </row>
    <row r="4" spans="1:40">
      <c r="A4" s="7" t="s">
        <v>0</v>
      </c>
      <c r="C4" s="13" t="s">
        <v>12</v>
      </c>
      <c r="D4" s="2">
        <f>WACC!B29</f>
        <v>7.1879095963417086E-2</v>
      </c>
    </row>
    <row r="5" spans="1:40">
      <c r="A5" s="7" t="s">
        <v>210</v>
      </c>
      <c r="D5" s="2">
        <f>WACC!B13</f>
        <v>6.0900000000000003E-2</v>
      </c>
    </row>
    <row r="6" spans="1:40">
      <c r="A6" s="7" t="s">
        <v>16</v>
      </c>
      <c r="D6" s="3">
        <f>1/(1+$D$4)^(163/365)</f>
        <v>0.96947726382826294</v>
      </c>
    </row>
    <row r="7" spans="1:40">
      <c r="A7" s="7" t="s">
        <v>17</v>
      </c>
      <c r="D7" s="3">
        <f>(1+$D$4)^(182/365)</f>
        <v>1.0352175000968062</v>
      </c>
    </row>
    <row r="8" spans="1:40">
      <c r="A8" s="7" t="s">
        <v>18</v>
      </c>
      <c r="D8" s="3">
        <f>(1+$D$4)^(19/365)</f>
        <v>1.0036198294609864</v>
      </c>
    </row>
    <row r="9" spans="1:40">
      <c r="D9" s="14"/>
    </row>
    <row r="10" spans="1:40">
      <c r="G10" s="265" t="s">
        <v>3</v>
      </c>
      <c r="H10" s="265"/>
      <c r="I10" s="265"/>
      <c r="J10" s="265"/>
      <c r="K10" s="265"/>
      <c r="L10" s="265"/>
      <c r="N10" s="265" t="s">
        <v>5</v>
      </c>
      <c r="O10" s="265"/>
      <c r="P10" s="265"/>
      <c r="Q10" s="265"/>
      <c r="R10" s="265"/>
      <c r="S10" s="265"/>
      <c r="U10" s="265" t="s">
        <v>6</v>
      </c>
      <c r="V10" s="265"/>
      <c r="W10" s="265"/>
      <c r="X10" s="265"/>
      <c r="Y10" s="265"/>
      <c r="Z10" s="265"/>
      <c r="AB10" s="265" t="s">
        <v>7</v>
      </c>
      <c r="AC10" s="265"/>
      <c r="AD10" s="265"/>
      <c r="AE10" s="265"/>
      <c r="AF10" s="265"/>
      <c r="AG10" s="265"/>
      <c r="AI10" s="265" t="s">
        <v>8</v>
      </c>
      <c r="AJ10" s="265"/>
      <c r="AK10" s="265"/>
      <c r="AL10" s="265"/>
      <c r="AM10" s="265"/>
      <c r="AN10" s="265"/>
    </row>
    <row r="11" spans="1:40">
      <c r="G11" s="54" t="s">
        <v>47</v>
      </c>
      <c r="H11" s="54" t="s">
        <v>48</v>
      </c>
      <c r="I11" s="54" t="s">
        <v>49</v>
      </c>
      <c r="J11" s="59" t="s">
        <v>47</v>
      </c>
      <c r="K11" s="59" t="s">
        <v>48</v>
      </c>
      <c r="L11" s="59" t="s">
        <v>49</v>
      </c>
      <c r="N11" s="54" t="s">
        <v>47</v>
      </c>
      <c r="O11" s="54" t="s">
        <v>48</v>
      </c>
      <c r="P11" s="54" t="s">
        <v>49</v>
      </c>
      <c r="Q11" s="59" t="s">
        <v>47</v>
      </c>
      <c r="R11" s="59" t="s">
        <v>48</v>
      </c>
      <c r="S11" s="59" t="s">
        <v>49</v>
      </c>
      <c r="U11" s="54" t="s">
        <v>47</v>
      </c>
      <c r="V11" s="54" t="s">
        <v>48</v>
      </c>
      <c r="W11" s="54" t="s">
        <v>49</v>
      </c>
      <c r="X11" s="59" t="s">
        <v>47</v>
      </c>
      <c r="Y11" s="59" t="s">
        <v>48</v>
      </c>
      <c r="Z11" s="59" t="s">
        <v>49</v>
      </c>
      <c r="AB11" s="54" t="s">
        <v>47</v>
      </c>
      <c r="AC11" s="54" t="s">
        <v>48</v>
      </c>
      <c r="AD11" s="54" t="s">
        <v>49</v>
      </c>
      <c r="AE11" s="59" t="s">
        <v>47</v>
      </c>
      <c r="AF11" s="59" t="s">
        <v>48</v>
      </c>
      <c r="AG11" s="59" t="s">
        <v>49</v>
      </c>
      <c r="AI11" s="54" t="s">
        <v>47</v>
      </c>
      <c r="AJ11" s="54" t="s">
        <v>48</v>
      </c>
      <c r="AK11" s="54" t="s">
        <v>49</v>
      </c>
      <c r="AL11" s="59" t="s">
        <v>47</v>
      </c>
      <c r="AM11" s="59" t="s">
        <v>48</v>
      </c>
      <c r="AN11" s="59" t="s">
        <v>49</v>
      </c>
    </row>
    <row r="12" spans="1:40" s="52" customFormat="1" ht="33.75">
      <c r="B12" s="53" t="s">
        <v>238</v>
      </c>
      <c r="C12" s="53"/>
      <c r="D12" s="53" t="s">
        <v>201</v>
      </c>
      <c r="G12" s="55" t="s">
        <v>200</v>
      </c>
      <c r="H12" s="55" t="s">
        <v>200</v>
      </c>
      <c r="I12" s="55" t="s">
        <v>200</v>
      </c>
      <c r="J12" s="60" t="s">
        <v>202</v>
      </c>
      <c r="K12" s="60" t="s">
        <v>202</v>
      </c>
      <c r="L12" s="60" t="s">
        <v>202</v>
      </c>
      <c r="N12" s="55" t="s">
        <v>200</v>
      </c>
      <c r="O12" s="55" t="s">
        <v>200</v>
      </c>
      <c r="P12" s="55" t="s">
        <v>200</v>
      </c>
      <c r="Q12" s="60" t="s">
        <v>202</v>
      </c>
      <c r="R12" s="60" t="s">
        <v>202</v>
      </c>
      <c r="S12" s="60" t="s">
        <v>202</v>
      </c>
      <c r="U12" s="55" t="s">
        <v>200</v>
      </c>
      <c r="V12" s="55" t="s">
        <v>200</v>
      </c>
      <c r="W12" s="55" t="s">
        <v>200</v>
      </c>
      <c r="X12" s="60" t="s">
        <v>202</v>
      </c>
      <c r="Y12" s="60" t="s">
        <v>202</v>
      </c>
      <c r="Z12" s="60" t="s">
        <v>202</v>
      </c>
      <c r="AB12" s="55" t="s">
        <v>200</v>
      </c>
      <c r="AC12" s="55" t="s">
        <v>200</v>
      </c>
      <c r="AD12" s="55" t="s">
        <v>200</v>
      </c>
      <c r="AE12" s="60" t="s">
        <v>202</v>
      </c>
      <c r="AF12" s="60" t="s">
        <v>202</v>
      </c>
      <c r="AG12" s="60" t="s">
        <v>202</v>
      </c>
      <c r="AI12" s="55" t="s">
        <v>200</v>
      </c>
      <c r="AJ12" s="55" t="s">
        <v>200</v>
      </c>
      <c r="AK12" s="55" t="s">
        <v>200</v>
      </c>
      <c r="AL12" s="60" t="s">
        <v>202</v>
      </c>
      <c r="AM12" s="60" t="s">
        <v>202</v>
      </c>
      <c r="AN12" s="60" t="s">
        <v>202</v>
      </c>
    </row>
    <row r="13" spans="1:40">
      <c r="G13" s="56"/>
      <c r="H13" s="56"/>
      <c r="I13" s="56"/>
      <c r="J13" s="61"/>
      <c r="K13" s="61"/>
      <c r="L13" s="61"/>
      <c r="N13" s="56"/>
      <c r="O13" s="56"/>
      <c r="P13" s="56"/>
      <c r="Q13" s="61"/>
      <c r="R13" s="61"/>
      <c r="S13" s="61"/>
      <c r="U13" s="56"/>
      <c r="V13" s="56"/>
      <c r="W13" s="56"/>
      <c r="X13" s="61"/>
      <c r="Y13" s="61"/>
      <c r="Z13" s="61"/>
      <c r="AB13" s="56"/>
      <c r="AC13" s="56"/>
      <c r="AD13" s="56"/>
      <c r="AE13" s="61"/>
      <c r="AF13" s="61"/>
      <c r="AG13" s="61"/>
      <c r="AI13" s="56"/>
      <c r="AJ13" s="56"/>
      <c r="AK13" s="56"/>
      <c r="AL13" s="61"/>
      <c r="AM13" s="61"/>
      <c r="AN13" s="61"/>
    </row>
    <row r="14" spans="1:40">
      <c r="A14" s="84" t="s">
        <v>13</v>
      </c>
      <c r="C14" s="13" t="s">
        <v>14</v>
      </c>
      <c r="D14" s="6">
        <f>$D$4*$D$6</f>
        <v>6.968514928106273E-2</v>
      </c>
      <c r="G14" s="57">
        <f>SUM(H14:I14)</f>
        <v>4610.206988918535</v>
      </c>
      <c r="H14" s="57">
        <v>3876.3653361455827</v>
      </c>
      <c r="I14" s="57">
        <v>733.84165277295187</v>
      </c>
      <c r="J14" s="62">
        <f>$D14*G14</f>
        <v>321.26296223938681</v>
      </c>
      <c r="K14" s="62">
        <f t="shared" ref="K14:L26" si="0">$D14*H14</f>
        <v>270.12509711724186</v>
      </c>
      <c r="L14" s="62">
        <f t="shared" si="0"/>
        <v>51.137865122144952</v>
      </c>
      <c r="N14" s="57">
        <f t="shared" ref="N14:N25" si="1">SUM(O14:P14)</f>
        <v>4708.5711447203676</v>
      </c>
      <c r="O14" s="57">
        <v>4008.6444941853547</v>
      </c>
      <c r="P14" s="57">
        <v>699.9266505350131</v>
      </c>
      <c r="Q14" s="62">
        <f t="shared" ref="Q14:S32" si="2">$D14*N14</f>
        <v>328.11748312034325</v>
      </c>
      <c r="R14" s="62">
        <f t="shared" si="2"/>
        <v>279.34298999201667</v>
      </c>
      <c r="S14" s="62">
        <f t="shared" si="2"/>
        <v>48.774493128326611</v>
      </c>
      <c r="U14" s="57">
        <f t="shared" ref="U14:U25" si="3">SUM(V14:W14)</f>
        <v>4783.7682049143532</v>
      </c>
      <c r="V14" s="57">
        <v>4111.4653612187085</v>
      </c>
      <c r="W14" s="57">
        <v>672.30284369564424</v>
      </c>
      <c r="X14" s="62">
        <f t="shared" ref="X14:Z32" si="4">$D14*U14</f>
        <v>333.35760148545819</v>
      </c>
      <c r="Y14" s="62">
        <f t="shared" si="4"/>
        <v>286.50807746044421</v>
      </c>
      <c r="Z14" s="62">
        <f t="shared" si="4"/>
        <v>46.849524025013956</v>
      </c>
      <c r="AB14" s="57">
        <f t="shared" ref="AB14:AB25" si="5">SUM(AC14:AD14)</f>
        <v>4831.6419018388533</v>
      </c>
      <c r="AC14" s="57">
        <v>4193.3995501098125</v>
      </c>
      <c r="AD14" s="57">
        <v>638.24235172904071</v>
      </c>
      <c r="AE14" s="62">
        <f t="shared" ref="AE14:AG32" si="6">$D14*AB14</f>
        <v>336.69368720227834</v>
      </c>
      <c r="AF14" s="62">
        <f t="shared" si="6"/>
        <v>292.21767364454359</v>
      </c>
      <c r="AG14" s="62">
        <f t="shared" si="6"/>
        <v>44.476013557734746</v>
      </c>
      <c r="AI14" s="57">
        <f t="shared" ref="AI14:AI25" si="7">SUM(AJ14:AK14)</f>
        <v>4861.0504387521396</v>
      </c>
      <c r="AJ14" s="57">
        <v>4252.5044408331523</v>
      </c>
      <c r="AK14" s="57">
        <v>608.54599791898772</v>
      </c>
      <c r="AL14" s="62">
        <f t="shared" ref="AL14:AN32" si="8">$D14*AI14</f>
        <v>338.74302548721835</v>
      </c>
      <c r="AM14" s="62">
        <f t="shared" si="8"/>
        <v>296.33640677784041</v>
      </c>
      <c r="AN14" s="62">
        <f t="shared" si="8"/>
        <v>42.406618709377952</v>
      </c>
    </row>
    <row r="15" spans="1:40">
      <c r="A15" s="7" t="s">
        <v>51</v>
      </c>
      <c r="C15" s="13" t="s">
        <v>63</v>
      </c>
      <c r="D15" s="6">
        <f>((1+$D$4)^(E15/365)-1)/(1+$D$4)^(163/365)</f>
        <v>6.6626533961281917E-2</v>
      </c>
      <c r="E15" s="26">
        <v>349.5</v>
      </c>
      <c r="F15" s="26"/>
      <c r="G15" s="57">
        <f t="shared" ref="G15:G25" si="9">SUM(H15:I15)</f>
        <v>25.884931350000002</v>
      </c>
      <c r="H15" s="57">
        <f>(' Commissioning - Base &amp; Major'!C27+' Commissioning - Base &amp; Major'!F27)/1000000</f>
        <v>25.884931350000002</v>
      </c>
      <c r="I15" s="57">
        <f>(' Commissioning - Base &amp; Major'!D27+' Commissioning - Base &amp; Major'!G27)/1000000</f>
        <v>0</v>
      </c>
      <c r="J15" s="62">
        <f t="shared" ref="J15:J25" si="10">SUM(K15:L15)</f>
        <v>1.7246232576762262</v>
      </c>
      <c r="K15" s="63">
        <f t="shared" si="0"/>
        <v>1.7246232576762262</v>
      </c>
      <c r="L15" s="63">
        <f t="shared" si="0"/>
        <v>0</v>
      </c>
      <c r="N15" s="57">
        <f t="shared" si="1"/>
        <v>14.078664999999997</v>
      </c>
      <c r="O15" s="57">
        <f>(' Commissioning - Base &amp; Major'!C40+' Commissioning - Base &amp; Major'!F40)/1000000</f>
        <v>14.078664999999997</v>
      </c>
      <c r="P15" s="57">
        <f>(' Commissioning - Base &amp; Major'!D40+' Commissioning - Base &amp; Major'!G40)/1000000</f>
        <v>0</v>
      </c>
      <c r="Q15" s="62">
        <f t="shared" ref="Q15:Q25" si="11">SUM(R15:S15)</f>
        <v>0.93801265175201087</v>
      </c>
      <c r="R15" s="63">
        <f t="shared" si="2"/>
        <v>0.93801265175201087</v>
      </c>
      <c r="S15" s="63">
        <f t="shared" si="2"/>
        <v>0</v>
      </c>
      <c r="U15" s="57">
        <f t="shared" si="3"/>
        <v>0</v>
      </c>
      <c r="V15" s="57">
        <f>(' Commissioning - Base &amp; Major'!C53+' Commissioning - Base &amp; Major'!F53)/1000000</f>
        <v>0</v>
      </c>
      <c r="W15" s="57">
        <f>(' Commissioning - Base &amp; Major'!D53+' Commissioning - Base &amp; Major'!G53)/1000000</f>
        <v>0</v>
      </c>
      <c r="X15" s="62">
        <f t="shared" ref="X15:X25" si="12">SUM(Y15:Z15)</f>
        <v>0</v>
      </c>
      <c r="Y15" s="63">
        <f t="shared" si="4"/>
        <v>0</v>
      </c>
      <c r="Z15" s="63">
        <f t="shared" si="4"/>
        <v>0</v>
      </c>
      <c r="AB15" s="57">
        <f t="shared" si="5"/>
        <v>0</v>
      </c>
      <c r="AC15" s="57">
        <f>(' Commissioning - Base &amp; Major'!C66+' Commissioning - Base &amp; Major'!F66)/1000000</f>
        <v>0</v>
      </c>
      <c r="AD15" s="57">
        <f>(' Commissioning - Base &amp; Major'!D66+' Commissioning - Base &amp; Major'!G66)/1000000</f>
        <v>0</v>
      </c>
      <c r="AE15" s="62">
        <f t="shared" ref="AE15:AE25" si="13">SUM(AF15:AG15)</f>
        <v>0</v>
      </c>
      <c r="AF15" s="63">
        <f t="shared" si="6"/>
        <v>0</v>
      </c>
      <c r="AG15" s="63">
        <f t="shared" si="6"/>
        <v>0</v>
      </c>
      <c r="AI15" s="57">
        <f t="shared" si="7"/>
        <v>1.8691402899999983</v>
      </c>
      <c r="AJ15" s="57">
        <f>(' Commissioning - Base &amp; Major'!C79+' Commissioning - Base &amp; Major'!F79)/1000000</f>
        <v>1.8691402899999983</v>
      </c>
      <c r="AK15" s="57">
        <f>(' Commissioning - Base &amp; Major'!D79+' Commissioning - Base &amp; Major'!G79)/1000000</f>
        <v>0</v>
      </c>
      <c r="AL15" s="62">
        <f t="shared" ref="AL15:AL25" si="14">SUM(AM15:AN15)</f>
        <v>0.12453433901008522</v>
      </c>
      <c r="AM15" s="63">
        <f t="shared" si="8"/>
        <v>0.12453433901008522</v>
      </c>
      <c r="AN15" s="63">
        <f t="shared" si="8"/>
        <v>0</v>
      </c>
    </row>
    <row r="16" spans="1:40">
      <c r="A16" s="7" t="s">
        <v>52</v>
      </c>
      <c r="C16" s="13" t="s">
        <v>64</v>
      </c>
      <c r="D16" s="6">
        <f t="shared" ref="D16:D26" si="15">((1+$D$4)^(E16/365)-1)/(1+$D$4)^(163/365)</f>
        <v>6.0536284520506106E-2</v>
      </c>
      <c r="E16" s="26">
        <v>318.5</v>
      </c>
      <c r="F16" s="26"/>
      <c r="G16" s="57">
        <f t="shared" si="9"/>
        <v>0</v>
      </c>
      <c r="H16" s="57">
        <f>(' Commissioning - Base &amp; Major'!C28+' Commissioning - Base &amp; Major'!F28)/1000000</f>
        <v>0</v>
      </c>
      <c r="I16" s="57">
        <f>(' Commissioning - Base &amp; Major'!D28+' Commissioning - Base &amp; Major'!G28)/1000000</f>
        <v>0</v>
      </c>
      <c r="J16" s="62">
        <f t="shared" si="10"/>
        <v>0</v>
      </c>
      <c r="K16" s="63">
        <f t="shared" si="0"/>
        <v>0</v>
      </c>
      <c r="L16" s="63">
        <f t="shared" si="0"/>
        <v>0</v>
      </c>
      <c r="N16" s="57">
        <f t="shared" si="1"/>
        <v>8.0589150000000025</v>
      </c>
      <c r="O16" s="57">
        <f>(' Commissioning - Base &amp; Major'!C41+' Commissioning - Base &amp; Major'!F41)/1000000</f>
        <v>8.0589150000000025</v>
      </c>
      <c r="P16" s="57">
        <f>(' Commissioning - Base &amp; Major'!D41+' Commissioning - Base &amp; Major'!G41)/1000000</f>
        <v>0</v>
      </c>
      <c r="Q16" s="62">
        <f t="shared" si="11"/>
        <v>0.48785677136657463</v>
      </c>
      <c r="R16" s="63">
        <f t="shared" si="2"/>
        <v>0.48785677136657463</v>
      </c>
      <c r="S16" s="63">
        <f t="shared" si="2"/>
        <v>0</v>
      </c>
      <c r="U16" s="57">
        <f t="shared" si="3"/>
        <v>0</v>
      </c>
      <c r="V16" s="57">
        <f>(' Commissioning - Base &amp; Major'!C54+' Commissioning - Base &amp; Major'!F54)/1000000</f>
        <v>0</v>
      </c>
      <c r="W16" s="57">
        <f>(' Commissioning - Base &amp; Major'!D54+' Commissioning - Base &amp; Major'!G54)/1000000</f>
        <v>0</v>
      </c>
      <c r="X16" s="62">
        <f t="shared" si="12"/>
        <v>0</v>
      </c>
      <c r="Y16" s="63">
        <f t="shared" si="4"/>
        <v>0</v>
      </c>
      <c r="Z16" s="63">
        <f t="shared" si="4"/>
        <v>0</v>
      </c>
      <c r="AB16" s="57">
        <f t="shared" si="5"/>
        <v>0</v>
      </c>
      <c r="AC16" s="57">
        <f>(' Commissioning - Base &amp; Major'!C67+' Commissioning - Base &amp; Major'!F67)/1000000</f>
        <v>0</v>
      </c>
      <c r="AD16" s="57">
        <f>(' Commissioning - Base &amp; Major'!D67+' Commissioning - Base &amp; Major'!G67)/1000000</f>
        <v>0</v>
      </c>
      <c r="AE16" s="62">
        <f t="shared" si="13"/>
        <v>0</v>
      </c>
      <c r="AF16" s="63">
        <f t="shared" si="6"/>
        <v>0</v>
      </c>
      <c r="AG16" s="63">
        <f t="shared" si="6"/>
        <v>0</v>
      </c>
      <c r="AI16" s="57">
        <f t="shared" si="7"/>
        <v>0</v>
      </c>
      <c r="AJ16" s="57">
        <f>(' Commissioning - Base &amp; Major'!C80+' Commissioning - Base &amp; Major'!F80)/1000000</f>
        <v>0</v>
      </c>
      <c r="AK16" s="57">
        <f>(' Commissioning - Base &amp; Major'!D80+' Commissioning - Base &amp; Major'!G80)/1000000</f>
        <v>0</v>
      </c>
      <c r="AL16" s="62">
        <f t="shared" si="14"/>
        <v>0</v>
      </c>
      <c r="AM16" s="63">
        <f t="shared" si="8"/>
        <v>0</v>
      </c>
      <c r="AN16" s="63">
        <f t="shared" si="8"/>
        <v>0</v>
      </c>
    </row>
    <row r="17" spans="1:40">
      <c r="A17" s="7" t="s">
        <v>53</v>
      </c>
      <c r="C17" s="13" t="s">
        <v>65</v>
      </c>
      <c r="D17" s="6">
        <f t="shared" si="15"/>
        <v>5.4579203245039794E-2</v>
      </c>
      <c r="E17" s="26">
        <v>288</v>
      </c>
      <c r="F17" s="26"/>
      <c r="G17" s="57">
        <f t="shared" si="9"/>
        <v>0.27704000000000001</v>
      </c>
      <c r="H17" s="57">
        <f>(' Commissioning - Base &amp; Major'!C29+' Commissioning - Base &amp; Major'!F29)/1000000</f>
        <v>0.27704000000000001</v>
      </c>
      <c r="I17" s="57">
        <f>(' Commissioning - Base &amp; Major'!D29+' Commissioning - Base &amp; Major'!G29)/1000000</f>
        <v>0</v>
      </c>
      <c r="J17" s="62">
        <f t="shared" si="10"/>
        <v>1.5120622467005825E-2</v>
      </c>
      <c r="K17" s="63">
        <f t="shared" si="0"/>
        <v>1.5120622467005825E-2</v>
      </c>
      <c r="L17" s="63">
        <f t="shared" si="0"/>
        <v>0</v>
      </c>
      <c r="N17" s="57">
        <f t="shared" si="1"/>
        <v>3.5374869999999996</v>
      </c>
      <c r="O17" s="57">
        <f>(' Commissioning - Base &amp; Major'!C42+' Commissioning - Base &amp; Major'!F42)/1000000</f>
        <v>3.5374869999999996</v>
      </c>
      <c r="P17" s="57">
        <f>(' Commissioning - Base &amp; Major'!D42+' Commissioning - Base &amp; Major'!G42)/1000000</f>
        <v>0</v>
      </c>
      <c r="Q17" s="62">
        <f t="shared" si="11"/>
        <v>0.19307322194968607</v>
      </c>
      <c r="R17" s="63">
        <f t="shared" si="2"/>
        <v>0.19307322194968607</v>
      </c>
      <c r="S17" s="63">
        <f t="shared" si="2"/>
        <v>0</v>
      </c>
      <c r="U17" s="57">
        <f t="shared" si="3"/>
        <v>0</v>
      </c>
      <c r="V17" s="57">
        <f>(' Commissioning - Base &amp; Major'!C55+' Commissioning - Base &amp; Major'!F55)/1000000</f>
        <v>0</v>
      </c>
      <c r="W17" s="57">
        <f>(' Commissioning - Base &amp; Major'!D55+' Commissioning - Base &amp; Major'!G55)/1000000</f>
        <v>0</v>
      </c>
      <c r="X17" s="62">
        <f t="shared" si="12"/>
        <v>0</v>
      </c>
      <c r="Y17" s="63">
        <f t="shared" si="4"/>
        <v>0</v>
      </c>
      <c r="Z17" s="63">
        <f t="shared" si="4"/>
        <v>0</v>
      </c>
      <c r="AB17" s="57">
        <f t="shared" si="5"/>
        <v>1.9979549999999988E-2</v>
      </c>
      <c r="AC17" s="57">
        <f>(' Commissioning - Base &amp; Major'!C68+' Commissioning - Base &amp; Major'!F68)/1000000</f>
        <v>1.9979549999999988E-2</v>
      </c>
      <c r="AD17" s="57">
        <f>(' Commissioning - Base &amp; Major'!D68+' Commissioning - Base &amp; Major'!G68)/1000000</f>
        <v>0</v>
      </c>
      <c r="AE17" s="62">
        <f t="shared" si="13"/>
        <v>1.0904679201944342E-3</v>
      </c>
      <c r="AF17" s="63">
        <f t="shared" si="6"/>
        <v>1.0904679201944342E-3</v>
      </c>
      <c r="AG17" s="63">
        <f t="shared" si="6"/>
        <v>0</v>
      </c>
      <c r="AI17" s="57">
        <f t="shared" si="7"/>
        <v>0</v>
      </c>
      <c r="AJ17" s="57">
        <f>(' Commissioning - Base &amp; Major'!C81+' Commissioning - Base &amp; Major'!F81)/1000000</f>
        <v>0</v>
      </c>
      <c r="AK17" s="57">
        <f>(' Commissioning - Base &amp; Major'!D81+' Commissioning - Base &amp; Major'!G81)/1000000</f>
        <v>0</v>
      </c>
      <c r="AL17" s="62">
        <f t="shared" si="14"/>
        <v>0</v>
      </c>
      <c r="AM17" s="63">
        <f t="shared" si="8"/>
        <v>0</v>
      </c>
      <c r="AN17" s="63">
        <f t="shared" si="8"/>
        <v>0</v>
      </c>
    </row>
    <row r="18" spans="1:40">
      <c r="A18" s="7" t="s">
        <v>54</v>
      </c>
      <c r="C18" s="13" t="s">
        <v>66</v>
      </c>
      <c r="D18" s="6">
        <f t="shared" si="15"/>
        <v>4.8656574737092603E-2</v>
      </c>
      <c r="E18" s="26">
        <v>257.5</v>
      </c>
      <c r="F18" s="26"/>
      <c r="G18" s="57">
        <f t="shared" si="9"/>
        <v>4.843827000000001</v>
      </c>
      <c r="H18" s="57">
        <f>(' Commissioning - Base &amp; Major'!C30+' Commissioning - Base &amp; Major'!F30)/1000000</f>
        <v>4.843827000000001</v>
      </c>
      <c r="I18" s="57">
        <f>(' Commissioning - Base &amp; Major'!D30+' Commissioning - Base &amp; Major'!G30)/1000000</f>
        <v>0</v>
      </c>
      <c r="J18" s="62">
        <f t="shared" si="10"/>
        <v>0.23568403043904709</v>
      </c>
      <c r="K18" s="63">
        <f t="shared" si="0"/>
        <v>0.23568403043904709</v>
      </c>
      <c r="L18" s="63">
        <f t="shared" si="0"/>
        <v>0</v>
      </c>
      <c r="N18" s="57">
        <f t="shared" si="1"/>
        <v>0.32049999999999984</v>
      </c>
      <c r="O18" s="57">
        <f>(' Commissioning - Base &amp; Major'!C43+' Commissioning - Base &amp; Major'!F43)/1000000</f>
        <v>0.32049999999999984</v>
      </c>
      <c r="P18" s="57">
        <f>(' Commissioning - Base &amp; Major'!D43+' Commissioning - Base &amp; Major'!G43)/1000000</f>
        <v>0</v>
      </c>
      <c r="Q18" s="62">
        <f t="shared" si="11"/>
        <v>1.5594432203238171E-2</v>
      </c>
      <c r="R18" s="63">
        <f t="shared" si="2"/>
        <v>1.5594432203238171E-2</v>
      </c>
      <c r="S18" s="63">
        <f t="shared" si="2"/>
        <v>0</v>
      </c>
      <c r="U18" s="57">
        <f t="shared" si="3"/>
        <v>0</v>
      </c>
      <c r="V18" s="57">
        <f>(' Commissioning - Base &amp; Major'!C56+' Commissioning - Base &amp; Major'!F56)/1000000</f>
        <v>0</v>
      </c>
      <c r="W18" s="57">
        <f>(' Commissioning - Base &amp; Major'!D56+' Commissioning - Base &amp; Major'!G56)/1000000</f>
        <v>0</v>
      </c>
      <c r="X18" s="62">
        <f t="shared" si="12"/>
        <v>0</v>
      </c>
      <c r="Y18" s="63">
        <f t="shared" si="4"/>
        <v>0</v>
      </c>
      <c r="Z18" s="63">
        <f t="shared" si="4"/>
        <v>0</v>
      </c>
      <c r="AB18" s="57">
        <f t="shared" si="5"/>
        <v>0</v>
      </c>
      <c r="AC18" s="57">
        <f>(' Commissioning - Base &amp; Major'!C69+' Commissioning - Base &amp; Major'!F69)/1000000</f>
        <v>0</v>
      </c>
      <c r="AD18" s="57">
        <f>(' Commissioning - Base &amp; Major'!D69+' Commissioning - Base &amp; Major'!G69)/1000000</f>
        <v>0</v>
      </c>
      <c r="AE18" s="62">
        <f t="shared" si="13"/>
        <v>0</v>
      </c>
      <c r="AF18" s="63">
        <f t="shared" si="6"/>
        <v>0</v>
      </c>
      <c r="AG18" s="63">
        <f t="shared" si="6"/>
        <v>0</v>
      </c>
      <c r="AI18" s="57">
        <f t="shared" si="7"/>
        <v>0</v>
      </c>
      <c r="AJ18" s="57">
        <f>(' Commissioning - Base &amp; Major'!C82+' Commissioning - Base &amp; Major'!F82)/1000000</f>
        <v>0</v>
      </c>
      <c r="AK18" s="57">
        <f>(' Commissioning - Base &amp; Major'!D82+' Commissioning - Base &amp; Major'!G82)/1000000</f>
        <v>0</v>
      </c>
      <c r="AL18" s="62">
        <f t="shared" si="14"/>
        <v>0</v>
      </c>
      <c r="AM18" s="63">
        <f t="shared" si="8"/>
        <v>0</v>
      </c>
      <c r="AN18" s="63">
        <f t="shared" si="8"/>
        <v>0</v>
      </c>
    </row>
    <row r="19" spans="1:40">
      <c r="A19" s="7" t="s">
        <v>55</v>
      </c>
      <c r="C19" s="13" t="s">
        <v>67</v>
      </c>
      <c r="D19" s="6">
        <f t="shared" si="15"/>
        <v>4.2768199739152711E-2</v>
      </c>
      <c r="E19" s="26">
        <v>227</v>
      </c>
      <c r="F19" s="26"/>
      <c r="G19" s="57">
        <f t="shared" si="9"/>
        <v>15.877395999999999</v>
      </c>
      <c r="H19" s="57">
        <f>(' Commissioning - Base &amp; Major'!C31+' Commissioning - Base &amp; Major'!F31)/1000000</f>
        <v>15.877395999999999</v>
      </c>
      <c r="I19" s="57">
        <f>(' Commissioning - Base &amp; Major'!D31+' Commissioning - Base &amp; Major'!G31)/1000000</f>
        <v>0</v>
      </c>
      <c r="J19" s="62">
        <f t="shared" si="10"/>
        <v>0.6790476434656243</v>
      </c>
      <c r="K19" s="63">
        <f t="shared" si="0"/>
        <v>0.6790476434656243</v>
      </c>
      <c r="L19" s="63">
        <f t="shared" si="0"/>
        <v>0</v>
      </c>
      <c r="N19" s="57">
        <f t="shared" si="1"/>
        <v>0</v>
      </c>
      <c r="O19" s="57">
        <f>(' Commissioning - Base &amp; Major'!C44+' Commissioning - Base &amp; Major'!F44)/1000000</f>
        <v>0</v>
      </c>
      <c r="P19" s="57">
        <f>(' Commissioning - Base &amp; Major'!D44+' Commissioning - Base &amp; Major'!G44)/1000000</f>
        <v>0</v>
      </c>
      <c r="Q19" s="62">
        <f t="shared" si="11"/>
        <v>0</v>
      </c>
      <c r="R19" s="63">
        <f t="shared" si="2"/>
        <v>0</v>
      </c>
      <c r="S19" s="63">
        <f t="shared" si="2"/>
        <v>0</v>
      </c>
      <c r="U19" s="57">
        <f t="shared" si="3"/>
        <v>0</v>
      </c>
      <c r="V19" s="57">
        <f>(' Commissioning - Base &amp; Major'!C57+' Commissioning - Base &amp; Major'!F57)/1000000</f>
        <v>0</v>
      </c>
      <c r="W19" s="57">
        <f>(' Commissioning - Base &amp; Major'!D57+' Commissioning - Base &amp; Major'!G57)/1000000</f>
        <v>0</v>
      </c>
      <c r="X19" s="62">
        <f t="shared" si="12"/>
        <v>0</v>
      </c>
      <c r="Y19" s="63">
        <f t="shared" si="4"/>
        <v>0</v>
      </c>
      <c r="Z19" s="63">
        <f t="shared" si="4"/>
        <v>0</v>
      </c>
      <c r="AB19" s="57">
        <f t="shared" si="5"/>
        <v>0</v>
      </c>
      <c r="AC19" s="57">
        <f>(' Commissioning - Base &amp; Major'!C70+' Commissioning - Base &amp; Major'!F70)/1000000</f>
        <v>0</v>
      </c>
      <c r="AD19" s="57">
        <f>(' Commissioning - Base &amp; Major'!D70+' Commissioning - Base &amp; Major'!G70)/1000000</f>
        <v>0</v>
      </c>
      <c r="AE19" s="62">
        <f t="shared" si="13"/>
        <v>0</v>
      </c>
      <c r="AF19" s="63">
        <f t="shared" si="6"/>
        <v>0</v>
      </c>
      <c r="AG19" s="63">
        <f t="shared" si="6"/>
        <v>0</v>
      </c>
      <c r="AI19" s="57">
        <f t="shared" si="7"/>
        <v>0</v>
      </c>
      <c r="AJ19" s="57">
        <f>(' Commissioning - Base &amp; Major'!C83+' Commissioning - Base &amp; Major'!F83)/1000000</f>
        <v>0</v>
      </c>
      <c r="AK19" s="57">
        <f>(' Commissioning - Base &amp; Major'!D83+' Commissioning - Base &amp; Major'!G83)/1000000</f>
        <v>0</v>
      </c>
      <c r="AL19" s="62">
        <f t="shared" si="14"/>
        <v>0</v>
      </c>
      <c r="AM19" s="63">
        <f t="shared" si="8"/>
        <v>0</v>
      </c>
      <c r="AN19" s="63">
        <f t="shared" si="8"/>
        <v>0</v>
      </c>
    </row>
    <row r="20" spans="1:40">
      <c r="A20" s="7" t="s">
        <v>56</v>
      </c>
      <c r="C20" s="13" t="s">
        <v>68</v>
      </c>
      <c r="D20" s="6">
        <f t="shared" si="15"/>
        <v>3.691388014611454E-2</v>
      </c>
      <c r="E20" s="26">
        <v>196.5</v>
      </c>
      <c r="F20" s="26"/>
      <c r="G20" s="57">
        <f t="shared" si="9"/>
        <v>191.83238050279394</v>
      </c>
      <c r="H20" s="57">
        <f>(' Commissioning - Base &amp; Major'!C32+' Commissioning - Base &amp; Major'!F32)/1000000</f>
        <v>189.88994758179393</v>
      </c>
      <c r="I20" s="57">
        <f>(' Commissioning - Base &amp; Major'!D32+' Commissioning - Base &amp; Major'!G32)/1000000</f>
        <v>1.9424329210000004</v>
      </c>
      <c r="J20" s="62">
        <f t="shared" si="10"/>
        <v>7.0812775020239753</v>
      </c>
      <c r="K20" s="63">
        <f t="shared" si="0"/>
        <v>7.0095747659863141</v>
      </c>
      <c r="L20" s="63">
        <f t="shared" si="0"/>
        <v>7.1702736037661183E-2</v>
      </c>
      <c r="N20" s="57">
        <f t="shared" si="1"/>
        <v>238.52890810423057</v>
      </c>
      <c r="O20" s="57">
        <f>(' Commissioning - Base &amp; Major'!C45+' Commissioning - Base &amp; Major'!F45)/1000000</f>
        <v>228.88634367683056</v>
      </c>
      <c r="P20" s="57">
        <f>(' Commissioning - Base &amp; Major'!D45+' Commissioning - Base &amp; Major'!G45)/1000000</f>
        <v>9.6425644274</v>
      </c>
      <c r="Q20" s="62">
        <f t="shared" si="11"/>
        <v>8.8050275251431351</v>
      </c>
      <c r="R20" s="63">
        <f t="shared" si="2"/>
        <v>8.4490830575689042</v>
      </c>
      <c r="S20" s="63">
        <f t="shared" si="2"/>
        <v>0.3559444675742312</v>
      </c>
      <c r="U20" s="57">
        <f t="shared" si="3"/>
        <v>241.67072119650447</v>
      </c>
      <c r="V20" s="57">
        <f>(' Commissioning - Base &amp; Major'!C58+' Commissioning - Base &amp; Major'!F58)/1000000</f>
        <v>238.24483674730448</v>
      </c>
      <c r="W20" s="57">
        <f>(' Commissioning - Base &amp; Major'!D58+' Commissioning - Base &amp; Major'!G58)/1000000</f>
        <v>3.4258844492000007</v>
      </c>
      <c r="X20" s="62">
        <f t="shared" si="12"/>
        <v>8.9210040370728301</v>
      </c>
      <c r="Y20" s="63">
        <f t="shared" si="4"/>
        <v>8.7945413491206228</v>
      </c>
      <c r="Z20" s="63">
        <f t="shared" si="4"/>
        <v>0.12646268795220644</v>
      </c>
      <c r="AB20" s="57">
        <f t="shared" si="5"/>
        <v>250.94524519643755</v>
      </c>
      <c r="AC20" s="57">
        <f>(' Commissioning - Base &amp; Major'!C71+' Commissioning - Base &amp; Major'!F71)/1000000</f>
        <v>246.57503458963754</v>
      </c>
      <c r="AD20" s="57">
        <f>(' Commissioning - Base &amp; Major'!D71+' Commissioning - Base &amp; Major'!G71)/1000000</f>
        <v>4.3702106068000006</v>
      </c>
      <c r="AE20" s="62">
        <f t="shared" si="13"/>
        <v>9.2633627044186202</v>
      </c>
      <c r="AF20" s="63">
        <f t="shared" si="6"/>
        <v>9.1020412738659271</v>
      </c>
      <c r="AG20" s="63">
        <f t="shared" si="6"/>
        <v>0.16132143055269371</v>
      </c>
      <c r="AI20" s="57">
        <f t="shared" si="7"/>
        <v>214.80330234730724</v>
      </c>
      <c r="AJ20" s="57">
        <f>(' Commissioning - Base &amp; Major'!C84+' Commissioning - Base &amp; Major'!F84)/1000000</f>
        <v>206.52657523110724</v>
      </c>
      <c r="AK20" s="57">
        <f>(' Commissioning - Base &amp; Major'!D84+' Commissioning - Base &amp; Major'!G84)/1000000</f>
        <v>8.2767271162</v>
      </c>
      <c r="AL20" s="62">
        <f t="shared" si="14"/>
        <v>7.9292233578381044</v>
      </c>
      <c r="AM20" s="63">
        <f t="shared" si="8"/>
        <v>7.6236972450686009</v>
      </c>
      <c r="AN20" s="63">
        <f t="shared" si="8"/>
        <v>0.30552611276950303</v>
      </c>
    </row>
    <row r="21" spans="1:40">
      <c r="A21" s="7" t="s">
        <v>57</v>
      </c>
      <c r="C21" s="13" t="s">
        <v>69</v>
      </c>
      <c r="D21" s="6">
        <f t="shared" si="15"/>
        <v>3.099828258256155E-2</v>
      </c>
      <c r="E21" s="26">
        <v>165.5</v>
      </c>
      <c r="F21" s="26"/>
      <c r="G21" s="57">
        <f t="shared" si="9"/>
        <v>25.577535000000001</v>
      </c>
      <c r="H21" s="57">
        <f>(' Commissioning - Base &amp; Major'!C33+' Commissioning - Base &amp; Major'!F33)/1000000</f>
        <v>25.577535000000001</v>
      </c>
      <c r="I21" s="57">
        <f>(' Commissioning - Base &amp; Major'!D33+' Commissioning - Base &amp; Major'!G33)/1000000</f>
        <v>0</v>
      </c>
      <c r="J21" s="62">
        <f t="shared" si="10"/>
        <v>0.79285965769535849</v>
      </c>
      <c r="K21" s="63">
        <f t="shared" si="0"/>
        <v>0.79285965769535849</v>
      </c>
      <c r="L21" s="63">
        <f t="shared" si="0"/>
        <v>0</v>
      </c>
      <c r="N21" s="57">
        <f t="shared" si="1"/>
        <v>0</v>
      </c>
      <c r="O21" s="57">
        <f>(' Commissioning - Base &amp; Major'!C46+' Commissioning - Base &amp; Major'!F46)/1000000</f>
        <v>0</v>
      </c>
      <c r="P21" s="57">
        <f>(' Commissioning - Base &amp; Major'!D46+' Commissioning - Base &amp; Major'!G46)/1000000</f>
        <v>0</v>
      </c>
      <c r="Q21" s="62">
        <f t="shared" si="11"/>
        <v>0</v>
      </c>
      <c r="R21" s="63">
        <f t="shared" si="2"/>
        <v>0</v>
      </c>
      <c r="S21" s="63">
        <f t="shared" si="2"/>
        <v>0</v>
      </c>
      <c r="U21" s="57">
        <f t="shared" si="3"/>
        <v>0</v>
      </c>
      <c r="V21" s="57">
        <f>(' Commissioning - Base &amp; Major'!C59+' Commissioning - Base &amp; Major'!F59)/1000000</f>
        <v>0</v>
      </c>
      <c r="W21" s="57">
        <f>(' Commissioning - Base &amp; Major'!D59+' Commissioning - Base &amp; Major'!G59)/1000000</f>
        <v>0</v>
      </c>
      <c r="X21" s="62">
        <f t="shared" si="12"/>
        <v>0</v>
      </c>
      <c r="Y21" s="63">
        <f t="shared" si="4"/>
        <v>0</v>
      </c>
      <c r="Z21" s="63">
        <f t="shared" si="4"/>
        <v>0</v>
      </c>
      <c r="AB21" s="57">
        <f t="shared" si="5"/>
        <v>0</v>
      </c>
      <c r="AC21" s="57">
        <f>(' Commissioning - Base &amp; Major'!C72+' Commissioning - Base &amp; Major'!F72)/1000000</f>
        <v>0</v>
      </c>
      <c r="AD21" s="57">
        <f>(' Commissioning - Base &amp; Major'!D72+' Commissioning - Base &amp; Major'!G72)/1000000</f>
        <v>0</v>
      </c>
      <c r="AE21" s="62">
        <f t="shared" si="13"/>
        <v>0</v>
      </c>
      <c r="AF21" s="63">
        <f t="shared" si="6"/>
        <v>0</v>
      </c>
      <c r="AG21" s="63">
        <f t="shared" si="6"/>
        <v>0</v>
      </c>
      <c r="AI21" s="57">
        <f t="shared" si="7"/>
        <v>0</v>
      </c>
      <c r="AJ21" s="57">
        <f>(' Commissioning - Base &amp; Major'!C85+' Commissioning - Base &amp; Major'!F85)/1000000</f>
        <v>0</v>
      </c>
      <c r="AK21" s="57">
        <f>(' Commissioning - Base &amp; Major'!D85+' Commissioning - Base &amp; Major'!G85)/1000000</f>
        <v>0</v>
      </c>
      <c r="AL21" s="62">
        <f t="shared" si="14"/>
        <v>0</v>
      </c>
      <c r="AM21" s="63">
        <f t="shared" si="8"/>
        <v>0</v>
      </c>
      <c r="AN21" s="63">
        <f t="shared" si="8"/>
        <v>0</v>
      </c>
    </row>
    <row r="22" spans="1:40">
      <c r="A22" s="7" t="s">
        <v>58</v>
      </c>
      <c r="C22" s="13" t="s">
        <v>70</v>
      </c>
      <c r="D22" s="6">
        <f t="shared" si="15"/>
        <v>2.5401215665490796E-2</v>
      </c>
      <c r="E22" s="26">
        <v>136</v>
      </c>
      <c r="F22" s="26"/>
      <c r="G22" s="57">
        <f t="shared" si="9"/>
        <v>15.179999799999999</v>
      </c>
      <c r="H22" s="57">
        <f>(' Commissioning - Base &amp; Major'!C34+' Commissioning - Base &amp; Major'!F34)/1000000</f>
        <v>15.179999799999999</v>
      </c>
      <c r="I22" s="57">
        <f>(' Commissioning - Base &amp; Major'!D34+' Commissioning - Base &amp; Major'!G34)/1000000</f>
        <v>0</v>
      </c>
      <c r="J22" s="62">
        <f t="shared" si="10"/>
        <v>0.38559044872190712</v>
      </c>
      <c r="K22" s="63">
        <f t="shared" si="0"/>
        <v>0.38559044872190712</v>
      </c>
      <c r="L22" s="63">
        <f t="shared" si="0"/>
        <v>0</v>
      </c>
      <c r="N22" s="57">
        <f t="shared" si="1"/>
        <v>12.06</v>
      </c>
      <c r="O22" s="57">
        <f>(' Commissioning - Base &amp; Major'!C47+' Commissioning - Base &amp; Major'!F47)/1000000</f>
        <v>12.06</v>
      </c>
      <c r="P22" s="57">
        <f>(' Commissioning - Base &amp; Major'!D47+' Commissioning - Base &amp; Major'!G47)/1000000</f>
        <v>0</v>
      </c>
      <c r="Q22" s="62">
        <f t="shared" si="11"/>
        <v>0.30633866092581902</v>
      </c>
      <c r="R22" s="63">
        <f t="shared" si="2"/>
        <v>0.30633866092581902</v>
      </c>
      <c r="S22" s="63">
        <f t="shared" si="2"/>
        <v>0</v>
      </c>
      <c r="U22" s="57">
        <f t="shared" si="3"/>
        <v>9.2699999000000002</v>
      </c>
      <c r="V22" s="57">
        <f>(' Commissioning - Base &amp; Major'!C60+' Commissioning - Base &amp; Major'!F60)/1000000</f>
        <v>9.2699999000000002</v>
      </c>
      <c r="W22" s="57">
        <f>(' Commissioning - Base &amp; Major'!D60+' Commissioning - Base &amp; Major'!G60)/1000000</f>
        <v>0</v>
      </c>
      <c r="X22" s="62">
        <f t="shared" si="12"/>
        <v>0.23546926667897811</v>
      </c>
      <c r="Y22" s="63">
        <f t="shared" si="4"/>
        <v>0.23546926667897811</v>
      </c>
      <c r="Z22" s="63">
        <f t="shared" si="4"/>
        <v>0</v>
      </c>
      <c r="AB22" s="57">
        <f t="shared" si="5"/>
        <v>0</v>
      </c>
      <c r="AC22" s="57">
        <f>(' Commissioning - Base &amp; Major'!C73+' Commissioning - Base &amp; Major'!F73)/1000000</f>
        <v>0</v>
      </c>
      <c r="AD22" s="57">
        <f>(' Commissioning - Base &amp; Major'!D73+' Commissioning - Base &amp; Major'!G73)/1000000</f>
        <v>0</v>
      </c>
      <c r="AE22" s="62">
        <f t="shared" si="13"/>
        <v>0</v>
      </c>
      <c r="AF22" s="63">
        <f t="shared" si="6"/>
        <v>0</v>
      </c>
      <c r="AG22" s="63">
        <f t="shared" si="6"/>
        <v>0</v>
      </c>
      <c r="AI22" s="57">
        <f t="shared" si="7"/>
        <v>0</v>
      </c>
      <c r="AJ22" s="57">
        <f>(' Commissioning - Base &amp; Major'!C86+' Commissioning - Base &amp; Major'!F86)/1000000</f>
        <v>0</v>
      </c>
      <c r="AK22" s="57">
        <f>(' Commissioning - Base &amp; Major'!D86+' Commissioning - Base &amp; Major'!G86)/1000000</f>
        <v>0</v>
      </c>
      <c r="AL22" s="62">
        <f t="shared" si="14"/>
        <v>0</v>
      </c>
      <c r="AM22" s="63">
        <f t="shared" si="8"/>
        <v>0</v>
      </c>
      <c r="AN22" s="63">
        <f t="shared" si="8"/>
        <v>0</v>
      </c>
    </row>
    <row r="23" spans="1:40">
      <c r="A23" s="7" t="s">
        <v>59</v>
      </c>
      <c r="C23" s="13" t="s">
        <v>71</v>
      </c>
      <c r="D23" s="6">
        <f t="shared" si="15"/>
        <v>1.9835461016057401E-2</v>
      </c>
      <c r="E23" s="26">
        <v>106.5</v>
      </c>
      <c r="F23" s="26"/>
      <c r="G23" s="57">
        <f t="shared" si="9"/>
        <v>5.3500109999999994</v>
      </c>
      <c r="H23" s="57">
        <f>(' Commissioning - Base &amp; Major'!C35+' Commissioning - Base &amp; Major'!F35)/1000000</f>
        <v>5.3500109999999994</v>
      </c>
      <c r="I23" s="57">
        <f>(' Commissioning - Base &amp; Major'!D35+' Commissioning - Base &amp; Major'!G35)/1000000</f>
        <v>0</v>
      </c>
      <c r="J23" s="62">
        <f t="shared" si="10"/>
        <v>0.10611993462597825</v>
      </c>
      <c r="K23" s="63">
        <f t="shared" si="0"/>
        <v>0.10611993462597825</v>
      </c>
      <c r="L23" s="63">
        <f t="shared" si="0"/>
        <v>0</v>
      </c>
      <c r="N23" s="57">
        <f t="shared" si="1"/>
        <v>2.0827680000000002</v>
      </c>
      <c r="O23" s="57">
        <f>(' Commissioning - Base &amp; Major'!C48+' Commissioning - Base &amp; Major'!F48)/1000000</f>
        <v>2.0827680000000002</v>
      </c>
      <c r="P23" s="57">
        <f>(' Commissioning - Base &amp; Major'!D48+' Commissioning - Base &amp; Major'!G48)/1000000</f>
        <v>0</v>
      </c>
      <c r="Q23" s="62">
        <f t="shared" si="11"/>
        <v>4.1312663469491841E-2</v>
      </c>
      <c r="R23" s="63">
        <f t="shared" si="2"/>
        <v>4.1312663469491841E-2</v>
      </c>
      <c r="S23" s="63">
        <f t="shared" si="2"/>
        <v>0</v>
      </c>
      <c r="U23" s="57">
        <f t="shared" si="3"/>
        <v>0</v>
      </c>
      <c r="V23" s="57">
        <f>(' Commissioning - Base &amp; Major'!C61+' Commissioning - Base &amp; Major'!F61)/1000000</f>
        <v>0</v>
      </c>
      <c r="W23" s="57">
        <f>(' Commissioning - Base &amp; Major'!D61+' Commissioning - Base &amp; Major'!G61)/1000000</f>
        <v>0</v>
      </c>
      <c r="X23" s="62">
        <f t="shared" si="12"/>
        <v>0</v>
      </c>
      <c r="Y23" s="63">
        <f t="shared" si="4"/>
        <v>0</v>
      </c>
      <c r="Z23" s="63">
        <f t="shared" si="4"/>
        <v>0</v>
      </c>
      <c r="AB23" s="57">
        <f t="shared" si="5"/>
        <v>0</v>
      </c>
      <c r="AC23" s="57">
        <f>(' Commissioning - Base &amp; Major'!C74+' Commissioning - Base &amp; Major'!F74)/1000000</f>
        <v>0</v>
      </c>
      <c r="AD23" s="57">
        <f>(' Commissioning - Base &amp; Major'!D74+' Commissioning - Base &amp; Major'!G74)/1000000</f>
        <v>0</v>
      </c>
      <c r="AE23" s="62">
        <f t="shared" si="13"/>
        <v>0</v>
      </c>
      <c r="AF23" s="63">
        <f t="shared" si="6"/>
        <v>0</v>
      </c>
      <c r="AG23" s="63">
        <f t="shared" si="6"/>
        <v>0</v>
      </c>
      <c r="AI23" s="57">
        <f t="shared" si="7"/>
        <v>0</v>
      </c>
      <c r="AJ23" s="57">
        <f>(' Commissioning - Base &amp; Major'!C87+' Commissioning - Base &amp; Major'!F87)/1000000</f>
        <v>0</v>
      </c>
      <c r="AK23" s="57">
        <f>(' Commissioning - Base &amp; Major'!D87+' Commissioning - Base &amp; Major'!G87)/1000000</f>
        <v>0</v>
      </c>
      <c r="AL23" s="62">
        <f t="shared" si="14"/>
        <v>0</v>
      </c>
      <c r="AM23" s="63">
        <f t="shared" si="8"/>
        <v>0</v>
      </c>
      <c r="AN23" s="63">
        <f t="shared" si="8"/>
        <v>0</v>
      </c>
    </row>
    <row r="24" spans="1:40">
      <c r="A24" s="7" t="s">
        <v>60</v>
      </c>
      <c r="C24" s="13" t="s">
        <v>72</v>
      </c>
      <c r="D24" s="6">
        <f t="shared" si="15"/>
        <v>1.411377287108285E-2</v>
      </c>
      <c r="E24" s="26">
        <v>76</v>
      </c>
      <c r="F24" s="26"/>
      <c r="G24" s="57">
        <f t="shared" si="9"/>
        <v>22.571695999999999</v>
      </c>
      <c r="H24" s="57">
        <f>(' Commissioning - Base &amp; Major'!C36+' Commissioning - Base &amp; Major'!F36)/1000000</f>
        <v>22.571695999999999</v>
      </c>
      <c r="I24" s="57">
        <f>(' Commissioning - Base &amp; Major'!D36+' Commissioning - Base &amp; Major'!G36)/1000000</f>
        <v>0</v>
      </c>
      <c r="J24" s="62">
        <f t="shared" si="10"/>
        <v>0.31857179065912927</v>
      </c>
      <c r="K24" s="63">
        <f t="shared" si="0"/>
        <v>0.31857179065912927</v>
      </c>
      <c r="L24" s="63">
        <f t="shared" si="0"/>
        <v>0</v>
      </c>
      <c r="N24" s="57">
        <f t="shared" si="1"/>
        <v>16.079999999999998</v>
      </c>
      <c r="O24" s="57">
        <f>(' Commissioning - Base &amp; Major'!C49+' Commissioning - Base &amp; Major'!F49)/1000000</f>
        <v>16.079999999999998</v>
      </c>
      <c r="P24" s="57">
        <f>(' Commissioning - Base &amp; Major'!D49+' Commissioning - Base &amp; Major'!G49)/1000000</f>
        <v>0</v>
      </c>
      <c r="Q24" s="62">
        <f t="shared" si="11"/>
        <v>0.22694946776701219</v>
      </c>
      <c r="R24" s="63">
        <f t="shared" si="2"/>
        <v>0.22694946776701219</v>
      </c>
      <c r="S24" s="63">
        <f t="shared" si="2"/>
        <v>0</v>
      </c>
      <c r="U24" s="57">
        <f t="shared" si="3"/>
        <v>12.661749</v>
      </c>
      <c r="V24" s="57">
        <f>(' Commissioning - Base &amp; Major'!C62+' Commissioning - Base &amp; Major'!F62)/1000000</f>
        <v>12.661749</v>
      </c>
      <c r="W24" s="57">
        <f>(' Commissioning - Base &amp; Major'!D62+' Commissioning - Base &amp; Major'!G62)/1000000</f>
        <v>0</v>
      </c>
      <c r="X24" s="62">
        <f t="shared" si="12"/>
        <v>0.17870504953666042</v>
      </c>
      <c r="Y24" s="63">
        <f t="shared" si="4"/>
        <v>0.17870504953666042</v>
      </c>
      <c r="Z24" s="63">
        <f t="shared" si="4"/>
        <v>0</v>
      </c>
      <c r="AB24" s="57">
        <f t="shared" si="5"/>
        <v>0</v>
      </c>
      <c r="AC24" s="57">
        <f>(' Commissioning - Base &amp; Major'!C75+' Commissioning - Base &amp; Major'!F75)/1000000</f>
        <v>0</v>
      </c>
      <c r="AD24" s="57">
        <f>(' Commissioning - Base &amp; Major'!D75+' Commissioning - Base &amp; Major'!G75)/1000000</f>
        <v>0</v>
      </c>
      <c r="AE24" s="62">
        <f t="shared" si="13"/>
        <v>0</v>
      </c>
      <c r="AF24" s="63">
        <f t="shared" si="6"/>
        <v>0</v>
      </c>
      <c r="AG24" s="63">
        <f t="shared" si="6"/>
        <v>0</v>
      </c>
      <c r="AI24" s="57">
        <f t="shared" si="7"/>
        <v>0</v>
      </c>
      <c r="AJ24" s="57">
        <f>(' Commissioning - Base &amp; Major'!C88+' Commissioning - Base &amp; Major'!F88)/1000000</f>
        <v>0</v>
      </c>
      <c r="AK24" s="57">
        <f>(' Commissioning - Base &amp; Major'!D88+' Commissioning - Base &amp; Major'!G88)/1000000</f>
        <v>0</v>
      </c>
      <c r="AL24" s="62">
        <f t="shared" si="14"/>
        <v>0</v>
      </c>
      <c r="AM24" s="63">
        <f t="shared" si="8"/>
        <v>0</v>
      </c>
      <c r="AN24" s="63">
        <f t="shared" si="8"/>
        <v>0</v>
      </c>
    </row>
    <row r="25" spans="1:40">
      <c r="A25" s="7" t="s">
        <v>61</v>
      </c>
      <c r="C25" s="13" t="s">
        <v>73</v>
      </c>
      <c r="D25" s="6">
        <f t="shared" si="15"/>
        <v>8.4251760979324446E-3</v>
      </c>
      <c r="E25" s="26">
        <v>45.5</v>
      </c>
      <c r="F25" s="26"/>
      <c r="G25" s="57">
        <f t="shared" si="9"/>
        <v>4.6399090000000003</v>
      </c>
      <c r="H25" s="57">
        <f>(' Commissioning - Base &amp; Major'!C37+' Commissioning - Base &amp; Major'!F37)/1000000</f>
        <v>4.6399090000000003</v>
      </c>
      <c r="I25" s="57">
        <f>(' Commissioning - Base &amp; Major'!D37+' Commissioning - Base &amp; Major'!G37)/1000000</f>
        <v>0</v>
      </c>
      <c r="J25" s="62">
        <f t="shared" si="10"/>
        <v>3.9092050403381637E-2</v>
      </c>
      <c r="K25" s="63">
        <f t="shared" si="0"/>
        <v>3.9092050403381637E-2</v>
      </c>
      <c r="L25" s="63">
        <f t="shared" si="0"/>
        <v>0</v>
      </c>
      <c r="N25" s="57">
        <f t="shared" si="1"/>
        <v>0.95182434470474864</v>
      </c>
      <c r="O25" s="57">
        <f>(' Commissioning - Base &amp; Major'!C50+' Commissioning - Base &amp; Major'!F50)/1000000</f>
        <v>0.95182434470474864</v>
      </c>
      <c r="P25" s="57">
        <f>(' Commissioning - Base &amp; Major'!D50+' Commissioning - Base &amp; Major'!G50)/1000000</f>
        <v>0</v>
      </c>
      <c r="Q25" s="62">
        <f t="shared" si="11"/>
        <v>8.0192877184366608E-3</v>
      </c>
      <c r="R25" s="63">
        <f t="shared" si="2"/>
        <v>8.0192877184366608E-3</v>
      </c>
      <c r="S25" s="63">
        <f t="shared" si="2"/>
        <v>0</v>
      </c>
      <c r="U25" s="57">
        <f t="shared" si="3"/>
        <v>0</v>
      </c>
      <c r="V25" s="57">
        <f>(' Commissioning - Base &amp; Major'!C63+' Commissioning - Base &amp; Major'!F63)/1000000</f>
        <v>0</v>
      </c>
      <c r="W25" s="57">
        <f>(' Commissioning - Base &amp; Major'!D63+' Commissioning - Base &amp; Major'!G63)/1000000</f>
        <v>0</v>
      </c>
      <c r="X25" s="62">
        <f t="shared" si="12"/>
        <v>0</v>
      </c>
      <c r="Y25" s="63">
        <f t="shared" si="4"/>
        <v>0</v>
      </c>
      <c r="Z25" s="63">
        <f t="shared" si="4"/>
        <v>0</v>
      </c>
      <c r="AB25" s="57">
        <f t="shared" si="5"/>
        <v>0</v>
      </c>
      <c r="AC25" s="57">
        <f>(' Commissioning - Base &amp; Major'!C76+' Commissioning - Base &amp; Major'!F76)/1000000</f>
        <v>0</v>
      </c>
      <c r="AD25" s="57">
        <f>(' Commissioning - Base &amp; Major'!D76+' Commissioning - Base &amp; Major'!G76)/1000000</f>
        <v>0</v>
      </c>
      <c r="AE25" s="62">
        <f t="shared" si="13"/>
        <v>0</v>
      </c>
      <c r="AF25" s="63">
        <f t="shared" si="6"/>
        <v>0</v>
      </c>
      <c r="AG25" s="63">
        <f t="shared" si="6"/>
        <v>0</v>
      </c>
      <c r="AI25" s="57">
        <f t="shared" si="7"/>
        <v>0</v>
      </c>
      <c r="AJ25" s="57">
        <f>(' Commissioning - Base &amp; Major'!C89+' Commissioning - Base &amp; Major'!F89)/1000000</f>
        <v>0</v>
      </c>
      <c r="AK25" s="57">
        <f>(' Commissioning - Base &amp; Major'!D89+' Commissioning - Base &amp; Major'!G89)/1000000</f>
        <v>0</v>
      </c>
      <c r="AL25" s="62">
        <f t="shared" si="14"/>
        <v>0</v>
      </c>
      <c r="AM25" s="63">
        <f t="shared" si="8"/>
        <v>0</v>
      </c>
      <c r="AN25" s="63">
        <f t="shared" si="8"/>
        <v>0</v>
      </c>
    </row>
    <row r="26" spans="1:40" s="84" customFormat="1">
      <c r="A26" s="84" t="s">
        <v>62</v>
      </c>
      <c r="C26" s="85" t="s">
        <v>74</v>
      </c>
      <c r="D26" s="6">
        <f t="shared" si="15"/>
        <v>2.7694793127241192E-3</v>
      </c>
      <c r="E26" s="194">
        <v>15</v>
      </c>
      <c r="F26" s="194"/>
      <c r="G26" s="195">
        <f>SUM(H26:I26)</f>
        <v>27.315320513144997</v>
      </c>
      <c r="H26" s="195">
        <f>(' Commissioning - Base &amp; Major'!C38+' Commissioning - Base &amp; Major'!F38)/1000000</f>
        <v>25.535320513144995</v>
      </c>
      <c r="I26" s="195">
        <f>(' Commissioning - Base &amp; Major'!D38+' Commissioning - Base &amp; Major'!G38)/1000000</f>
        <v>1.78</v>
      </c>
      <c r="J26" s="196">
        <f>SUM(K26:L26)</f>
        <v>7.5649215081583829E-2</v>
      </c>
      <c r="K26" s="196">
        <f t="shared" si="0"/>
        <v>7.0719541904934902E-2</v>
      </c>
      <c r="L26" s="196">
        <f t="shared" si="0"/>
        <v>4.9296731766489323E-3</v>
      </c>
      <c r="N26" s="195">
        <f>SUM(O26:P26)</f>
        <v>26.900242598600002</v>
      </c>
      <c r="O26" s="195">
        <f>(' Commissioning - Base &amp; Major'!C51+' Commissioning - Base &amp; Major'!F51)/1000000</f>
        <v>26.2302425986</v>
      </c>
      <c r="P26" s="195">
        <f>(' Commissioning - Base &amp; Major'!D51+' Commissioning - Base &amp; Major'!G51)/1000000</f>
        <v>0.67</v>
      </c>
      <c r="Q26" s="196">
        <f>SUM(R26:S26)</f>
        <v>7.4499665384082814E-2</v>
      </c>
      <c r="R26" s="196">
        <f t="shared" si="2"/>
        <v>7.2644114244557648E-2</v>
      </c>
      <c r="S26" s="196">
        <f t="shared" si="2"/>
        <v>1.8555511395251601E-3</v>
      </c>
      <c r="U26" s="195">
        <f>SUM(V26:W26)</f>
        <v>45.4190969</v>
      </c>
      <c r="V26" s="195">
        <f>(' Commissioning - Base &amp; Major'!C64+' Commissioning - Base &amp; Major'!F64)/1000000</f>
        <v>44.749096899999998</v>
      </c>
      <c r="W26" s="195">
        <f>(' Commissioning - Base &amp; Major'!D64+' Commissioning - Base &amp; Major'!G64)/1000000</f>
        <v>0.67</v>
      </c>
      <c r="X26" s="196">
        <f>SUM(Y26:Z26)</f>
        <v>0.12578724926716217</v>
      </c>
      <c r="Y26" s="196">
        <f t="shared" si="4"/>
        <v>0.123931698127637</v>
      </c>
      <c r="Z26" s="196">
        <f t="shared" si="4"/>
        <v>1.8555511395251601E-3</v>
      </c>
      <c r="AB26" s="195">
        <f>SUM(AC26:AD26)</f>
        <v>32.304439999999971</v>
      </c>
      <c r="AC26" s="195">
        <f>(' Commissioning - Base &amp; Major'!C77+' Commissioning - Base &amp; Major'!F77)/1000000</f>
        <v>28.057378</v>
      </c>
      <c r="AD26" s="195">
        <f>(' Commissioning - Base &amp; Major'!D77+' Commissioning - Base &amp; Major'!G77)/1000000</f>
        <v>4.2470619999999677</v>
      </c>
      <c r="AE26" s="196">
        <f>SUM(AF26:AG26)</f>
        <v>8.9466478289137466E-2</v>
      </c>
      <c r="AF26" s="196">
        <f t="shared" si="6"/>
        <v>7.7704327940280829E-2</v>
      </c>
      <c r="AG26" s="196">
        <f t="shared" si="6"/>
        <v>1.1762150348856634E-2</v>
      </c>
      <c r="AI26" s="195">
        <f>SUM(AJ26:AK26)</f>
        <v>1.4552000000000004E-2</v>
      </c>
      <c r="AJ26" s="195">
        <f>(' Commissioning - Base &amp; Major'!C90+' Commissioning - Base &amp; Major'!F90)/1000000</f>
        <v>1.4552000000000004E-2</v>
      </c>
      <c r="AK26" s="195">
        <f>(' Commissioning - Base &amp; Major'!D90+' Commissioning - Base &amp; Major'!G90)/1000000</f>
        <v>0</v>
      </c>
      <c r="AL26" s="196">
        <f>SUM(AM26:AN26)</f>
        <v>4.0301462958761394E-5</v>
      </c>
      <c r="AM26" s="196">
        <f t="shared" si="8"/>
        <v>4.0301462958761394E-5</v>
      </c>
      <c r="AN26" s="196">
        <f t="shared" si="8"/>
        <v>0</v>
      </c>
    </row>
    <row r="27" spans="1:40">
      <c r="A27" s="7" t="s">
        <v>29</v>
      </c>
      <c r="C27" s="13" t="s">
        <v>28</v>
      </c>
      <c r="D27" s="3"/>
      <c r="G27" s="58">
        <f>SUM(G15:G26)</f>
        <v>339.35004616593892</v>
      </c>
      <c r="H27" s="58">
        <f t="shared" ref="H27:I27" si="16">SUM(H15:H26)</f>
        <v>335.62761324493891</v>
      </c>
      <c r="I27" s="58">
        <f t="shared" si="16"/>
        <v>3.7224329210000002</v>
      </c>
      <c r="J27" s="62">
        <f>SUM(J14:J26)</f>
        <v>332.71659839264606</v>
      </c>
      <c r="K27" s="62">
        <f>SUM(K14:K26)</f>
        <v>281.50210086128681</v>
      </c>
      <c r="L27" s="62">
        <f>SUM(L14:L26)</f>
        <v>51.214497531359257</v>
      </c>
      <c r="N27" s="58">
        <f>SUM(N15:N26)</f>
        <v>322.59931004753531</v>
      </c>
      <c r="O27" s="58">
        <f t="shared" ref="O27" si="17">SUM(O15:O26)</f>
        <v>312.28674562013526</v>
      </c>
      <c r="P27" s="58">
        <f t="shared" ref="P27" si="18">SUM(P15:P26)</f>
        <v>10.3125644274</v>
      </c>
      <c r="Q27" s="62">
        <f>SUM(Q14:Q26)</f>
        <v>339.21416746802271</v>
      </c>
      <c r="R27" s="62">
        <f>SUM(R14:R26)</f>
        <v>290.08187432098231</v>
      </c>
      <c r="S27" s="62">
        <f>SUM(S14:S26)</f>
        <v>49.132293147040372</v>
      </c>
      <c r="U27" s="58">
        <f>SUM(U15:U26)</f>
        <v>309.02156699650448</v>
      </c>
      <c r="V27" s="58">
        <f t="shared" ref="V27" si="19">SUM(V15:V26)</f>
        <v>304.92568254730446</v>
      </c>
      <c r="W27" s="58">
        <f t="shared" ref="W27" si="20">SUM(W15:W26)</f>
        <v>4.0958844492000006</v>
      </c>
      <c r="X27" s="62">
        <f>SUM(X14:X26)</f>
        <v>342.81856708801382</v>
      </c>
      <c r="Y27" s="62">
        <f>SUM(Y14:Y26)</f>
        <v>295.84072482390815</v>
      </c>
      <c r="Z27" s="62">
        <f>SUM(Z14:Z26)</f>
        <v>46.977842264105689</v>
      </c>
      <c r="AB27" s="58">
        <f>SUM(AB15:AB26)</f>
        <v>283.26966474643751</v>
      </c>
      <c r="AC27" s="58">
        <f t="shared" ref="AC27" si="21">SUM(AC15:AC26)</f>
        <v>274.65239213963753</v>
      </c>
      <c r="AD27" s="58">
        <f t="shared" ref="AD27" si="22">SUM(AD15:AD26)</f>
        <v>8.6172726067999683</v>
      </c>
      <c r="AE27" s="62">
        <f>SUM(AE14:AE26)</f>
        <v>346.04760685290631</v>
      </c>
      <c r="AF27" s="62">
        <f>SUM(AF14:AF26)</f>
        <v>301.39850971427006</v>
      </c>
      <c r="AG27" s="62">
        <f>SUM(AG14:AG26)</f>
        <v>44.6490971386363</v>
      </c>
      <c r="AI27" s="58">
        <f>SUM(AI15:AI26)</f>
        <v>216.68699463730724</v>
      </c>
      <c r="AJ27" s="58">
        <f t="shared" ref="AJ27" si="23">SUM(AJ15:AJ26)</f>
        <v>208.41026752110724</v>
      </c>
      <c r="AK27" s="58">
        <f t="shared" ref="AK27" si="24">SUM(AK15:AK26)</f>
        <v>8.2767271162</v>
      </c>
      <c r="AL27" s="62">
        <f>SUM(AL14:AL26)</f>
        <v>346.7968234855295</v>
      </c>
      <c r="AM27" s="62">
        <f>SUM(AM14:AM26)</f>
        <v>304.08467866338208</v>
      </c>
      <c r="AN27" s="62">
        <f>SUM(AN14:AN26)</f>
        <v>42.712144822147458</v>
      </c>
    </row>
    <row r="28" spans="1:40">
      <c r="A28" s="7" t="s">
        <v>1</v>
      </c>
      <c r="B28" s="85" t="s">
        <v>262</v>
      </c>
      <c r="C28" s="13" t="s">
        <v>30</v>
      </c>
      <c r="D28" s="3">
        <f>$D$6</f>
        <v>0.96947726382826294</v>
      </c>
      <c r="G28" s="57">
        <f>SUM(H28:I28)</f>
        <v>241.34917658528207</v>
      </c>
      <c r="H28" s="57">
        <v>203.71697393178721</v>
      </c>
      <c r="I28" s="57">
        <v>37.632202653494851</v>
      </c>
      <c r="J28" s="62">
        <f t="shared" ref="J28:L32" si="25">$D28*G28</f>
        <v>233.98253934310353</v>
      </c>
      <c r="K28" s="62">
        <f t="shared" si="25"/>
        <v>197.49897448276263</v>
      </c>
      <c r="L28" s="62">
        <f t="shared" si="25"/>
        <v>36.483564860340884</v>
      </c>
      <c r="N28" s="57">
        <f>SUM(O28:P28)</f>
        <v>247.57637357132157</v>
      </c>
      <c r="O28" s="57">
        <v>209.7058668707779</v>
      </c>
      <c r="P28" s="57">
        <v>37.870506700543672</v>
      </c>
      <c r="Q28" s="62">
        <f t="shared" si="2"/>
        <v>240.01966523844871</v>
      </c>
      <c r="R28" s="62">
        <f t="shared" si="2"/>
        <v>203.30507002261572</v>
      </c>
      <c r="S28" s="62">
        <f t="shared" si="2"/>
        <v>36.714595215832979</v>
      </c>
      <c r="U28" s="57">
        <f>SUM(V28:W28)</f>
        <v>261.10154987033945</v>
      </c>
      <c r="V28" s="57">
        <v>222.95563758238765</v>
      </c>
      <c r="W28" s="57">
        <v>38.145912287951816</v>
      </c>
      <c r="X28" s="62">
        <f t="shared" si="4"/>
        <v>253.13201614961542</v>
      </c>
      <c r="Y28" s="62">
        <f t="shared" si="4"/>
        <v>216.15042147845901</v>
      </c>
      <c r="Z28" s="62">
        <f t="shared" si="4"/>
        <v>36.981594671156437</v>
      </c>
      <c r="AB28" s="57">
        <f>SUM(AC28:AD28)</f>
        <v>253.55166390900439</v>
      </c>
      <c r="AC28" s="57">
        <v>215.25288308044856</v>
      </c>
      <c r="AD28" s="57">
        <v>38.298780828555842</v>
      </c>
      <c r="AE28" s="62">
        <f t="shared" si="6"/>
        <v>245.81257336560489</v>
      </c>
      <c r="AF28" s="62">
        <f t="shared" si="6"/>
        <v>208.68277611997826</v>
      </c>
      <c r="AG28" s="62">
        <f t="shared" si="6"/>
        <v>37.129797245626648</v>
      </c>
      <c r="AI28" s="57">
        <f>SUM(AJ28:AK28)</f>
        <v>254.62112049037165</v>
      </c>
      <c r="AJ28" s="57">
        <v>215.96875727517832</v>
      </c>
      <c r="AK28" s="57">
        <v>38.652363215193347</v>
      </c>
      <c r="AL28" s="62">
        <f t="shared" si="8"/>
        <v>246.84938720589196</v>
      </c>
      <c r="AM28" s="62">
        <f t="shared" si="8"/>
        <v>209.37679987553014</v>
      </c>
      <c r="AN28" s="62">
        <f t="shared" si="8"/>
        <v>37.472587330361847</v>
      </c>
    </row>
    <row r="29" spans="1:40">
      <c r="A29" s="7" t="s">
        <v>2</v>
      </c>
      <c r="C29" s="13" t="s">
        <v>31</v>
      </c>
      <c r="D29" s="3">
        <f>D8</f>
        <v>1.0036198294609864</v>
      </c>
      <c r="G29" s="57">
        <f t="shared" ref="G29:G38" si="26">SUM(H29:I29)</f>
        <v>276.64601662405823</v>
      </c>
      <c r="H29" s="57">
        <v>251.70503322933439</v>
      </c>
      <c r="I29" s="57">
        <v>24.940983394723819</v>
      </c>
      <c r="J29" s="62">
        <f t="shared" si="25"/>
        <v>277.64742802529855</v>
      </c>
      <c r="K29" s="62">
        <f t="shared" si="25"/>
        <v>252.6161625240965</v>
      </c>
      <c r="L29" s="62">
        <f t="shared" si="25"/>
        <v>25.031265501202011</v>
      </c>
      <c r="N29" s="57">
        <f t="shared" ref="N29:N38" si="27">SUM(O29:P29)</f>
        <v>284.62543839163681</v>
      </c>
      <c r="O29" s="57">
        <v>259.51082478748083</v>
      </c>
      <c r="P29" s="57">
        <v>25.114613604155991</v>
      </c>
      <c r="Q29" s="62">
        <f t="shared" si="2"/>
        <v>285.65573393887303</v>
      </c>
      <c r="R29" s="62">
        <f t="shared" si="2"/>
        <v>260.45020971649143</v>
      </c>
      <c r="S29" s="62">
        <f t="shared" si="2"/>
        <v>25.205524222381605</v>
      </c>
      <c r="U29" s="57">
        <f t="shared" ref="U29:U38" si="28">SUM(V29:W29)</f>
        <v>292.47420302078223</v>
      </c>
      <c r="V29" s="57">
        <v>265.8075659287519</v>
      </c>
      <c r="W29" s="57">
        <v>26.666637092030342</v>
      </c>
      <c r="X29" s="62">
        <f t="shared" si="4"/>
        <v>293.53290975745534</v>
      </c>
      <c r="Y29" s="62">
        <f t="shared" si="4"/>
        <v>266.76974398685388</v>
      </c>
      <c r="Z29" s="62">
        <f t="shared" si="4"/>
        <v>26.763165770601507</v>
      </c>
      <c r="AB29" s="57">
        <f t="shared" ref="AB29:AB38" si="29">SUM(AC29:AD29)</f>
        <v>293.9943188504098</v>
      </c>
      <c r="AC29" s="57">
        <v>266.97128076240676</v>
      </c>
      <c r="AD29" s="57">
        <v>27.023038088003041</v>
      </c>
      <c r="AE29" s="62">
        <f t="shared" si="6"/>
        <v>295.05852814714711</v>
      </c>
      <c r="AF29" s="62">
        <f t="shared" si="6"/>
        <v>267.9376712697478</v>
      </c>
      <c r="AG29" s="62">
        <f t="shared" si="6"/>
        <v>27.120856877399351</v>
      </c>
      <c r="AI29" s="57">
        <f t="shared" ref="AI29:AI38" si="30">SUM(AJ29:AK29)</f>
        <v>296.4200870171436</v>
      </c>
      <c r="AJ29" s="57">
        <v>269.18268283239127</v>
      </c>
      <c r="AK29" s="57">
        <v>27.237404184752361</v>
      </c>
      <c r="AL29" s="62">
        <f t="shared" si="8"/>
        <v>297.49307718095639</v>
      </c>
      <c r="AM29" s="62">
        <f t="shared" si="8"/>
        <v>270.15707823809532</v>
      </c>
      <c r="AN29" s="62">
        <f t="shared" si="8"/>
        <v>27.335998942861121</v>
      </c>
    </row>
    <row r="30" spans="1:40">
      <c r="A30" s="7" t="s">
        <v>19</v>
      </c>
      <c r="C30" s="13" t="s">
        <v>32</v>
      </c>
      <c r="D30" s="3">
        <f>D8</f>
        <v>1.0036198294609864</v>
      </c>
      <c r="G30" s="57">
        <f t="shared" si="26"/>
        <v>38.822211811932561</v>
      </c>
      <c r="H30" s="57">
        <f t="shared" ref="H30:I30" si="31">K53</f>
        <v>33.494493645075188</v>
      </c>
      <c r="I30" s="57">
        <f t="shared" si="31"/>
        <v>5.3277181668573759</v>
      </c>
      <c r="J30" s="62">
        <f t="shared" si="25"/>
        <v>38.962741597990046</v>
      </c>
      <c r="K30" s="62">
        <f t="shared" si="25"/>
        <v>33.615737999952451</v>
      </c>
      <c r="L30" s="62">
        <f t="shared" si="25"/>
        <v>5.3470035980375989</v>
      </c>
      <c r="N30" s="57">
        <f t="shared" si="27"/>
        <v>39.442273100840282</v>
      </c>
      <c r="O30" s="57">
        <f t="shared" ref="O30:P30" si="32">R53</f>
        <v>32.055519346060123</v>
      </c>
      <c r="P30" s="57">
        <f t="shared" si="32"/>
        <v>7.3867537547801572</v>
      </c>
      <c r="Q30" s="62">
        <f t="shared" si="2"/>
        <v>39.585047403018976</v>
      </c>
      <c r="R30" s="62">
        <f t="shared" si="2"/>
        <v>32.171554859376208</v>
      </c>
      <c r="S30" s="62">
        <f t="shared" si="2"/>
        <v>7.4134925436427626</v>
      </c>
      <c r="U30" s="57">
        <f t="shared" si="28"/>
        <v>47.992827098062875</v>
      </c>
      <c r="V30" s="57">
        <f t="shared" ref="V30:W30" si="33">Y53</f>
        <v>39.104077861888356</v>
      </c>
      <c r="W30" s="57">
        <f t="shared" si="33"/>
        <v>8.8887492361745224</v>
      </c>
      <c r="X30" s="62">
        <f t="shared" si="4"/>
        <v>48.166552947508471</v>
      </c>
      <c r="Y30" s="62">
        <f t="shared" si="4"/>
        <v>39.245627954977522</v>
      </c>
      <c r="Z30" s="62">
        <f t="shared" si="4"/>
        <v>8.9209249925309475</v>
      </c>
      <c r="AB30" s="57">
        <f t="shared" si="29"/>
        <v>48.090258332169597</v>
      </c>
      <c r="AC30" s="57">
        <f t="shared" ref="AC30:AD30" si="34">AF53</f>
        <v>36.882746021382133</v>
      </c>
      <c r="AD30" s="57">
        <f t="shared" si="34"/>
        <v>11.207512310787461</v>
      </c>
      <c r="AE30" s="62">
        <f t="shared" si="6"/>
        <v>48.264336866066827</v>
      </c>
      <c r="AF30" s="62">
        <f t="shared" si="6"/>
        <v>37.01625527203241</v>
      </c>
      <c r="AG30" s="62">
        <f t="shared" si="6"/>
        <v>11.248081594034417</v>
      </c>
      <c r="AI30" s="57">
        <f t="shared" si="30"/>
        <v>51.285984852916989</v>
      </c>
      <c r="AJ30" s="57">
        <f t="shared" ref="AJ30:AK30" si="35">AM53</f>
        <v>40.166866986622885</v>
      </c>
      <c r="AK30" s="57">
        <f t="shared" si="35"/>
        <v>11.119117866294106</v>
      </c>
      <c r="AL30" s="62">
        <f t="shared" si="8"/>
        <v>51.471631371823278</v>
      </c>
      <c r="AM30" s="62">
        <f t="shared" si="8"/>
        <v>40.312264195096581</v>
      </c>
      <c r="AN30" s="62">
        <f t="shared" si="8"/>
        <v>11.159367176726697</v>
      </c>
    </row>
    <row r="31" spans="1:40">
      <c r="A31" s="7" t="s">
        <v>4</v>
      </c>
      <c r="C31" s="13" t="s">
        <v>33</v>
      </c>
      <c r="D31" s="3">
        <f>D8</f>
        <v>1.0036198294609864</v>
      </c>
      <c r="G31" s="57">
        <f t="shared" si="26"/>
        <v>2.5384263196485612</v>
      </c>
      <c r="H31" s="57">
        <f>(H14+(H27-H28)/2)*TCSD!$B$13</f>
        <v>2.1478525429581077</v>
      </c>
      <c r="I31" s="57">
        <f>(I14+(I27-I28)/2)*TCSD!$B$13</f>
        <v>0.39057377669045334</v>
      </c>
      <c r="J31" s="62">
        <f>$D31*G31</f>
        <v>2.5476149900249685</v>
      </c>
      <c r="K31" s="62">
        <f t="shared" si="25"/>
        <v>2.1556274028709619</v>
      </c>
      <c r="L31" s="62">
        <f t="shared" si="25"/>
        <v>0.39198758715400617</v>
      </c>
      <c r="N31" s="57">
        <f t="shared" si="27"/>
        <v>2.5857576030324028</v>
      </c>
      <c r="O31" s="57">
        <f>(O14+(O27-O28)/2)*TCSD!$B$13</f>
        <v>2.211931076295734</v>
      </c>
      <c r="P31" s="57">
        <f>(P14+(P27-P28)/2)*TCSD!$B$13</f>
        <v>0.37382652673666861</v>
      </c>
      <c r="Q31" s="62">
        <f>$D31*N31</f>
        <v>2.5951176045828288</v>
      </c>
      <c r="R31" s="62">
        <f t="shared" si="2"/>
        <v>2.2199378895713808</v>
      </c>
      <c r="S31" s="62">
        <f t="shared" si="2"/>
        <v>0.3751797150114482</v>
      </c>
      <c r="U31" s="57">
        <f t="shared" si="28"/>
        <v>2.6193433185022901</v>
      </c>
      <c r="V31" s="57">
        <f>(V14+(V27-V28)/2)*TCSD!$B$13</f>
        <v>2.2623352829033565</v>
      </c>
      <c r="W31" s="57">
        <f>(W14+(W27-W28)/2)*TCSD!$B$13</f>
        <v>0.35700803559893357</v>
      </c>
      <c r="X31" s="62">
        <f>$D31*U31</f>
        <v>2.6288248946150423</v>
      </c>
      <c r="Y31" s="62">
        <f t="shared" si="4"/>
        <v>2.270524550811039</v>
      </c>
      <c r="Z31" s="62">
        <f t="shared" si="4"/>
        <v>0.35830034380400344</v>
      </c>
      <c r="AB31" s="57">
        <f t="shared" si="29"/>
        <v>2.6404674292646071</v>
      </c>
      <c r="AC31" s="57">
        <f>(AC14+(AC27-AC28)/2)*TCSD!$B$13</f>
        <v>2.3008261814737492</v>
      </c>
      <c r="AD31" s="57">
        <f>(AD14+(AD27-AD28)/2)*TCSD!$B$13</f>
        <v>0.3396412477908578</v>
      </c>
      <c r="AE31" s="62">
        <f>$D31*AB31</f>
        <v>2.6500254710558342</v>
      </c>
      <c r="AF31" s="62">
        <f t="shared" si="6"/>
        <v>2.3091547798700565</v>
      </c>
      <c r="AG31" s="62">
        <f t="shared" si="6"/>
        <v>0.34087069118577734</v>
      </c>
      <c r="AI31" s="57">
        <f t="shared" si="30"/>
        <v>2.638060675423691</v>
      </c>
      <c r="AJ31" s="57">
        <f>(AJ14+(AJ27-AJ28)/2)*TCSD!$B$13</f>
        <v>2.3147876627016033</v>
      </c>
      <c r="AK31" s="57">
        <f>(AK14+(AK27-AK28)/2)*TCSD!$B$13</f>
        <v>0.3232730127220878</v>
      </c>
      <c r="AL31" s="62">
        <f>$D31*AI31</f>
        <v>2.6476100051764595</v>
      </c>
      <c r="AM31" s="62">
        <f t="shared" si="8"/>
        <v>2.3231667992789782</v>
      </c>
      <c r="AN31" s="62">
        <f t="shared" si="8"/>
        <v>0.32444320589748105</v>
      </c>
    </row>
    <row r="32" spans="1:40">
      <c r="A32" s="84" t="s">
        <v>11</v>
      </c>
      <c r="B32" s="85" t="s">
        <v>262</v>
      </c>
      <c r="C32" s="13" t="s">
        <v>34</v>
      </c>
      <c r="D32" s="12">
        <f>1/(1+$D$4)^(163/365)</f>
        <v>0.96947726382826294</v>
      </c>
      <c r="G32" s="57">
        <f t="shared" si="26"/>
        <v>-4.334377962245533</v>
      </c>
      <c r="H32" s="57">
        <f>'EV calculation'!G30/1000000</f>
        <v>-35.3646751296939</v>
      </c>
      <c r="I32" s="57">
        <f>'EV calculation'!G60/1000000</f>
        <v>31.030297167448367</v>
      </c>
      <c r="J32" s="64">
        <f t="shared" si="25"/>
        <v>-4.2020808872353212</v>
      </c>
      <c r="K32" s="64">
        <f t="shared" si="25"/>
        <v>-34.285248480911065</v>
      </c>
      <c r="L32" s="64">
        <f t="shared" si="25"/>
        <v>30.083167593675739</v>
      </c>
      <c r="N32" s="57">
        <f t="shared" si="27"/>
        <v>11.921154790540799</v>
      </c>
      <c r="O32" s="57">
        <f>'EV calculation'!H30/1000000</f>
        <v>-11.974571902607162</v>
      </c>
      <c r="P32" s="57">
        <f>'EV calculation'!H60/1000000</f>
        <v>23.89572669314796</v>
      </c>
      <c r="Q32" s="64">
        <f t="shared" si="2"/>
        <v>11.557288528006682</v>
      </c>
      <c r="R32" s="64">
        <f t="shared" si="2"/>
        <v>-11.609075203654388</v>
      </c>
      <c r="S32" s="64">
        <f t="shared" si="2"/>
        <v>23.166363731661072</v>
      </c>
      <c r="U32" s="57">
        <f t="shared" si="28"/>
        <v>11.921154790540799</v>
      </c>
      <c r="V32" s="57">
        <f>'EV calculation'!I30/1000000</f>
        <v>-11.974571902607162</v>
      </c>
      <c r="W32" s="57">
        <f>'EV calculation'!I60/1000000</f>
        <v>23.89572669314796</v>
      </c>
      <c r="X32" s="64">
        <f t="shared" si="4"/>
        <v>11.557288528006682</v>
      </c>
      <c r="Y32" s="64">
        <f t="shared" si="4"/>
        <v>-11.609075203654388</v>
      </c>
      <c r="Z32" s="64">
        <f t="shared" si="4"/>
        <v>23.166363731661072</v>
      </c>
      <c r="AB32" s="57">
        <f t="shared" si="29"/>
        <v>11.921154790540799</v>
      </c>
      <c r="AC32" s="57">
        <f>'EV calculation'!J30/1000000</f>
        <v>-11.974571902607162</v>
      </c>
      <c r="AD32" s="57">
        <f>'EV calculation'!J60/1000000</f>
        <v>23.89572669314796</v>
      </c>
      <c r="AE32" s="64">
        <f t="shared" si="6"/>
        <v>11.557288528006682</v>
      </c>
      <c r="AF32" s="64">
        <f t="shared" si="6"/>
        <v>-11.609075203654388</v>
      </c>
      <c r="AG32" s="64">
        <f t="shared" si="6"/>
        <v>23.166363731661072</v>
      </c>
      <c r="AI32" s="57">
        <f t="shared" si="30"/>
        <v>11.921154790540799</v>
      </c>
      <c r="AJ32" s="57">
        <f>'EV calculation'!K30/1000000</f>
        <v>-11.974571902607162</v>
      </c>
      <c r="AK32" s="57">
        <f>'EV calculation'!K60/1000000</f>
        <v>23.89572669314796</v>
      </c>
      <c r="AL32" s="64">
        <f t="shared" si="8"/>
        <v>11.557288528006682</v>
      </c>
      <c r="AM32" s="64">
        <f t="shared" si="8"/>
        <v>-11.609075203654388</v>
      </c>
      <c r="AN32" s="64">
        <f t="shared" si="8"/>
        <v>23.166363731661072</v>
      </c>
    </row>
    <row r="33" spans="1:40">
      <c r="A33" s="7" t="s">
        <v>20</v>
      </c>
      <c r="B33" s="84"/>
      <c r="C33" s="13" t="s">
        <v>35</v>
      </c>
      <c r="D33" s="19"/>
      <c r="G33" s="57"/>
      <c r="H33" s="57"/>
      <c r="I33" s="57"/>
      <c r="J33" s="62">
        <f>SUM(J27:J32)</f>
        <v>881.65484146182791</v>
      </c>
      <c r="K33" s="62">
        <f t="shared" ref="K33:L33" si="36">SUM(K27:K32)</f>
        <v>733.10335479005835</v>
      </c>
      <c r="L33" s="62">
        <f t="shared" si="36"/>
        <v>148.55148667176951</v>
      </c>
      <c r="N33" s="57"/>
      <c r="O33" s="57"/>
      <c r="P33" s="57"/>
      <c r="Q33" s="62">
        <f>SUM(Q27:Q32)</f>
        <v>918.62702018095285</v>
      </c>
      <c r="R33" s="62">
        <f t="shared" ref="R33:S33" si="37">SUM(R27:R32)</f>
        <v>776.6195716053827</v>
      </c>
      <c r="S33" s="62">
        <f t="shared" si="37"/>
        <v>142.00744857557024</v>
      </c>
      <c r="U33" s="57"/>
      <c r="V33" s="57"/>
      <c r="W33" s="57"/>
      <c r="X33" s="62">
        <f>SUM(X27:X32)</f>
        <v>951.83615936521471</v>
      </c>
      <c r="Y33" s="62">
        <f t="shared" ref="Y33:Z33" si="38">SUM(Y27:Y32)</f>
        <v>808.66796759135525</v>
      </c>
      <c r="Z33" s="62">
        <f t="shared" si="38"/>
        <v>143.16819177385963</v>
      </c>
      <c r="AB33" s="57"/>
      <c r="AC33" s="57"/>
      <c r="AD33" s="57"/>
      <c r="AE33" s="62">
        <f>SUM(AE27:AE32)</f>
        <v>949.39035923078779</v>
      </c>
      <c r="AF33" s="62">
        <f t="shared" ref="AF33:AG33" si="39">SUM(AF27:AF32)</f>
        <v>805.73529195224421</v>
      </c>
      <c r="AG33" s="62">
        <f t="shared" si="39"/>
        <v>143.65506727854356</v>
      </c>
      <c r="AI33" s="57"/>
      <c r="AJ33" s="57"/>
      <c r="AK33" s="57"/>
      <c r="AL33" s="62">
        <f>SUM(AL27:AL32)</f>
        <v>956.81581777738415</v>
      </c>
      <c r="AM33" s="62">
        <f t="shared" ref="AM33:AN33" si="40">SUM(AM27:AM32)</f>
        <v>814.64491256772862</v>
      </c>
      <c r="AN33" s="62">
        <f t="shared" si="40"/>
        <v>142.17090520965567</v>
      </c>
    </row>
    <row r="34" spans="1:40">
      <c r="A34" s="84" t="s">
        <v>27</v>
      </c>
      <c r="B34" s="85" t="s">
        <v>262</v>
      </c>
      <c r="C34" s="13" t="s">
        <v>36</v>
      </c>
      <c r="D34" s="19">
        <f>D8</f>
        <v>1.0036198294609864</v>
      </c>
      <c r="G34" s="57">
        <f t="shared" si="26"/>
        <v>-8.4751142884419259</v>
      </c>
      <c r="H34" s="57">
        <f>Voluntary!E10</f>
        <v>-8.4751142884419259</v>
      </c>
      <c r="I34" s="57">
        <v>0</v>
      </c>
      <c r="J34" s="63">
        <f>$D34*G34</f>
        <v>-8.5057927568284555</v>
      </c>
      <c r="K34" s="63">
        <f t="shared" ref="K34:L37" si="41">$D34*H34</f>
        <v>-8.5057927568284555</v>
      </c>
      <c r="L34" s="63">
        <f t="shared" si="41"/>
        <v>0</v>
      </c>
      <c r="N34" s="57">
        <f t="shared" si="27"/>
        <v>-9.0354366933686876</v>
      </c>
      <c r="O34" s="57">
        <f>Voluntary!F10</f>
        <v>-9.0354366933686876</v>
      </c>
      <c r="P34" s="57">
        <v>0</v>
      </c>
      <c r="Q34" s="63">
        <f>$D34*N34</f>
        <v>-9.0681434333042201</v>
      </c>
      <c r="R34" s="63">
        <f t="shared" ref="R34:S37" si="42">$D34*O34</f>
        <v>-9.0681434333042201</v>
      </c>
      <c r="S34" s="63">
        <f t="shared" si="42"/>
        <v>0</v>
      </c>
      <c r="T34" s="9"/>
      <c r="U34" s="57">
        <f t="shared" si="28"/>
        <v>-9.6350927182936648</v>
      </c>
      <c r="V34" s="57">
        <f>Voluntary!G10</f>
        <v>-9.6350927182936648</v>
      </c>
      <c r="W34" s="57">
        <v>0</v>
      </c>
      <c r="X34" s="63">
        <f>$D34*U34</f>
        <v>-9.6699701107746794</v>
      </c>
      <c r="Y34" s="63">
        <f t="shared" ref="Y34:Z37" si="43">$D34*V34</f>
        <v>-9.6699701107746794</v>
      </c>
      <c r="Z34" s="63">
        <f t="shared" si="43"/>
        <v>0</v>
      </c>
      <c r="AA34" s="9"/>
      <c r="AB34" s="57">
        <f t="shared" si="29"/>
        <v>-10.265326988513221</v>
      </c>
      <c r="AC34" s="57">
        <f>Voluntary!H10</f>
        <v>-10.265326988513221</v>
      </c>
      <c r="AD34" s="57">
        <v>0</v>
      </c>
      <c r="AE34" s="63">
        <f>$D34*AB34</f>
        <v>-10.3024857215729</v>
      </c>
      <c r="AF34" s="63">
        <f t="shared" ref="AF34:AG37" si="44">$D34*AC34</f>
        <v>-10.3024857215729</v>
      </c>
      <c r="AG34" s="63">
        <f t="shared" si="44"/>
        <v>0</v>
      </c>
      <c r="AH34" s="9"/>
      <c r="AI34" s="57">
        <f t="shared" si="30"/>
        <v>-10.947464253590589</v>
      </c>
      <c r="AJ34" s="57">
        <f>Voluntary!I10</f>
        <v>-10.947464253590589</v>
      </c>
      <c r="AK34" s="57">
        <v>0</v>
      </c>
      <c r="AL34" s="63">
        <f>$D34*AI34</f>
        <v>-10.987092207218831</v>
      </c>
      <c r="AM34" s="63">
        <f t="shared" ref="AM34:AN37" si="45">$D34*AJ34</f>
        <v>-10.987092207218831</v>
      </c>
      <c r="AN34" s="63">
        <f t="shared" si="45"/>
        <v>0</v>
      </c>
    </row>
    <row r="35" spans="1:40">
      <c r="A35" s="84" t="s">
        <v>39</v>
      </c>
      <c r="B35" s="84"/>
      <c r="C35" s="13" t="s">
        <v>37</v>
      </c>
      <c r="D35" s="19">
        <f>D8</f>
        <v>1.0036198294609864</v>
      </c>
      <c r="G35" s="57">
        <f t="shared" si="26"/>
        <v>18.636379880116564</v>
      </c>
      <c r="H35" s="57">
        <f>PTR!D27/1000000</f>
        <v>18.612746022160078</v>
      </c>
      <c r="I35" s="57">
        <f>PTR!E27/1000000</f>
        <v>2.3633857956487397E-2</v>
      </c>
      <c r="J35" s="63">
        <f>$D35*G35</f>
        <v>18.703840397052744</v>
      </c>
      <c r="K35" s="63">
        <f t="shared" si="41"/>
        <v>18.680120988560951</v>
      </c>
      <c r="L35" s="63">
        <f t="shared" si="41"/>
        <v>2.3719408491795057E-2</v>
      </c>
      <c r="N35" s="57">
        <f t="shared" si="27"/>
        <v>19.526323303246603</v>
      </c>
      <c r="O35" s="57">
        <f>PTR!G27/1000000</f>
        <v>19.502512637652234</v>
      </c>
      <c r="P35" s="57">
        <f>PTR!H27/1000000</f>
        <v>2.3810665594369246E-2</v>
      </c>
      <c r="Q35" s="63">
        <f>$D35*N35</f>
        <v>19.597005263604441</v>
      </c>
      <c r="R35" s="63">
        <f t="shared" si="42"/>
        <v>19.573108407461266</v>
      </c>
      <c r="S35" s="63">
        <f t="shared" si="42"/>
        <v>2.3896856143173439E-2</v>
      </c>
      <c r="T35" s="9"/>
      <c r="U35" s="57">
        <f t="shared" si="28"/>
        <v>20.676497358439875</v>
      </c>
      <c r="V35" s="57">
        <f>PTR!J27/1000000</f>
        <v>20.651362350982279</v>
      </c>
      <c r="W35" s="57">
        <f>PTR!K27/1000000</f>
        <v>2.5135007457595161E-2</v>
      </c>
      <c r="X35" s="63">
        <f>$D35*U35</f>
        <v>20.751342752727961</v>
      </c>
      <c r="Y35" s="63">
        <f t="shared" si="43"/>
        <v>20.726116760829868</v>
      </c>
      <c r="Z35" s="63">
        <f t="shared" si="43"/>
        <v>2.5225991898092277E-2</v>
      </c>
      <c r="AA35" s="9"/>
      <c r="AB35" s="57">
        <f t="shared" si="29"/>
        <v>21.74157988397592</v>
      </c>
      <c r="AC35" s="57">
        <f>PTR!M27/1000000</f>
        <v>21.715853728286984</v>
      </c>
      <c r="AD35" s="57">
        <f>PTR!N27/1000000</f>
        <v>2.5726155688936068E-2</v>
      </c>
      <c r="AE35" s="63">
        <f>$D35*AB35</f>
        <v>21.820280695368325</v>
      </c>
      <c r="AF35" s="63">
        <f t="shared" si="44"/>
        <v>21.794461415383108</v>
      </c>
      <c r="AG35" s="63">
        <f t="shared" si="44"/>
        <v>2.5819279985216801E-2</v>
      </c>
      <c r="AH35" s="9"/>
      <c r="AI35" s="57">
        <f t="shared" si="30"/>
        <v>22.192784548967129</v>
      </c>
      <c r="AJ35" s="57">
        <f>PTR!P27/1000000</f>
        <v>22.166453246428574</v>
      </c>
      <c r="AK35" s="57">
        <f>PTR!Q27/1000000</f>
        <v>2.6331302538554362E-2</v>
      </c>
      <c r="AL35" s="63">
        <f>$D35*AI35</f>
        <v>22.273118644298805</v>
      </c>
      <c r="AM35" s="63">
        <f t="shared" si="45"/>
        <v>22.246692026935573</v>
      </c>
      <c r="AN35" s="63">
        <f t="shared" si="45"/>
        <v>2.6426617363229567E-2</v>
      </c>
    </row>
    <row r="36" spans="1:40">
      <c r="A36" s="84" t="s">
        <v>208</v>
      </c>
      <c r="B36" s="84"/>
      <c r="C36" s="13" t="s">
        <v>38</v>
      </c>
      <c r="D36" s="19">
        <f>D8</f>
        <v>1.0036198294609864</v>
      </c>
      <c r="G36" s="57">
        <f t="shared" si="26"/>
        <v>1.7</v>
      </c>
      <c r="H36" s="57">
        <f>PTR!D33/1000000-H37</f>
        <v>0</v>
      </c>
      <c r="I36" s="57">
        <f>PTR!E33/1000000-I37</f>
        <v>1.7</v>
      </c>
      <c r="J36" s="63">
        <f>$D36*G36</f>
        <v>1.7061537100836768</v>
      </c>
      <c r="K36" s="63">
        <f t="shared" ref="K36" si="46">$D36*H36</f>
        <v>0</v>
      </c>
      <c r="L36" s="63">
        <f t="shared" ref="L36" si="47">$D36*I36</f>
        <v>1.7061537100836768</v>
      </c>
      <c r="N36" s="57">
        <f t="shared" si="27"/>
        <v>1.5999999999999999</v>
      </c>
      <c r="O36" s="57">
        <f>PTR!G33/1000000-O37</f>
        <v>0</v>
      </c>
      <c r="P36" s="57">
        <f>PTR!H33/1000000-P37</f>
        <v>1.5999999999999999</v>
      </c>
      <c r="Q36" s="63">
        <f>$D36*N36</f>
        <v>1.6057917271375781</v>
      </c>
      <c r="R36" s="63">
        <f t="shared" ref="R36" si="48">$D36*O36</f>
        <v>0</v>
      </c>
      <c r="S36" s="63">
        <f t="shared" ref="S36" si="49">$D36*P36</f>
        <v>1.6057917271375781</v>
      </c>
      <c r="T36" s="9"/>
      <c r="U36" s="57">
        <f t="shared" si="28"/>
        <v>2.2999999999999998</v>
      </c>
      <c r="V36" s="57">
        <f>PTR!J33/1000000-V37</f>
        <v>0</v>
      </c>
      <c r="W36" s="57">
        <f>PTR!K33/1000000-W37</f>
        <v>2.2999999999999998</v>
      </c>
      <c r="X36" s="63">
        <f>$D36*U36</f>
        <v>2.3083256077602683</v>
      </c>
      <c r="Y36" s="63">
        <f t="shared" ref="Y36" si="50">$D36*V36</f>
        <v>0</v>
      </c>
      <c r="Z36" s="63">
        <f t="shared" ref="Z36" si="51">$D36*W36</f>
        <v>2.3083256077602683</v>
      </c>
      <c r="AA36" s="9"/>
      <c r="AB36" s="57">
        <f t="shared" si="29"/>
        <v>2.6999999999999997</v>
      </c>
      <c r="AC36" s="57">
        <f>PTR!M33/1000000-AC37</f>
        <v>0</v>
      </c>
      <c r="AD36" s="57">
        <f>PTR!N33/1000000-AD37</f>
        <v>2.6999999999999997</v>
      </c>
      <c r="AE36" s="63">
        <f>$D36*AB36</f>
        <v>2.7097735395446629</v>
      </c>
      <c r="AF36" s="63">
        <f t="shared" ref="AF36" si="52">$D36*AC36</f>
        <v>0</v>
      </c>
      <c r="AG36" s="63">
        <f t="shared" ref="AG36" si="53">$D36*AD36</f>
        <v>2.7097735395446629</v>
      </c>
      <c r="AH36" s="9"/>
      <c r="AI36" s="57">
        <f t="shared" si="30"/>
        <v>2.5</v>
      </c>
      <c r="AJ36" s="57">
        <f>PTR!P33/1000000-AJ37</f>
        <v>0</v>
      </c>
      <c r="AK36" s="57">
        <f>PTR!Q33/1000000-AK37</f>
        <v>2.5</v>
      </c>
      <c r="AL36" s="63">
        <f>$D36*AI36</f>
        <v>2.5090495736524661</v>
      </c>
      <c r="AM36" s="63">
        <f t="shared" ref="AM36" si="54">$D36*AJ36</f>
        <v>0</v>
      </c>
      <c r="AN36" s="63">
        <f t="shared" ref="AN36" si="55">$D36*AK36</f>
        <v>2.5090495736524661</v>
      </c>
    </row>
    <row r="37" spans="1:40">
      <c r="A37" s="84" t="s">
        <v>209</v>
      </c>
      <c r="B37" s="84"/>
      <c r="C37" s="13" t="s">
        <v>38</v>
      </c>
      <c r="D37" s="19">
        <f>D8</f>
        <v>1.0036198294609864</v>
      </c>
      <c r="G37" s="57">
        <f t="shared" si="26"/>
        <v>21.975288396955932</v>
      </c>
      <c r="H37" s="57">
        <f>PTR!D37/1000000</f>
        <v>21.154211136150035</v>
      </c>
      <c r="I37" s="57">
        <f>PTR!E37/1000000</f>
        <v>0.82107726080589738</v>
      </c>
      <c r="J37" s="63">
        <f>$D37*G37</f>
        <v>22.054835193308904</v>
      </c>
      <c r="K37" s="63">
        <f t="shared" si="41"/>
        <v>21.230785772844598</v>
      </c>
      <c r="L37" s="63">
        <f t="shared" si="41"/>
        <v>0.82404942046430851</v>
      </c>
      <c r="N37" s="57">
        <f t="shared" si="27"/>
        <v>12.808944126576332</v>
      </c>
      <c r="O37" s="57">
        <f>PTR!G37/1000000</f>
        <v>12.561416942527091</v>
      </c>
      <c r="P37" s="57">
        <f>PTR!H37/1000000</f>
        <v>0.24752718404924182</v>
      </c>
      <c r="Q37" s="63">
        <f>$D37*N37</f>
        <v>12.855310319889842</v>
      </c>
      <c r="R37" s="63">
        <f t="shared" si="42"/>
        <v>12.606887129647383</v>
      </c>
      <c r="S37" s="63">
        <f t="shared" si="42"/>
        <v>0.24842319024245826</v>
      </c>
      <c r="T37" s="9"/>
      <c r="U37" s="57">
        <f t="shared" si="28"/>
        <v>13.070246586758492</v>
      </c>
      <c r="V37" s="57">
        <f>PTR!J37/1000000</f>
        <v>12.817669848154646</v>
      </c>
      <c r="W37" s="57">
        <f>PTR!K37/1000000</f>
        <v>0.25257673860384677</v>
      </c>
      <c r="X37" s="63">
        <f>$D37*U37</f>
        <v>13.117558650415596</v>
      </c>
      <c r="Y37" s="63">
        <f t="shared" si="43"/>
        <v>12.864067627092192</v>
      </c>
      <c r="Z37" s="63">
        <f t="shared" si="43"/>
        <v>0.25349102332340484</v>
      </c>
      <c r="AA37" s="9"/>
      <c r="AB37" s="57">
        <f t="shared" si="29"/>
        <v>3.0035577961905395</v>
      </c>
      <c r="AC37" s="57">
        <f>PTR!M37/1000000</f>
        <v>0</v>
      </c>
      <c r="AD37" s="57">
        <f>PTR!N37/1000000</f>
        <v>3.0035577961905395</v>
      </c>
      <c r="AE37" s="63">
        <f>$D37*AB37</f>
        <v>3.0144301631889654</v>
      </c>
      <c r="AF37" s="63">
        <f t="shared" si="44"/>
        <v>0</v>
      </c>
      <c r="AG37" s="63">
        <f t="shared" si="44"/>
        <v>3.0144301631889654</v>
      </c>
      <c r="AH37" s="9"/>
      <c r="AI37" s="57">
        <f t="shared" si="30"/>
        <v>0</v>
      </c>
      <c r="AJ37" s="57">
        <f>PTR!P37/1000000</f>
        <v>0</v>
      </c>
      <c r="AK37" s="57">
        <f>PTR!Q37/1000000</f>
        <v>0</v>
      </c>
      <c r="AL37" s="63">
        <f>$D37*AI37</f>
        <v>0</v>
      </c>
      <c r="AM37" s="63">
        <f t="shared" si="45"/>
        <v>0</v>
      </c>
      <c r="AN37" s="63">
        <f t="shared" si="45"/>
        <v>0</v>
      </c>
    </row>
    <row r="38" spans="1:40">
      <c r="A38" s="7" t="s">
        <v>26</v>
      </c>
      <c r="D38" s="19">
        <f>D8</f>
        <v>1.0036198294609864</v>
      </c>
      <c r="G38" s="57">
        <f t="shared" si="26"/>
        <v>0.93773332110268992</v>
      </c>
      <c r="H38" s="57">
        <f>'EV calculation'!G32/1000000</f>
        <v>2.1118762761034846</v>
      </c>
      <c r="I38" s="57">
        <f>'EV calculation'!G62/1000000</f>
        <v>-1.1741429550007947</v>
      </c>
      <c r="J38" s="63">
        <f t="shared" ref="J38:L38" si="56">$D38*G38</f>
        <v>0.94112775580496599</v>
      </c>
      <c r="K38" s="63">
        <f t="shared" si="56"/>
        <v>2.1195209080656823</v>
      </c>
      <c r="L38" s="63">
        <f t="shared" si="56"/>
        <v>-1.1783931522607161</v>
      </c>
      <c r="N38" s="57">
        <f t="shared" si="27"/>
        <v>0</v>
      </c>
      <c r="O38" s="57">
        <f>'EV calculation'!H32/1000000</f>
        <v>0</v>
      </c>
      <c r="P38" s="57">
        <f>'EV calculation'!H62/1000000</f>
        <v>0</v>
      </c>
      <c r="Q38" s="63">
        <f t="shared" ref="Q38:S38" si="57">$D38*N38</f>
        <v>0</v>
      </c>
      <c r="R38" s="63">
        <f t="shared" si="57"/>
        <v>0</v>
      </c>
      <c r="S38" s="63">
        <f t="shared" si="57"/>
        <v>0</v>
      </c>
      <c r="T38" s="9"/>
      <c r="U38" s="57">
        <f t="shared" si="28"/>
        <v>0</v>
      </c>
      <c r="V38" s="57">
        <f>'EV calculation'!I32/1000000</f>
        <v>0</v>
      </c>
      <c r="W38" s="57">
        <f>'EV calculation'!I62/1000000</f>
        <v>0</v>
      </c>
      <c r="X38" s="63">
        <f t="shared" ref="X38:Z38" si="58">$D38*U38</f>
        <v>0</v>
      </c>
      <c r="Y38" s="63">
        <f t="shared" si="58"/>
        <v>0</v>
      </c>
      <c r="Z38" s="63">
        <f t="shared" si="58"/>
        <v>0</v>
      </c>
      <c r="AA38" s="9"/>
      <c r="AB38" s="57">
        <f t="shared" si="29"/>
        <v>0</v>
      </c>
      <c r="AC38" s="57">
        <f>'EV calculation'!J32/1000000</f>
        <v>0</v>
      </c>
      <c r="AD38" s="57">
        <f>'EV calculation'!J62/1000000</f>
        <v>0</v>
      </c>
      <c r="AE38" s="63">
        <f t="shared" ref="AE38:AG38" si="59">$D38*AB38</f>
        <v>0</v>
      </c>
      <c r="AF38" s="63">
        <f t="shared" si="59"/>
        <v>0</v>
      </c>
      <c r="AG38" s="63">
        <f t="shared" si="59"/>
        <v>0</v>
      </c>
      <c r="AH38" s="9"/>
      <c r="AI38" s="57">
        <f t="shared" si="30"/>
        <v>0</v>
      </c>
      <c r="AJ38" s="57">
        <f>'EV calculation'!K32/1000000</f>
        <v>0</v>
      </c>
      <c r="AK38" s="57">
        <f>'EV calculation'!K62/1000000</f>
        <v>0</v>
      </c>
      <c r="AL38" s="63">
        <f t="shared" ref="AL38:AN38" si="60">$D38*AI38</f>
        <v>0</v>
      </c>
      <c r="AM38" s="63">
        <f t="shared" si="60"/>
        <v>0</v>
      </c>
      <c r="AN38" s="63">
        <f t="shared" si="60"/>
        <v>0</v>
      </c>
    </row>
    <row r="39" spans="1:40">
      <c r="J39" s="8"/>
      <c r="K39" s="8"/>
      <c r="L39" s="8"/>
      <c r="Q39" s="8"/>
      <c r="R39" s="8"/>
      <c r="S39" s="8"/>
      <c r="X39" s="8"/>
      <c r="Y39" s="8"/>
      <c r="Z39" s="8"/>
      <c r="AE39" s="8"/>
      <c r="AF39" s="8"/>
      <c r="AG39" s="8"/>
      <c r="AL39" s="8"/>
      <c r="AM39" s="8"/>
      <c r="AN39" s="8"/>
    </row>
    <row r="40" spans="1:40" ht="15.75" thickBot="1">
      <c r="A40" s="7" t="s">
        <v>10</v>
      </c>
      <c r="C40" s="13" t="s">
        <v>15</v>
      </c>
      <c r="D40" s="3"/>
      <c r="G40" s="5"/>
      <c r="H40" s="5"/>
      <c r="I40" s="5"/>
      <c r="J40" s="65">
        <f>SUM(J33:J38)</f>
        <v>916.55500576124973</v>
      </c>
      <c r="K40" s="65">
        <f t="shared" ref="K40:L40" si="61">SUM(K33:K38)</f>
        <v>766.62798970270114</v>
      </c>
      <c r="L40" s="65">
        <f t="shared" si="61"/>
        <v>149.92701605854856</v>
      </c>
      <c r="N40" s="5"/>
      <c r="O40" s="5"/>
      <c r="P40" s="5"/>
      <c r="Q40" s="65">
        <f>SUM(Q33:Q38)</f>
        <v>943.61698405828042</v>
      </c>
      <c r="R40" s="65">
        <f t="shared" ref="R40:S40" si="62">SUM(R33:R38)</f>
        <v>799.73142370918708</v>
      </c>
      <c r="S40" s="65">
        <f t="shared" si="62"/>
        <v>143.88556034909345</v>
      </c>
      <c r="T40" s="9"/>
      <c r="U40" s="10"/>
      <c r="V40" s="10"/>
      <c r="W40" s="10"/>
      <c r="X40" s="65">
        <f>SUM(X33:X38)</f>
        <v>978.34341626534388</v>
      </c>
      <c r="Y40" s="65">
        <f>SUM(Y33:Y38)</f>
        <v>832.5881818685026</v>
      </c>
      <c r="Z40" s="65">
        <f>SUM(Z33:Z38)</f>
        <v>145.75523439684139</v>
      </c>
      <c r="AA40" s="9"/>
      <c r="AB40" s="10"/>
      <c r="AC40" s="10"/>
      <c r="AD40" s="10"/>
      <c r="AE40" s="65">
        <f>SUM(AE33:AE38)</f>
        <v>966.63235790731687</v>
      </c>
      <c r="AF40" s="65">
        <f t="shared" ref="AF40:AG40" si="63">SUM(AF33:AF38)</f>
        <v>817.22726764605443</v>
      </c>
      <c r="AG40" s="65">
        <f t="shared" si="63"/>
        <v>149.40509026126242</v>
      </c>
      <c r="AH40" s="9"/>
      <c r="AI40" s="10"/>
      <c r="AJ40" s="10"/>
      <c r="AK40" s="10"/>
      <c r="AL40" s="65">
        <f>SUM(AL33:AL38)</f>
        <v>970.61089378811664</v>
      </c>
      <c r="AM40" s="65">
        <f t="shared" ref="AM40:AN40" si="64">SUM(AM33:AM38)</f>
        <v>825.90451238744538</v>
      </c>
      <c r="AN40" s="65">
        <f t="shared" si="64"/>
        <v>144.70638140067138</v>
      </c>
    </row>
    <row r="41" spans="1:40" s="20" customFormat="1" ht="15.75" thickTop="1">
      <c r="C41" s="22"/>
      <c r="G41" s="21"/>
      <c r="H41" s="21"/>
      <c r="I41" s="21"/>
      <c r="J41" s="23">
        <f>J40/953.9</f>
        <v>0.9608501999803436</v>
      </c>
      <c r="K41" s="23">
        <f>K40/809</f>
        <v>0.94762421471285674</v>
      </c>
      <c r="L41" s="23">
        <f>L40/145</f>
        <v>1.0339794210934383</v>
      </c>
      <c r="N41" s="21"/>
      <c r="O41" s="21"/>
      <c r="P41" s="21"/>
      <c r="Q41" s="23">
        <f>Q40/J40</f>
        <v>1.029525754730404</v>
      </c>
      <c r="R41" s="23">
        <f t="shared" ref="R41:S41" si="65">R40/K40</f>
        <v>1.0431805705650319</v>
      </c>
      <c r="S41" s="23">
        <f t="shared" si="65"/>
        <v>0.95970402220840678</v>
      </c>
      <c r="U41" s="21"/>
      <c r="V41" s="21"/>
      <c r="W41" s="21"/>
      <c r="X41" s="23">
        <f>X40/Q40</f>
        <v>1.0368014064962174</v>
      </c>
      <c r="Y41" s="23">
        <f t="shared" ref="Y41" si="66">Y40/R40</f>
        <v>1.0410847406832215</v>
      </c>
      <c r="Z41" s="23">
        <f t="shared" ref="Z41" si="67">Z40/S40</f>
        <v>1.0129941742813646</v>
      </c>
      <c r="AB41" s="21"/>
      <c r="AC41" s="21"/>
      <c r="AD41" s="21"/>
      <c r="AE41" s="23">
        <f>AE40/X40</f>
        <v>0.98802970596691708</v>
      </c>
      <c r="AF41" s="23">
        <f t="shared" ref="AF41" si="68">AF40/Y40</f>
        <v>0.98155040564234886</v>
      </c>
      <c r="AG41" s="23">
        <f t="shared" ref="AG41" si="69">AG40/Z40</f>
        <v>1.025040993412859</v>
      </c>
      <c r="AI41" s="21"/>
      <c r="AJ41" s="21"/>
      <c r="AK41" s="21"/>
      <c r="AL41" s="23">
        <f>AL40/AE40</f>
        <v>1.0041158728530597</v>
      </c>
      <c r="AM41" s="23">
        <f t="shared" ref="AM41" si="70">AM40/AF40</f>
        <v>1.0106179089770033</v>
      </c>
      <c r="AN41" s="23">
        <f t="shared" ref="AN41" si="71">AN40/AG40</f>
        <v>0.96855054367709636</v>
      </c>
    </row>
    <row r="42" spans="1:40" s="20" customFormat="1">
      <c r="C42" s="22"/>
      <c r="G42" s="21"/>
      <c r="H42" s="21"/>
      <c r="I42" s="21"/>
      <c r="J42" s="23"/>
      <c r="K42" s="23"/>
      <c r="L42" s="23"/>
      <c r="N42" s="21"/>
      <c r="O42" s="21"/>
      <c r="P42" s="21"/>
      <c r="Q42" s="23"/>
      <c r="R42" s="23"/>
      <c r="S42" s="23"/>
      <c r="U42" s="21"/>
      <c r="V42" s="21"/>
      <c r="W42" s="21"/>
      <c r="X42" s="23"/>
      <c r="Y42" s="23"/>
      <c r="Z42" s="23"/>
      <c r="AB42" s="21"/>
      <c r="AC42" s="21"/>
      <c r="AD42" s="21"/>
      <c r="AE42" s="23"/>
      <c r="AF42" s="23"/>
      <c r="AG42" s="23"/>
      <c r="AI42" s="21"/>
      <c r="AJ42" s="21"/>
      <c r="AK42" s="21"/>
      <c r="AL42" s="23"/>
      <c r="AM42" s="23"/>
      <c r="AN42" s="23"/>
    </row>
    <row r="44" spans="1:40">
      <c r="A44" s="8" t="s">
        <v>21</v>
      </c>
      <c r="B44" s="8"/>
    </row>
    <row r="45" spans="1:40">
      <c r="A45" s="7" t="s">
        <v>347</v>
      </c>
      <c r="J45" s="5">
        <v>920.75709014052097</v>
      </c>
      <c r="K45" s="5">
        <v>800.91324116476414</v>
      </c>
      <c r="L45" s="5">
        <v>119.8438489757568</v>
      </c>
      <c r="Q45" s="5">
        <v>932.05969909802491</v>
      </c>
      <c r="R45" s="5">
        <v>811.3405019849256</v>
      </c>
      <c r="S45" s="5">
        <v>120.71919711309934</v>
      </c>
      <c r="X45" s="5">
        <v>966.7861313480721</v>
      </c>
      <c r="Y45" s="5">
        <v>844.19726021460701</v>
      </c>
      <c r="Z45" s="5">
        <v>122.58887113346518</v>
      </c>
      <c r="AE45" s="5">
        <v>955.07507304360297</v>
      </c>
      <c r="AF45" s="5">
        <v>828.83634606880514</v>
      </c>
      <c r="AG45" s="5">
        <v>126.2387269747978</v>
      </c>
      <c r="AL45" s="5">
        <v>959.05360886313883</v>
      </c>
      <c r="AM45" s="5">
        <v>837.513590769968</v>
      </c>
      <c r="AN45" s="5">
        <v>121.54001809317091</v>
      </c>
    </row>
    <row r="46" spans="1:40">
      <c r="A46" s="7" t="s">
        <v>22</v>
      </c>
      <c r="J46" s="5">
        <f>SUM(K46:L46)</f>
        <v>-296.9823965041748</v>
      </c>
      <c r="K46" s="5">
        <f>-H29-H35-H36</f>
        <v>-270.31777925149447</v>
      </c>
      <c r="L46" s="5">
        <f>-I29-I35-I36</f>
        <v>-26.664617252680305</v>
      </c>
      <c r="Q46" s="5">
        <f t="shared" ref="Q46:Q48" si="72">SUM(R46:S46)</f>
        <v>-305.75176169488338</v>
      </c>
      <c r="R46" s="5">
        <f>-O29-O35-O36</f>
        <v>-279.01333742513305</v>
      </c>
      <c r="S46" s="5">
        <f>-P29-P35-P36</f>
        <v>-26.738424269750361</v>
      </c>
      <c r="X46" s="5">
        <f t="shared" ref="X46:X48" si="73">SUM(Y46:Z46)</f>
        <v>-315.4507003792221</v>
      </c>
      <c r="Y46" s="5">
        <f>-V29-V35-V36</f>
        <v>-286.45892827973415</v>
      </c>
      <c r="Z46" s="5">
        <f>-W29-W35-W36</f>
        <v>-28.991772099487939</v>
      </c>
      <c r="AE46" s="5">
        <f t="shared" ref="AE46:AE48" si="74">SUM(AF46:AG46)</f>
        <v>-318.43589873438572</v>
      </c>
      <c r="AF46" s="5">
        <f>-AC29-AC35-AC36</f>
        <v>-288.68713449069372</v>
      </c>
      <c r="AG46" s="5">
        <f>-AD29-AD35-AD36</f>
        <v>-29.748764243691976</v>
      </c>
      <c r="AL46" s="5">
        <f t="shared" ref="AL46:AL48" si="75">SUM(AM46:AN46)</f>
        <v>-321.1128715661107</v>
      </c>
      <c r="AM46" s="5">
        <f>-AJ29-AJ35-AJ36</f>
        <v>-291.34913607881981</v>
      </c>
      <c r="AN46" s="5">
        <f>-AK29-AK35-AK36</f>
        <v>-29.763735487290916</v>
      </c>
    </row>
    <row r="47" spans="1:40">
      <c r="A47" s="7" t="s">
        <v>205</v>
      </c>
      <c r="J47" s="5">
        <f t="shared" ref="J47:J48" si="76">SUM(K47:L47)</f>
        <v>-313.41757030604884</v>
      </c>
      <c r="K47" s="5">
        <v>-259.3204981690003</v>
      </c>
      <c r="L47" s="5">
        <v>-54.097072137048542</v>
      </c>
      <c r="Q47" s="5">
        <f t="shared" si="72"/>
        <v>-307.95029070475255</v>
      </c>
      <c r="R47" s="5">
        <v>-259.47984232580558</v>
      </c>
      <c r="S47" s="5">
        <v>-48.470448378946962</v>
      </c>
      <c r="X47" s="5">
        <f t="shared" si="73"/>
        <v>-293.03419647871863</v>
      </c>
      <c r="Y47" s="5">
        <v>-249.55466546634639</v>
      </c>
      <c r="Z47" s="5">
        <v>-43.479531012372234</v>
      </c>
      <c r="AE47" s="5">
        <f t="shared" si="74"/>
        <v>-278.64175097378728</v>
      </c>
      <c r="AF47" s="5">
        <v>-239.62060122878748</v>
      </c>
      <c r="AG47" s="5">
        <v>-39.021149744999796</v>
      </c>
      <c r="AL47" s="5">
        <f t="shared" si="75"/>
        <v>-264.93994894344144</v>
      </c>
      <c r="AM47" s="5">
        <v>-229.50467314728539</v>
      </c>
      <c r="AN47" s="5">
        <v>-35.435275796156056</v>
      </c>
    </row>
    <row r="48" spans="1:40">
      <c r="A48" s="7" t="s">
        <v>206</v>
      </c>
      <c r="J48" s="5">
        <f t="shared" si="76"/>
        <v>-34.632834064399994</v>
      </c>
      <c r="K48" s="5">
        <v>-34.632834064399994</v>
      </c>
      <c r="L48" s="5">
        <v>0</v>
      </c>
      <c r="Q48" s="5">
        <f t="shared" si="72"/>
        <v>-37.735755627000025</v>
      </c>
      <c r="R48" s="5">
        <v>-37.735755627000025</v>
      </c>
      <c r="S48" s="5">
        <v>0</v>
      </c>
      <c r="X48" s="5">
        <f t="shared" si="73"/>
        <v>-39.9602380595</v>
      </c>
      <c r="Y48" s="5">
        <v>-39.9602380595</v>
      </c>
      <c r="Z48" s="5">
        <v>0</v>
      </c>
      <c r="AE48" s="5">
        <f t="shared" si="74"/>
        <v>-43.137356889599999</v>
      </c>
      <c r="AF48" s="5">
        <v>-43.137356889599999</v>
      </c>
      <c r="AG48" s="5">
        <v>0</v>
      </c>
      <c r="AL48" s="5">
        <f t="shared" si="75"/>
        <v>-45.941788503799998</v>
      </c>
      <c r="AM48" s="5">
        <v>-45.941788503799998</v>
      </c>
      <c r="AN48" s="5">
        <v>0</v>
      </c>
    </row>
    <row r="49" spans="1:40">
      <c r="A49" s="7" t="s">
        <v>207</v>
      </c>
      <c r="J49" s="5">
        <f>SUM(K49:L49)</f>
        <v>-11</v>
      </c>
      <c r="K49" s="5">
        <v>-11</v>
      </c>
      <c r="L49" s="5">
        <v>0</v>
      </c>
      <c r="Q49" s="5">
        <f>SUM(R49:S49)</f>
        <v>-11</v>
      </c>
      <c r="R49" s="5">
        <v>-11</v>
      </c>
      <c r="S49" s="5">
        <v>0</v>
      </c>
      <c r="X49" s="5">
        <f>SUM(Y49:Z49)</f>
        <v>-16.132846371591015</v>
      </c>
      <c r="Y49" s="5">
        <v>-16.132846371591015</v>
      </c>
      <c r="Z49" s="5">
        <v>0</v>
      </c>
      <c r="AE49" s="5">
        <f>SUM(AF49:AG49)</f>
        <v>-11</v>
      </c>
      <c r="AF49" s="5">
        <v>-11</v>
      </c>
      <c r="AG49" s="5">
        <v>0</v>
      </c>
      <c r="AL49" s="5">
        <f>SUM(AM49:AN49)</f>
        <v>-11</v>
      </c>
      <c r="AM49" s="5">
        <v>-11</v>
      </c>
      <c r="AN49" s="5">
        <v>0</v>
      </c>
    </row>
    <row r="50" spans="1:40">
      <c r="A50" s="7" t="s">
        <v>23</v>
      </c>
      <c r="J50" s="5">
        <f>SUM(K50:L50)</f>
        <v>-126.07353279470962</v>
      </c>
      <c r="K50" s="15">
        <f>-H14*0.44*$D$5-H31</f>
        <v>-106.01893809031515</v>
      </c>
      <c r="L50" s="15">
        <f>-I14*0.44*$D$5-I31</f>
        <v>-20.054594704394471</v>
      </c>
      <c r="Q50" s="5">
        <f t="shared" ref="Q50" si="77">SUM(R50:S50)</f>
        <v>-128.75662999695939</v>
      </c>
      <c r="R50" s="15">
        <f>-O14*0.44*$D$5-O31</f>
        <v>-109.6275689424865</v>
      </c>
      <c r="S50" s="15">
        <f>-P14*0.44*$D$5-P31</f>
        <v>-19.129061054472881</v>
      </c>
      <c r="X50" s="5">
        <f t="shared" ref="X50" si="78">SUM(Y50:Z50)</f>
        <v>-130.8051961373873</v>
      </c>
      <c r="Y50" s="15">
        <f>-V14*0.44*$D$5-V31</f>
        <v>-112.43316110211987</v>
      </c>
      <c r="Z50" s="15">
        <f>-W14*0.44*$D$5-W31</f>
        <v>-18.37203503526742</v>
      </c>
      <c r="AE50" s="5">
        <f t="shared" ref="AE50" si="79">SUM(AF50:AG50)</f>
        <v>-132.10914383093854</v>
      </c>
      <c r="AF50" s="15">
        <f>-AC14*0.44*$D$5-AC31</f>
        <v>-114.66716052621629</v>
      </c>
      <c r="AG50" s="15">
        <f>-AD14*0.44*$D$5-AD31</f>
        <v>-17.441983304722232</v>
      </c>
      <c r="AL50" s="5">
        <f t="shared" ref="AL50" si="80">SUM(AM50:AN50)</f>
        <v>-132.89476823222603</v>
      </c>
      <c r="AM50" s="15">
        <f>-AJ14*0.44*$D$5-AJ31</f>
        <v>-116.26489665926675</v>
      </c>
      <c r="AN50" s="15">
        <f>-AK14*0.44*$D$5-AK31</f>
        <v>-16.629871572959285</v>
      </c>
    </row>
    <row r="51" spans="1:40" ht="15.75" thickBot="1">
      <c r="A51" s="7" t="s">
        <v>24</v>
      </c>
      <c r="J51" s="17">
        <f>SUM(J45:J50)</f>
        <v>138.65075647118775</v>
      </c>
      <c r="K51" s="17">
        <f>SUM(K45:K50)</f>
        <v>119.62319158955424</v>
      </c>
      <c r="L51" s="17">
        <f>SUM(L45:L50)</f>
        <v>19.027564881633484</v>
      </c>
      <c r="Q51" s="17">
        <f>SUM(Q45:Q50)</f>
        <v>140.86526107442958</v>
      </c>
      <c r="R51" s="17">
        <f>SUM(R45:R50)</f>
        <v>114.48399766450044</v>
      </c>
      <c r="S51" s="17">
        <f>SUM(S45:S50)</f>
        <v>26.381263409929129</v>
      </c>
      <c r="X51" s="17">
        <f>SUM(X45:X50)</f>
        <v>171.40295392165305</v>
      </c>
      <c r="Y51" s="17">
        <f>SUM(Y45:Y50)</f>
        <v>139.65742093531554</v>
      </c>
      <c r="Z51" s="17">
        <f>SUM(Z45:Z50)</f>
        <v>31.745532986337576</v>
      </c>
      <c r="AE51" s="17">
        <f>SUM(AE45:AE50)</f>
        <v>171.75092261489141</v>
      </c>
      <c r="AF51" s="17">
        <f>SUM(AF45:AF50)</f>
        <v>131.72409293350759</v>
      </c>
      <c r="AG51" s="17">
        <f>SUM(AG45:AG50)</f>
        <v>40.026829681383788</v>
      </c>
      <c r="AL51" s="17">
        <f>SUM(AL45:AL50)</f>
        <v>183.16423161756066</v>
      </c>
      <c r="AM51" s="17">
        <f>SUM(AM45:AM50)</f>
        <v>143.45309638079601</v>
      </c>
      <c r="AN51" s="17">
        <f>SUM(AN45:AN50)</f>
        <v>39.711135236764662</v>
      </c>
    </row>
    <row r="52" spans="1:40" ht="15.75" thickTop="1"/>
    <row r="53" spans="1:40" ht="15.75" thickBot="1">
      <c r="A53" s="7" t="s">
        <v>19</v>
      </c>
      <c r="J53" s="18">
        <f>J51*0.28</f>
        <v>38.822211811932576</v>
      </c>
      <c r="K53" s="18">
        <f t="shared" ref="K53:L53" si="81">K51*0.28</f>
        <v>33.494493645075188</v>
      </c>
      <c r="L53" s="18">
        <f t="shared" si="81"/>
        <v>5.3277181668573759</v>
      </c>
      <c r="Q53" s="18">
        <f>Q51*0.28</f>
        <v>39.442273100840289</v>
      </c>
      <c r="R53" s="18">
        <f t="shared" ref="R53:S53" si="82">R51*0.28</f>
        <v>32.055519346060123</v>
      </c>
      <c r="S53" s="18">
        <f t="shared" si="82"/>
        <v>7.3867537547801572</v>
      </c>
      <c r="X53" s="18">
        <f>X51*0.28</f>
        <v>47.992827098062861</v>
      </c>
      <c r="Y53" s="18">
        <f t="shared" ref="Y53:Z53" si="83">Y51*0.28</f>
        <v>39.104077861888356</v>
      </c>
      <c r="Z53" s="18">
        <f t="shared" si="83"/>
        <v>8.8887492361745224</v>
      </c>
      <c r="AE53" s="18">
        <f>AE51*0.28</f>
        <v>48.090258332169597</v>
      </c>
      <c r="AF53" s="18">
        <f t="shared" ref="AF53:AG53" si="84">AF51*0.28</f>
        <v>36.882746021382133</v>
      </c>
      <c r="AG53" s="18">
        <f t="shared" si="84"/>
        <v>11.207512310787461</v>
      </c>
      <c r="AL53" s="18">
        <f>AL51*0.28</f>
        <v>51.285984852916989</v>
      </c>
      <c r="AM53" s="18">
        <f t="shared" ref="AM53:AN53" si="85">AM51*0.28</f>
        <v>40.166866986622885</v>
      </c>
      <c r="AN53" s="18">
        <f t="shared" si="85"/>
        <v>11.119117866294106</v>
      </c>
    </row>
    <row r="54" spans="1:40" ht="15.75" thickTop="1">
      <c r="B54" s="13"/>
    </row>
    <row r="55" spans="1:40">
      <c r="A55" s="7" t="s">
        <v>25</v>
      </c>
      <c r="B55" s="189">
        <f>IF(ABS(SUM(J55:AN55)*1000000)&lt;100,0,SUM(J55:AN55)*1000000)</f>
        <v>0</v>
      </c>
      <c r="J55" s="16">
        <f>(J40-J32)-J45</f>
        <v>-3.492035943963856E-6</v>
      </c>
      <c r="K55" s="16">
        <f>(K40-K32)-K45</f>
        <v>-2.9811519652866991E-6</v>
      </c>
      <c r="L55" s="16">
        <f>(L40-L32)-L45</f>
        <v>-5.1088397867715685E-7</v>
      </c>
      <c r="Q55" s="16">
        <f>(Q40-Q32)-Q45</f>
        <v>-3.5677511505127768E-6</v>
      </c>
      <c r="R55" s="16">
        <f>(R40-R32)-R45</f>
        <v>-3.0720841550646583E-6</v>
      </c>
      <c r="S55" s="16">
        <f>(S40-S32)-S45</f>
        <v>-4.9566696702640911E-7</v>
      </c>
      <c r="X55" s="16">
        <f>(X40-X32)-X45</f>
        <v>-3.6107348933001049E-6</v>
      </c>
      <c r="Y55" s="16">
        <f>(Y40-Y32)-Y45</f>
        <v>-3.1424500548382639E-6</v>
      </c>
      <c r="Z55" s="16">
        <f>(Z40-Z32)-Z45</f>
        <v>-4.6828486688355042E-7</v>
      </c>
      <c r="AE55" s="16">
        <f>(AE40-AE32)-AE45</f>
        <v>-3.6642927625507582E-6</v>
      </c>
      <c r="AF55" s="16">
        <f>(AF40-AF32)-AF45</f>
        <v>-3.2190963565881248E-6</v>
      </c>
      <c r="AG55" s="16">
        <f>(AG40-AG32)-AG45</f>
        <v>-4.451964628060523E-7</v>
      </c>
      <c r="AL55" s="16">
        <f>(AL40-AL32)-AL45</f>
        <v>-3.6030288583788206E-6</v>
      </c>
      <c r="AM55" s="16">
        <f>(AM40-AM32)-AM45</f>
        <v>-3.1788682690603309E-6</v>
      </c>
      <c r="AN55" s="16">
        <f>(AN40-AN32)-AN45</f>
        <v>-4.2416061774019909E-7</v>
      </c>
    </row>
    <row r="56" spans="1:40">
      <c r="A56" s="7" t="s">
        <v>347</v>
      </c>
      <c r="J56" s="16">
        <f>J40-J32</f>
        <v>920.75708664848503</v>
      </c>
      <c r="K56" s="16">
        <f>K40-K32</f>
        <v>800.91323818361218</v>
      </c>
      <c r="L56" s="16">
        <f>L40-L32</f>
        <v>119.84384846487282</v>
      </c>
      <c r="Q56" s="16">
        <f>Q40-Q32</f>
        <v>932.05969553027376</v>
      </c>
      <c r="R56" s="16">
        <f>R40-R32</f>
        <v>811.34049891284144</v>
      </c>
      <c r="S56" s="16">
        <f>S40-S32</f>
        <v>120.71919661743237</v>
      </c>
      <c r="X56" s="16">
        <f>X40-X32</f>
        <v>966.78612773733721</v>
      </c>
      <c r="Y56" s="16">
        <f>Y40-Y32</f>
        <v>844.19725707215696</v>
      </c>
      <c r="Z56" s="16">
        <f>Z40-Z32</f>
        <v>122.58887066518031</v>
      </c>
      <c r="AE56" s="16">
        <f>AE40-AE32</f>
        <v>955.07506937931021</v>
      </c>
      <c r="AF56" s="16">
        <f>AF40-AF32</f>
        <v>828.83634284970879</v>
      </c>
      <c r="AG56" s="16">
        <f>AG40-AG32</f>
        <v>126.23872652960134</v>
      </c>
      <c r="AL56" s="16">
        <f>AL40-AL32</f>
        <v>959.05360526010998</v>
      </c>
      <c r="AM56" s="16">
        <f>AM40-AM32</f>
        <v>837.51358759109974</v>
      </c>
      <c r="AN56" s="16">
        <f>AN40-AN32</f>
        <v>121.5400176690103</v>
      </c>
    </row>
  </sheetData>
  <mergeCells count="5">
    <mergeCell ref="G10:L10"/>
    <mergeCell ref="N10:S10"/>
    <mergeCell ref="U10:Z10"/>
    <mergeCell ref="AB10:AG10"/>
    <mergeCell ref="AI10:AN10"/>
  </mergeCells>
  <pageMargins left="0.51181102362204722" right="0.51181102362204722" top="0.74803149606299213" bottom="0.74803149606299213" header="0.31496062992125984" footer="0.31496062992125984"/>
  <pageSetup paperSize="9" scale="70" fitToWidth="5" orientation="portrait" r:id="rId1"/>
  <headerFooter>
    <oddFooter>&amp;C&amp;D&amp;RPage &amp;P</oddFooter>
  </headerFooter>
  <colBreaks count="4" manualBreakCount="4">
    <brk id="12" max="55" man="1"/>
    <brk id="19" max="55" man="1"/>
    <brk id="26" max="55" man="1"/>
    <brk id="33" max="5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selection activeCell="A3" sqref="A3"/>
    </sheetView>
  </sheetViews>
  <sheetFormatPr defaultRowHeight="15" outlineLevelRow="1"/>
  <cols>
    <col min="1" max="1" width="23.28515625" style="7" bestFit="1" customWidth="1"/>
    <col min="2" max="6" width="14.5703125" style="7" customWidth="1"/>
    <col min="7" max="7" width="13.5703125" style="7" customWidth="1"/>
    <col min="8" max="16384" width="9.140625" style="7"/>
  </cols>
  <sheetData>
    <row r="1" spans="1:5">
      <c r="A1" s="7" t="s">
        <v>75</v>
      </c>
      <c r="B1" s="7" t="s">
        <v>76</v>
      </c>
    </row>
    <row r="2" spans="1:5">
      <c r="A2" s="8" t="s">
        <v>77</v>
      </c>
      <c r="B2" s="27" t="s">
        <v>78</v>
      </c>
    </row>
    <row r="3" spans="1:5">
      <c r="A3" s="8" t="s">
        <v>79</v>
      </c>
      <c r="B3" s="27" t="s">
        <v>80</v>
      </c>
    </row>
    <row r="4" spans="1:5" hidden="1" outlineLevel="1">
      <c r="A4" s="8" t="s">
        <v>81</v>
      </c>
      <c r="B4" s="7" t="s">
        <v>82</v>
      </c>
    </row>
    <row r="5" spans="1:5" hidden="1" outlineLevel="1">
      <c r="A5" s="8" t="s">
        <v>83</v>
      </c>
      <c r="B5" s="7" t="s">
        <v>84</v>
      </c>
    </row>
    <row r="6" spans="1:5" hidden="1" outlineLevel="1">
      <c r="A6" s="8" t="s">
        <v>85</v>
      </c>
      <c r="B6" s="7" t="s">
        <v>86</v>
      </c>
    </row>
    <row r="7" spans="1:5" hidden="1" outlineLevel="1">
      <c r="A7" s="8" t="s">
        <v>87</v>
      </c>
      <c r="B7" s="7" t="s">
        <v>88</v>
      </c>
    </row>
    <row r="8" spans="1:5" hidden="1" outlineLevel="1">
      <c r="A8" s="8" t="s">
        <v>89</v>
      </c>
      <c r="B8" s="7" t="s">
        <v>90</v>
      </c>
    </row>
    <row r="9" spans="1:5" hidden="1" outlineLevel="1">
      <c r="A9" s="8" t="s">
        <v>91</v>
      </c>
      <c r="B9" s="7" t="s">
        <v>92</v>
      </c>
    </row>
    <row r="10" spans="1:5" collapsed="1">
      <c r="A10" s="8" t="s">
        <v>93</v>
      </c>
      <c r="B10" s="28" t="s">
        <v>94</v>
      </c>
      <c r="E10" s="27" t="s">
        <v>95</v>
      </c>
    </row>
    <row r="11" spans="1:5" hidden="1" outlineLevel="1">
      <c r="A11" s="8" t="s">
        <v>96</v>
      </c>
      <c r="B11" s="7" t="s">
        <v>97</v>
      </c>
    </row>
    <row r="12" spans="1:5" hidden="1" outlineLevel="1">
      <c r="A12" s="8" t="s">
        <v>98</v>
      </c>
      <c r="B12" s="7" t="s">
        <v>99</v>
      </c>
    </row>
    <row r="13" spans="1:5" hidden="1" outlineLevel="1">
      <c r="A13" s="8" t="s">
        <v>100</v>
      </c>
      <c r="B13" s="7" t="s">
        <v>101</v>
      </c>
    </row>
    <row r="14" spans="1:5" hidden="1" outlineLevel="1">
      <c r="A14" s="8" t="s">
        <v>102</v>
      </c>
      <c r="B14" s="7" t="s">
        <v>103</v>
      </c>
    </row>
    <row r="15" spans="1:5" hidden="1" outlineLevel="1">
      <c r="A15" s="8" t="s">
        <v>104</v>
      </c>
      <c r="B15" s="7" t="s">
        <v>105</v>
      </c>
    </row>
    <row r="16" spans="1:5" hidden="1" outlineLevel="1">
      <c r="A16" s="8" t="s">
        <v>106</v>
      </c>
      <c r="B16" s="7" t="s">
        <v>107</v>
      </c>
    </row>
    <row r="17" spans="1:12" hidden="1" outlineLevel="1">
      <c r="A17" s="8" t="s">
        <v>108</v>
      </c>
      <c r="B17" s="7" t="s">
        <v>109</v>
      </c>
    </row>
    <row r="18" spans="1:12" hidden="1" outlineLevel="1">
      <c r="A18" s="8" t="s">
        <v>110</v>
      </c>
      <c r="B18" s="7" t="s">
        <v>111</v>
      </c>
    </row>
    <row r="19" spans="1:12" hidden="1" outlineLevel="1">
      <c r="A19" s="8" t="s">
        <v>112</v>
      </c>
      <c r="B19" s="7" t="s">
        <v>113</v>
      </c>
    </row>
    <row r="20" spans="1:12" hidden="1" outlineLevel="1">
      <c r="A20" s="8" t="s">
        <v>114</v>
      </c>
      <c r="B20" s="7" t="s">
        <v>115</v>
      </c>
    </row>
    <row r="21" spans="1:12" hidden="1" outlineLevel="1">
      <c r="A21" s="8" t="s">
        <v>116</v>
      </c>
      <c r="B21" s="7" t="s">
        <v>117</v>
      </c>
    </row>
    <row r="22" spans="1:12" hidden="1" outlineLevel="1">
      <c r="A22" s="8" t="s">
        <v>118</v>
      </c>
      <c r="B22" s="7" t="s">
        <v>119</v>
      </c>
    </row>
    <row r="23" spans="1:12" hidden="1" outlineLevel="1"/>
    <row r="24" spans="1:12" collapsed="1"/>
    <row r="25" spans="1:12">
      <c r="A25" s="29"/>
      <c r="B25" s="30" t="s">
        <v>120</v>
      </c>
      <c r="C25" s="31" t="s">
        <v>48</v>
      </c>
      <c r="D25" s="32" t="s">
        <v>49</v>
      </c>
      <c r="E25" s="30" t="s">
        <v>120</v>
      </c>
      <c r="F25" s="31" t="s">
        <v>48</v>
      </c>
      <c r="G25" s="32" t="s">
        <v>49</v>
      </c>
    </row>
    <row r="26" spans="1:12">
      <c r="A26" s="33" t="s">
        <v>121</v>
      </c>
      <c r="B26" s="34">
        <v>235234908.36593822</v>
      </c>
      <c r="C26" s="35">
        <v>233292475.44493824</v>
      </c>
      <c r="D26" s="36">
        <v>1942432.9210000003</v>
      </c>
      <c r="E26" s="34">
        <f t="shared" ref="E26:E89" si="0">F26+G26</f>
        <v>104115137.8</v>
      </c>
      <c r="F26" s="35">
        <f>SUMIF('Approved Major'!$A$26:$A$90,A$26:A90,'Approved Major'!$N$26:$N$90)</f>
        <v>102335137.8</v>
      </c>
      <c r="G26" s="36">
        <f>SUMIF('Approved Major'!$A$26:$A$90,A$26:A90,'Approved Major'!$O$26:$O$90)</f>
        <v>1780000</v>
      </c>
      <c r="L26" s="193" t="s">
        <v>344</v>
      </c>
    </row>
    <row r="27" spans="1:12">
      <c r="A27" s="37" t="s">
        <v>122</v>
      </c>
      <c r="B27" s="34">
        <v>15534081.350000001</v>
      </c>
      <c r="C27" s="35">
        <v>15534081.350000001</v>
      </c>
      <c r="D27" s="36">
        <v>0</v>
      </c>
      <c r="E27" s="34">
        <f t="shared" si="0"/>
        <v>10350850</v>
      </c>
      <c r="F27" s="35">
        <f>SUMIF('Approved Major'!$A$26:$A$90,A$26:A91,'Approved Major'!$N$26:$N$90)</f>
        <v>10350850</v>
      </c>
      <c r="G27" s="36">
        <f>SUMIF('Approved Major'!$A$26:$A$90,A$26:A91,'Approved Major'!$O$26:$O$90)</f>
        <v>0</v>
      </c>
    </row>
    <row r="28" spans="1:12">
      <c r="A28" s="37" t="s">
        <v>123</v>
      </c>
      <c r="B28" s="34">
        <v>0</v>
      </c>
      <c r="C28" s="35">
        <v>0</v>
      </c>
      <c r="D28" s="36">
        <v>0</v>
      </c>
      <c r="E28" s="34">
        <f t="shared" si="0"/>
        <v>0</v>
      </c>
      <c r="F28" s="35">
        <f>SUMIF('Approved Major'!$A$26:$A$90,A$26:A92,'Approved Major'!$N$26:$N$90)</f>
        <v>0</v>
      </c>
      <c r="G28" s="36">
        <f>SUMIF('Approved Major'!$A$26:$A$90,A$26:A92,'Approved Major'!$O$26:$O$90)</f>
        <v>0</v>
      </c>
    </row>
    <row r="29" spans="1:12">
      <c r="A29" s="37" t="s">
        <v>124</v>
      </c>
      <c r="B29" s="34">
        <v>0</v>
      </c>
      <c r="C29" s="35">
        <v>0</v>
      </c>
      <c r="D29" s="36">
        <v>0</v>
      </c>
      <c r="E29" s="34">
        <f t="shared" si="0"/>
        <v>277040</v>
      </c>
      <c r="F29" s="35">
        <f>SUMIF('Approved Major'!$A$26:$A$90,A$26:A93,'Approved Major'!$N$26:$N$90)</f>
        <v>277040</v>
      </c>
      <c r="G29" s="36">
        <f>SUMIF('Approved Major'!$A$26:$A$90,A$26:A93,'Approved Major'!$O$26:$O$90)</f>
        <v>0</v>
      </c>
    </row>
    <row r="30" spans="1:12">
      <c r="A30" s="37" t="s">
        <v>125</v>
      </c>
      <c r="B30" s="34">
        <v>4543827.0000000009</v>
      </c>
      <c r="C30" s="35">
        <v>4543827.0000000009</v>
      </c>
      <c r="D30" s="36">
        <v>0</v>
      </c>
      <c r="E30" s="34">
        <f t="shared" si="0"/>
        <v>300000</v>
      </c>
      <c r="F30" s="35">
        <f>SUMIF('Approved Major'!$A$26:$A$90,A$26:A94,'Approved Major'!$N$26:$N$90)</f>
        <v>300000</v>
      </c>
      <c r="G30" s="36">
        <f>SUMIF('Approved Major'!$A$26:$A$90,A$26:A94,'Approved Major'!$O$26:$O$90)</f>
        <v>0</v>
      </c>
    </row>
    <row r="31" spans="1:12">
      <c r="A31" s="37" t="s">
        <v>126</v>
      </c>
      <c r="B31" s="34">
        <v>15877396</v>
      </c>
      <c r="C31" s="35">
        <v>15877396</v>
      </c>
      <c r="D31" s="36">
        <v>0</v>
      </c>
      <c r="E31" s="34">
        <f t="shared" si="0"/>
        <v>0</v>
      </c>
      <c r="F31" s="35">
        <f>SUMIF('Approved Major'!$A$26:$A$90,A$26:A95,'Approved Major'!$N$26:$N$90)</f>
        <v>0</v>
      </c>
      <c r="G31" s="36">
        <f>SUMIF('Approved Major'!$A$26:$A$90,A$26:A95,'Approved Major'!$O$26:$O$90)</f>
        <v>0</v>
      </c>
    </row>
    <row r="32" spans="1:12">
      <c r="A32" s="37" t="s">
        <v>127</v>
      </c>
      <c r="B32" s="34">
        <v>190795436.50279394</v>
      </c>
      <c r="C32" s="35">
        <v>188853003.58179393</v>
      </c>
      <c r="D32" s="36">
        <v>1942432.9210000003</v>
      </c>
      <c r="E32" s="34">
        <f t="shared" si="0"/>
        <v>1036944</v>
      </c>
      <c r="F32" s="35">
        <f>SUMIF('Approved Major'!$A$26:$A$90,A$26:A96,'Approved Major'!$N$26:$N$90)</f>
        <v>1036944</v>
      </c>
      <c r="G32" s="36">
        <f>SUMIF('Approved Major'!$A$26:$A$90,A$26:A96,'Approved Major'!$O$26:$O$90)</f>
        <v>0</v>
      </c>
    </row>
    <row r="33" spans="1:7">
      <c r="A33" s="37" t="s">
        <v>128</v>
      </c>
      <c r="B33" s="34">
        <v>0</v>
      </c>
      <c r="C33" s="35">
        <v>0</v>
      </c>
      <c r="D33" s="36">
        <v>0</v>
      </c>
      <c r="E33" s="34">
        <f t="shared" si="0"/>
        <v>25577535</v>
      </c>
      <c r="F33" s="35">
        <f>SUMIF('Approved Major'!$A$26:$A$90,A$26:A97,'Approved Major'!$N$26:$N$90)</f>
        <v>25577535</v>
      </c>
      <c r="G33" s="36">
        <f>SUMIF('Approved Major'!$A$26:$A$90,A$26:A97,'Approved Major'!$O$26:$O$90)</f>
        <v>0</v>
      </c>
    </row>
    <row r="34" spans="1:7">
      <c r="A34" s="37" t="s">
        <v>129</v>
      </c>
      <c r="B34" s="34">
        <v>0</v>
      </c>
      <c r="C34" s="35">
        <v>0</v>
      </c>
      <c r="D34" s="36">
        <v>0</v>
      </c>
      <c r="E34" s="34">
        <f t="shared" si="0"/>
        <v>15179999.799999999</v>
      </c>
      <c r="F34" s="35">
        <f>SUMIF('Approved Major'!$A$26:$A$90,A$26:A98,'Approved Major'!$N$26:$N$90)</f>
        <v>15179999.799999999</v>
      </c>
      <c r="G34" s="36">
        <f>SUMIF('Approved Major'!$A$26:$A$90,A$26:A98,'Approved Major'!$O$26:$O$90)</f>
        <v>0</v>
      </c>
    </row>
    <row r="35" spans="1:7">
      <c r="A35" s="37" t="s">
        <v>130</v>
      </c>
      <c r="B35" s="34">
        <v>647699</v>
      </c>
      <c r="C35" s="35">
        <v>647699</v>
      </c>
      <c r="D35" s="36">
        <v>0</v>
      </c>
      <c r="E35" s="34">
        <f t="shared" si="0"/>
        <v>4702311.9999999991</v>
      </c>
      <c r="F35" s="35">
        <f>SUMIF('Approved Major'!$A$26:$A$90,A$26:A99,'Approved Major'!$N$26:$N$90)</f>
        <v>4702311.9999999991</v>
      </c>
      <c r="G35" s="36">
        <f>SUMIF('Approved Major'!$A$26:$A$90,A$26:A99,'Approved Major'!$O$26:$O$90)</f>
        <v>0</v>
      </c>
    </row>
    <row r="36" spans="1:7">
      <c r="A36" s="37" t="s">
        <v>131</v>
      </c>
      <c r="B36" s="34">
        <v>0</v>
      </c>
      <c r="C36" s="35">
        <v>0</v>
      </c>
      <c r="D36" s="36">
        <v>0</v>
      </c>
      <c r="E36" s="34">
        <f t="shared" si="0"/>
        <v>22571696</v>
      </c>
      <c r="F36" s="35">
        <f>SUMIF('Approved Major'!$A$26:$A$90,A$26:A100,'Approved Major'!$N$26:$N$90)</f>
        <v>22571696</v>
      </c>
      <c r="G36" s="36">
        <f>SUMIF('Approved Major'!$A$26:$A$90,A$26:A100,'Approved Major'!$O$26:$O$90)</f>
        <v>0</v>
      </c>
    </row>
    <row r="37" spans="1:7">
      <c r="A37" s="37" t="s">
        <v>132</v>
      </c>
      <c r="B37" s="34">
        <v>4597909</v>
      </c>
      <c r="C37" s="35">
        <v>4597909</v>
      </c>
      <c r="D37" s="36">
        <v>0</v>
      </c>
      <c r="E37" s="34">
        <f t="shared" si="0"/>
        <v>42000</v>
      </c>
      <c r="F37" s="35">
        <f>SUMIF('Approved Major'!$A$26:$A$90,A$26:A101,'Approved Major'!$N$26:$N$90)</f>
        <v>42000</v>
      </c>
      <c r="G37" s="36">
        <f>SUMIF('Approved Major'!$A$26:$A$90,A$26:A101,'Approved Major'!$O$26:$O$90)</f>
        <v>0</v>
      </c>
    </row>
    <row r="38" spans="1:7">
      <c r="A38" s="37" t="s">
        <v>133</v>
      </c>
      <c r="B38" s="34">
        <v>3238559.5131450002</v>
      </c>
      <c r="C38" s="35">
        <v>3238559.5131450002</v>
      </c>
      <c r="D38" s="36">
        <v>0</v>
      </c>
      <c r="E38" s="34">
        <f t="shared" si="0"/>
        <v>24076760.999999996</v>
      </c>
      <c r="F38" s="35">
        <f>SUMIF('Approved Major'!$A$26:$A$90,A$26:A102,'Approved Major'!$N$26:$N$90)</f>
        <v>22296760.999999996</v>
      </c>
      <c r="G38" s="36">
        <f>SUMIF('Approved Major'!$A$26:$A$90,A$26:A102,'Approved Major'!$O$26:$O$90)</f>
        <v>1780000</v>
      </c>
    </row>
    <row r="39" spans="1:7">
      <c r="A39" s="33" t="s">
        <v>134</v>
      </c>
      <c r="B39" s="34">
        <v>249527152.70283043</v>
      </c>
      <c r="C39" s="35">
        <v>239884588.27543041</v>
      </c>
      <c r="D39" s="36">
        <v>9642564.4274000004</v>
      </c>
      <c r="E39" s="34">
        <f t="shared" si="0"/>
        <v>73072157.344704747</v>
      </c>
      <c r="F39" s="35">
        <f>SUMIF('Approved Major'!$A$26:$A$90,A$26:A103,'Approved Major'!$N$26:$N$90)</f>
        <v>72402157.344704747</v>
      </c>
      <c r="G39" s="36">
        <f>SUMIF('Approved Major'!$A$26:$A$90,A$26:A103,'Approved Major'!$O$26:$O$90)</f>
        <v>670000</v>
      </c>
    </row>
    <row r="40" spans="1:7">
      <c r="A40" s="37" t="s">
        <v>135</v>
      </c>
      <c r="B40" s="34">
        <v>0</v>
      </c>
      <c r="C40" s="35">
        <v>0</v>
      </c>
      <c r="D40" s="36">
        <v>0</v>
      </c>
      <c r="E40" s="34">
        <f t="shared" si="0"/>
        <v>14078664.999999998</v>
      </c>
      <c r="F40" s="35">
        <f>SUMIF('Approved Major'!$A$26:$A$90,A$26:A104,'Approved Major'!$N$26:$N$90)</f>
        <v>14078664.999999998</v>
      </c>
      <c r="G40" s="36">
        <f>SUMIF('Approved Major'!$A$26:$A$90,A$26:A104,'Approved Major'!$O$26:$O$90)</f>
        <v>0</v>
      </c>
    </row>
    <row r="41" spans="1:7">
      <c r="A41" s="37" t="s">
        <v>136</v>
      </c>
      <c r="B41" s="34">
        <v>7654707</v>
      </c>
      <c r="C41" s="35">
        <v>7654707</v>
      </c>
      <c r="D41" s="36">
        <v>0</v>
      </c>
      <c r="E41" s="34">
        <f t="shared" si="0"/>
        <v>404208.00000000157</v>
      </c>
      <c r="F41" s="35">
        <f>SUMIF('Approved Major'!$A$26:$A$90,A$26:A105,'Approved Major'!$N$26:$N$90)</f>
        <v>404208.00000000157</v>
      </c>
      <c r="G41" s="36">
        <f>SUMIF('Approved Major'!$A$26:$A$90,A$26:A105,'Approved Major'!$O$26:$O$90)</f>
        <v>0</v>
      </c>
    </row>
    <row r="42" spans="1:7">
      <c r="A42" s="37" t="s">
        <v>137</v>
      </c>
      <c r="B42" s="34">
        <v>0</v>
      </c>
      <c r="C42" s="35">
        <v>0</v>
      </c>
      <c r="D42" s="36">
        <v>0</v>
      </c>
      <c r="E42" s="34">
        <f t="shared" si="0"/>
        <v>3537486.9999999995</v>
      </c>
      <c r="F42" s="35">
        <f>SUMIF('Approved Major'!$A$26:$A$90,A$26:A106,'Approved Major'!$N$26:$N$90)</f>
        <v>3537486.9999999995</v>
      </c>
      <c r="G42" s="36">
        <f>SUMIF('Approved Major'!$A$26:$A$90,A$26:A106,'Approved Major'!$O$26:$O$90)</f>
        <v>0</v>
      </c>
    </row>
    <row r="43" spans="1:7">
      <c r="A43" s="37" t="s">
        <v>138</v>
      </c>
      <c r="B43" s="34">
        <v>0</v>
      </c>
      <c r="C43" s="35">
        <v>0</v>
      </c>
      <c r="D43" s="36">
        <v>0</v>
      </c>
      <c r="E43" s="34">
        <f t="shared" si="0"/>
        <v>320499.99999999983</v>
      </c>
      <c r="F43" s="35">
        <f>SUMIF('Approved Major'!$A$26:$A$90,A$26:A107,'Approved Major'!$N$26:$N$90)</f>
        <v>320499.99999999983</v>
      </c>
      <c r="G43" s="36">
        <f>SUMIF('Approved Major'!$A$26:$A$90,A$26:A107,'Approved Major'!$O$26:$O$90)</f>
        <v>0</v>
      </c>
    </row>
    <row r="44" spans="1:7">
      <c r="A44" s="37" t="s">
        <v>139</v>
      </c>
      <c r="B44" s="34">
        <v>0</v>
      </c>
      <c r="C44" s="35">
        <v>0</v>
      </c>
      <c r="D44" s="36">
        <v>0</v>
      </c>
      <c r="E44" s="34">
        <f t="shared" si="0"/>
        <v>0</v>
      </c>
      <c r="F44" s="35">
        <f>SUMIF('Approved Major'!$A$26:$A$90,A$26:A108,'Approved Major'!$N$26:$N$90)</f>
        <v>0</v>
      </c>
      <c r="G44" s="36">
        <f>SUMIF('Approved Major'!$A$26:$A$90,A$26:A108,'Approved Major'!$O$26:$O$90)</f>
        <v>0</v>
      </c>
    </row>
    <row r="45" spans="1:7">
      <c r="A45" s="37" t="s">
        <v>140</v>
      </c>
      <c r="B45" s="34">
        <v>238528908.10423058</v>
      </c>
      <c r="C45" s="35">
        <v>228886343.67683056</v>
      </c>
      <c r="D45" s="36">
        <v>9642564.4274000004</v>
      </c>
      <c r="E45" s="34">
        <f t="shared" si="0"/>
        <v>0</v>
      </c>
      <c r="F45" s="35">
        <f>SUMIF('Approved Major'!$A$26:$A$90,A$26:A109,'Approved Major'!$N$26:$N$90)</f>
        <v>0</v>
      </c>
      <c r="G45" s="36">
        <f>SUMIF('Approved Major'!$A$26:$A$90,A$26:A109,'Approved Major'!$O$26:$O$90)</f>
        <v>0</v>
      </c>
    </row>
    <row r="46" spans="1:7">
      <c r="A46" s="37" t="s">
        <v>141</v>
      </c>
      <c r="B46" s="34">
        <v>0</v>
      </c>
      <c r="C46" s="35">
        <v>0</v>
      </c>
      <c r="D46" s="36">
        <v>0</v>
      </c>
      <c r="E46" s="34">
        <f t="shared" si="0"/>
        <v>0</v>
      </c>
      <c r="F46" s="35">
        <f>SUMIF('Approved Major'!$A$26:$A$90,A$26:A110,'Approved Major'!$N$26:$N$90)</f>
        <v>0</v>
      </c>
      <c r="G46" s="36">
        <f>SUMIF('Approved Major'!$A$26:$A$90,A$26:A110,'Approved Major'!$O$26:$O$90)</f>
        <v>0</v>
      </c>
    </row>
    <row r="47" spans="1:7">
      <c r="A47" s="37" t="s">
        <v>142</v>
      </c>
      <c r="B47" s="34">
        <v>0</v>
      </c>
      <c r="C47" s="35">
        <v>0</v>
      </c>
      <c r="D47" s="36">
        <v>0</v>
      </c>
      <c r="E47" s="34">
        <f t="shared" si="0"/>
        <v>12060000</v>
      </c>
      <c r="F47" s="35">
        <f>SUMIF('Approved Major'!$A$26:$A$90,A$26:A111,'Approved Major'!$N$26:$N$90)</f>
        <v>12060000</v>
      </c>
      <c r="G47" s="36">
        <f>SUMIF('Approved Major'!$A$26:$A$90,A$26:A111,'Approved Major'!$O$26:$O$90)</f>
        <v>0</v>
      </c>
    </row>
    <row r="48" spans="1:7">
      <c r="A48" s="37" t="s">
        <v>143</v>
      </c>
      <c r="B48" s="34">
        <v>0</v>
      </c>
      <c r="C48" s="35">
        <v>0</v>
      </c>
      <c r="D48" s="36">
        <v>0</v>
      </c>
      <c r="E48" s="34">
        <f t="shared" si="0"/>
        <v>2082768</v>
      </c>
      <c r="F48" s="35">
        <f>SUMIF('Approved Major'!$A$26:$A$90,A$26:A112,'Approved Major'!$N$26:$N$90)</f>
        <v>2082768</v>
      </c>
      <c r="G48" s="36">
        <f>SUMIF('Approved Major'!$A$26:$A$90,A$26:A112,'Approved Major'!$O$26:$O$90)</f>
        <v>0</v>
      </c>
    </row>
    <row r="49" spans="1:7">
      <c r="A49" s="37" t="s">
        <v>144</v>
      </c>
      <c r="B49" s="34">
        <v>0</v>
      </c>
      <c r="C49" s="35">
        <v>0</v>
      </c>
      <c r="D49" s="36">
        <v>0</v>
      </c>
      <c r="E49" s="34">
        <f t="shared" si="0"/>
        <v>16080000</v>
      </c>
      <c r="F49" s="35">
        <f>SUMIF('Approved Major'!$A$26:$A$90,A$26:A113,'Approved Major'!$N$26:$N$90)</f>
        <v>16080000</v>
      </c>
      <c r="G49" s="36">
        <f>SUMIF('Approved Major'!$A$26:$A$90,A$26:A113,'Approved Major'!$O$26:$O$90)</f>
        <v>0</v>
      </c>
    </row>
    <row r="50" spans="1:7">
      <c r="A50" s="37" t="s">
        <v>145</v>
      </c>
      <c r="B50" s="34">
        <v>227255</v>
      </c>
      <c r="C50" s="35">
        <v>227255</v>
      </c>
      <c r="D50" s="36">
        <v>0</v>
      </c>
      <c r="E50" s="34">
        <f t="shared" si="0"/>
        <v>724569.3447047486</v>
      </c>
      <c r="F50" s="35">
        <f>SUMIF('Approved Major'!$A$26:$A$90,A$26:A114,'Approved Major'!$N$26:$N$90)</f>
        <v>724569.3447047486</v>
      </c>
      <c r="G50" s="36">
        <f>SUMIF('Approved Major'!$A$26:$A$90,A$26:A114,'Approved Major'!$O$26:$O$90)</f>
        <v>0</v>
      </c>
    </row>
    <row r="51" spans="1:7">
      <c r="A51" s="37" t="s">
        <v>146</v>
      </c>
      <c r="B51" s="34">
        <v>3116282.5986000001</v>
      </c>
      <c r="C51" s="35">
        <v>3116282.5986000001</v>
      </c>
      <c r="D51" s="36">
        <v>0</v>
      </c>
      <c r="E51" s="34">
        <f t="shared" si="0"/>
        <v>23783960</v>
      </c>
      <c r="F51" s="35">
        <f>SUMIF('Approved Major'!$A$26:$A$90,A$26:A115,'Approved Major'!$N$26:$N$90)</f>
        <v>23113960</v>
      </c>
      <c r="G51" s="36">
        <f>SUMIF('Approved Major'!$A$26:$A$90,A$26:A115,'Approved Major'!$O$26:$O$90)</f>
        <v>670000</v>
      </c>
    </row>
    <row r="52" spans="1:7">
      <c r="A52" s="33" t="s">
        <v>147</v>
      </c>
      <c r="B52" s="34">
        <v>242029818.19650444</v>
      </c>
      <c r="C52" s="35">
        <v>238603933.74730447</v>
      </c>
      <c r="D52" s="36">
        <v>3425884.4492000006</v>
      </c>
      <c r="E52" s="34">
        <f t="shared" si="0"/>
        <v>66991748.800000004</v>
      </c>
      <c r="F52" s="35">
        <f>SUMIF('Approved Major'!$A$26:$A$90,A$26:A116,'Approved Major'!$N$26:$N$90)</f>
        <v>66321748.800000004</v>
      </c>
      <c r="G52" s="36">
        <f>SUMIF('Approved Major'!$A$26:$A$90,A$26:A116,'Approved Major'!$O$26:$O$90)</f>
        <v>670000</v>
      </c>
    </row>
    <row r="53" spans="1:7">
      <c r="A53" s="37" t="s">
        <v>148</v>
      </c>
      <c r="B53" s="34">
        <v>0</v>
      </c>
      <c r="C53" s="35">
        <v>0</v>
      </c>
      <c r="D53" s="36">
        <v>0</v>
      </c>
      <c r="E53" s="34">
        <f t="shared" si="0"/>
        <v>0</v>
      </c>
      <c r="F53" s="35">
        <f>SUMIF('Approved Major'!$A$26:$A$90,A$26:A117,'Approved Major'!$N$26:$N$90)</f>
        <v>0</v>
      </c>
      <c r="G53" s="36">
        <f>SUMIF('Approved Major'!$A$26:$A$90,A$26:A117,'Approved Major'!$O$26:$O$90)</f>
        <v>0</v>
      </c>
    </row>
    <row r="54" spans="1:7">
      <c r="A54" s="37" t="s">
        <v>149</v>
      </c>
      <c r="B54" s="34">
        <v>0</v>
      </c>
      <c r="C54" s="35">
        <v>0</v>
      </c>
      <c r="D54" s="36">
        <v>0</v>
      </c>
      <c r="E54" s="34">
        <f t="shared" si="0"/>
        <v>0</v>
      </c>
      <c r="F54" s="35">
        <f>SUMIF('Approved Major'!$A$26:$A$90,A$26:A118,'Approved Major'!$N$26:$N$90)</f>
        <v>0</v>
      </c>
      <c r="G54" s="36">
        <f>SUMIF('Approved Major'!$A$26:$A$90,A$26:A118,'Approved Major'!$O$26:$O$90)</f>
        <v>0</v>
      </c>
    </row>
    <row r="55" spans="1:7">
      <c r="A55" s="37" t="s">
        <v>150</v>
      </c>
      <c r="B55" s="34">
        <v>0</v>
      </c>
      <c r="C55" s="35">
        <v>0</v>
      </c>
      <c r="D55" s="36">
        <v>0</v>
      </c>
      <c r="E55" s="34">
        <f t="shared" si="0"/>
        <v>0</v>
      </c>
      <c r="F55" s="35">
        <f>SUMIF('Approved Major'!$A$26:$A$90,A$26:A119,'Approved Major'!$N$26:$N$90)</f>
        <v>0</v>
      </c>
      <c r="G55" s="36">
        <f>SUMIF('Approved Major'!$A$26:$A$90,A$26:A119,'Approved Major'!$O$26:$O$90)</f>
        <v>0</v>
      </c>
    </row>
    <row r="56" spans="1:7">
      <c r="A56" s="37" t="s">
        <v>151</v>
      </c>
      <c r="B56" s="34">
        <v>0</v>
      </c>
      <c r="C56" s="35">
        <v>0</v>
      </c>
      <c r="D56" s="36">
        <v>0</v>
      </c>
      <c r="E56" s="34">
        <f t="shared" si="0"/>
        <v>0</v>
      </c>
      <c r="F56" s="35">
        <f>SUMIF('Approved Major'!$A$26:$A$90,A$26:A120,'Approved Major'!$N$26:$N$90)</f>
        <v>0</v>
      </c>
      <c r="G56" s="36">
        <f>SUMIF('Approved Major'!$A$26:$A$90,A$26:A120,'Approved Major'!$O$26:$O$90)</f>
        <v>0</v>
      </c>
    </row>
    <row r="57" spans="1:7">
      <c r="A57" s="37" t="s">
        <v>152</v>
      </c>
      <c r="B57" s="34">
        <v>0</v>
      </c>
      <c r="C57" s="35">
        <v>0</v>
      </c>
      <c r="D57" s="36">
        <v>0</v>
      </c>
      <c r="E57" s="34">
        <f t="shared" si="0"/>
        <v>0</v>
      </c>
      <c r="F57" s="35">
        <f>SUMIF('Approved Major'!$A$26:$A$90,A$26:A121,'Approved Major'!$N$26:$N$90)</f>
        <v>0</v>
      </c>
      <c r="G57" s="36">
        <f>SUMIF('Approved Major'!$A$26:$A$90,A$26:A121,'Approved Major'!$O$26:$O$90)</f>
        <v>0</v>
      </c>
    </row>
    <row r="58" spans="1:7">
      <c r="A58" s="37" t="s">
        <v>153</v>
      </c>
      <c r="B58" s="34">
        <v>241670721.19650444</v>
      </c>
      <c r="C58" s="35">
        <v>238244836.74730447</v>
      </c>
      <c r="D58" s="36">
        <v>3425884.4492000006</v>
      </c>
      <c r="E58" s="34">
        <f t="shared" si="0"/>
        <v>0</v>
      </c>
      <c r="F58" s="35">
        <f>SUMIF('Approved Major'!$A$26:$A$90,A$26:A122,'Approved Major'!$N$26:$N$90)</f>
        <v>0</v>
      </c>
      <c r="G58" s="36">
        <f>SUMIF('Approved Major'!$A$26:$A$90,A$26:A122,'Approved Major'!$O$26:$O$90)</f>
        <v>0</v>
      </c>
    </row>
    <row r="59" spans="1:7">
      <c r="A59" s="37" t="s">
        <v>154</v>
      </c>
      <c r="B59" s="34">
        <v>0</v>
      </c>
      <c r="C59" s="35">
        <v>0</v>
      </c>
      <c r="D59" s="36">
        <v>0</v>
      </c>
      <c r="E59" s="34">
        <f t="shared" si="0"/>
        <v>0</v>
      </c>
      <c r="F59" s="35">
        <f>SUMIF('Approved Major'!$A$26:$A$90,A$26:A123,'Approved Major'!$N$26:$N$90)</f>
        <v>0</v>
      </c>
      <c r="G59" s="36">
        <f>SUMIF('Approved Major'!$A$26:$A$90,A$26:A123,'Approved Major'!$O$26:$O$90)</f>
        <v>0</v>
      </c>
    </row>
    <row r="60" spans="1:7">
      <c r="A60" s="37" t="s">
        <v>155</v>
      </c>
      <c r="B60" s="34">
        <v>0</v>
      </c>
      <c r="C60" s="35">
        <v>0</v>
      </c>
      <c r="D60" s="36">
        <v>0</v>
      </c>
      <c r="E60" s="34">
        <f t="shared" si="0"/>
        <v>9269999.9000000004</v>
      </c>
      <c r="F60" s="35">
        <f>SUMIF('Approved Major'!$A$26:$A$90,A$26:A124,'Approved Major'!$N$26:$N$90)</f>
        <v>9269999.9000000004</v>
      </c>
      <c r="G60" s="36">
        <f>SUMIF('Approved Major'!$A$26:$A$90,A$26:A124,'Approved Major'!$O$26:$O$90)</f>
        <v>0</v>
      </c>
    </row>
    <row r="61" spans="1:7">
      <c r="A61" s="37" t="s">
        <v>156</v>
      </c>
      <c r="B61" s="34">
        <v>0</v>
      </c>
      <c r="C61" s="35">
        <v>0</v>
      </c>
      <c r="D61" s="36">
        <v>0</v>
      </c>
      <c r="E61" s="34">
        <f t="shared" si="0"/>
        <v>0</v>
      </c>
      <c r="F61" s="35">
        <f>SUMIF('Approved Major'!$A$26:$A$90,A$26:A125,'Approved Major'!$N$26:$N$90)</f>
        <v>0</v>
      </c>
      <c r="G61" s="36">
        <f>SUMIF('Approved Major'!$A$26:$A$90,A$26:A125,'Approved Major'!$O$26:$O$90)</f>
        <v>0</v>
      </c>
    </row>
    <row r="62" spans="1:7">
      <c r="A62" s="37" t="s">
        <v>157</v>
      </c>
      <c r="B62" s="34">
        <v>0</v>
      </c>
      <c r="C62" s="35">
        <v>0</v>
      </c>
      <c r="D62" s="36">
        <v>0</v>
      </c>
      <c r="E62" s="34">
        <f t="shared" si="0"/>
        <v>12661749</v>
      </c>
      <c r="F62" s="35">
        <f>SUMIF('Approved Major'!$A$26:$A$90,A$26:A126,'Approved Major'!$N$26:$N$90)</f>
        <v>12661749</v>
      </c>
      <c r="G62" s="36">
        <f>SUMIF('Approved Major'!$A$26:$A$90,A$26:A126,'Approved Major'!$O$26:$O$90)</f>
        <v>0</v>
      </c>
    </row>
    <row r="63" spans="1:7">
      <c r="A63" s="37" t="s">
        <v>158</v>
      </c>
      <c r="B63" s="34">
        <v>0</v>
      </c>
      <c r="C63" s="35">
        <v>0</v>
      </c>
      <c r="D63" s="36">
        <v>0</v>
      </c>
      <c r="E63" s="34">
        <f t="shared" si="0"/>
        <v>0</v>
      </c>
      <c r="F63" s="35">
        <f>SUMIF('Approved Major'!$A$26:$A$90,A$26:A127,'Approved Major'!$N$26:$N$90)</f>
        <v>0</v>
      </c>
      <c r="G63" s="36">
        <f>SUMIF('Approved Major'!$A$26:$A$90,A$26:A127,'Approved Major'!$O$26:$O$90)</f>
        <v>0</v>
      </c>
    </row>
    <row r="64" spans="1:7">
      <c r="A64" s="37" t="s">
        <v>159</v>
      </c>
      <c r="B64" s="34">
        <v>359097</v>
      </c>
      <c r="C64" s="35">
        <v>359097</v>
      </c>
      <c r="D64" s="36">
        <v>0</v>
      </c>
      <c r="E64" s="34">
        <f t="shared" si="0"/>
        <v>45059999.899999999</v>
      </c>
      <c r="F64" s="35">
        <f>SUMIF('Approved Major'!$A$26:$A$90,A$26:A128,'Approved Major'!$N$26:$N$90)</f>
        <v>44389999.899999999</v>
      </c>
      <c r="G64" s="36">
        <f>SUMIF('Approved Major'!$A$26:$A$90,A$26:A128,'Approved Major'!$O$26:$O$90)</f>
        <v>670000</v>
      </c>
    </row>
    <row r="65" spans="1:7">
      <c r="A65" s="33" t="s">
        <v>160</v>
      </c>
      <c r="B65" s="34">
        <v>231622602.74643755</v>
      </c>
      <c r="C65" s="35">
        <v>227252392.13963756</v>
      </c>
      <c r="D65" s="36">
        <v>4370210.6068000002</v>
      </c>
      <c r="E65" s="34">
        <f t="shared" si="0"/>
        <v>51647061.99999997</v>
      </c>
      <c r="F65" s="35">
        <f>SUMIF('Approved Major'!$A$26:$A$90,A$26:A129,'Approved Major'!$N$26:$N$90)</f>
        <v>47400000</v>
      </c>
      <c r="G65" s="36">
        <f>SUMIF('Approved Major'!$A$26:$A$90,A$26:A129,'Approved Major'!$O$26:$O$90)</f>
        <v>4247061.9999999674</v>
      </c>
    </row>
    <row r="66" spans="1:7">
      <c r="A66" s="37" t="s">
        <v>161</v>
      </c>
      <c r="B66" s="34">
        <v>0</v>
      </c>
      <c r="C66" s="35">
        <v>0</v>
      </c>
      <c r="D66" s="36">
        <v>0</v>
      </c>
      <c r="E66" s="34">
        <f t="shared" si="0"/>
        <v>0</v>
      </c>
      <c r="F66" s="35">
        <f>SUMIF('Approved Major'!$A$26:$A$90,A$26:A130,'Approved Major'!$N$26:$N$90)</f>
        <v>0</v>
      </c>
      <c r="G66" s="36">
        <f>SUMIF('Approved Major'!$A$26:$A$90,A$26:A130,'Approved Major'!$O$26:$O$90)</f>
        <v>0</v>
      </c>
    </row>
    <row r="67" spans="1:7">
      <c r="A67" s="37" t="s">
        <v>162</v>
      </c>
      <c r="B67" s="34">
        <v>0</v>
      </c>
      <c r="C67" s="35">
        <v>0</v>
      </c>
      <c r="D67" s="36">
        <v>0</v>
      </c>
      <c r="E67" s="34">
        <f t="shared" si="0"/>
        <v>0</v>
      </c>
      <c r="F67" s="35">
        <f>SUMIF('Approved Major'!$A$26:$A$90,A$26:A131,'Approved Major'!$N$26:$N$90)</f>
        <v>0</v>
      </c>
      <c r="G67" s="36">
        <f>SUMIF('Approved Major'!$A$26:$A$90,A$26:A131,'Approved Major'!$O$26:$O$90)</f>
        <v>0</v>
      </c>
    </row>
    <row r="68" spans="1:7">
      <c r="A68" s="37" t="s">
        <v>163</v>
      </c>
      <c r="B68" s="34">
        <v>19979.549999999988</v>
      </c>
      <c r="C68" s="35">
        <v>19979.549999999988</v>
      </c>
      <c r="D68" s="36">
        <v>0</v>
      </c>
      <c r="E68" s="34">
        <f t="shared" si="0"/>
        <v>0</v>
      </c>
      <c r="F68" s="35">
        <f>SUMIF('Approved Major'!$A$26:$A$90,A$26:A132,'Approved Major'!$N$26:$N$90)</f>
        <v>0</v>
      </c>
      <c r="G68" s="36">
        <f>SUMIF('Approved Major'!$A$26:$A$90,A$26:A132,'Approved Major'!$O$26:$O$90)</f>
        <v>0</v>
      </c>
    </row>
    <row r="69" spans="1:7">
      <c r="A69" s="37" t="s">
        <v>164</v>
      </c>
      <c r="B69" s="34">
        <v>0</v>
      </c>
      <c r="C69" s="35">
        <v>0</v>
      </c>
      <c r="D69" s="36">
        <v>0</v>
      </c>
      <c r="E69" s="34">
        <f t="shared" si="0"/>
        <v>0</v>
      </c>
      <c r="F69" s="35">
        <f>SUMIF('Approved Major'!$A$26:$A$90,A$26:A133,'Approved Major'!$N$26:$N$90)</f>
        <v>0</v>
      </c>
      <c r="G69" s="36">
        <f>SUMIF('Approved Major'!$A$26:$A$90,A$26:A133,'Approved Major'!$O$26:$O$90)</f>
        <v>0</v>
      </c>
    </row>
    <row r="70" spans="1:7">
      <c r="A70" s="37" t="s">
        <v>165</v>
      </c>
      <c r="B70" s="34">
        <v>0</v>
      </c>
      <c r="C70" s="35">
        <v>0</v>
      </c>
      <c r="D70" s="36">
        <v>0</v>
      </c>
      <c r="E70" s="34">
        <f t="shared" si="0"/>
        <v>0</v>
      </c>
      <c r="F70" s="35">
        <f>SUMIF('Approved Major'!$A$26:$A$90,A$26:A134,'Approved Major'!$N$26:$N$90)</f>
        <v>0</v>
      </c>
      <c r="G70" s="36">
        <f>SUMIF('Approved Major'!$A$26:$A$90,A$26:A134,'Approved Major'!$O$26:$O$90)</f>
        <v>0</v>
      </c>
    </row>
    <row r="71" spans="1:7">
      <c r="A71" s="37" t="s">
        <v>166</v>
      </c>
      <c r="B71" s="34">
        <v>231545245.19643754</v>
      </c>
      <c r="C71" s="35">
        <v>227175034.58963755</v>
      </c>
      <c r="D71" s="36">
        <v>4370210.6068000002</v>
      </c>
      <c r="E71" s="34">
        <f t="shared" si="0"/>
        <v>19400000</v>
      </c>
      <c r="F71" s="35">
        <f>SUMIF('Approved Major'!$A$26:$A$90,A$26:A135,'Approved Major'!$N$26:$N$90)</f>
        <v>19400000</v>
      </c>
      <c r="G71" s="36">
        <f>SUMIF('Approved Major'!$A$26:$A$90,A$26:A135,'Approved Major'!$O$26:$O$90)</f>
        <v>0</v>
      </c>
    </row>
    <row r="72" spans="1:7">
      <c r="A72" s="37" t="s">
        <v>167</v>
      </c>
      <c r="B72" s="34">
        <v>0</v>
      </c>
      <c r="C72" s="35">
        <v>0</v>
      </c>
      <c r="D72" s="36">
        <v>0</v>
      </c>
      <c r="E72" s="34">
        <f t="shared" si="0"/>
        <v>0</v>
      </c>
      <c r="F72" s="35">
        <f>SUMIF('Approved Major'!$A$26:$A$90,A$26:A136,'Approved Major'!$N$26:$N$90)</f>
        <v>0</v>
      </c>
      <c r="G72" s="36">
        <f>SUMIF('Approved Major'!$A$26:$A$90,A$26:A136,'Approved Major'!$O$26:$O$90)</f>
        <v>0</v>
      </c>
    </row>
    <row r="73" spans="1:7">
      <c r="A73" s="37" t="s">
        <v>168</v>
      </c>
      <c r="B73" s="34">
        <v>0</v>
      </c>
      <c r="C73" s="35">
        <v>0</v>
      </c>
      <c r="D73" s="36">
        <v>0</v>
      </c>
      <c r="E73" s="34">
        <f t="shared" si="0"/>
        <v>0</v>
      </c>
      <c r="F73" s="35">
        <f>SUMIF('Approved Major'!$A$26:$A$90,A$26:A137,'Approved Major'!$N$26:$N$90)</f>
        <v>0</v>
      </c>
      <c r="G73" s="36">
        <f>SUMIF('Approved Major'!$A$26:$A$90,A$26:A137,'Approved Major'!$O$26:$O$90)</f>
        <v>0</v>
      </c>
    </row>
    <row r="74" spans="1:7">
      <c r="A74" s="37" t="s">
        <v>169</v>
      </c>
      <c r="B74" s="34">
        <v>0</v>
      </c>
      <c r="C74" s="35">
        <v>0</v>
      </c>
      <c r="D74" s="36">
        <v>0</v>
      </c>
      <c r="E74" s="34">
        <f t="shared" si="0"/>
        <v>0</v>
      </c>
      <c r="F74" s="35">
        <f>SUMIF('Approved Major'!$A$26:$A$90,A$26:A138,'Approved Major'!$N$26:$N$90)</f>
        <v>0</v>
      </c>
      <c r="G74" s="36">
        <f>SUMIF('Approved Major'!$A$26:$A$90,A$26:A138,'Approved Major'!$O$26:$O$90)</f>
        <v>0</v>
      </c>
    </row>
    <row r="75" spans="1:7">
      <c r="A75" s="37" t="s">
        <v>170</v>
      </c>
      <c r="B75" s="34">
        <v>0</v>
      </c>
      <c r="C75" s="35">
        <v>0</v>
      </c>
      <c r="D75" s="36">
        <v>0</v>
      </c>
      <c r="E75" s="34">
        <f t="shared" si="0"/>
        <v>0</v>
      </c>
      <c r="F75" s="35">
        <f>SUMIF('Approved Major'!$A$26:$A$90,A$26:A139,'Approved Major'!$N$26:$N$90)</f>
        <v>0</v>
      </c>
      <c r="G75" s="36">
        <f>SUMIF('Approved Major'!$A$26:$A$90,A$26:A139,'Approved Major'!$O$26:$O$90)</f>
        <v>0</v>
      </c>
    </row>
    <row r="76" spans="1:7">
      <c r="A76" s="37" t="s">
        <v>171</v>
      </c>
      <c r="B76" s="34">
        <v>0</v>
      </c>
      <c r="C76" s="35">
        <v>0</v>
      </c>
      <c r="D76" s="36">
        <v>0</v>
      </c>
      <c r="E76" s="34">
        <f t="shared" si="0"/>
        <v>0</v>
      </c>
      <c r="F76" s="35">
        <f>SUMIF('Approved Major'!$A$26:$A$90,A$26:A140,'Approved Major'!$N$26:$N$90)</f>
        <v>0</v>
      </c>
      <c r="G76" s="36">
        <f>SUMIF('Approved Major'!$A$26:$A$90,A$26:A140,'Approved Major'!$O$26:$O$90)</f>
        <v>0</v>
      </c>
    </row>
    <row r="77" spans="1:7">
      <c r="A77" s="37" t="s">
        <v>172</v>
      </c>
      <c r="B77" s="34">
        <v>57378</v>
      </c>
      <c r="C77" s="35">
        <v>57378</v>
      </c>
      <c r="D77" s="36">
        <v>0</v>
      </c>
      <c r="E77" s="34">
        <f t="shared" si="0"/>
        <v>32247061.999999966</v>
      </c>
      <c r="F77" s="35">
        <f>SUMIF('Approved Major'!$A$26:$A$90,A$26:A141,'Approved Major'!$N$26:$N$90)</f>
        <v>28000000</v>
      </c>
      <c r="G77" s="36">
        <f>SUMIF('Approved Major'!$A$26:$A$90,A$26:A141,'Approved Major'!$O$26:$O$90)</f>
        <v>4247061.9999999674</v>
      </c>
    </row>
    <row r="78" spans="1:7">
      <c r="A78" s="33" t="s">
        <v>173</v>
      </c>
      <c r="B78" s="34">
        <v>213117853.94730714</v>
      </c>
      <c r="C78" s="35">
        <v>204841126.83110723</v>
      </c>
      <c r="D78" s="36">
        <v>8276727.1162</v>
      </c>
      <c r="E78" s="34">
        <f t="shared" si="0"/>
        <v>3569140.6899999976</v>
      </c>
      <c r="F78" s="35">
        <f>SUMIF('Approved Major'!$A$26:$A$90,A$26:A142,'Approved Major'!$N$26:$N$90)</f>
        <v>3569140.6899999976</v>
      </c>
      <c r="G78" s="36">
        <f>SUMIF('Approved Major'!$A$26:$A$90,A$26:A142,'Approved Major'!$O$26:$O$90)</f>
        <v>0</v>
      </c>
    </row>
    <row r="79" spans="1:7">
      <c r="A79" s="37" t="s">
        <v>174</v>
      </c>
      <c r="B79" s="34">
        <v>0</v>
      </c>
      <c r="C79" s="35">
        <v>0</v>
      </c>
      <c r="D79" s="36">
        <v>0</v>
      </c>
      <c r="E79" s="34">
        <f t="shared" si="0"/>
        <v>1869140.2899999982</v>
      </c>
      <c r="F79" s="35">
        <f>SUMIF('Approved Major'!$A$26:$A$90,A$26:A143,'Approved Major'!$N$26:$N$90)</f>
        <v>1869140.2899999982</v>
      </c>
      <c r="G79" s="36">
        <f>SUMIF('Approved Major'!$A$26:$A$90,A$26:A143,'Approved Major'!$O$26:$O$90)</f>
        <v>0</v>
      </c>
    </row>
    <row r="80" spans="1:7">
      <c r="A80" s="37" t="s">
        <v>175</v>
      </c>
      <c r="B80" s="34">
        <v>0</v>
      </c>
      <c r="C80" s="35">
        <v>0</v>
      </c>
      <c r="D80" s="36">
        <v>0</v>
      </c>
      <c r="E80" s="34">
        <f t="shared" si="0"/>
        <v>0</v>
      </c>
      <c r="F80" s="35">
        <f>SUMIF('Approved Major'!$A$26:$A$90,A$26:A144,'Approved Major'!$N$26:$N$90)</f>
        <v>0</v>
      </c>
      <c r="G80" s="36">
        <f>SUMIF('Approved Major'!$A$26:$A$90,A$26:A144,'Approved Major'!$O$26:$O$90)</f>
        <v>0</v>
      </c>
    </row>
    <row r="81" spans="1:7">
      <c r="A81" s="37" t="s">
        <v>176</v>
      </c>
      <c r="B81" s="34">
        <v>0</v>
      </c>
      <c r="C81" s="35">
        <v>0</v>
      </c>
      <c r="D81" s="36">
        <v>0</v>
      </c>
      <c r="E81" s="34">
        <f t="shared" si="0"/>
        <v>0</v>
      </c>
      <c r="F81" s="35">
        <f>SUMIF('Approved Major'!$A$26:$A$90,A$26:A145,'Approved Major'!$N$26:$N$90)</f>
        <v>0</v>
      </c>
      <c r="G81" s="36">
        <f>SUMIF('Approved Major'!$A$26:$A$90,A$26:A145,'Approved Major'!$O$26:$O$90)</f>
        <v>0</v>
      </c>
    </row>
    <row r="82" spans="1:7">
      <c r="A82" s="37" t="s">
        <v>177</v>
      </c>
      <c r="B82" s="34">
        <v>0</v>
      </c>
      <c r="C82" s="35">
        <v>0</v>
      </c>
      <c r="D82" s="36">
        <v>0</v>
      </c>
      <c r="E82" s="34">
        <f t="shared" si="0"/>
        <v>0</v>
      </c>
      <c r="F82" s="35">
        <f>SUMIF('Approved Major'!$A$26:$A$90,A$26:A146,'Approved Major'!$N$26:$N$90)</f>
        <v>0</v>
      </c>
      <c r="G82" s="36">
        <f>SUMIF('Approved Major'!$A$26:$A$90,A$26:A146,'Approved Major'!$O$26:$O$90)</f>
        <v>0</v>
      </c>
    </row>
    <row r="83" spans="1:7">
      <c r="A83" s="37" t="s">
        <v>178</v>
      </c>
      <c r="B83" s="34">
        <v>0</v>
      </c>
      <c r="C83" s="35">
        <v>0</v>
      </c>
      <c r="D83" s="36">
        <v>0</v>
      </c>
      <c r="E83" s="34">
        <f t="shared" si="0"/>
        <v>0</v>
      </c>
      <c r="F83" s="35">
        <f>SUMIF('Approved Major'!$A$26:$A$90,A$26:A147,'Approved Major'!$N$26:$N$90)</f>
        <v>0</v>
      </c>
      <c r="G83" s="36">
        <f>SUMIF('Approved Major'!$A$26:$A$90,A$26:A147,'Approved Major'!$O$26:$O$90)</f>
        <v>0</v>
      </c>
    </row>
    <row r="84" spans="1:7">
      <c r="A84" s="37" t="s">
        <v>179</v>
      </c>
      <c r="B84" s="34">
        <v>213103301.94730714</v>
      </c>
      <c r="C84" s="35">
        <v>204826574.83110723</v>
      </c>
      <c r="D84" s="36">
        <v>8276727.1162</v>
      </c>
      <c r="E84" s="34">
        <f t="shared" si="0"/>
        <v>1700000.3999999911</v>
      </c>
      <c r="F84" s="35">
        <f>SUMIF('Approved Major'!$A$26:$A$90,A$26:A148,'Approved Major'!$N$26:$N$90)</f>
        <v>1700000.3999999911</v>
      </c>
      <c r="G84" s="36">
        <f>SUMIF('Approved Major'!$A$26:$A$90,A$26:A148,'Approved Major'!$O$26:$O$90)</f>
        <v>0</v>
      </c>
    </row>
    <row r="85" spans="1:7">
      <c r="A85" s="37" t="s">
        <v>180</v>
      </c>
      <c r="B85" s="34">
        <v>0</v>
      </c>
      <c r="C85" s="35">
        <v>0</v>
      </c>
      <c r="D85" s="36">
        <v>0</v>
      </c>
      <c r="E85" s="34">
        <f t="shared" si="0"/>
        <v>0</v>
      </c>
      <c r="F85" s="35">
        <f>SUMIF('Approved Major'!$A$26:$A$90,A$26:A149,'Approved Major'!$N$26:$N$90)</f>
        <v>0</v>
      </c>
      <c r="G85" s="36">
        <f>SUMIF('Approved Major'!$A$26:$A$90,A$26:A149,'Approved Major'!$O$26:$O$90)</f>
        <v>0</v>
      </c>
    </row>
    <row r="86" spans="1:7">
      <c r="A86" s="37" t="s">
        <v>181</v>
      </c>
      <c r="B86" s="34">
        <v>0</v>
      </c>
      <c r="C86" s="35">
        <v>0</v>
      </c>
      <c r="D86" s="36">
        <v>0</v>
      </c>
      <c r="E86" s="34">
        <f t="shared" si="0"/>
        <v>0</v>
      </c>
      <c r="F86" s="35">
        <f>SUMIF('Approved Major'!$A$26:$A$90,A$26:A150,'Approved Major'!$N$26:$N$90)</f>
        <v>0</v>
      </c>
      <c r="G86" s="36">
        <f>SUMIF('Approved Major'!$A$26:$A$90,A$26:A150,'Approved Major'!$O$26:$O$90)</f>
        <v>0</v>
      </c>
    </row>
    <row r="87" spans="1:7">
      <c r="A87" s="37" t="s">
        <v>182</v>
      </c>
      <c r="B87" s="34">
        <v>0</v>
      </c>
      <c r="C87" s="35">
        <v>0</v>
      </c>
      <c r="D87" s="36">
        <v>0</v>
      </c>
      <c r="E87" s="34">
        <f t="shared" si="0"/>
        <v>0</v>
      </c>
      <c r="F87" s="35">
        <f>SUMIF('Approved Major'!$A$26:$A$90,A$26:A151,'Approved Major'!$N$26:$N$90)</f>
        <v>0</v>
      </c>
      <c r="G87" s="36">
        <f>SUMIF('Approved Major'!$A$26:$A$90,A$26:A151,'Approved Major'!$O$26:$O$90)</f>
        <v>0</v>
      </c>
    </row>
    <row r="88" spans="1:7">
      <c r="A88" s="37" t="s">
        <v>183</v>
      </c>
      <c r="B88" s="34">
        <v>0</v>
      </c>
      <c r="C88" s="35">
        <v>0</v>
      </c>
      <c r="D88" s="36">
        <v>0</v>
      </c>
      <c r="E88" s="34">
        <f t="shared" si="0"/>
        <v>0</v>
      </c>
      <c r="F88" s="35">
        <f>SUMIF('Approved Major'!$A$26:$A$90,A$26:A152,'Approved Major'!$N$26:$N$90)</f>
        <v>0</v>
      </c>
      <c r="G88" s="36">
        <f>SUMIF('Approved Major'!$A$26:$A$90,A$26:A152,'Approved Major'!$O$26:$O$90)</f>
        <v>0</v>
      </c>
    </row>
    <row r="89" spans="1:7">
      <c r="A89" s="37" t="s">
        <v>184</v>
      </c>
      <c r="B89" s="34">
        <v>0</v>
      </c>
      <c r="C89" s="35">
        <v>0</v>
      </c>
      <c r="D89" s="36">
        <v>0</v>
      </c>
      <c r="E89" s="34">
        <f t="shared" si="0"/>
        <v>0</v>
      </c>
      <c r="F89" s="35">
        <f>SUMIF('Approved Major'!$A$26:$A$90,A$26:A153,'Approved Major'!$N$26:$N$90)</f>
        <v>0</v>
      </c>
      <c r="G89" s="36">
        <f>SUMIF('Approved Major'!$A$26:$A$90,A$26:A153,'Approved Major'!$O$26:$O$90)</f>
        <v>0</v>
      </c>
    </row>
    <row r="90" spans="1:7">
      <c r="A90" s="38" t="s">
        <v>185</v>
      </c>
      <c r="B90" s="39">
        <v>14552.000000000004</v>
      </c>
      <c r="C90" s="40">
        <v>14552.000000000004</v>
      </c>
      <c r="D90" s="41">
        <v>0</v>
      </c>
      <c r="E90" s="39">
        <f t="shared" ref="E90" si="1">F90+G90</f>
        <v>0</v>
      </c>
      <c r="F90" s="40">
        <f>SUMIF('Approved Major'!$A$26:$A$90,A$26:A154,'Approved Major'!$N$26:$N$90)</f>
        <v>0</v>
      </c>
      <c r="G90" s="41">
        <f>SUMIF('Approved Major'!$A$26:$A$90,A$26:A154,'Approved Major'!$O$26:$O$90)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pane xSplit="1" ySplit="25" topLeftCell="B26" activePane="bottomRight" state="frozen"/>
      <selection activeCell="I30" sqref="I30"/>
      <selection pane="topRight" activeCell="I30" sqref="I30"/>
      <selection pane="bottomLeft" activeCell="I30" sqref="I30"/>
      <selection pane="bottomRight" activeCell="I25" sqref="I25"/>
    </sheetView>
  </sheetViews>
  <sheetFormatPr defaultRowHeight="15" outlineLevelRow="1" outlineLevelCol="1"/>
  <cols>
    <col min="1" max="1" width="23.28515625" style="7" bestFit="1" customWidth="1"/>
    <col min="2" max="2" width="16.140625" style="7" customWidth="1"/>
    <col min="3" max="12" width="16.140625" style="7" customWidth="1" outlineLevel="1"/>
    <col min="13" max="15" width="16.140625" style="7" customWidth="1"/>
    <col min="16" max="16" width="16.140625" style="7" hidden="1" customWidth="1" outlineLevel="1"/>
    <col min="17" max="17" width="9.140625" style="7" collapsed="1"/>
    <col min="18" max="16384" width="9.140625" style="7"/>
  </cols>
  <sheetData>
    <row r="1" spans="1:2">
      <c r="A1" s="7" t="s">
        <v>75</v>
      </c>
      <c r="B1" s="7" t="s">
        <v>76</v>
      </c>
    </row>
    <row r="2" spans="1:2">
      <c r="A2" s="8" t="s">
        <v>77</v>
      </c>
      <c r="B2" s="8" t="s">
        <v>203</v>
      </c>
    </row>
    <row r="3" spans="1:2">
      <c r="A3" s="8" t="s">
        <v>79</v>
      </c>
      <c r="B3" s="8" t="s">
        <v>80</v>
      </c>
    </row>
    <row r="4" spans="1:2" ht="18" hidden="1" customHeight="1" outlineLevel="1">
      <c r="A4" s="8" t="s">
        <v>81</v>
      </c>
      <c r="B4" s="7" t="s">
        <v>82</v>
      </c>
    </row>
    <row r="5" spans="1:2" hidden="1" outlineLevel="1">
      <c r="A5" s="8" t="s">
        <v>83</v>
      </c>
      <c r="B5" s="7" t="s">
        <v>84</v>
      </c>
    </row>
    <row r="6" spans="1:2" hidden="1" outlineLevel="1">
      <c r="A6" s="8" t="s">
        <v>85</v>
      </c>
      <c r="B6" s="7" t="s">
        <v>86</v>
      </c>
    </row>
    <row r="7" spans="1:2" hidden="1" outlineLevel="1">
      <c r="A7" s="8" t="s">
        <v>87</v>
      </c>
      <c r="B7" s="7" t="s">
        <v>88</v>
      </c>
    </row>
    <row r="8" spans="1:2" hidden="1" outlineLevel="1">
      <c r="A8" s="8" t="s">
        <v>89</v>
      </c>
      <c r="B8" s="7" t="s">
        <v>90</v>
      </c>
    </row>
    <row r="9" spans="1:2" hidden="1" outlineLevel="1">
      <c r="A9" s="8" t="s">
        <v>91</v>
      </c>
      <c r="B9" s="7" t="s">
        <v>92</v>
      </c>
    </row>
    <row r="10" spans="1:2" collapsed="1">
      <c r="A10" s="8" t="s">
        <v>93</v>
      </c>
      <c r="B10" s="8" t="s">
        <v>204</v>
      </c>
    </row>
    <row r="11" spans="1:2" outlineLevel="1">
      <c r="A11" s="8" t="s">
        <v>96</v>
      </c>
      <c r="B11" s="7" t="s">
        <v>97</v>
      </c>
    </row>
    <row r="12" spans="1:2" outlineLevel="1">
      <c r="A12" s="8" t="s">
        <v>98</v>
      </c>
      <c r="B12" s="7" t="s">
        <v>99</v>
      </c>
    </row>
    <row r="13" spans="1:2" outlineLevel="1">
      <c r="A13" s="8" t="s">
        <v>100</v>
      </c>
      <c r="B13" s="7" t="s">
        <v>101</v>
      </c>
    </row>
    <row r="14" spans="1:2" outlineLevel="1">
      <c r="A14" s="8" t="s">
        <v>102</v>
      </c>
      <c r="B14" s="7" t="s">
        <v>103</v>
      </c>
    </row>
    <row r="15" spans="1:2" outlineLevel="1">
      <c r="A15" s="8" t="s">
        <v>104</v>
      </c>
      <c r="B15" s="7" t="s">
        <v>105</v>
      </c>
    </row>
    <row r="16" spans="1:2" outlineLevel="1">
      <c r="A16" s="8" t="s">
        <v>108</v>
      </c>
      <c r="B16" s="7" t="s">
        <v>109</v>
      </c>
    </row>
    <row r="17" spans="1:16" outlineLevel="1">
      <c r="A17" s="8" t="s">
        <v>110</v>
      </c>
      <c r="B17" s="7" t="s">
        <v>111</v>
      </c>
    </row>
    <row r="18" spans="1:16" outlineLevel="1">
      <c r="A18" s="8" t="s">
        <v>112</v>
      </c>
      <c r="B18" s="7" t="s">
        <v>113</v>
      </c>
    </row>
    <row r="19" spans="1:16" outlineLevel="1">
      <c r="A19" s="8" t="s">
        <v>114</v>
      </c>
      <c r="B19" s="7" t="s">
        <v>115</v>
      </c>
    </row>
    <row r="20" spans="1:16" outlineLevel="1">
      <c r="A20" s="8" t="s">
        <v>116</v>
      </c>
      <c r="B20" s="7" t="s">
        <v>117</v>
      </c>
    </row>
    <row r="21" spans="1:16" outlineLevel="1">
      <c r="A21" s="8" t="s">
        <v>118</v>
      </c>
      <c r="B21" s="7" t="s">
        <v>119</v>
      </c>
    </row>
    <row r="22" spans="1:16" outlineLevel="1"/>
    <row r="23" spans="1:16" outlineLevel="1">
      <c r="F23" s="7" t="s">
        <v>186</v>
      </c>
      <c r="H23" s="7" t="s">
        <v>186</v>
      </c>
      <c r="K23" s="7" t="s">
        <v>186</v>
      </c>
      <c r="L23" s="7" t="s">
        <v>186</v>
      </c>
      <c r="N23" s="66" t="s">
        <v>343</v>
      </c>
      <c r="O23" s="66"/>
    </row>
    <row r="24" spans="1:16" s="42" customFormat="1">
      <c r="B24" s="42" t="s">
        <v>48</v>
      </c>
      <c r="C24" s="42" t="s">
        <v>48</v>
      </c>
      <c r="D24" s="42" t="s">
        <v>48</v>
      </c>
      <c r="E24" s="42" t="s">
        <v>48</v>
      </c>
      <c r="F24" s="42" t="s">
        <v>48</v>
      </c>
      <c r="G24" s="42" t="s">
        <v>48</v>
      </c>
      <c r="H24" s="42" t="s">
        <v>48</v>
      </c>
      <c r="I24" s="42" t="s">
        <v>48</v>
      </c>
      <c r="J24" s="42" t="s">
        <v>48</v>
      </c>
      <c r="K24" s="42" t="s">
        <v>48</v>
      </c>
      <c r="L24" s="42" t="s">
        <v>48</v>
      </c>
      <c r="M24" s="42" t="s">
        <v>48</v>
      </c>
      <c r="N24" s="43" t="s">
        <v>48</v>
      </c>
      <c r="O24" s="44" t="s">
        <v>49</v>
      </c>
      <c r="P24" s="42" t="s">
        <v>49</v>
      </c>
    </row>
    <row r="25" spans="1:16" s="42" customFormat="1" ht="75">
      <c r="B25" s="45" t="s">
        <v>107</v>
      </c>
      <c r="C25" s="42" t="s">
        <v>187</v>
      </c>
      <c r="D25" s="42" t="s">
        <v>188</v>
      </c>
      <c r="E25" s="42" t="s">
        <v>189</v>
      </c>
      <c r="F25" s="45" t="s">
        <v>190</v>
      </c>
      <c r="G25" s="42" t="s">
        <v>191</v>
      </c>
      <c r="H25" s="42" t="s">
        <v>192</v>
      </c>
      <c r="I25" s="42" t="s">
        <v>193</v>
      </c>
      <c r="J25" s="42" t="s">
        <v>194</v>
      </c>
      <c r="K25" s="42" t="s">
        <v>195</v>
      </c>
      <c r="L25" s="42" t="s">
        <v>196</v>
      </c>
      <c r="M25" s="42" t="s">
        <v>197</v>
      </c>
      <c r="N25" s="43" t="s">
        <v>198</v>
      </c>
      <c r="O25" s="46" t="s">
        <v>107</v>
      </c>
      <c r="P25" s="42" t="s">
        <v>199</v>
      </c>
    </row>
    <row r="26" spans="1:16">
      <c r="A26" s="47" t="s">
        <v>121</v>
      </c>
      <c r="B26" s="48">
        <v>103464841.8</v>
      </c>
      <c r="C26" s="48">
        <v>11868819</v>
      </c>
      <c r="D26" s="48">
        <v>60000</v>
      </c>
      <c r="E26" s="48">
        <v>5883838.9999999991</v>
      </c>
      <c r="F26" s="48">
        <v>1129704</v>
      </c>
      <c r="G26" s="48">
        <v>33922480</v>
      </c>
      <c r="H26" s="48">
        <v>0</v>
      </c>
      <c r="I26" s="48">
        <v>0</v>
      </c>
      <c r="J26" s="48">
        <v>50599999.799999997</v>
      </c>
      <c r="K26" s="48">
        <v>0</v>
      </c>
      <c r="L26" s="48">
        <v>0</v>
      </c>
      <c r="M26" s="48">
        <f>-(F26+H26+K26+L26)</f>
        <v>-1129704</v>
      </c>
      <c r="N26" s="49">
        <f>B26+M26</f>
        <v>102335137.8</v>
      </c>
      <c r="O26" s="50">
        <v>1780000</v>
      </c>
      <c r="P26" s="48">
        <v>1780000</v>
      </c>
    </row>
    <row r="27" spans="1:16">
      <c r="A27" s="51" t="s">
        <v>122</v>
      </c>
      <c r="B27" s="48">
        <v>10350850</v>
      </c>
      <c r="C27" s="48">
        <v>10350850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f t="shared" ref="M27:M90" si="0">-(F27+H27+K27+L27)</f>
        <v>0</v>
      </c>
      <c r="N27" s="49">
        <f t="shared" ref="N27:N90" si="1">B27+M27</f>
        <v>10350850</v>
      </c>
      <c r="O27" s="50">
        <v>0</v>
      </c>
      <c r="P27" s="48">
        <v>0</v>
      </c>
    </row>
    <row r="28" spans="1:16">
      <c r="A28" s="51">
        <v>1602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f t="shared" si="0"/>
        <v>0</v>
      </c>
      <c r="N28" s="49">
        <f t="shared" si="1"/>
        <v>0</v>
      </c>
      <c r="O28" s="50">
        <v>0</v>
      </c>
      <c r="P28" s="48">
        <v>0</v>
      </c>
    </row>
    <row r="29" spans="1:16">
      <c r="A29" s="51" t="s">
        <v>124</v>
      </c>
      <c r="B29" s="48">
        <v>277040</v>
      </c>
      <c r="C29" s="48">
        <v>277040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f t="shared" si="0"/>
        <v>0</v>
      </c>
      <c r="N29" s="49">
        <f t="shared" si="1"/>
        <v>277040</v>
      </c>
      <c r="O29" s="50">
        <v>0</v>
      </c>
      <c r="P29" s="48">
        <v>0</v>
      </c>
    </row>
    <row r="30" spans="1:16">
      <c r="A30" s="51" t="s">
        <v>125</v>
      </c>
      <c r="B30" s="48">
        <v>300000</v>
      </c>
      <c r="C30" s="48">
        <v>300000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f t="shared" si="0"/>
        <v>0</v>
      </c>
      <c r="N30" s="49">
        <f t="shared" si="1"/>
        <v>300000</v>
      </c>
      <c r="O30" s="50">
        <v>0</v>
      </c>
      <c r="P30" s="48">
        <v>0</v>
      </c>
    </row>
    <row r="31" spans="1:16">
      <c r="A31" s="51">
        <v>1605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f t="shared" si="0"/>
        <v>0</v>
      </c>
      <c r="N31" s="49">
        <f t="shared" si="1"/>
        <v>0</v>
      </c>
      <c r="O31" s="50">
        <v>0</v>
      </c>
      <c r="P31" s="48">
        <v>0</v>
      </c>
    </row>
    <row r="32" spans="1:16">
      <c r="A32" s="51" t="s">
        <v>127</v>
      </c>
      <c r="B32" s="48">
        <v>1186944</v>
      </c>
      <c r="C32" s="48">
        <v>0</v>
      </c>
      <c r="D32" s="48">
        <v>0</v>
      </c>
      <c r="E32" s="48">
        <v>0</v>
      </c>
      <c r="F32" s="48">
        <v>150000</v>
      </c>
      <c r="G32" s="48">
        <v>1036944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f t="shared" si="0"/>
        <v>-150000</v>
      </c>
      <c r="N32" s="49">
        <f t="shared" si="1"/>
        <v>1036944</v>
      </c>
      <c r="O32" s="50">
        <v>0</v>
      </c>
      <c r="P32" s="48">
        <v>0</v>
      </c>
    </row>
    <row r="33" spans="1:16">
      <c r="A33" s="51" t="s">
        <v>128</v>
      </c>
      <c r="B33" s="48">
        <v>25577535</v>
      </c>
      <c r="C33" s="48">
        <v>0</v>
      </c>
      <c r="D33" s="48">
        <v>0</v>
      </c>
      <c r="E33" s="48">
        <v>0</v>
      </c>
      <c r="F33" s="48">
        <v>0</v>
      </c>
      <c r="G33" s="48">
        <v>25577535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f t="shared" si="0"/>
        <v>0</v>
      </c>
      <c r="N33" s="49">
        <f t="shared" si="1"/>
        <v>25577535</v>
      </c>
      <c r="O33" s="50">
        <v>0</v>
      </c>
      <c r="P33" s="48">
        <v>0</v>
      </c>
    </row>
    <row r="34" spans="1:16">
      <c r="A34" s="51" t="s">
        <v>129</v>
      </c>
      <c r="B34" s="48">
        <v>16159703.799999999</v>
      </c>
      <c r="C34" s="48">
        <v>0</v>
      </c>
      <c r="D34" s="48">
        <v>0</v>
      </c>
      <c r="E34" s="48">
        <v>0</v>
      </c>
      <c r="F34" s="48">
        <v>979703.99999999988</v>
      </c>
      <c r="G34" s="48">
        <v>0</v>
      </c>
      <c r="H34" s="48">
        <v>0</v>
      </c>
      <c r="I34" s="48">
        <v>0</v>
      </c>
      <c r="J34" s="48">
        <v>15179999.799999999</v>
      </c>
      <c r="K34" s="48">
        <v>0</v>
      </c>
      <c r="L34" s="48">
        <v>0</v>
      </c>
      <c r="M34" s="48">
        <f t="shared" si="0"/>
        <v>-979703.99999999988</v>
      </c>
      <c r="N34" s="49">
        <f t="shared" si="1"/>
        <v>15179999.799999999</v>
      </c>
      <c r="O34" s="50">
        <v>0</v>
      </c>
      <c r="P34" s="48">
        <v>0</v>
      </c>
    </row>
    <row r="35" spans="1:16">
      <c r="A35" s="51" t="s">
        <v>130</v>
      </c>
      <c r="B35" s="48">
        <v>4702311.9999999991</v>
      </c>
      <c r="C35" s="48">
        <v>0</v>
      </c>
      <c r="D35" s="48">
        <v>0</v>
      </c>
      <c r="E35" s="48">
        <v>4702311.9999999991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f t="shared" si="0"/>
        <v>0</v>
      </c>
      <c r="N35" s="49">
        <f t="shared" si="1"/>
        <v>4702311.9999999991</v>
      </c>
      <c r="O35" s="50">
        <v>0</v>
      </c>
      <c r="P35" s="48">
        <v>0</v>
      </c>
    </row>
    <row r="36" spans="1:16">
      <c r="A36" s="51" t="s">
        <v>131</v>
      </c>
      <c r="B36" s="48">
        <v>22571696</v>
      </c>
      <c r="C36" s="48">
        <v>0</v>
      </c>
      <c r="D36" s="48">
        <v>0</v>
      </c>
      <c r="E36" s="48">
        <v>238659</v>
      </c>
      <c r="F36" s="48">
        <v>0</v>
      </c>
      <c r="G36" s="48">
        <v>2093039</v>
      </c>
      <c r="H36" s="48">
        <v>0</v>
      </c>
      <c r="I36" s="48">
        <v>0</v>
      </c>
      <c r="J36" s="48">
        <v>20239998</v>
      </c>
      <c r="K36" s="48">
        <v>0</v>
      </c>
      <c r="L36" s="48">
        <v>0</v>
      </c>
      <c r="M36" s="48">
        <f t="shared" si="0"/>
        <v>0</v>
      </c>
      <c r="N36" s="49">
        <f t="shared" si="1"/>
        <v>22571696</v>
      </c>
      <c r="O36" s="50">
        <v>0</v>
      </c>
      <c r="P36" s="48">
        <v>0</v>
      </c>
    </row>
    <row r="37" spans="1:16">
      <c r="A37" s="51" t="s">
        <v>132</v>
      </c>
      <c r="B37" s="48">
        <v>42000</v>
      </c>
      <c r="C37" s="48">
        <v>0</v>
      </c>
      <c r="D37" s="48">
        <v>0</v>
      </c>
      <c r="E37" s="48">
        <v>42000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f t="shared" si="0"/>
        <v>0</v>
      </c>
      <c r="N37" s="49">
        <f t="shared" si="1"/>
        <v>42000</v>
      </c>
      <c r="O37" s="50">
        <v>0</v>
      </c>
      <c r="P37" s="48">
        <v>0</v>
      </c>
    </row>
    <row r="38" spans="1:16">
      <c r="A38" s="51" t="s">
        <v>133</v>
      </c>
      <c r="B38" s="48">
        <v>22296760.999999996</v>
      </c>
      <c r="C38" s="48">
        <v>940929.00000000023</v>
      </c>
      <c r="D38" s="48">
        <v>60000</v>
      </c>
      <c r="E38" s="48">
        <v>900868</v>
      </c>
      <c r="F38" s="48">
        <v>0</v>
      </c>
      <c r="G38" s="48">
        <v>5214961.9999999981</v>
      </c>
      <c r="H38" s="48">
        <v>0</v>
      </c>
      <c r="I38" s="48">
        <v>0</v>
      </c>
      <c r="J38" s="48">
        <v>15180001.999999998</v>
      </c>
      <c r="K38" s="48">
        <v>0</v>
      </c>
      <c r="L38" s="48">
        <v>0</v>
      </c>
      <c r="M38" s="48">
        <f t="shared" si="0"/>
        <v>0</v>
      </c>
      <c r="N38" s="49">
        <f t="shared" si="1"/>
        <v>22296760.999999996</v>
      </c>
      <c r="O38" s="50">
        <v>1780000</v>
      </c>
      <c r="P38" s="48">
        <v>1780000</v>
      </c>
    </row>
    <row r="39" spans="1:16">
      <c r="A39" s="47" t="s">
        <v>134</v>
      </c>
      <c r="B39" s="48">
        <v>99298738.691604748</v>
      </c>
      <c r="C39" s="48">
        <v>14265505.344704747</v>
      </c>
      <c r="D39" s="48">
        <v>0</v>
      </c>
      <c r="E39" s="48">
        <v>14155650.999999998</v>
      </c>
      <c r="F39" s="48">
        <v>150000</v>
      </c>
      <c r="G39" s="48">
        <v>0</v>
      </c>
      <c r="H39" s="48">
        <v>0</v>
      </c>
      <c r="I39" s="48">
        <v>3781000.9999999995</v>
      </c>
      <c r="J39" s="48">
        <v>40200000</v>
      </c>
      <c r="K39" s="48">
        <v>26470070.804300003</v>
      </c>
      <c r="L39" s="48">
        <v>276510.54259999999</v>
      </c>
      <c r="M39" s="48">
        <f t="shared" si="0"/>
        <v>-26896581.346900001</v>
      </c>
      <c r="N39" s="49">
        <f t="shared" si="1"/>
        <v>72402157.344704747</v>
      </c>
      <c r="O39" s="50">
        <v>670000</v>
      </c>
      <c r="P39" s="48">
        <v>670000</v>
      </c>
    </row>
    <row r="40" spans="1:16">
      <c r="A40" s="51" t="s">
        <v>135</v>
      </c>
      <c r="B40" s="48">
        <v>14078664.999999998</v>
      </c>
      <c r="C40" s="48">
        <v>0</v>
      </c>
      <c r="D40" s="48">
        <v>0</v>
      </c>
      <c r="E40" s="48">
        <v>14078664.999999998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f t="shared" si="0"/>
        <v>0</v>
      </c>
      <c r="N40" s="49">
        <f t="shared" si="1"/>
        <v>14078664.999999998</v>
      </c>
      <c r="O40" s="50">
        <v>0</v>
      </c>
      <c r="P40" s="48">
        <v>0</v>
      </c>
    </row>
    <row r="41" spans="1:16">
      <c r="A41" s="51" t="s">
        <v>136</v>
      </c>
      <c r="B41" s="48">
        <v>404208.00000000157</v>
      </c>
      <c r="C41" s="48">
        <v>404208.00000000157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f t="shared" si="0"/>
        <v>0</v>
      </c>
      <c r="N41" s="49">
        <f t="shared" si="1"/>
        <v>404208.00000000157</v>
      </c>
      <c r="O41" s="50">
        <v>0</v>
      </c>
      <c r="P41" s="48">
        <v>0</v>
      </c>
    </row>
    <row r="42" spans="1:16">
      <c r="A42" s="51" t="s">
        <v>137</v>
      </c>
      <c r="B42" s="48">
        <v>3537486.9999999995</v>
      </c>
      <c r="C42" s="48">
        <v>0</v>
      </c>
      <c r="D42" s="48">
        <v>0</v>
      </c>
      <c r="E42" s="48">
        <v>76985.999999999985</v>
      </c>
      <c r="F42" s="48">
        <v>0</v>
      </c>
      <c r="G42" s="48">
        <v>0</v>
      </c>
      <c r="H42" s="48">
        <v>0</v>
      </c>
      <c r="I42" s="48">
        <v>3460500.9999999995</v>
      </c>
      <c r="J42" s="48">
        <v>0</v>
      </c>
      <c r="K42" s="48">
        <v>0</v>
      </c>
      <c r="L42" s="48">
        <v>0</v>
      </c>
      <c r="M42" s="48">
        <f t="shared" si="0"/>
        <v>0</v>
      </c>
      <c r="N42" s="49">
        <f t="shared" si="1"/>
        <v>3537486.9999999995</v>
      </c>
      <c r="O42" s="50">
        <v>0</v>
      </c>
      <c r="P42" s="48">
        <v>0</v>
      </c>
    </row>
    <row r="43" spans="1:16">
      <c r="A43" s="51" t="s">
        <v>138</v>
      </c>
      <c r="B43" s="48">
        <v>320499.99999999983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320499.99999999983</v>
      </c>
      <c r="J43" s="48">
        <v>0</v>
      </c>
      <c r="K43" s="48">
        <v>0</v>
      </c>
      <c r="L43" s="48">
        <v>0</v>
      </c>
      <c r="M43" s="48">
        <f t="shared" si="0"/>
        <v>0</v>
      </c>
      <c r="N43" s="49">
        <f t="shared" si="1"/>
        <v>320499.99999999983</v>
      </c>
      <c r="O43" s="50">
        <v>0</v>
      </c>
      <c r="P43" s="48">
        <v>0</v>
      </c>
    </row>
    <row r="44" spans="1:16">
      <c r="A44" s="51" t="s">
        <v>139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f t="shared" si="0"/>
        <v>0</v>
      </c>
      <c r="N44" s="49">
        <f t="shared" si="1"/>
        <v>0</v>
      </c>
      <c r="O44" s="50">
        <v>0</v>
      </c>
      <c r="P44" s="48">
        <v>0</v>
      </c>
    </row>
    <row r="45" spans="1:16">
      <c r="A45" s="51" t="s">
        <v>140</v>
      </c>
      <c r="B45" s="48">
        <v>26896581.346900001</v>
      </c>
      <c r="C45" s="48">
        <v>0</v>
      </c>
      <c r="D45" s="48">
        <v>0</v>
      </c>
      <c r="E45" s="48">
        <v>0</v>
      </c>
      <c r="F45" s="48">
        <v>150000</v>
      </c>
      <c r="G45" s="48">
        <v>0</v>
      </c>
      <c r="H45" s="48">
        <v>0</v>
      </c>
      <c r="I45" s="48">
        <v>0</v>
      </c>
      <c r="J45" s="48">
        <v>0</v>
      </c>
      <c r="K45" s="48">
        <v>26470070.804300003</v>
      </c>
      <c r="L45" s="48">
        <v>276510.54259999999</v>
      </c>
      <c r="M45" s="48">
        <f t="shared" si="0"/>
        <v>-26896581.346900001</v>
      </c>
      <c r="N45" s="49">
        <f t="shared" si="1"/>
        <v>0</v>
      </c>
      <c r="O45" s="50">
        <v>0</v>
      </c>
      <c r="P45" s="48">
        <v>0</v>
      </c>
    </row>
    <row r="46" spans="1:16">
      <c r="A46" s="51" t="s">
        <v>141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f t="shared" si="0"/>
        <v>0</v>
      </c>
      <c r="N46" s="49">
        <f t="shared" si="1"/>
        <v>0</v>
      </c>
      <c r="O46" s="50">
        <v>0</v>
      </c>
      <c r="P46" s="48">
        <v>0</v>
      </c>
    </row>
    <row r="47" spans="1:16">
      <c r="A47" s="51" t="s">
        <v>142</v>
      </c>
      <c r="B47" s="48">
        <v>12060000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12060000</v>
      </c>
      <c r="K47" s="48">
        <v>0</v>
      </c>
      <c r="L47" s="48">
        <v>0</v>
      </c>
      <c r="M47" s="48">
        <f t="shared" si="0"/>
        <v>0</v>
      </c>
      <c r="N47" s="49">
        <f t="shared" si="1"/>
        <v>12060000</v>
      </c>
      <c r="O47" s="50">
        <v>0</v>
      </c>
      <c r="P47" s="48">
        <v>0</v>
      </c>
    </row>
    <row r="48" spans="1:16">
      <c r="A48" s="51" t="s">
        <v>143</v>
      </c>
      <c r="B48" s="48">
        <v>2082768</v>
      </c>
      <c r="C48" s="48">
        <v>2082768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f t="shared" si="0"/>
        <v>0</v>
      </c>
      <c r="N48" s="49">
        <f t="shared" si="1"/>
        <v>2082768</v>
      </c>
      <c r="O48" s="50">
        <v>0</v>
      </c>
      <c r="P48" s="48">
        <v>0</v>
      </c>
    </row>
    <row r="49" spans="1:16">
      <c r="A49" s="51" t="s">
        <v>144</v>
      </c>
      <c r="B49" s="48">
        <v>16080000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16080000</v>
      </c>
      <c r="K49" s="48">
        <v>0</v>
      </c>
      <c r="L49" s="48">
        <v>0</v>
      </c>
      <c r="M49" s="48">
        <f t="shared" si="0"/>
        <v>0</v>
      </c>
      <c r="N49" s="49">
        <f t="shared" si="1"/>
        <v>16080000</v>
      </c>
      <c r="O49" s="50">
        <v>0</v>
      </c>
      <c r="P49" s="48">
        <v>0</v>
      </c>
    </row>
    <row r="50" spans="1:16">
      <c r="A50" s="51" t="s">
        <v>145</v>
      </c>
      <c r="B50" s="48">
        <v>724569.3447047486</v>
      </c>
      <c r="C50" s="48">
        <v>724569.3447047486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f t="shared" si="0"/>
        <v>0</v>
      </c>
      <c r="N50" s="49">
        <f t="shared" si="1"/>
        <v>724569.3447047486</v>
      </c>
      <c r="O50" s="50">
        <v>0</v>
      </c>
      <c r="P50" s="48">
        <v>0</v>
      </c>
    </row>
    <row r="51" spans="1:16">
      <c r="A51" s="51" t="s">
        <v>146</v>
      </c>
      <c r="B51" s="48">
        <v>23113960</v>
      </c>
      <c r="C51" s="48">
        <v>11053959.999999998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12060000</v>
      </c>
      <c r="K51" s="48">
        <v>0</v>
      </c>
      <c r="L51" s="48">
        <v>0</v>
      </c>
      <c r="M51" s="48">
        <f t="shared" si="0"/>
        <v>0</v>
      </c>
      <c r="N51" s="49">
        <f t="shared" si="1"/>
        <v>23113960</v>
      </c>
      <c r="O51" s="50">
        <v>670000</v>
      </c>
      <c r="P51" s="48">
        <v>670000</v>
      </c>
    </row>
    <row r="52" spans="1:16">
      <c r="A52" s="47" t="s">
        <v>147</v>
      </c>
      <c r="B52" s="48">
        <v>124508105.40540001</v>
      </c>
      <c r="C52" s="48">
        <v>35421749</v>
      </c>
      <c r="D52" s="48">
        <v>0</v>
      </c>
      <c r="E52" s="48">
        <v>0</v>
      </c>
      <c r="F52" s="48">
        <v>0</v>
      </c>
      <c r="G52" s="48">
        <v>0</v>
      </c>
      <c r="H52" s="48">
        <v>20918080.7392</v>
      </c>
      <c r="I52" s="48">
        <v>0</v>
      </c>
      <c r="J52" s="48">
        <v>30899999.799999997</v>
      </c>
      <c r="K52" s="48">
        <v>34113631.468599997</v>
      </c>
      <c r="L52" s="48">
        <v>3154644.3975999998</v>
      </c>
      <c r="M52" s="48">
        <f t="shared" si="0"/>
        <v>-58186356.605400003</v>
      </c>
      <c r="N52" s="49">
        <f t="shared" si="1"/>
        <v>66321748.800000004</v>
      </c>
      <c r="O52" s="50">
        <v>670000</v>
      </c>
      <c r="P52" s="48">
        <v>670000</v>
      </c>
    </row>
    <row r="53" spans="1:16">
      <c r="A53" s="51">
        <v>1801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f t="shared" si="0"/>
        <v>0</v>
      </c>
      <c r="N53" s="49">
        <f t="shared" si="1"/>
        <v>0</v>
      </c>
      <c r="O53" s="50">
        <v>0</v>
      </c>
      <c r="P53" s="48">
        <v>0</v>
      </c>
    </row>
    <row r="54" spans="1:16">
      <c r="A54" s="51">
        <v>1802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f t="shared" si="0"/>
        <v>0</v>
      </c>
      <c r="N54" s="49">
        <f t="shared" si="1"/>
        <v>0</v>
      </c>
      <c r="O54" s="50">
        <v>0</v>
      </c>
      <c r="P54" s="48">
        <v>0</v>
      </c>
    </row>
    <row r="55" spans="1:16">
      <c r="A55" s="51">
        <v>1803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f t="shared" si="0"/>
        <v>0</v>
      </c>
      <c r="N55" s="49">
        <f t="shared" si="1"/>
        <v>0</v>
      </c>
      <c r="O55" s="50">
        <v>0</v>
      </c>
      <c r="P55" s="48">
        <v>0</v>
      </c>
    </row>
    <row r="56" spans="1:16">
      <c r="A56" s="51">
        <v>1804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f t="shared" si="0"/>
        <v>0</v>
      </c>
      <c r="N56" s="49">
        <f t="shared" si="1"/>
        <v>0</v>
      </c>
      <c r="O56" s="50">
        <v>0</v>
      </c>
      <c r="P56" s="48">
        <v>0</v>
      </c>
    </row>
    <row r="57" spans="1:16">
      <c r="A57" s="51">
        <v>1805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f t="shared" si="0"/>
        <v>0</v>
      </c>
      <c r="N57" s="49">
        <f t="shared" si="1"/>
        <v>0</v>
      </c>
      <c r="O57" s="50">
        <v>0</v>
      </c>
      <c r="P57" s="48">
        <v>0</v>
      </c>
    </row>
    <row r="58" spans="1:16">
      <c r="A58" s="51" t="s">
        <v>153</v>
      </c>
      <c r="B58" s="48">
        <v>58186356.605400003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20918080.7392</v>
      </c>
      <c r="I58" s="48">
        <v>0</v>
      </c>
      <c r="J58" s="48">
        <v>0</v>
      </c>
      <c r="K58" s="48">
        <v>34113631.468599997</v>
      </c>
      <c r="L58" s="48">
        <v>3154644.3975999998</v>
      </c>
      <c r="M58" s="48">
        <f t="shared" si="0"/>
        <v>-58186356.605400003</v>
      </c>
      <c r="N58" s="49">
        <f t="shared" si="1"/>
        <v>0</v>
      </c>
      <c r="O58" s="50">
        <v>0</v>
      </c>
      <c r="P58" s="48">
        <v>0</v>
      </c>
    </row>
    <row r="59" spans="1:16">
      <c r="A59" s="51" t="s">
        <v>154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f t="shared" si="0"/>
        <v>0</v>
      </c>
      <c r="N59" s="49">
        <f t="shared" si="1"/>
        <v>0</v>
      </c>
      <c r="O59" s="50">
        <v>0</v>
      </c>
      <c r="P59" s="48">
        <v>0</v>
      </c>
    </row>
    <row r="60" spans="1:16">
      <c r="A60" s="51" t="s">
        <v>155</v>
      </c>
      <c r="B60" s="48">
        <v>9269999.9000000004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9269999.9000000004</v>
      </c>
      <c r="K60" s="48">
        <v>0</v>
      </c>
      <c r="L60" s="48">
        <v>0</v>
      </c>
      <c r="M60" s="48">
        <f t="shared" si="0"/>
        <v>0</v>
      </c>
      <c r="N60" s="49">
        <f t="shared" si="1"/>
        <v>9269999.9000000004</v>
      </c>
      <c r="O60" s="50">
        <v>0</v>
      </c>
      <c r="P60" s="48">
        <v>0</v>
      </c>
    </row>
    <row r="61" spans="1:16">
      <c r="A61" s="51" t="s">
        <v>156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f t="shared" si="0"/>
        <v>0</v>
      </c>
      <c r="N61" s="49">
        <f t="shared" si="1"/>
        <v>0</v>
      </c>
      <c r="O61" s="50">
        <v>0</v>
      </c>
      <c r="P61" s="48">
        <v>0</v>
      </c>
    </row>
    <row r="62" spans="1:16">
      <c r="A62" s="51" t="s">
        <v>157</v>
      </c>
      <c r="B62" s="48">
        <v>12661749</v>
      </c>
      <c r="C62" s="48">
        <v>301749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12360000</v>
      </c>
      <c r="K62" s="48">
        <v>0</v>
      </c>
      <c r="L62" s="48">
        <v>0</v>
      </c>
      <c r="M62" s="48">
        <f t="shared" si="0"/>
        <v>0</v>
      </c>
      <c r="N62" s="49">
        <f t="shared" si="1"/>
        <v>12661749</v>
      </c>
      <c r="O62" s="50">
        <v>0</v>
      </c>
      <c r="P62" s="48">
        <v>0</v>
      </c>
    </row>
    <row r="63" spans="1:16">
      <c r="A63" s="51" t="s">
        <v>158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f t="shared" si="0"/>
        <v>0</v>
      </c>
      <c r="N63" s="49">
        <f t="shared" si="1"/>
        <v>0</v>
      </c>
      <c r="O63" s="50">
        <v>0</v>
      </c>
      <c r="P63" s="48">
        <v>0</v>
      </c>
    </row>
    <row r="64" spans="1:16">
      <c r="A64" s="51" t="s">
        <v>159</v>
      </c>
      <c r="B64" s="48">
        <v>44389999.899999999</v>
      </c>
      <c r="C64" s="48">
        <v>35120000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9269999.9000000004</v>
      </c>
      <c r="K64" s="48">
        <v>0</v>
      </c>
      <c r="L64" s="48">
        <v>0</v>
      </c>
      <c r="M64" s="48">
        <f t="shared" si="0"/>
        <v>0</v>
      </c>
      <c r="N64" s="49">
        <f t="shared" si="1"/>
        <v>44389999.899999999</v>
      </c>
      <c r="O64" s="50">
        <v>670000</v>
      </c>
      <c r="P64" s="48">
        <v>670000</v>
      </c>
    </row>
    <row r="65" spans="1:16">
      <c r="A65" s="47" t="s">
        <v>160</v>
      </c>
      <c r="B65" s="48">
        <v>149086303.4172</v>
      </c>
      <c r="C65" s="48">
        <v>28000000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19400000</v>
      </c>
      <c r="K65" s="48">
        <v>76645832.304399997</v>
      </c>
      <c r="L65" s="48">
        <v>25040471.112800002</v>
      </c>
      <c r="M65" s="48">
        <f t="shared" si="0"/>
        <v>-101686303.4172</v>
      </c>
      <c r="N65" s="49">
        <f t="shared" si="1"/>
        <v>47400000</v>
      </c>
      <c r="O65" s="50">
        <v>4247061.9999999674</v>
      </c>
      <c r="P65" s="48">
        <v>4247061.9999999674</v>
      </c>
    </row>
    <row r="66" spans="1:16">
      <c r="A66" s="51" t="s">
        <v>161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f t="shared" si="0"/>
        <v>0</v>
      </c>
      <c r="N66" s="49">
        <f t="shared" si="1"/>
        <v>0</v>
      </c>
      <c r="O66" s="50">
        <v>0</v>
      </c>
      <c r="P66" s="48">
        <v>0</v>
      </c>
    </row>
    <row r="67" spans="1:16">
      <c r="A67" s="51" t="s">
        <v>162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f t="shared" si="0"/>
        <v>0</v>
      </c>
      <c r="N67" s="49">
        <f t="shared" si="1"/>
        <v>0</v>
      </c>
      <c r="O67" s="50">
        <v>0</v>
      </c>
      <c r="P67" s="48">
        <v>0</v>
      </c>
    </row>
    <row r="68" spans="1:16">
      <c r="A68" s="51" t="s">
        <v>163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f t="shared" si="0"/>
        <v>0</v>
      </c>
      <c r="N68" s="49">
        <f t="shared" si="1"/>
        <v>0</v>
      </c>
      <c r="O68" s="50">
        <v>0</v>
      </c>
      <c r="P68" s="48">
        <v>0</v>
      </c>
    </row>
    <row r="69" spans="1:16">
      <c r="A69" s="51" t="s">
        <v>164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f t="shared" si="0"/>
        <v>0</v>
      </c>
      <c r="N69" s="49">
        <f t="shared" si="1"/>
        <v>0</v>
      </c>
      <c r="O69" s="50">
        <v>0</v>
      </c>
      <c r="P69" s="48">
        <v>0</v>
      </c>
    </row>
    <row r="70" spans="1:16">
      <c r="A70" s="51" t="s">
        <v>165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f t="shared" si="0"/>
        <v>0</v>
      </c>
      <c r="N70" s="49">
        <f t="shared" si="1"/>
        <v>0</v>
      </c>
      <c r="O70" s="50">
        <v>0</v>
      </c>
      <c r="P70" s="48">
        <v>0</v>
      </c>
    </row>
    <row r="71" spans="1:16">
      <c r="A71" s="51" t="s">
        <v>166</v>
      </c>
      <c r="B71" s="48">
        <v>121086303.4172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19400000</v>
      </c>
      <c r="K71" s="48">
        <v>76645832.304399997</v>
      </c>
      <c r="L71" s="48">
        <v>25040471.112800002</v>
      </c>
      <c r="M71" s="48">
        <f t="shared" si="0"/>
        <v>-101686303.4172</v>
      </c>
      <c r="N71" s="49">
        <f t="shared" si="1"/>
        <v>19400000</v>
      </c>
      <c r="O71" s="50">
        <v>0</v>
      </c>
      <c r="P71" s="48">
        <v>0</v>
      </c>
    </row>
    <row r="72" spans="1:16">
      <c r="A72" s="51" t="s">
        <v>167</v>
      </c>
      <c r="B72" s="48">
        <v>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f t="shared" si="0"/>
        <v>0</v>
      </c>
      <c r="N72" s="49">
        <f t="shared" si="1"/>
        <v>0</v>
      </c>
      <c r="O72" s="50">
        <v>0</v>
      </c>
      <c r="P72" s="48">
        <v>0</v>
      </c>
    </row>
    <row r="73" spans="1:16">
      <c r="A73" s="51" t="s">
        <v>168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f t="shared" si="0"/>
        <v>0</v>
      </c>
      <c r="N73" s="49">
        <f t="shared" si="1"/>
        <v>0</v>
      </c>
      <c r="O73" s="50">
        <v>0</v>
      </c>
      <c r="P73" s="48">
        <v>0</v>
      </c>
    </row>
    <row r="74" spans="1:16">
      <c r="A74" s="51" t="s">
        <v>169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f t="shared" si="0"/>
        <v>0</v>
      </c>
      <c r="N74" s="49">
        <f t="shared" si="1"/>
        <v>0</v>
      </c>
      <c r="O74" s="50">
        <v>0</v>
      </c>
      <c r="P74" s="48">
        <v>0</v>
      </c>
    </row>
    <row r="75" spans="1:16">
      <c r="A75" s="51" t="s">
        <v>170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f t="shared" si="0"/>
        <v>0</v>
      </c>
      <c r="N75" s="49">
        <f t="shared" si="1"/>
        <v>0</v>
      </c>
      <c r="O75" s="50">
        <v>0</v>
      </c>
      <c r="P75" s="48">
        <v>0</v>
      </c>
    </row>
    <row r="76" spans="1:16">
      <c r="A76" s="51" t="s">
        <v>171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f t="shared" si="0"/>
        <v>0</v>
      </c>
      <c r="N76" s="49">
        <f t="shared" si="1"/>
        <v>0</v>
      </c>
      <c r="O76" s="50">
        <v>0</v>
      </c>
      <c r="P76" s="48">
        <v>0</v>
      </c>
    </row>
    <row r="77" spans="1:16">
      <c r="A77" s="51" t="s">
        <v>172</v>
      </c>
      <c r="B77" s="48">
        <v>28000000</v>
      </c>
      <c r="C77" s="48">
        <v>28000000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f>-(F77+H77+K77+L77)</f>
        <v>0</v>
      </c>
      <c r="N77" s="49">
        <f t="shared" si="1"/>
        <v>28000000</v>
      </c>
      <c r="O77" s="50">
        <v>4247061.9999999674</v>
      </c>
      <c r="P77" s="48">
        <v>4247061.9999999674</v>
      </c>
    </row>
    <row r="78" spans="1:16">
      <c r="A78" s="47" t="s">
        <v>173</v>
      </c>
      <c r="B78" s="48">
        <v>87046511.748199984</v>
      </c>
      <c r="C78" s="48">
        <v>1869140.2899999982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1700000.3999999978</v>
      </c>
      <c r="K78" s="48">
        <v>83477371.058199987</v>
      </c>
      <c r="L78" s="48">
        <v>0</v>
      </c>
      <c r="M78" s="48">
        <f t="shared" si="0"/>
        <v>-83477371.058199987</v>
      </c>
      <c r="N78" s="49">
        <f t="shared" si="1"/>
        <v>3569140.6899999976</v>
      </c>
      <c r="O78" s="50">
        <v>0</v>
      </c>
      <c r="P78" s="48">
        <v>0</v>
      </c>
    </row>
    <row r="79" spans="1:16">
      <c r="A79" s="51" t="s">
        <v>174</v>
      </c>
      <c r="B79" s="48">
        <v>1869140.2899999982</v>
      </c>
      <c r="C79" s="48">
        <v>1869140.2899999982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f t="shared" si="0"/>
        <v>0</v>
      </c>
      <c r="N79" s="49">
        <f t="shared" si="1"/>
        <v>1869140.2899999982</v>
      </c>
      <c r="O79" s="50">
        <v>0</v>
      </c>
      <c r="P79" s="48">
        <v>0</v>
      </c>
    </row>
    <row r="80" spans="1:16">
      <c r="A80" s="51" t="s">
        <v>175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f t="shared" si="0"/>
        <v>0</v>
      </c>
      <c r="N80" s="49">
        <f t="shared" si="1"/>
        <v>0</v>
      </c>
      <c r="O80" s="50">
        <v>0</v>
      </c>
      <c r="P80" s="48">
        <v>0</v>
      </c>
    </row>
    <row r="81" spans="1:16">
      <c r="A81" s="51" t="s">
        <v>176</v>
      </c>
      <c r="B81" s="48">
        <v>0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f t="shared" si="0"/>
        <v>0</v>
      </c>
      <c r="N81" s="49">
        <f t="shared" si="1"/>
        <v>0</v>
      </c>
      <c r="O81" s="50">
        <v>0</v>
      </c>
      <c r="P81" s="48">
        <v>0</v>
      </c>
    </row>
    <row r="82" spans="1:16">
      <c r="A82" s="51" t="s">
        <v>177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f t="shared" si="0"/>
        <v>0</v>
      </c>
      <c r="N82" s="49">
        <f t="shared" si="1"/>
        <v>0</v>
      </c>
      <c r="O82" s="50">
        <v>0</v>
      </c>
      <c r="P82" s="48">
        <v>0</v>
      </c>
    </row>
    <row r="83" spans="1:16">
      <c r="A83" s="51" t="s">
        <v>178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f t="shared" si="0"/>
        <v>0</v>
      </c>
      <c r="N83" s="49">
        <f t="shared" si="1"/>
        <v>0</v>
      </c>
      <c r="O83" s="50">
        <v>0</v>
      </c>
      <c r="P83" s="48">
        <v>0</v>
      </c>
    </row>
    <row r="84" spans="1:16">
      <c r="A84" s="51" t="s">
        <v>179</v>
      </c>
      <c r="B84" s="48">
        <v>85177371.458199978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1700000.3999999978</v>
      </c>
      <c r="K84" s="48">
        <v>83477371.058199987</v>
      </c>
      <c r="L84" s="48">
        <v>0</v>
      </c>
      <c r="M84" s="48">
        <f t="shared" si="0"/>
        <v>-83477371.058199987</v>
      </c>
      <c r="N84" s="49">
        <f t="shared" si="1"/>
        <v>1700000.3999999911</v>
      </c>
      <c r="O84" s="50">
        <v>0</v>
      </c>
      <c r="P84" s="48">
        <v>0</v>
      </c>
    </row>
    <row r="85" spans="1:16">
      <c r="A85" s="51" t="s">
        <v>180</v>
      </c>
      <c r="B85" s="48">
        <v>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f t="shared" si="0"/>
        <v>0</v>
      </c>
      <c r="N85" s="49">
        <f t="shared" si="1"/>
        <v>0</v>
      </c>
      <c r="O85" s="50">
        <v>0</v>
      </c>
      <c r="P85" s="48">
        <v>0</v>
      </c>
    </row>
    <row r="86" spans="1:16">
      <c r="A86" s="51" t="s">
        <v>181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f t="shared" si="0"/>
        <v>0</v>
      </c>
      <c r="N86" s="49">
        <f t="shared" si="1"/>
        <v>0</v>
      </c>
      <c r="O86" s="50">
        <v>0</v>
      </c>
      <c r="P86" s="48">
        <v>0</v>
      </c>
    </row>
    <row r="87" spans="1:16">
      <c r="A87" s="51" t="s">
        <v>182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f t="shared" si="0"/>
        <v>0</v>
      </c>
      <c r="N87" s="49">
        <f t="shared" si="1"/>
        <v>0</v>
      </c>
      <c r="O87" s="50">
        <v>0</v>
      </c>
      <c r="P87" s="48">
        <v>0</v>
      </c>
    </row>
    <row r="88" spans="1:16">
      <c r="A88" s="51" t="s">
        <v>183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f t="shared" si="0"/>
        <v>0</v>
      </c>
      <c r="N88" s="49">
        <f t="shared" si="1"/>
        <v>0</v>
      </c>
      <c r="O88" s="50">
        <v>0</v>
      </c>
      <c r="P88" s="48">
        <v>0</v>
      </c>
    </row>
    <row r="89" spans="1:16">
      <c r="A89" s="51" t="s">
        <v>184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f t="shared" si="0"/>
        <v>0</v>
      </c>
      <c r="N89" s="49">
        <f t="shared" si="1"/>
        <v>0</v>
      </c>
      <c r="O89" s="50">
        <v>0</v>
      </c>
      <c r="P89" s="48">
        <v>0</v>
      </c>
    </row>
    <row r="90" spans="1:16">
      <c r="A90" s="51" t="s">
        <v>185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f t="shared" si="0"/>
        <v>0</v>
      </c>
      <c r="N90" s="49">
        <f t="shared" si="1"/>
        <v>0</v>
      </c>
      <c r="O90" s="50">
        <v>0</v>
      </c>
      <c r="P90" s="4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4"/>
  <sheetViews>
    <sheetView showGridLines="0" zoomScale="75" zoomScaleNormal="75" workbookViewId="0"/>
  </sheetViews>
  <sheetFormatPr defaultRowHeight="15"/>
  <cols>
    <col min="1" max="1" width="9.140625" style="87"/>
    <col min="2" max="2" width="50" style="87" bestFit="1" customWidth="1"/>
    <col min="3" max="3" width="16.85546875" style="87" bestFit="1" customWidth="1"/>
    <col min="4" max="4" width="14.42578125" style="87" bestFit="1" customWidth="1"/>
    <col min="5" max="5" width="15.7109375" style="87" bestFit="1" customWidth="1"/>
    <col min="6" max="11" width="13.85546875" style="87" bestFit="1" customWidth="1"/>
    <col min="12" max="16384" width="9.140625" style="87"/>
  </cols>
  <sheetData>
    <row r="1" spans="1:16384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6384" ht="19.5" thickBot="1">
      <c r="A2" s="88"/>
      <c r="B2" s="89" t="s">
        <v>239</v>
      </c>
      <c r="C2" s="89"/>
      <c r="D2" s="89"/>
      <c r="E2" s="89"/>
      <c r="F2" s="89"/>
      <c r="G2" s="89"/>
      <c r="H2" s="89"/>
      <c r="I2" s="89"/>
      <c r="J2" s="89"/>
      <c r="K2" s="90"/>
      <c r="L2" s="88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  <c r="IX2" s="91"/>
      <c r="IY2" s="91"/>
      <c r="IZ2" s="91"/>
      <c r="JA2" s="91"/>
      <c r="JB2" s="91"/>
      <c r="JC2" s="91"/>
      <c r="JD2" s="91"/>
      <c r="JE2" s="91"/>
      <c r="JF2" s="91"/>
      <c r="JG2" s="91"/>
      <c r="JH2" s="91"/>
      <c r="JI2" s="91"/>
      <c r="JJ2" s="91"/>
      <c r="JK2" s="91"/>
      <c r="JL2" s="91"/>
      <c r="JM2" s="91"/>
      <c r="JN2" s="91"/>
      <c r="JO2" s="91"/>
      <c r="JP2" s="91"/>
      <c r="JQ2" s="91"/>
      <c r="JR2" s="91"/>
      <c r="JS2" s="91"/>
      <c r="JT2" s="91"/>
      <c r="JU2" s="91"/>
      <c r="JV2" s="91"/>
      <c r="JW2" s="91"/>
      <c r="JX2" s="91"/>
      <c r="JY2" s="91"/>
      <c r="JZ2" s="91"/>
      <c r="KA2" s="91"/>
      <c r="KB2" s="91"/>
      <c r="KC2" s="91"/>
      <c r="KD2" s="91"/>
      <c r="KE2" s="91"/>
      <c r="KF2" s="91"/>
      <c r="KG2" s="91"/>
      <c r="KH2" s="91"/>
      <c r="KI2" s="91"/>
      <c r="KJ2" s="91"/>
      <c r="KK2" s="91"/>
      <c r="KL2" s="91"/>
      <c r="KM2" s="91"/>
      <c r="KN2" s="91"/>
      <c r="KO2" s="91"/>
      <c r="KP2" s="91"/>
      <c r="KQ2" s="91"/>
      <c r="KR2" s="91"/>
      <c r="KS2" s="91"/>
      <c r="KT2" s="91"/>
      <c r="KU2" s="91"/>
      <c r="KV2" s="91"/>
      <c r="KW2" s="91"/>
      <c r="KX2" s="91"/>
      <c r="KY2" s="91"/>
      <c r="KZ2" s="91"/>
      <c r="LA2" s="91"/>
      <c r="LB2" s="91"/>
      <c r="LC2" s="91"/>
      <c r="LD2" s="91"/>
      <c r="LE2" s="91"/>
      <c r="LF2" s="91"/>
      <c r="LG2" s="91"/>
      <c r="LH2" s="91"/>
      <c r="LI2" s="91"/>
      <c r="LJ2" s="91"/>
      <c r="LK2" s="91"/>
      <c r="LL2" s="91"/>
      <c r="LM2" s="91"/>
      <c r="LN2" s="91"/>
      <c r="LO2" s="91"/>
      <c r="LP2" s="91"/>
      <c r="LQ2" s="91"/>
      <c r="LR2" s="91"/>
      <c r="LS2" s="91"/>
      <c r="LT2" s="91"/>
      <c r="LU2" s="91"/>
      <c r="LV2" s="91"/>
      <c r="LW2" s="91"/>
      <c r="LX2" s="91"/>
      <c r="LY2" s="91"/>
      <c r="LZ2" s="91"/>
      <c r="MA2" s="91"/>
      <c r="MB2" s="91"/>
      <c r="MC2" s="91"/>
      <c r="MD2" s="91"/>
      <c r="ME2" s="91"/>
      <c r="MF2" s="91"/>
      <c r="MG2" s="91"/>
      <c r="MH2" s="91"/>
      <c r="MI2" s="91"/>
      <c r="MJ2" s="91"/>
      <c r="MK2" s="91"/>
      <c r="ML2" s="91"/>
      <c r="MM2" s="91"/>
      <c r="MN2" s="91"/>
      <c r="MO2" s="91"/>
      <c r="MP2" s="91"/>
      <c r="MQ2" s="91"/>
      <c r="MR2" s="91"/>
      <c r="MS2" s="91"/>
      <c r="MT2" s="91"/>
      <c r="MU2" s="91"/>
      <c r="MV2" s="91"/>
      <c r="MW2" s="91"/>
      <c r="MX2" s="91"/>
      <c r="MY2" s="91"/>
      <c r="MZ2" s="91"/>
      <c r="NA2" s="91"/>
      <c r="NB2" s="91"/>
      <c r="NC2" s="91"/>
      <c r="ND2" s="91"/>
      <c r="NE2" s="91"/>
      <c r="NF2" s="91"/>
      <c r="NG2" s="91"/>
      <c r="NH2" s="91"/>
      <c r="NI2" s="91"/>
      <c r="NJ2" s="91"/>
      <c r="NK2" s="91"/>
      <c r="NL2" s="91"/>
      <c r="NM2" s="91"/>
      <c r="NN2" s="91"/>
      <c r="NO2" s="91"/>
      <c r="NP2" s="91"/>
      <c r="NQ2" s="91"/>
      <c r="NR2" s="91"/>
      <c r="NS2" s="91"/>
      <c r="NT2" s="91"/>
      <c r="NU2" s="91"/>
      <c r="NV2" s="91"/>
      <c r="NW2" s="91"/>
      <c r="NX2" s="91"/>
      <c r="NY2" s="91"/>
      <c r="NZ2" s="91"/>
      <c r="OA2" s="91"/>
      <c r="OB2" s="91"/>
      <c r="OC2" s="91"/>
      <c r="OD2" s="91"/>
      <c r="OE2" s="91"/>
      <c r="OF2" s="91"/>
      <c r="OG2" s="91"/>
      <c r="OH2" s="91"/>
      <c r="OI2" s="91"/>
      <c r="OJ2" s="91"/>
      <c r="OK2" s="91"/>
      <c r="OL2" s="91"/>
      <c r="OM2" s="91"/>
      <c r="ON2" s="91"/>
      <c r="OO2" s="91"/>
      <c r="OP2" s="91"/>
      <c r="OQ2" s="91"/>
      <c r="OR2" s="91"/>
      <c r="OS2" s="91"/>
      <c r="OT2" s="91"/>
      <c r="OU2" s="91"/>
      <c r="OV2" s="91"/>
      <c r="OW2" s="91"/>
      <c r="OX2" s="91"/>
      <c r="OY2" s="91"/>
      <c r="OZ2" s="91"/>
      <c r="PA2" s="91"/>
      <c r="PB2" s="91"/>
      <c r="PC2" s="91"/>
      <c r="PD2" s="91"/>
      <c r="PE2" s="91"/>
      <c r="PF2" s="91"/>
      <c r="PG2" s="91"/>
      <c r="PH2" s="91"/>
      <c r="PI2" s="91"/>
      <c r="PJ2" s="91"/>
      <c r="PK2" s="91"/>
      <c r="PL2" s="91"/>
      <c r="PM2" s="91"/>
      <c r="PN2" s="91"/>
      <c r="PO2" s="91"/>
      <c r="PP2" s="91"/>
      <c r="PQ2" s="91"/>
      <c r="PR2" s="91"/>
      <c r="PS2" s="91"/>
      <c r="PT2" s="91"/>
      <c r="PU2" s="91"/>
      <c r="PV2" s="91"/>
      <c r="PW2" s="91"/>
      <c r="PX2" s="91"/>
      <c r="PY2" s="91"/>
      <c r="PZ2" s="91"/>
      <c r="QA2" s="91"/>
      <c r="QB2" s="91"/>
      <c r="QC2" s="91"/>
      <c r="QD2" s="91"/>
      <c r="QE2" s="91"/>
      <c r="QF2" s="91"/>
      <c r="QG2" s="91"/>
      <c r="QH2" s="91"/>
      <c r="QI2" s="91"/>
      <c r="QJ2" s="91"/>
      <c r="QK2" s="91"/>
      <c r="QL2" s="91"/>
      <c r="QM2" s="91"/>
      <c r="QN2" s="91"/>
      <c r="QO2" s="91"/>
      <c r="QP2" s="91"/>
      <c r="QQ2" s="91"/>
      <c r="QR2" s="91"/>
      <c r="QS2" s="91"/>
      <c r="QT2" s="91"/>
      <c r="QU2" s="91"/>
      <c r="QV2" s="91"/>
      <c r="QW2" s="91"/>
      <c r="QX2" s="91"/>
      <c r="QY2" s="91"/>
      <c r="QZ2" s="91"/>
      <c r="RA2" s="91"/>
      <c r="RB2" s="91"/>
      <c r="RC2" s="91"/>
      <c r="RD2" s="91"/>
      <c r="RE2" s="91"/>
      <c r="RF2" s="91"/>
      <c r="RG2" s="91"/>
      <c r="RH2" s="91"/>
      <c r="RI2" s="91"/>
      <c r="RJ2" s="91"/>
      <c r="RK2" s="91"/>
      <c r="RL2" s="91"/>
      <c r="RM2" s="91"/>
      <c r="RN2" s="91"/>
      <c r="RO2" s="91"/>
      <c r="RP2" s="91"/>
      <c r="RQ2" s="91"/>
      <c r="RR2" s="91"/>
      <c r="RS2" s="91"/>
      <c r="RT2" s="91"/>
      <c r="RU2" s="91"/>
      <c r="RV2" s="91"/>
      <c r="RW2" s="91"/>
      <c r="RX2" s="91"/>
      <c r="RY2" s="91"/>
      <c r="RZ2" s="91"/>
      <c r="SA2" s="91"/>
      <c r="SB2" s="91"/>
      <c r="SC2" s="91"/>
      <c r="SD2" s="91"/>
      <c r="SE2" s="91"/>
      <c r="SF2" s="91"/>
      <c r="SG2" s="91"/>
      <c r="SH2" s="91"/>
      <c r="SI2" s="91"/>
      <c r="SJ2" s="91"/>
      <c r="SK2" s="91"/>
      <c r="SL2" s="91"/>
      <c r="SM2" s="91"/>
      <c r="SN2" s="91"/>
      <c r="SO2" s="91"/>
      <c r="SP2" s="91"/>
      <c r="SQ2" s="91"/>
      <c r="SR2" s="91"/>
      <c r="SS2" s="91"/>
      <c r="ST2" s="91"/>
      <c r="SU2" s="91"/>
      <c r="SV2" s="91"/>
      <c r="SW2" s="91"/>
      <c r="SX2" s="91"/>
      <c r="SY2" s="91"/>
      <c r="SZ2" s="91"/>
      <c r="TA2" s="91"/>
      <c r="TB2" s="91"/>
      <c r="TC2" s="91"/>
      <c r="TD2" s="91"/>
      <c r="TE2" s="91"/>
      <c r="TF2" s="91"/>
      <c r="TG2" s="91"/>
      <c r="TH2" s="91"/>
      <c r="TI2" s="91"/>
      <c r="TJ2" s="91"/>
      <c r="TK2" s="91"/>
      <c r="TL2" s="91"/>
      <c r="TM2" s="91"/>
      <c r="TN2" s="91"/>
      <c r="TO2" s="91"/>
      <c r="TP2" s="91"/>
      <c r="TQ2" s="91"/>
      <c r="TR2" s="91"/>
      <c r="TS2" s="91"/>
      <c r="TT2" s="91"/>
      <c r="TU2" s="91"/>
      <c r="TV2" s="91"/>
      <c r="TW2" s="91"/>
      <c r="TX2" s="91"/>
      <c r="TY2" s="91"/>
      <c r="TZ2" s="91"/>
      <c r="UA2" s="91"/>
      <c r="UB2" s="91"/>
      <c r="UC2" s="91"/>
      <c r="UD2" s="91"/>
      <c r="UE2" s="91"/>
      <c r="UF2" s="91"/>
      <c r="UG2" s="91"/>
      <c r="UH2" s="91"/>
      <c r="UI2" s="91"/>
      <c r="UJ2" s="91"/>
      <c r="UK2" s="91"/>
      <c r="UL2" s="91"/>
      <c r="UM2" s="91"/>
      <c r="UN2" s="91"/>
      <c r="UO2" s="91"/>
      <c r="UP2" s="91"/>
      <c r="UQ2" s="91"/>
      <c r="UR2" s="91"/>
      <c r="US2" s="91"/>
      <c r="UT2" s="91"/>
      <c r="UU2" s="91"/>
      <c r="UV2" s="91"/>
      <c r="UW2" s="91"/>
      <c r="UX2" s="91"/>
      <c r="UY2" s="91"/>
      <c r="UZ2" s="91"/>
      <c r="VA2" s="91"/>
      <c r="VB2" s="91"/>
      <c r="VC2" s="91"/>
      <c r="VD2" s="91"/>
      <c r="VE2" s="91"/>
      <c r="VF2" s="91"/>
      <c r="VG2" s="91"/>
      <c r="VH2" s="91"/>
      <c r="VI2" s="91"/>
      <c r="VJ2" s="91"/>
      <c r="VK2" s="91"/>
      <c r="VL2" s="91"/>
      <c r="VM2" s="91"/>
      <c r="VN2" s="91"/>
      <c r="VO2" s="91"/>
      <c r="VP2" s="91"/>
      <c r="VQ2" s="91"/>
      <c r="VR2" s="91"/>
      <c r="VS2" s="91"/>
      <c r="VT2" s="91"/>
      <c r="VU2" s="91"/>
      <c r="VV2" s="91"/>
      <c r="VW2" s="91"/>
      <c r="VX2" s="91"/>
      <c r="VY2" s="91"/>
      <c r="VZ2" s="91"/>
      <c r="WA2" s="91"/>
      <c r="WB2" s="91"/>
      <c r="WC2" s="91"/>
      <c r="WD2" s="91"/>
      <c r="WE2" s="91"/>
      <c r="WF2" s="91"/>
      <c r="WG2" s="91"/>
      <c r="WH2" s="91"/>
      <c r="WI2" s="91"/>
      <c r="WJ2" s="91"/>
      <c r="WK2" s="91"/>
      <c r="WL2" s="91"/>
      <c r="WM2" s="91"/>
      <c r="WN2" s="91"/>
      <c r="WO2" s="91"/>
      <c r="WP2" s="91"/>
      <c r="WQ2" s="91"/>
      <c r="WR2" s="91"/>
      <c r="WS2" s="91"/>
      <c r="WT2" s="91"/>
      <c r="WU2" s="91"/>
      <c r="WV2" s="91"/>
      <c r="WW2" s="91"/>
      <c r="WX2" s="91"/>
      <c r="WY2" s="91"/>
      <c r="WZ2" s="91"/>
      <c r="XA2" s="91"/>
      <c r="XB2" s="91"/>
      <c r="XC2" s="91"/>
      <c r="XD2" s="91"/>
      <c r="XE2" s="91"/>
      <c r="XF2" s="91"/>
      <c r="XG2" s="91"/>
      <c r="XH2" s="91"/>
      <c r="XI2" s="91"/>
      <c r="XJ2" s="91"/>
      <c r="XK2" s="91"/>
      <c r="XL2" s="91"/>
      <c r="XM2" s="91"/>
      <c r="XN2" s="91"/>
      <c r="XO2" s="91"/>
      <c r="XP2" s="91"/>
      <c r="XQ2" s="91"/>
      <c r="XR2" s="91"/>
      <c r="XS2" s="91"/>
      <c r="XT2" s="91"/>
      <c r="XU2" s="91"/>
      <c r="XV2" s="91"/>
      <c r="XW2" s="91"/>
      <c r="XX2" s="91"/>
      <c r="XY2" s="91"/>
      <c r="XZ2" s="91"/>
      <c r="YA2" s="91"/>
      <c r="YB2" s="91"/>
      <c r="YC2" s="91"/>
      <c r="YD2" s="91"/>
      <c r="YE2" s="91"/>
      <c r="YF2" s="91"/>
      <c r="YG2" s="91"/>
      <c r="YH2" s="91"/>
      <c r="YI2" s="91"/>
      <c r="YJ2" s="91"/>
      <c r="YK2" s="91"/>
      <c r="YL2" s="91"/>
      <c r="YM2" s="91"/>
      <c r="YN2" s="91"/>
      <c r="YO2" s="91"/>
      <c r="YP2" s="91"/>
      <c r="YQ2" s="91"/>
      <c r="YR2" s="91"/>
      <c r="YS2" s="91"/>
      <c r="YT2" s="91"/>
      <c r="YU2" s="91"/>
      <c r="YV2" s="91"/>
      <c r="YW2" s="91"/>
      <c r="YX2" s="91"/>
      <c r="YY2" s="91"/>
      <c r="YZ2" s="91"/>
      <c r="ZA2" s="91"/>
      <c r="ZB2" s="91"/>
      <c r="ZC2" s="91"/>
      <c r="ZD2" s="91"/>
      <c r="ZE2" s="91"/>
      <c r="ZF2" s="91"/>
      <c r="ZG2" s="91"/>
      <c r="ZH2" s="91"/>
      <c r="ZI2" s="91"/>
      <c r="ZJ2" s="91"/>
      <c r="ZK2" s="91"/>
      <c r="ZL2" s="91"/>
      <c r="ZM2" s="91"/>
      <c r="ZN2" s="91"/>
      <c r="ZO2" s="91"/>
      <c r="ZP2" s="91"/>
      <c r="ZQ2" s="91"/>
      <c r="ZR2" s="91"/>
      <c r="ZS2" s="91"/>
      <c r="ZT2" s="91"/>
      <c r="ZU2" s="91"/>
      <c r="ZV2" s="91"/>
      <c r="ZW2" s="91"/>
      <c r="ZX2" s="91"/>
      <c r="ZY2" s="91"/>
      <c r="ZZ2" s="91"/>
      <c r="AAA2" s="91"/>
      <c r="AAB2" s="91"/>
      <c r="AAC2" s="91"/>
      <c r="AAD2" s="91"/>
      <c r="AAE2" s="91"/>
      <c r="AAF2" s="91"/>
      <c r="AAG2" s="91"/>
      <c r="AAH2" s="91"/>
      <c r="AAI2" s="91"/>
      <c r="AAJ2" s="91"/>
      <c r="AAK2" s="91"/>
      <c r="AAL2" s="91"/>
      <c r="AAM2" s="91"/>
      <c r="AAN2" s="91"/>
      <c r="AAO2" s="91"/>
      <c r="AAP2" s="91"/>
      <c r="AAQ2" s="91"/>
      <c r="AAR2" s="91"/>
      <c r="AAS2" s="91"/>
      <c r="AAT2" s="91"/>
      <c r="AAU2" s="91"/>
      <c r="AAV2" s="91"/>
      <c r="AAW2" s="91"/>
      <c r="AAX2" s="91"/>
      <c r="AAY2" s="91"/>
      <c r="AAZ2" s="91"/>
      <c r="ABA2" s="91"/>
      <c r="ABB2" s="91"/>
      <c r="ABC2" s="91"/>
      <c r="ABD2" s="91"/>
      <c r="ABE2" s="91"/>
      <c r="ABF2" s="91"/>
      <c r="ABG2" s="91"/>
      <c r="ABH2" s="91"/>
      <c r="ABI2" s="91"/>
      <c r="ABJ2" s="91"/>
      <c r="ABK2" s="91"/>
      <c r="ABL2" s="91"/>
      <c r="ABM2" s="91"/>
      <c r="ABN2" s="91"/>
      <c r="ABO2" s="91"/>
      <c r="ABP2" s="91"/>
      <c r="ABQ2" s="91"/>
      <c r="ABR2" s="91"/>
      <c r="ABS2" s="91"/>
      <c r="ABT2" s="91"/>
      <c r="ABU2" s="91"/>
      <c r="ABV2" s="91"/>
      <c r="ABW2" s="91"/>
      <c r="ABX2" s="91"/>
      <c r="ABY2" s="91"/>
      <c r="ABZ2" s="91"/>
      <c r="ACA2" s="91"/>
      <c r="ACB2" s="91"/>
      <c r="ACC2" s="91"/>
      <c r="ACD2" s="91"/>
      <c r="ACE2" s="91"/>
      <c r="ACF2" s="91"/>
      <c r="ACG2" s="91"/>
      <c r="ACH2" s="91"/>
      <c r="ACI2" s="91"/>
      <c r="ACJ2" s="91"/>
      <c r="ACK2" s="91"/>
      <c r="ACL2" s="91"/>
      <c r="ACM2" s="91"/>
      <c r="ACN2" s="91"/>
      <c r="ACO2" s="91"/>
      <c r="ACP2" s="91"/>
      <c r="ACQ2" s="91"/>
      <c r="ACR2" s="91"/>
      <c r="ACS2" s="91"/>
      <c r="ACT2" s="91"/>
      <c r="ACU2" s="91"/>
      <c r="ACV2" s="91"/>
      <c r="ACW2" s="91"/>
      <c r="ACX2" s="91"/>
      <c r="ACY2" s="91"/>
      <c r="ACZ2" s="91"/>
      <c r="ADA2" s="91"/>
      <c r="ADB2" s="91"/>
      <c r="ADC2" s="91"/>
      <c r="ADD2" s="91"/>
      <c r="ADE2" s="91"/>
      <c r="ADF2" s="91"/>
      <c r="ADG2" s="91"/>
      <c r="ADH2" s="91"/>
      <c r="ADI2" s="91"/>
      <c r="ADJ2" s="91"/>
      <c r="ADK2" s="91"/>
      <c r="ADL2" s="91"/>
      <c r="ADM2" s="91"/>
      <c r="ADN2" s="91"/>
      <c r="ADO2" s="91"/>
      <c r="ADP2" s="91"/>
      <c r="ADQ2" s="91"/>
      <c r="ADR2" s="91"/>
      <c r="ADS2" s="91"/>
      <c r="ADT2" s="91"/>
      <c r="ADU2" s="91"/>
      <c r="ADV2" s="91"/>
      <c r="ADW2" s="91"/>
      <c r="ADX2" s="91"/>
      <c r="ADY2" s="91"/>
      <c r="ADZ2" s="91"/>
      <c r="AEA2" s="91"/>
      <c r="AEB2" s="91"/>
      <c r="AEC2" s="91"/>
      <c r="AED2" s="91"/>
      <c r="AEE2" s="91"/>
      <c r="AEF2" s="91"/>
      <c r="AEG2" s="91"/>
      <c r="AEH2" s="91"/>
      <c r="AEI2" s="91"/>
      <c r="AEJ2" s="91"/>
      <c r="AEK2" s="91"/>
      <c r="AEL2" s="91"/>
      <c r="AEM2" s="91"/>
      <c r="AEN2" s="91"/>
      <c r="AEO2" s="91"/>
      <c r="AEP2" s="91"/>
      <c r="AEQ2" s="91"/>
      <c r="AER2" s="91"/>
      <c r="AES2" s="91"/>
      <c r="AET2" s="91"/>
      <c r="AEU2" s="91"/>
      <c r="AEV2" s="91"/>
      <c r="AEW2" s="91"/>
      <c r="AEX2" s="91"/>
      <c r="AEY2" s="91"/>
      <c r="AEZ2" s="91"/>
      <c r="AFA2" s="91"/>
      <c r="AFB2" s="91"/>
      <c r="AFC2" s="91"/>
      <c r="AFD2" s="91"/>
      <c r="AFE2" s="91"/>
      <c r="AFF2" s="91"/>
      <c r="AFG2" s="91"/>
      <c r="AFH2" s="91"/>
      <c r="AFI2" s="91"/>
      <c r="AFJ2" s="91"/>
      <c r="AFK2" s="91"/>
      <c r="AFL2" s="91"/>
      <c r="AFM2" s="91"/>
      <c r="AFN2" s="91"/>
      <c r="AFO2" s="91"/>
      <c r="AFP2" s="91"/>
      <c r="AFQ2" s="91"/>
      <c r="AFR2" s="91"/>
      <c r="AFS2" s="91"/>
      <c r="AFT2" s="91"/>
      <c r="AFU2" s="91"/>
      <c r="AFV2" s="91"/>
      <c r="AFW2" s="91"/>
      <c r="AFX2" s="91"/>
      <c r="AFY2" s="91"/>
      <c r="AFZ2" s="91"/>
      <c r="AGA2" s="91"/>
      <c r="AGB2" s="91"/>
      <c r="AGC2" s="91"/>
      <c r="AGD2" s="91"/>
      <c r="AGE2" s="91"/>
      <c r="AGF2" s="91"/>
      <c r="AGG2" s="91"/>
      <c r="AGH2" s="91"/>
      <c r="AGI2" s="91"/>
      <c r="AGJ2" s="91"/>
      <c r="AGK2" s="91"/>
      <c r="AGL2" s="91"/>
      <c r="AGM2" s="91"/>
      <c r="AGN2" s="91"/>
      <c r="AGO2" s="91"/>
      <c r="AGP2" s="91"/>
      <c r="AGQ2" s="91"/>
      <c r="AGR2" s="91"/>
      <c r="AGS2" s="91"/>
      <c r="AGT2" s="91"/>
      <c r="AGU2" s="91"/>
      <c r="AGV2" s="91"/>
      <c r="AGW2" s="91"/>
      <c r="AGX2" s="91"/>
      <c r="AGY2" s="91"/>
      <c r="AGZ2" s="91"/>
      <c r="AHA2" s="91"/>
      <c r="AHB2" s="91"/>
      <c r="AHC2" s="91"/>
      <c r="AHD2" s="91"/>
      <c r="AHE2" s="91"/>
      <c r="AHF2" s="91"/>
      <c r="AHG2" s="91"/>
      <c r="AHH2" s="91"/>
      <c r="AHI2" s="91"/>
      <c r="AHJ2" s="91"/>
      <c r="AHK2" s="91"/>
      <c r="AHL2" s="91"/>
      <c r="AHM2" s="91"/>
      <c r="AHN2" s="91"/>
      <c r="AHO2" s="91"/>
      <c r="AHP2" s="91"/>
      <c r="AHQ2" s="91"/>
      <c r="AHR2" s="91"/>
      <c r="AHS2" s="91"/>
      <c r="AHT2" s="91"/>
      <c r="AHU2" s="91"/>
      <c r="AHV2" s="91"/>
      <c r="AHW2" s="91"/>
      <c r="AHX2" s="91"/>
      <c r="AHY2" s="91"/>
      <c r="AHZ2" s="91"/>
      <c r="AIA2" s="91"/>
      <c r="AIB2" s="91"/>
      <c r="AIC2" s="91"/>
      <c r="AID2" s="91"/>
      <c r="AIE2" s="91"/>
      <c r="AIF2" s="91"/>
      <c r="AIG2" s="91"/>
      <c r="AIH2" s="91"/>
      <c r="AII2" s="91"/>
      <c r="AIJ2" s="91"/>
      <c r="AIK2" s="91"/>
      <c r="AIL2" s="91"/>
      <c r="AIM2" s="91"/>
      <c r="AIN2" s="91"/>
      <c r="AIO2" s="91"/>
      <c r="AIP2" s="91"/>
      <c r="AIQ2" s="91"/>
      <c r="AIR2" s="91"/>
      <c r="AIS2" s="91"/>
      <c r="AIT2" s="91"/>
      <c r="AIU2" s="91"/>
      <c r="AIV2" s="91"/>
      <c r="AIW2" s="91"/>
      <c r="AIX2" s="91"/>
      <c r="AIY2" s="91"/>
      <c r="AIZ2" s="91"/>
      <c r="AJA2" s="91"/>
      <c r="AJB2" s="91"/>
      <c r="AJC2" s="91"/>
      <c r="AJD2" s="91"/>
      <c r="AJE2" s="91"/>
      <c r="AJF2" s="91"/>
      <c r="AJG2" s="91"/>
      <c r="AJH2" s="91"/>
      <c r="AJI2" s="91"/>
      <c r="AJJ2" s="91"/>
      <c r="AJK2" s="91"/>
      <c r="AJL2" s="91"/>
      <c r="AJM2" s="91"/>
      <c r="AJN2" s="91"/>
      <c r="AJO2" s="91"/>
      <c r="AJP2" s="91"/>
      <c r="AJQ2" s="91"/>
      <c r="AJR2" s="91"/>
      <c r="AJS2" s="91"/>
      <c r="AJT2" s="91"/>
      <c r="AJU2" s="91"/>
      <c r="AJV2" s="91"/>
      <c r="AJW2" s="91"/>
      <c r="AJX2" s="91"/>
      <c r="AJY2" s="91"/>
      <c r="AJZ2" s="91"/>
      <c r="AKA2" s="91"/>
      <c r="AKB2" s="91"/>
      <c r="AKC2" s="91"/>
      <c r="AKD2" s="91"/>
      <c r="AKE2" s="91"/>
      <c r="AKF2" s="91"/>
      <c r="AKG2" s="91"/>
      <c r="AKH2" s="91"/>
      <c r="AKI2" s="91"/>
      <c r="AKJ2" s="91"/>
      <c r="AKK2" s="91"/>
      <c r="AKL2" s="91"/>
      <c r="AKM2" s="91"/>
      <c r="AKN2" s="91"/>
      <c r="AKO2" s="91"/>
      <c r="AKP2" s="91"/>
      <c r="AKQ2" s="91"/>
      <c r="AKR2" s="91"/>
      <c r="AKS2" s="91"/>
      <c r="AKT2" s="91"/>
      <c r="AKU2" s="91"/>
      <c r="AKV2" s="91"/>
      <c r="AKW2" s="91"/>
      <c r="AKX2" s="91"/>
      <c r="AKY2" s="91"/>
      <c r="AKZ2" s="91"/>
      <c r="ALA2" s="91"/>
      <c r="ALB2" s="91"/>
      <c r="ALC2" s="91"/>
      <c r="ALD2" s="91"/>
      <c r="ALE2" s="91"/>
      <c r="ALF2" s="91"/>
      <c r="ALG2" s="91"/>
      <c r="ALH2" s="91"/>
      <c r="ALI2" s="91"/>
      <c r="ALJ2" s="91"/>
      <c r="ALK2" s="91"/>
      <c r="ALL2" s="91"/>
      <c r="ALM2" s="91"/>
      <c r="ALN2" s="91"/>
      <c r="ALO2" s="91"/>
      <c r="ALP2" s="91"/>
      <c r="ALQ2" s="91"/>
      <c r="ALR2" s="91"/>
      <c r="ALS2" s="91"/>
      <c r="ALT2" s="91"/>
      <c r="ALU2" s="91"/>
      <c r="ALV2" s="91"/>
      <c r="ALW2" s="91"/>
      <c r="ALX2" s="91"/>
      <c r="ALY2" s="91"/>
      <c r="ALZ2" s="91"/>
      <c r="AMA2" s="91"/>
      <c r="AMB2" s="91"/>
      <c r="AMC2" s="91"/>
      <c r="AMD2" s="91"/>
      <c r="AME2" s="91"/>
      <c r="AMF2" s="91"/>
      <c r="AMG2" s="91"/>
      <c r="AMH2" s="91"/>
      <c r="AMI2" s="91"/>
      <c r="AMJ2" s="91"/>
      <c r="AMK2" s="91"/>
      <c r="AML2" s="91"/>
      <c r="AMM2" s="91"/>
      <c r="AMN2" s="91"/>
      <c r="AMO2" s="91"/>
      <c r="AMP2" s="91"/>
      <c r="AMQ2" s="91"/>
      <c r="AMR2" s="91"/>
      <c r="AMS2" s="91"/>
      <c r="AMT2" s="91"/>
      <c r="AMU2" s="91"/>
      <c r="AMV2" s="91"/>
      <c r="AMW2" s="91"/>
      <c r="AMX2" s="91"/>
      <c r="AMY2" s="91"/>
      <c r="AMZ2" s="91"/>
      <c r="ANA2" s="91"/>
      <c r="ANB2" s="91"/>
      <c r="ANC2" s="91"/>
      <c r="AND2" s="91"/>
      <c r="ANE2" s="91"/>
      <c r="ANF2" s="91"/>
      <c r="ANG2" s="91"/>
      <c r="ANH2" s="91"/>
      <c r="ANI2" s="91"/>
      <c r="ANJ2" s="91"/>
      <c r="ANK2" s="91"/>
      <c r="ANL2" s="91"/>
      <c r="ANM2" s="91"/>
      <c r="ANN2" s="91"/>
      <c r="ANO2" s="91"/>
      <c r="ANP2" s="91"/>
      <c r="ANQ2" s="91"/>
      <c r="ANR2" s="91"/>
      <c r="ANS2" s="91"/>
      <c r="ANT2" s="91"/>
      <c r="ANU2" s="91"/>
      <c r="ANV2" s="91"/>
      <c r="ANW2" s="91"/>
      <c r="ANX2" s="91"/>
      <c r="ANY2" s="91"/>
      <c r="ANZ2" s="91"/>
      <c r="AOA2" s="91"/>
      <c r="AOB2" s="91"/>
      <c r="AOC2" s="91"/>
      <c r="AOD2" s="91"/>
      <c r="AOE2" s="91"/>
      <c r="AOF2" s="91"/>
      <c r="AOG2" s="91"/>
      <c r="AOH2" s="91"/>
      <c r="AOI2" s="91"/>
      <c r="AOJ2" s="91"/>
      <c r="AOK2" s="91"/>
      <c r="AOL2" s="91"/>
      <c r="AOM2" s="91"/>
      <c r="AON2" s="91"/>
      <c r="AOO2" s="91"/>
      <c r="AOP2" s="91"/>
      <c r="AOQ2" s="91"/>
      <c r="AOR2" s="91"/>
      <c r="AOS2" s="91"/>
      <c r="AOT2" s="91"/>
      <c r="AOU2" s="91"/>
      <c r="AOV2" s="91"/>
      <c r="AOW2" s="91"/>
      <c r="AOX2" s="91"/>
      <c r="AOY2" s="91"/>
      <c r="AOZ2" s="91"/>
      <c r="APA2" s="91"/>
      <c r="APB2" s="91"/>
      <c r="APC2" s="91"/>
      <c r="APD2" s="91"/>
      <c r="APE2" s="91"/>
      <c r="APF2" s="91"/>
      <c r="APG2" s="91"/>
      <c r="APH2" s="91"/>
      <c r="API2" s="91"/>
      <c r="APJ2" s="91"/>
      <c r="APK2" s="91"/>
      <c r="APL2" s="91"/>
      <c r="APM2" s="91"/>
      <c r="APN2" s="91"/>
      <c r="APO2" s="91"/>
      <c r="APP2" s="91"/>
      <c r="APQ2" s="91"/>
      <c r="APR2" s="91"/>
      <c r="APS2" s="91"/>
      <c r="APT2" s="91"/>
      <c r="APU2" s="91"/>
      <c r="APV2" s="91"/>
      <c r="APW2" s="91"/>
      <c r="APX2" s="91"/>
      <c r="APY2" s="91"/>
      <c r="APZ2" s="91"/>
      <c r="AQA2" s="91"/>
      <c r="AQB2" s="91"/>
      <c r="AQC2" s="91"/>
      <c r="AQD2" s="91"/>
      <c r="AQE2" s="91"/>
      <c r="AQF2" s="91"/>
      <c r="AQG2" s="91"/>
      <c r="AQH2" s="91"/>
      <c r="AQI2" s="91"/>
      <c r="AQJ2" s="91"/>
      <c r="AQK2" s="91"/>
      <c r="AQL2" s="91"/>
      <c r="AQM2" s="91"/>
      <c r="AQN2" s="91"/>
      <c r="AQO2" s="91"/>
      <c r="AQP2" s="91"/>
      <c r="AQQ2" s="91"/>
      <c r="AQR2" s="91"/>
      <c r="AQS2" s="91"/>
      <c r="AQT2" s="91"/>
      <c r="AQU2" s="91"/>
      <c r="AQV2" s="91"/>
      <c r="AQW2" s="91"/>
      <c r="AQX2" s="91"/>
      <c r="AQY2" s="91"/>
      <c r="AQZ2" s="91"/>
      <c r="ARA2" s="91"/>
      <c r="ARB2" s="91"/>
      <c r="ARC2" s="91"/>
      <c r="ARD2" s="91"/>
      <c r="ARE2" s="91"/>
      <c r="ARF2" s="91"/>
      <c r="ARG2" s="91"/>
      <c r="ARH2" s="91"/>
      <c r="ARI2" s="91"/>
      <c r="ARJ2" s="91"/>
      <c r="ARK2" s="91"/>
      <c r="ARL2" s="91"/>
      <c r="ARM2" s="91"/>
      <c r="ARN2" s="91"/>
      <c r="ARO2" s="91"/>
      <c r="ARP2" s="91"/>
      <c r="ARQ2" s="91"/>
      <c r="ARR2" s="91"/>
      <c r="ARS2" s="91"/>
      <c r="ART2" s="91"/>
      <c r="ARU2" s="91"/>
      <c r="ARV2" s="91"/>
      <c r="ARW2" s="91"/>
      <c r="ARX2" s="91"/>
      <c r="ARY2" s="91"/>
      <c r="ARZ2" s="91"/>
      <c r="ASA2" s="91"/>
      <c r="ASB2" s="91"/>
      <c r="ASC2" s="91"/>
      <c r="ASD2" s="91"/>
      <c r="ASE2" s="91"/>
      <c r="ASF2" s="91"/>
      <c r="ASG2" s="91"/>
      <c r="ASH2" s="91"/>
      <c r="ASI2" s="91"/>
      <c r="ASJ2" s="91"/>
      <c r="ASK2" s="91"/>
      <c r="ASL2" s="91"/>
      <c r="ASM2" s="91"/>
      <c r="ASN2" s="91"/>
      <c r="ASO2" s="91"/>
      <c r="ASP2" s="91"/>
      <c r="ASQ2" s="91"/>
      <c r="ASR2" s="91"/>
      <c r="ASS2" s="91"/>
      <c r="AST2" s="91"/>
      <c r="ASU2" s="91"/>
      <c r="ASV2" s="91"/>
      <c r="ASW2" s="91"/>
      <c r="ASX2" s="91"/>
      <c r="ASY2" s="91"/>
      <c r="ASZ2" s="91"/>
      <c r="ATA2" s="91"/>
      <c r="ATB2" s="91"/>
      <c r="ATC2" s="91"/>
      <c r="ATD2" s="91"/>
      <c r="ATE2" s="91"/>
      <c r="ATF2" s="91"/>
      <c r="ATG2" s="91"/>
      <c r="ATH2" s="91"/>
      <c r="ATI2" s="91"/>
      <c r="ATJ2" s="91"/>
      <c r="ATK2" s="91"/>
      <c r="ATL2" s="91"/>
      <c r="ATM2" s="91"/>
      <c r="ATN2" s="91"/>
      <c r="ATO2" s="91"/>
      <c r="ATP2" s="91"/>
      <c r="ATQ2" s="91"/>
      <c r="ATR2" s="91"/>
      <c r="ATS2" s="91"/>
      <c r="ATT2" s="91"/>
      <c r="ATU2" s="91"/>
      <c r="ATV2" s="91"/>
      <c r="ATW2" s="91"/>
      <c r="ATX2" s="91"/>
      <c r="ATY2" s="91"/>
      <c r="ATZ2" s="91"/>
      <c r="AUA2" s="91"/>
      <c r="AUB2" s="91"/>
      <c r="AUC2" s="91"/>
      <c r="AUD2" s="91"/>
      <c r="AUE2" s="91"/>
      <c r="AUF2" s="91"/>
      <c r="AUG2" s="91"/>
      <c r="AUH2" s="91"/>
      <c r="AUI2" s="91"/>
      <c r="AUJ2" s="91"/>
      <c r="AUK2" s="91"/>
      <c r="AUL2" s="91"/>
      <c r="AUM2" s="91"/>
      <c r="AUN2" s="91"/>
      <c r="AUO2" s="91"/>
      <c r="AUP2" s="91"/>
      <c r="AUQ2" s="91"/>
      <c r="AUR2" s="91"/>
      <c r="AUS2" s="91"/>
      <c r="AUT2" s="91"/>
      <c r="AUU2" s="91"/>
      <c r="AUV2" s="91"/>
      <c r="AUW2" s="91"/>
      <c r="AUX2" s="91"/>
      <c r="AUY2" s="91"/>
      <c r="AUZ2" s="91"/>
      <c r="AVA2" s="91"/>
      <c r="AVB2" s="91"/>
      <c r="AVC2" s="91"/>
      <c r="AVD2" s="91"/>
      <c r="AVE2" s="91"/>
      <c r="AVF2" s="91"/>
      <c r="AVG2" s="91"/>
      <c r="AVH2" s="91"/>
      <c r="AVI2" s="91"/>
      <c r="AVJ2" s="91"/>
      <c r="AVK2" s="91"/>
      <c r="AVL2" s="91"/>
      <c r="AVM2" s="91"/>
      <c r="AVN2" s="91"/>
      <c r="AVO2" s="91"/>
      <c r="AVP2" s="91"/>
      <c r="AVQ2" s="91"/>
      <c r="AVR2" s="91"/>
      <c r="AVS2" s="91"/>
      <c r="AVT2" s="91"/>
      <c r="AVU2" s="91"/>
      <c r="AVV2" s="91"/>
      <c r="AVW2" s="91"/>
      <c r="AVX2" s="91"/>
      <c r="AVY2" s="91"/>
      <c r="AVZ2" s="91"/>
      <c r="AWA2" s="91"/>
      <c r="AWB2" s="91"/>
      <c r="AWC2" s="91"/>
      <c r="AWD2" s="91"/>
      <c r="AWE2" s="91"/>
      <c r="AWF2" s="91"/>
      <c r="AWG2" s="91"/>
      <c r="AWH2" s="91"/>
      <c r="AWI2" s="91"/>
      <c r="AWJ2" s="91"/>
      <c r="AWK2" s="91"/>
      <c r="AWL2" s="91"/>
      <c r="AWM2" s="91"/>
      <c r="AWN2" s="91"/>
      <c r="AWO2" s="91"/>
      <c r="AWP2" s="91"/>
      <c r="AWQ2" s="91"/>
      <c r="AWR2" s="91"/>
      <c r="AWS2" s="91"/>
      <c r="AWT2" s="91"/>
      <c r="AWU2" s="91"/>
      <c r="AWV2" s="91"/>
      <c r="AWW2" s="91"/>
      <c r="AWX2" s="91"/>
      <c r="AWY2" s="91"/>
      <c r="AWZ2" s="91"/>
      <c r="AXA2" s="91"/>
      <c r="AXB2" s="91"/>
      <c r="AXC2" s="91"/>
      <c r="AXD2" s="91"/>
      <c r="AXE2" s="91"/>
      <c r="AXF2" s="91"/>
      <c r="AXG2" s="91"/>
      <c r="AXH2" s="91"/>
      <c r="AXI2" s="91"/>
      <c r="AXJ2" s="91"/>
      <c r="AXK2" s="91"/>
      <c r="AXL2" s="91"/>
      <c r="AXM2" s="91"/>
      <c r="AXN2" s="91"/>
      <c r="AXO2" s="91"/>
      <c r="AXP2" s="91"/>
      <c r="AXQ2" s="91"/>
      <c r="AXR2" s="91"/>
      <c r="AXS2" s="91"/>
      <c r="AXT2" s="91"/>
      <c r="AXU2" s="91"/>
      <c r="AXV2" s="91"/>
      <c r="AXW2" s="91"/>
      <c r="AXX2" s="91"/>
      <c r="AXY2" s="91"/>
      <c r="AXZ2" s="91"/>
      <c r="AYA2" s="91"/>
      <c r="AYB2" s="91"/>
      <c r="AYC2" s="91"/>
      <c r="AYD2" s="91"/>
      <c r="AYE2" s="91"/>
      <c r="AYF2" s="91"/>
      <c r="AYG2" s="91"/>
      <c r="AYH2" s="91"/>
      <c r="AYI2" s="91"/>
      <c r="AYJ2" s="91"/>
      <c r="AYK2" s="91"/>
      <c r="AYL2" s="91"/>
      <c r="AYM2" s="91"/>
      <c r="AYN2" s="91"/>
      <c r="AYO2" s="91"/>
      <c r="AYP2" s="91"/>
      <c r="AYQ2" s="91"/>
      <c r="AYR2" s="91"/>
      <c r="AYS2" s="91"/>
      <c r="AYT2" s="91"/>
      <c r="AYU2" s="91"/>
      <c r="AYV2" s="91"/>
      <c r="AYW2" s="91"/>
      <c r="AYX2" s="91"/>
      <c r="AYY2" s="91"/>
      <c r="AYZ2" s="91"/>
      <c r="AZA2" s="91"/>
      <c r="AZB2" s="91"/>
      <c r="AZC2" s="91"/>
      <c r="AZD2" s="91"/>
      <c r="AZE2" s="91"/>
      <c r="AZF2" s="91"/>
      <c r="AZG2" s="91"/>
      <c r="AZH2" s="91"/>
      <c r="AZI2" s="91"/>
      <c r="AZJ2" s="91"/>
      <c r="AZK2" s="91"/>
      <c r="AZL2" s="91"/>
      <c r="AZM2" s="91"/>
      <c r="AZN2" s="91"/>
      <c r="AZO2" s="91"/>
      <c r="AZP2" s="91"/>
      <c r="AZQ2" s="91"/>
      <c r="AZR2" s="91"/>
      <c r="AZS2" s="91"/>
      <c r="AZT2" s="91"/>
      <c r="AZU2" s="91"/>
      <c r="AZV2" s="91"/>
      <c r="AZW2" s="91"/>
      <c r="AZX2" s="91"/>
      <c r="AZY2" s="91"/>
      <c r="AZZ2" s="91"/>
      <c r="BAA2" s="91"/>
      <c r="BAB2" s="91"/>
      <c r="BAC2" s="91"/>
      <c r="BAD2" s="91"/>
      <c r="BAE2" s="91"/>
      <c r="BAF2" s="91"/>
      <c r="BAG2" s="91"/>
      <c r="BAH2" s="91"/>
      <c r="BAI2" s="91"/>
      <c r="BAJ2" s="91"/>
      <c r="BAK2" s="91"/>
      <c r="BAL2" s="91"/>
      <c r="BAM2" s="91"/>
      <c r="BAN2" s="91"/>
      <c r="BAO2" s="91"/>
      <c r="BAP2" s="91"/>
      <c r="BAQ2" s="91"/>
      <c r="BAR2" s="91"/>
      <c r="BAS2" s="91"/>
      <c r="BAT2" s="91"/>
      <c r="BAU2" s="91"/>
      <c r="BAV2" s="91"/>
      <c r="BAW2" s="91"/>
      <c r="BAX2" s="91"/>
      <c r="BAY2" s="91"/>
      <c r="BAZ2" s="91"/>
      <c r="BBA2" s="91"/>
      <c r="BBB2" s="91"/>
      <c r="BBC2" s="91"/>
      <c r="BBD2" s="91"/>
      <c r="BBE2" s="91"/>
      <c r="BBF2" s="91"/>
      <c r="BBG2" s="91"/>
      <c r="BBH2" s="91"/>
      <c r="BBI2" s="91"/>
      <c r="BBJ2" s="91"/>
      <c r="BBK2" s="91"/>
      <c r="BBL2" s="91"/>
      <c r="BBM2" s="91"/>
      <c r="BBN2" s="91"/>
      <c r="BBO2" s="91"/>
      <c r="BBP2" s="91"/>
      <c r="BBQ2" s="91"/>
      <c r="BBR2" s="91"/>
      <c r="BBS2" s="91"/>
      <c r="BBT2" s="91"/>
      <c r="BBU2" s="91"/>
      <c r="BBV2" s="91"/>
      <c r="BBW2" s="91"/>
      <c r="BBX2" s="91"/>
      <c r="BBY2" s="91"/>
      <c r="BBZ2" s="91"/>
      <c r="BCA2" s="91"/>
      <c r="BCB2" s="91"/>
      <c r="BCC2" s="91"/>
      <c r="BCD2" s="91"/>
      <c r="BCE2" s="91"/>
      <c r="BCF2" s="91"/>
      <c r="BCG2" s="91"/>
      <c r="BCH2" s="91"/>
      <c r="BCI2" s="91"/>
      <c r="BCJ2" s="91"/>
      <c r="BCK2" s="91"/>
      <c r="BCL2" s="91"/>
      <c r="BCM2" s="91"/>
      <c r="BCN2" s="91"/>
      <c r="BCO2" s="91"/>
      <c r="BCP2" s="91"/>
      <c r="BCQ2" s="91"/>
      <c r="BCR2" s="91"/>
      <c r="BCS2" s="91"/>
      <c r="BCT2" s="91"/>
      <c r="BCU2" s="91"/>
      <c r="BCV2" s="91"/>
      <c r="BCW2" s="91"/>
      <c r="BCX2" s="91"/>
      <c r="BCY2" s="91"/>
      <c r="BCZ2" s="91"/>
      <c r="BDA2" s="91"/>
      <c r="BDB2" s="91"/>
      <c r="BDC2" s="91"/>
      <c r="BDD2" s="91"/>
      <c r="BDE2" s="91"/>
      <c r="BDF2" s="91"/>
      <c r="BDG2" s="91"/>
      <c r="BDH2" s="91"/>
      <c r="BDI2" s="91"/>
      <c r="BDJ2" s="91"/>
      <c r="BDK2" s="91"/>
      <c r="BDL2" s="91"/>
      <c r="BDM2" s="91"/>
      <c r="BDN2" s="91"/>
      <c r="BDO2" s="91"/>
      <c r="BDP2" s="91"/>
      <c r="BDQ2" s="91"/>
      <c r="BDR2" s="91"/>
      <c r="BDS2" s="91"/>
      <c r="BDT2" s="91"/>
      <c r="BDU2" s="91"/>
      <c r="BDV2" s="91"/>
      <c r="BDW2" s="91"/>
      <c r="BDX2" s="91"/>
      <c r="BDY2" s="91"/>
      <c r="BDZ2" s="91"/>
      <c r="BEA2" s="91"/>
      <c r="BEB2" s="91"/>
      <c r="BEC2" s="91"/>
      <c r="BED2" s="91"/>
      <c r="BEE2" s="91"/>
      <c r="BEF2" s="91"/>
      <c r="BEG2" s="91"/>
      <c r="BEH2" s="91"/>
      <c r="BEI2" s="91"/>
      <c r="BEJ2" s="91"/>
      <c r="BEK2" s="91"/>
      <c r="BEL2" s="91"/>
      <c r="BEM2" s="91"/>
      <c r="BEN2" s="91"/>
      <c r="BEO2" s="91"/>
      <c r="BEP2" s="91"/>
      <c r="BEQ2" s="91"/>
      <c r="BER2" s="91"/>
      <c r="BES2" s="91"/>
      <c r="BET2" s="91"/>
      <c r="BEU2" s="91"/>
      <c r="BEV2" s="91"/>
      <c r="BEW2" s="91"/>
      <c r="BEX2" s="91"/>
      <c r="BEY2" s="91"/>
      <c r="BEZ2" s="91"/>
      <c r="BFA2" s="91"/>
      <c r="BFB2" s="91"/>
      <c r="BFC2" s="91"/>
      <c r="BFD2" s="91"/>
      <c r="BFE2" s="91"/>
      <c r="BFF2" s="91"/>
      <c r="BFG2" s="91"/>
      <c r="BFH2" s="91"/>
      <c r="BFI2" s="91"/>
      <c r="BFJ2" s="91"/>
      <c r="BFK2" s="91"/>
      <c r="BFL2" s="91"/>
      <c r="BFM2" s="91"/>
      <c r="BFN2" s="91"/>
      <c r="BFO2" s="91"/>
      <c r="BFP2" s="91"/>
      <c r="BFQ2" s="91"/>
      <c r="BFR2" s="91"/>
      <c r="BFS2" s="91"/>
      <c r="BFT2" s="91"/>
      <c r="BFU2" s="91"/>
      <c r="BFV2" s="91"/>
      <c r="BFW2" s="91"/>
      <c r="BFX2" s="91"/>
      <c r="BFY2" s="91"/>
      <c r="BFZ2" s="91"/>
      <c r="BGA2" s="91"/>
      <c r="BGB2" s="91"/>
      <c r="BGC2" s="91"/>
      <c r="BGD2" s="91"/>
      <c r="BGE2" s="91"/>
      <c r="BGF2" s="91"/>
      <c r="BGG2" s="91"/>
      <c r="BGH2" s="91"/>
      <c r="BGI2" s="91"/>
      <c r="BGJ2" s="91"/>
      <c r="BGK2" s="91"/>
      <c r="BGL2" s="91"/>
      <c r="BGM2" s="91"/>
      <c r="BGN2" s="91"/>
      <c r="BGO2" s="91"/>
      <c r="BGP2" s="91"/>
      <c r="BGQ2" s="91"/>
      <c r="BGR2" s="91"/>
      <c r="BGS2" s="91"/>
      <c r="BGT2" s="91"/>
      <c r="BGU2" s="91"/>
      <c r="BGV2" s="91"/>
      <c r="BGW2" s="91"/>
      <c r="BGX2" s="91"/>
      <c r="BGY2" s="91"/>
      <c r="BGZ2" s="91"/>
      <c r="BHA2" s="91"/>
      <c r="BHB2" s="91"/>
      <c r="BHC2" s="91"/>
      <c r="BHD2" s="91"/>
      <c r="BHE2" s="91"/>
      <c r="BHF2" s="91"/>
      <c r="BHG2" s="91"/>
      <c r="BHH2" s="91"/>
      <c r="BHI2" s="91"/>
      <c r="BHJ2" s="91"/>
      <c r="BHK2" s="91"/>
      <c r="BHL2" s="91"/>
      <c r="BHM2" s="91"/>
      <c r="BHN2" s="91"/>
      <c r="BHO2" s="91"/>
      <c r="BHP2" s="91"/>
      <c r="BHQ2" s="91"/>
      <c r="BHR2" s="91"/>
      <c r="BHS2" s="91"/>
      <c r="BHT2" s="91"/>
      <c r="BHU2" s="91"/>
      <c r="BHV2" s="91"/>
      <c r="BHW2" s="91"/>
      <c r="BHX2" s="91"/>
      <c r="BHY2" s="91"/>
      <c r="BHZ2" s="91"/>
      <c r="BIA2" s="91"/>
      <c r="BIB2" s="91"/>
      <c r="BIC2" s="91"/>
      <c r="BID2" s="91"/>
      <c r="BIE2" s="91"/>
      <c r="BIF2" s="91"/>
      <c r="BIG2" s="91"/>
      <c r="BIH2" s="91"/>
      <c r="BII2" s="91"/>
      <c r="BIJ2" s="91"/>
      <c r="BIK2" s="91"/>
      <c r="BIL2" s="91"/>
      <c r="BIM2" s="91"/>
      <c r="BIN2" s="91"/>
      <c r="BIO2" s="91"/>
      <c r="BIP2" s="91"/>
      <c r="BIQ2" s="91"/>
      <c r="BIR2" s="91"/>
      <c r="BIS2" s="91"/>
      <c r="BIT2" s="91"/>
      <c r="BIU2" s="91"/>
      <c r="BIV2" s="91"/>
      <c r="BIW2" s="91"/>
      <c r="BIX2" s="91"/>
      <c r="BIY2" s="91"/>
      <c r="BIZ2" s="91"/>
      <c r="BJA2" s="91"/>
      <c r="BJB2" s="91"/>
      <c r="BJC2" s="91"/>
      <c r="BJD2" s="91"/>
      <c r="BJE2" s="91"/>
      <c r="BJF2" s="91"/>
      <c r="BJG2" s="91"/>
      <c r="BJH2" s="91"/>
      <c r="BJI2" s="91"/>
      <c r="BJJ2" s="91"/>
      <c r="BJK2" s="91"/>
      <c r="BJL2" s="91"/>
      <c r="BJM2" s="91"/>
      <c r="BJN2" s="91"/>
      <c r="BJO2" s="91"/>
      <c r="BJP2" s="91"/>
      <c r="BJQ2" s="91"/>
      <c r="BJR2" s="91"/>
      <c r="BJS2" s="91"/>
      <c r="BJT2" s="91"/>
      <c r="BJU2" s="91"/>
      <c r="BJV2" s="91"/>
      <c r="BJW2" s="91"/>
      <c r="BJX2" s="91"/>
      <c r="BJY2" s="91"/>
      <c r="BJZ2" s="91"/>
      <c r="BKA2" s="91"/>
      <c r="BKB2" s="91"/>
      <c r="BKC2" s="91"/>
      <c r="BKD2" s="91"/>
      <c r="BKE2" s="91"/>
      <c r="BKF2" s="91"/>
      <c r="BKG2" s="91"/>
      <c r="BKH2" s="91"/>
      <c r="BKI2" s="91"/>
      <c r="BKJ2" s="91"/>
      <c r="BKK2" s="91"/>
      <c r="BKL2" s="91"/>
      <c r="BKM2" s="91"/>
      <c r="BKN2" s="91"/>
      <c r="BKO2" s="91"/>
      <c r="BKP2" s="91"/>
      <c r="BKQ2" s="91"/>
      <c r="BKR2" s="91"/>
      <c r="BKS2" s="91"/>
      <c r="BKT2" s="91"/>
      <c r="BKU2" s="91"/>
      <c r="BKV2" s="91"/>
      <c r="BKW2" s="91"/>
      <c r="BKX2" s="91"/>
      <c r="BKY2" s="91"/>
      <c r="BKZ2" s="91"/>
      <c r="BLA2" s="91"/>
      <c r="BLB2" s="91"/>
      <c r="BLC2" s="91"/>
      <c r="BLD2" s="91"/>
      <c r="BLE2" s="91"/>
      <c r="BLF2" s="91"/>
      <c r="BLG2" s="91"/>
      <c r="BLH2" s="91"/>
      <c r="BLI2" s="91"/>
      <c r="BLJ2" s="91"/>
      <c r="BLK2" s="91"/>
      <c r="BLL2" s="91"/>
      <c r="BLM2" s="91"/>
      <c r="BLN2" s="91"/>
      <c r="BLO2" s="91"/>
      <c r="BLP2" s="91"/>
      <c r="BLQ2" s="91"/>
      <c r="BLR2" s="91"/>
      <c r="BLS2" s="91"/>
      <c r="BLT2" s="91"/>
      <c r="BLU2" s="91"/>
      <c r="BLV2" s="91"/>
      <c r="BLW2" s="91"/>
      <c r="BLX2" s="91"/>
      <c r="BLY2" s="91"/>
      <c r="BLZ2" s="91"/>
      <c r="BMA2" s="91"/>
      <c r="BMB2" s="91"/>
      <c r="BMC2" s="91"/>
      <c r="BMD2" s="91"/>
      <c r="BME2" s="91"/>
      <c r="BMF2" s="91"/>
      <c r="BMG2" s="91"/>
      <c r="BMH2" s="91"/>
      <c r="BMI2" s="91"/>
      <c r="BMJ2" s="91"/>
      <c r="BMK2" s="91"/>
      <c r="BML2" s="91"/>
      <c r="BMM2" s="91"/>
      <c r="BMN2" s="91"/>
      <c r="BMO2" s="91"/>
      <c r="BMP2" s="91"/>
      <c r="BMQ2" s="91"/>
      <c r="BMR2" s="91"/>
      <c r="BMS2" s="91"/>
      <c r="BMT2" s="91"/>
      <c r="BMU2" s="91"/>
      <c r="BMV2" s="91"/>
      <c r="BMW2" s="91"/>
      <c r="BMX2" s="91"/>
      <c r="BMY2" s="91"/>
      <c r="BMZ2" s="91"/>
      <c r="BNA2" s="91"/>
      <c r="BNB2" s="91"/>
      <c r="BNC2" s="91"/>
      <c r="BND2" s="91"/>
      <c r="BNE2" s="91"/>
      <c r="BNF2" s="91"/>
      <c r="BNG2" s="91"/>
      <c r="BNH2" s="91"/>
      <c r="BNI2" s="91"/>
      <c r="BNJ2" s="91"/>
      <c r="BNK2" s="91"/>
      <c r="BNL2" s="91"/>
      <c r="BNM2" s="91"/>
      <c r="BNN2" s="91"/>
      <c r="BNO2" s="91"/>
      <c r="BNP2" s="91"/>
      <c r="BNQ2" s="91"/>
      <c r="BNR2" s="91"/>
      <c r="BNS2" s="91"/>
      <c r="BNT2" s="91"/>
      <c r="BNU2" s="91"/>
      <c r="BNV2" s="91"/>
      <c r="BNW2" s="91"/>
      <c r="BNX2" s="91"/>
      <c r="BNY2" s="91"/>
      <c r="BNZ2" s="91"/>
      <c r="BOA2" s="91"/>
      <c r="BOB2" s="91"/>
      <c r="BOC2" s="91"/>
      <c r="BOD2" s="91"/>
      <c r="BOE2" s="91"/>
      <c r="BOF2" s="91"/>
      <c r="BOG2" s="91"/>
      <c r="BOH2" s="91"/>
      <c r="BOI2" s="91"/>
      <c r="BOJ2" s="91"/>
      <c r="BOK2" s="91"/>
      <c r="BOL2" s="91"/>
      <c r="BOM2" s="91"/>
      <c r="BON2" s="91"/>
      <c r="BOO2" s="91"/>
      <c r="BOP2" s="91"/>
      <c r="BOQ2" s="91"/>
      <c r="BOR2" s="91"/>
      <c r="BOS2" s="91"/>
      <c r="BOT2" s="91"/>
      <c r="BOU2" s="91"/>
      <c r="BOV2" s="91"/>
      <c r="BOW2" s="91"/>
      <c r="BOX2" s="91"/>
      <c r="BOY2" s="91"/>
      <c r="BOZ2" s="91"/>
      <c r="BPA2" s="91"/>
      <c r="BPB2" s="91"/>
      <c r="BPC2" s="91"/>
      <c r="BPD2" s="91"/>
      <c r="BPE2" s="91"/>
      <c r="BPF2" s="91"/>
      <c r="BPG2" s="91"/>
      <c r="BPH2" s="91"/>
      <c r="BPI2" s="91"/>
      <c r="BPJ2" s="91"/>
      <c r="BPK2" s="91"/>
      <c r="BPL2" s="91"/>
      <c r="BPM2" s="91"/>
      <c r="BPN2" s="91"/>
      <c r="BPO2" s="91"/>
      <c r="BPP2" s="91"/>
      <c r="BPQ2" s="91"/>
      <c r="BPR2" s="91"/>
      <c r="BPS2" s="91"/>
      <c r="BPT2" s="91"/>
      <c r="BPU2" s="91"/>
      <c r="BPV2" s="91"/>
      <c r="BPW2" s="91"/>
      <c r="BPX2" s="91"/>
      <c r="BPY2" s="91"/>
      <c r="BPZ2" s="91"/>
      <c r="BQA2" s="91"/>
      <c r="BQB2" s="91"/>
      <c r="BQC2" s="91"/>
      <c r="BQD2" s="91"/>
      <c r="BQE2" s="91"/>
      <c r="BQF2" s="91"/>
      <c r="BQG2" s="91"/>
      <c r="BQH2" s="91"/>
      <c r="BQI2" s="91"/>
      <c r="BQJ2" s="91"/>
      <c r="BQK2" s="91"/>
      <c r="BQL2" s="91"/>
      <c r="BQM2" s="91"/>
      <c r="BQN2" s="91"/>
      <c r="BQO2" s="91"/>
      <c r="BQP2" s="91"/>
      <c r="BQQ2" s="91"/>
      <c r="BQR2" s="91"/>
      <c r="BQS2" s="91"/>
      <c r="BQT2" s="91"/>
      <c r="BQU2" s="91"/>
      <c r="BQV2" s="91"/>
      <c r="BQW2" s="91"/>
      <c r="BQX2" s="91"/>
      <c r="BQY2" s="91"/>
      <c r="BQZ2" s="91"/>
      <c r="BRA2" s="91"/>
      <c r="BRB2" s="91"/>
      <c r="BRC2" s="91"/>
      <c r="BRD2" s="91"/>
      <c r="BRE2" s="91"/>
      <c r="BRF2" s="91"/>
      <c r="BRG2" s="91"/>
      <c r="BRH2" s="91"/>
      <c r="BRI2" s="91"/>
      <c r="BRJ2" s="91"/>
      <c r="BRK2" s="91"/>
      <c r="BRL2" s="91"/>
      <c r="BRM2" s="91"/>
      <c r="BRN2" s="91"/>
      <c r="BRO2" s="91"/>
      <c r="BRP2" s="91"/>
      <c r="BRQ2" s="91"/>
      <c r="BRR2" s="91"/>
      <c r="BRS2" s="91"/>
      <c r="BRT2" s="91"/>
      <c r="BRU2" s="91"/>
      <c r="BRV2" s="91"/>
      <c r="BRW2" s="91"/>
      <c r="BRX2" s="91"/>
      <c r="BRY2" s="91"/>
      <c r="BRZ2" s="91"/>
      <c r="BSA2" s="91"/>
      <c r="BSB2" s="91"/>
      <c r="BSC2" s="91"/>
      <c r="BSD2" s="91"/>
      <c r="BSE2" s="91"/>
      <c r="BSF2" s="91"/>
      <c r="BSG2" s="91"/>
      <c r="BSH2" s="91"/>
      <c r="BSI2" s="91"/>
      <c r="BSJ2" s="91"/>
      <c r="BSK2" s="91"/>
      <c r="BSL2" s="91"/>
      <c r="BSM2" s="91"/>
      <c r="BSN2" s="91"/>
      <c r="BSO2" s="91"/>
      <c r="BSP2" s="91"/>
      <c r="BSQ2" s="91"/>
      <c r="BSR2" s="91"/>
      <c r="BSS2" s="91"/>
      <c r="BST2" s="91"/>
      <c r="BSU2" s="91"/>
      <c r="BSV2" s="91"/>
      <c r="BSW2" s="91"/>
      <c r="BSX2" s="91"/>
      <c r="BSY2" s="91"/>
      <c r="BSZ2" s="91"/>
      <c r="BTA2" s="91"/>
      <c r="BTB2" s="91"/>
      <c r="BTC2" s="91"/>
      <c r="BTD2" s="91"/>
      <c r="BTE2" s="91"/>
      <c r="BTF2" s="91"/>
      <c r="BTG2" s="91"/>
      <c r="BTH2" s="91"/>
      <c r="BTI2" s="91"/>
      <c r="BTJ2" s="91"/>
      <c r="BTK2" s="91"/>
      <c r="BTL2" s="91"/>
      <c r="BTM2" s="91"/>
      <c r="BTN2" s="91"/>
      <c r="BTO2" s="91"/>
      <c r="BTP2" s="91"/>
      <c r="BTQ2" s="91"/>
      <c r="BTR2" s="91"/>
      <c r="BTS2" s="91"/>
      <c r="BTT2" s="91"/>
      <c r="BTU2" s="91"/>
      <c r="BTV2" s="91"/>
      <c r="BTW2" s="91"/>
      <c r="BTX2" s="91"/>
      <c r="BTY2" s="91"/>
      <c r="BTZ2" s="91"/>
      <c r="BUA2" s="91"/>
      <c r="BUB2" s="91"/>
      <c r="BUC2" s="91"/>
      <c r="BUD2" s="91"/>
      <c r="BUE2" s="91"/>
      <c r="BUF2" s="91"/>
      <c r="BUG2" s="91"/>
      <c r="BUH2" s="91"/>
      <c r="BUI2" s="91"/>
      <c r="BUJ2" s="91"/>
      <c r="BUK2" s="91"/>
      <c r="BUL2" s="91"/>
      <c r="BUM2" s="91"/>
      <c r="BUN2" s="91"/>
      <c r="BUO2" s="91"/>
      <c r="BUP2" s="91"/>
      <c r="BUQ2" s="91"/>
      <c r="BUR2" s="91"/>
      <c r="BUS2" s="91"/>
      <c r="BUT2" s="91"/>
      <c r="BUU2" s="91"/>
      <c r="BUV2" s="91"/>
      <c r="BUW2" s="91"/>
      <c r="BUX2" s="91"/>
      <c r="BUY2" s="91"/>
      <c r="BUZ2" s="91"/>
      <c r="BVA2" s="91"/>
      <c r="BVB2" s="91"/>
      <c r="BVC2" s="91"/>
      <c r="BVD2" s="91"/>
      <c r="BVE2" s="91"/>
      <c r="BVF2" s="91"/>
      <c r="BVG2" s="91"/>
      <c r="BVH2" s="91"/>
      <c r="BVI2" s="91"/>
      <c r="BVJ2" s="91"/>
      <c r="BVK2" s="91"/>
      <c r="BVL2" s="91"/>
      <c r="BVM2" s="91"/>
      <c r="BVN2" s="91"/>
      <c r="BVO2" s="91"/>
      <c r="BVP2" s="91"/>
      <c r="BVQ2" s="91"/>
      <c r="BVR2" s="91"/>
      <c r="BVS2" s="91"/>
      <c r="BVT2" s="91"/>
      <c r="BVU2" s="91"/>
      <c r="BVV2" s="91"/>
      <c r="BVW2" s="91"/>
      <c r="BVX2" s="91"/>
      <c r="BVY2" s="91"/>
      <c r="BVZ2" s="91"/>
      <c r="BWA2" s="91"/>
      <c r="BWB2" s="91"/>
      <c r="BWC2" s="91"/>
      <c r="BWD2" s="91"/>
      <c r="BWE2" s="91"/>
      <c r="BWF2" s="91"/>
      <c r="BWG2" s="91"/>
      <c r="BWH2" s="91"/>
      <c r="BWI2" s="91"/>
      <c r="BWJ2" s="91"/>
      <c r="BWK2" s="91"/>
      <c r="BWL2" s="91"/>
      <c r="BWM2" s="91"/>
      <c r="BWN2" s="91"/>
      <c r="BWO2" s="91"/>
      <c r="BWP2" s="91"/>
      <c r="BWQ2" s="91"/>
      <c r="BWR2" s="91"/>
      <c r="BWS2" s="91"/>
      <c r="BWT2" s="91"/>
      <c r="BWU2" s="91"/>
      <c r="BWV2" s="91"/>
      <c r="BWW2" s="91"/>
      <c r="BWX2" s="91"/>
      <c r="BWY2" s="91"/>
      <c r="BWZ2" s="91"/>
      <c r="BXA2" s="91"/>
      <c r="BXB2" s="91"/>
      <c r="BXC2" s="91"/>
      <c r="BXD2" s="91"/>
      <c r="BXE2" s="91"/>
      <c r="BXF2" s="91"/>
      <c r="BXG2" s="91"/>
      <c r="BXH2" s="91"/>
      <c r="BXI2" s="91"/>
      <c r="BXJ2" s="91"/>
      <c r="BXK2" s="91"/>
      <c r="BXL2" s="91"/>
      <c r="BXM2" s="91"/>
      <c r="BXN2" s="91"/>
      <c r="BXO2" s="91"/>
      <c r="BXP2" s="91"/>
      <c r="BXQ2" s="91"/>
      <c r="BXR2" s="91"/>
      <c r="BXS2" s="91"/>
      <c r="BXT2" s="91"/>
      <c r="BXU2" s="91"/>
      <c r="BXV2" s="91"/>
      <c r="BXW2" s="91"/>
      <c r="BXX2" s="91"/>
      <c r="BXY2" s="91"/>
      <c r="BXZ2" s="91"/>
      <c r="BYA2" s="91"/>
      <c r="BYB2" s="91"/>
      <c r="BYC2" s="91"/>
      <c r="BYD2" s="91"/>
      <c r="BYE2" s="91"/>
      <c r="BYF2" s="91"/>
      <c r="BYG2" s="91"/>
      <c r="BYH2" s="91"/>
      <c r="BYI2" s="91"/>
      <c r="BYJ2" s="91"/>
      <c r="BYK2" s="91"/>
      <c r="BYL2" s="91"/>
      <c r="BYM2" s="91"/>
      <c r="BYN2" s="91"/>
      <c r="BYO2" s="91"/>
      <c r="BYP2" s="91"/>
      <c r="BYQ2" s="91"/>
      <c r="BYR2" s="91"/>
      <c r="BYS2" s="91"/>
      <c r="BYT2" s="91"/>
      <c r="BYU2" s="91"/>
      <c r="BYV2" s="91"/>
      <c r="BYW2" s="91"/>
      <c r="BYX2" s="91"/>
      <c r="BYY2" s="91"/>
      <c r="BYZ2" s="91"/>
      <c r="BZA2" s="91"/>
      <c r="BZB2" s="91"/>
      <c r="BZC2" s="91"/>
      <c r="BZD2" s="91"/>
      <c r="BZE2" s="91"/>
      <c r="BZF2" s="91"/>
      <c r="BZG2" s="91"/>
      <c r="BZH2" s="91"/>
      <c r="BZI2" s="91"/>
      <c r="BZJ2" s="91"/>
      <c r="BZK2" s="91"/>
      <c r="BZL2" s="91"/>
      <c r="BZM2" s="91"/>
      <c r="BZN2" s="91"/>
      <c r="BZO2" s="91"/>
      <c r="BZP2" s="91"/>
      <c r="BZQ2" s="91"/>
      <c r="BZR2" s="91"/>
      <c r="BZS2" s="91"/>
      <c r="BZT2" s="91"/>
      <c r="BZU2" s="91"/>
      <c r="BZV2" s="91"/>
      <c r="BZW2" s="91"/>
      <c r="BZX2" s="91"/>
      <c r="BZY2" s="91"/>
      <c r="BZZ2" s="91"/>
      <c r="CAA2" s="91"/>
      <c r="CAB2" s="91"/>
      <c r="CAC2" s="91"/>
      <c r="CAD2" s="91"/>
      <c r="CAE2" s="91"/>
      <c r="CAF2" s="91"/>
      <c r="CAG2" s="91"/>
      <c r="CAH2" s="91"/>
      <c r="CAI2" s="91"/>
      <c r="CAJ2" s="91"/>
      <c r="CAK2" s="91"/>
      <c r="CAL2" s="91"/>
      <c r="CAM2" s="91"/>
      <c r="CAN2" s="91"/>
      <c r="CAO2" s="91"/>
      <c r="CAP2" s="91"/>
      <c r="CAQ2" s="91"/>
      <c r="CAR2" s="91"/>
      <c r="CAS2" s="91"/>
      <c r="CAT2" s="91"/>
      <c r="CAU2" s="91"/>
      <c r="CAV2" s="91"/>
      <c r="CAW2" s="91"/>
      <c r="CAX2" s="91"/>
      <c r="CAY2" s="91"/>
      <c r="CAZ2" s="91"/>
      <c r="CBA2" s="91"/>
      <c r="CBB2" s="91"/>
      <c r="CBC2" s="91"/>
      <c r="CBD2" s="91"/>
      <c r="CBE2" s="91"/>
      <c r="CBF2" s="91"/>
      <c r="CBG2" s="91"/>
      <c r="CBH2" s="91"/>
      <c r="CBI2" s="91"/>
      <c r="CBJ2" s="91"/>
      <c r="CBK2" s="91"/>
      <c r="CBL2" s="91"/>
      <c r="CBM2" s="91"/>
      <c r="CBN2" s="91"/>
      <c r="CBO2" s="91"/>
      <c r="CBP2" s="91"/>
      <c r="CBQ2" s="91"/>
      <c r="CBR2" s="91"/>
      <c r="CBS2" s="91"/>
      <c r="CBT2" s="91"/>
      <c r="CBU2" s="91"/>
      <c r="CBV2" s="91"/>
      <c r="CBW2" s="91"/>
      <c r="CBX2" s="91"/>
      <c r="CBY2" s="91"/>
      <c r="CBZ2" s="91"/>
      <c r="CCA2" s="91"/>
      <c r="CCB2" s="91"/>
      <c r="CCC2" s="91"/>
      <c r="CCD2" s="91"/>
      <c r="CCE2" s="91"/>
      <c r="CCF2" s="91"/>
      <c r="CCG2" s="91"/>
      <c r="CCH2" s="91"/>
      <c r="CCI2" s="91"/>
      <c r="CCJ2" s="91"/>
      <c r="CCK2" s="91"/>
      <c r="CCL2" s="91"/>
      <c r="CCM2" s="91"/>
      <c r="CCN2" s="91"/>
      <c r="CCO2" s="91"/>
      <c r="CCP2" s="91"/>
      <c r="CCQ2" s="91"/>
      <c r="CCR2" s="91"/>
      <c r="CCS2" s="91"/>
      <c r="CCT2" s="91"/>
      <c r="CCU2" s="91"/>
      <c r="CCV2" s="91"/>
      <c r="CCW2" s="91"/>
      <c r="CCX2" s="91"/>
      <c r="CCY2" s="91"/>
      <c r="CCZ2" s="91"/>
      <c r="CDA2" s="91"/>
      <c r="CDB2" s="91"/>
      <c r="CDC2" s="91"/>
      <c r="CDD2" s="91"/>
      <c r="CDE2" s="91"/>
      <c r="CDF2" s="91"/>
      <c r="CDG2" s="91"/>
      <c r="CDH2" s="91"/>
      <c r="CDI2" s="91"/>
      <c r="CDJ2" s="91"/>
      <c r="CDK2" s="91"/>
      <c r="CDL2" s="91"/>
      <c r="CDM2" s="91"/>
      <c r="CDN2" s="91"/>
      <c r="CDO2" s="91"/>
      <c r="CDP2" s="91"/>
      <c r="CDQ2" s="91"/>
      <c r="CDR2" s="91"/>
      <c r="CDS2" s="91"/>
      <c r="CDT2" s="91"/>
      <c r="CDU2" s="91"/>
      <c r="CDV2" s="91"/>
      <c r="CDW2" s="91"/>
      <c r="CDX2" s="91"/>
      <c r="CDY2" s="91"/>
      <c r="CDZ2" s="91"/>
      <c r="CEA2" s="91"/>
      <c r="CEB2" s="91"/>
      <c r="CEC2" s="91"/>
      <c r="CED2" s="91"/>
      <c r="CEE2" s="91"/>
      <c r="CEF2" s="91"/>
      <c r="CEG2" s="91"/>
      <c r="CEH2" s="91"/>
      <c r="CEI2" s="91"/>
      <c r="CEJ2" s="91"/>
      <c r="CEK2" s="91"/>
      <c r="CEL2" s="91"/>
      <c r="CEM2" s="91"/>
      <c r="CEN2" s="91"/>
      <c r="CEO2" s="91"/>
      <c r="CEP2" s="91"/>
      <c r="CEQ2" s="91"/>
      <c r="CER2" s="91"/>
      <c r="CES2" s="91"/>
      <c r="CET2" s="91"/>
      <c r="CEU2" s="91"/>
      <c r="CEV2" s="91"/>
      <c r="CEW2" s="91"/>
      <c r="CEX2" s="91"/>
      <c r="CEY2" s="91"/>
      <c r="CEZ2" s="91"/>
      <c r="CFA2" s="91"/>
      <c r="CFB2" s="91"/>
      <c r="CFC2" s="91"/>
      <c r="CFD2" s="91"/>
      <c r="CFE2" s="91"/>
      <c r="CFF2" s="91"/>
      <c r="CFG2" s="91"/>
      <c r="CFH2" s="91"/>
      <c r="CFI2" s="91"/>
      <c r="CFJ2" s="91"/>
      <c r="CFK2" s="91"/>
      <c r="CFL2" s="91"/>
      <c r="CFM2" s="91"/>
      <c r="CFN2" s="91"/>
      <c r="CFO2" s="91"/>
      <c r="CFP2" s="91"/>
      <c r="CFQ2" s="91"/>
      <c r="CFR2" s="91"/>
      <c r="CFS2" s="91"/>
      <c r="CFT2" s="91"/>
      <c r="CFU2" s="91"/>
      <c r="CFV2" s="91"/>
      <c r="CFW2" s="91"/>
      <c r="CFX2" s="91"/>
      <c r="CFY2" s="91"/>
      <c r="CFZ2" s="91"/>
      <c r="CGA2" s="91"/>
      <c r="CGB2" s="91"/>
      <c r="CGC2" s="91"/>
      <c r="CGD2" s="91"/>
      <c r="CGE2" s="91"/>
      <c r="CGF2" s="91"/>
      <c r="CGG2" s="91"/>
      <c r="CGH2" s="91"/>
      <c r="CGI2" s="91"/>
      <c r="CGJ2" s="91"/>
      <c r="CGK2" s="91"/>
      <c r="CGL2" s="91"/>
      <c r="CGM2" s="91"/>
      <c r="CGN2" s="91"/>
      <c r="CGO2" s="91"/>
      <c r="CGP2" s="91"/>
      <c r="CGQ2" s="91"/>
      <c r="CGR2" s="91"/>
      <c r="CGS2" s="91"/>
      <c r="CGT2" s="91"/>
      <c r="CGU2" s="91"/>
      <c r="CGV2" s="91"/>
      <c r="CGW2" s="91"/>
      <c r="CGX2" s="91"/>
      <c r="CGY2" s="91"/>
      <c r="CGZ2" s="91"/>
      <c r="CHA2" s="91"/>
      <c r="CHB2" s="91"/>
      <c r="CHC2" s="91"/>
      <c r="CHD2" s="91"/>
      <c r="CHE2" s="91"/>
      <c r="CHF2" s="91"/>
      <c r="CHG2" s="91"/>
      <c r="CHH2" s="91"/>
      <c r="CHI2" s="91"/>
      <c r="CHJ2" s="91"/>
      <c r="CHK2" s="91"/>
      <c r="CHL2" s="91"/>
      <c r="CHM2" s="91"/>
      <c r="CHN2" s="91"/>
      <c r="CHO2" s="91"/>
      <c r="CHP2" s="91"/>
      <c r="CHQ2" s="91"/>
      <c r="CHR2" s="91"/>
      <c r="CHS2" s="91"/>
      <c r="CHT2" s="91"/>
      <c r="CHU2" s="91"/>
      <c r="CHV2" s="91"/>
      <c r="CHW2" s="91"/>
      <c r="CHX2" s="91"/>
      <c r="CHY2" s="91"/>
      <c r="CHZ2" s="91"/>
      <c r="CIA2" s="91"/>
      <c r="CIB2" s="91"/>
      <c r="CIC2" s="91"/>
      <c r="CID2" s="91"/>
      <c r="CIE2" s="91"/>
      <c r="CIF2" s="91"/>
      <c r="CIG2" s="91"/>
      <c r="CIH2" s="91"/>
      <c r="CII2" s="91"/>
      <c r="CIJ2" s="91"/>
      <c r="CIK2" s="91"/>
      <c r="CIL2" s="91"/>
      <c r="CIM2" s="91"/>
      <c r="CIN2" s="91"/>
      <c r="CIO2" s="91"/>
      <c r="CIP2" s="91"/>
      <c r="CIQ2" s="91"/>
      <c r="CIR2" s="91"/>
      <c r="CIS2" s="91"/>
      <c r="CIT2" s="91"/>
      <c r="CIU2" s="91"/>
      <c r="CIV2" s="91"/>
      <c r="CIW2" s="91"/>
      <c r="CIX2" s="91"/>
      <c r="CIY2" s="91"/>
      <c r="CIZ2" s="91"/>
      <c r="CJA2" s="91"/>
      <c r="CJB2" s="91"/>
      <c r="CJC2" s="91"/>
      <c r="CJD2" s="91"/>
      <c r="CJE2" s="91"/>
      <c r="CJF2" s="91"/>
      <c r="CJG2" s="91"/>
      <c r="CJH2" s="91"/>
      <c r="CJI2" s="91"/>
      <c r="CJJ2" s="91"/>
      <c r="CJK2" s="91"/>
      <c r="CJL2" s="91"/>
      <c r="CJM2" s="91"/>
      <c r="CJN2" s="91"/>
      <c r="CJO2" s="91"/>
      <c r="CJP2" s="91"/>
      <c r="CJQ2" s="91"/>
      <c r="CJR2" s="91"/>
      <c r="CJS2" s="91"/>
      <c r="CJT2" s="91"/>
      <c r="CJU2" s="91"/>
      <c r="CJV2" s="91"/>
      <c r="CJW2" s="91"/>
      <c r="CJX2" s="91"/>
      <c r="CJY2" s="91"/>
      <c r="CJZ2" s="91"/>
      <c r="CKA2" s="91"/>
      <c r="CKB2" s="91"/>
      <c r="CKC2" s="91"/>
      <c r="CKD2" s="91"/>
      <c r="CKE2" s="91"/>
      <c r="CKF2" s="91"/>
      <c r="CKG2" s="91"/>
      <c r="CKH2" s="91"/>
      <c r="CKI2" s="91"/>
      <c r="CKJ2" s="91"/>
      <c r="CKK2" s="91"/>
      <c r="CKL2" s="91"/>
      <c r="CKM2" s="91"/>
      <c r="CKN2" s="91"/>
      <c r="CKO2" s="91"/>
      <c r="CKP2" s="91"/>
      <c r="CKQ2" s="91"/>
      <c r="CKR2" s="91"/>
      <c r="CKS2" s="91"/>
      <c r="CKT2" s="91"/>
      <c r="CKU2" s="91"/>
      <c r="CKV2" s="91"/>
      <c r="CKW2" s="91"/>
      <c r="CKX2" s="91"/>
      <c r="CKY2" s="91"/>
      <c r="CKZ2" s="91"/>
      <c r="CLA2" s="91"/>
      <c r="CLB2" s="91"/>
      <c r="CLC2" s="91"/>
      <c r="CLD2" s="91"/>
      <c r="CLE2" s="91"/>
      <c r="CLF2" s="91"/>
      <c r="CLG2" s="91"/>
      <c r="CLH2" s="91"/>
      <c r="CLI2" s="91"/>
      <c r="CLJ2" s="91"/>
      <c r="CLK2" s="91"/>
      <c r="CLL2" s="91"/>
      <c r="CLM2" s="91"/>
      <c r="CLN2" s="91"/>
      <c r="CLO2" s="91"/>
      <c r="CLP2" s="91"/>
      <c r="CLQ2" s="91"/>
      <c r="CLR2" s="91"/>
      <c r="CLS2" s="91"/>
      <c r="CLT2" s="91"/>
      <c r="CLU2" s="91"/>
      <c r="CLV2" s="91"/>
      <c r="CLW2" s="91"/>
      <c r="CLX2" s="91"/>
      <c r="CLY2" s="91"/>
      <c r="CLZ2" s="91"/>
      <c r="CMA2" s="91"/>
      <c r="CMB2" s="91"/>
      <c r="CMC2" s="91"/>
      <c r="CMD2" s="91"/>
      <c r="CME2" s="91"/>
      <c r="CMF2" s="91"/>
      <c r="CMG2" s="91"/>
      <c r="CMH2" s="91"/>
      <c r="CMI2" s="91"/>
      <c r="CMJ2" s="91"/>
      <c r="CMK2" s="91"/>
      <c r="CML2" s="91"/>
      <c r="CMM2" s="91"/>
      <c r="CMN2" s="91"/>
      <c r="CMO2" s="91"/>
      <c r="CMP2" s="91"/>
      <c r="CMQ2" s="91"/>
      <c r="CMR2" s="91"/>
      <c r="CMS2" s="91"/>
      <c r="CMT2" s="91"/>
      <c r="CMU2" s="91"/>
      <c r="CMV2" s="91"/>
      <c r="CMW2" s="91"/>
      <c r="CMX2" s="91"/>
      <c r="CMY2" s="91"/>
      <c r="CMZ2" s="91"/>
      <c r="CNA2" s="91"/>
      <c r="CNB2" s="91"/>
      <c r="CNC2" s="91"/>
      <c r="CND2" s="91"/>
      <c r="CNE2" s="91"/>
      <c r="CNF2" s="91"/>
      <c r="CNG2" s="91"/>
      <c r="CNH2" s="91"/>
      <c r="CNI2" s="91"/>
      <c r="CNJ2" s="91"/>
      <c r="CNK2" s="91"/>
      <c r="CNL2" s="91"/>
      <c r="CNM2" s="91"/>
      <c r="CNN2" s="91"/>
      <c r="CNO2" s="91"/>
      <c r="CNP2" s="91"/>
      <c r="CNQ2" s="91"/>
      <c r="CNR2" s="91"/>
      <c r="CNS2" s="91"/>
      <c r="CNT2" s="91"/>
      <c r="CNU2" s="91"/>
      <c r="CNV2" s="91"/>
      <c r="CNW2" s="91"/>
      <c r="CNX2" s="91"/>
      <c r="CNY2" s="91"/>
      <c r="CNZ2" s="91"/>
      <c r="COA2" s="91"/>
      <c r="COB2" s="91"/>
      <c r="COC2" s="91"/>
      <c r="COD2" s="91"/>
      <c r="COE2" s="91"/>
      <c r="COF2" s="91"/>
      <c r="COG2" s="91"/>
      <c r="COH2" s="91"/>
      <c r="COI2" s="91"/>
      <c r="COJ2" s="91"/>
      <c r="COK2" s="91"/>
      <c r="COL2" s="91"/>
      <c r="COM2" s="91"/>
      <c r="CON2" s="91"/>
      <c r="COO2" s="91"/>
      <c r="COP2" s="91"/>
      <c r="COQ2" s="91"/>
      <c r="COR2" s="91"/>
      <c r="COS2" s="91"/>
      <c r="COT2" s="91"/>
      <c r="COU2" s="91"/>
      <c r="COV2" s="91"/>
      <c r="COW2" s="91"/>
      <c r="COX2" s="91"/>
      <c r="COY2" s="91"/>
      <c r="COZ2" s="91"/>
      <c r="CPA2" s="91"/>
      <c r="CPB2" s="91"/>
      <c r="CPC2" s="91"/>
      <c r="CPD2" s="91"/>
      <c r="CPE2" s="91"/>
      <c r="CPF2" s="91"/>
      <c r="CPG2" s="91"/>
      <c r="CPH2" s="91"/>
      <c r="CPI2" s="91"/>
      <c r="CPJ2" s="91"/>
      <c r="CPK2" s="91"/>
      <c r="CPL2" s="91"/>
      <c r="CPM2" s="91"/>
      <c r="CPN2" s="91"/>
      <c r="CPO2" s="91"/>
      <c r="CPP2" s="91"/>
      <c r="CPQ2" s="91"/>
      <c r="CPR2" s="91"/>
      <c r="CPS2" s="91"/>
      <c r="CPT2" s="91"/>
      <c r="CPU2" s="91"/>
      <c r="CPV2" s="91"/>
      <c r="CPW2" s="91"/>
      <c r="CPX2" s="91"/>
      <c r="CPY2" s="91"/>
      <c r="CPZ2" s="91"/>
      <c r="CQA2" s="91"/>
      <c r="CQB2" s="91"/>
      <c r="CQC2" s="91"/>
      <c r="CQD2" s="91"/>
      <c r="CQE2" s="91"/>
      <c r="CQF2" s="91"/>
      <c r="CQG2" s="91"/>
      <c r="CQH2" s="91"/>
      <c r="CQI2" s="91"/>
      <c r="CQJ2" s="91"/>
      <c r="CQK2" s="91"/>
      <c r="CQL2" s="91"/>
      <c r="CQM2" s="91"/>
      <c r="CQN2" s="91"/>
      <c r="CQO2" s="91"/>
      <c r="CQP2" s="91"/>
      <c r="CQQ2" s="91"/>
      <c r="CQR2" s="91"/>
      <c r="CQS2" s="91"/>
      <c r="CQT2" s="91"/>
      <c r="CQU2" s="91"/>
      <c r="CQV2" s="91"/>
      <c r="CQW2" s="91"/>
      <c r="CQX2" s="91"/>
      <c r="CQY2" s="91"/>
      <c r="CQZ2" s="91"/>
      <c r="CRA2" s="91"/>
      <c r="CRB2" s="91"/>
      <c r="CRC2" s="91"/>
      <c r="CRD2" s="91"/>
      <c r="CRE2" s="91"/>
      <c r="CRF2" s="91"/>
      <c r="CRG2" s="91"/>
      <c r="CRH2" s="91"/>
      <c r="CRI2" s="91"/>
      <c r="CRJ2" s="91"/>
      <c r="CRK2" s="91"/>
      <c r="CRL2" s="91"/>
      <c r="CRM2" s="91"/>
      <c r="CRN2" s="91"/>
      <c r="CRO2" s="91"/>
      <c r="CRP2" s="91"/>
      <c r="CRQ2" s="91"/>
      <c r="CRR2" s="91"/>
      <c r="CRS2" s="91"/>
      <c r="CRT2" s="91"/>
      <c r="CRU2" s="91"/>
      <c r="CRV2" s="91"/>
      <c r="CRW2" s="91"/>
      <c r="CRX2" s="91"/>
      <c r="CRY2" s="91"/>
      <c r="CRZ2" s="91"/>
      <c r="CSA2" s="91"/>
      <c r="CSB2" s="91"/>
      <c r="CSC2" s="91"/>
      <c r="CSD2" s="91"/>
      <c r="CSE2" s="91"/>
      <c r="CSF2" s="91"/>
      <c r="CSG2" s="91"/>
      <c r="CSH2" s="91"/>
      <c r="CSI2" s="91"/>
      <c r="CSJ2" s="91"/>
      <c r="CSK2" s="91"/>
      <c r="CSL2" s="91"/>
      <c r="CSM2" s="91"/>
      <c r="CSN2" s="91"/>
      <c r="CSO2" s="91"/>
      <c r="CSP2" s="91"/>
      <c r="CSQ2" s="91"/>
      <c r="CSR2" s="91"/>
      <c r="CSS2" s="91"/>
      <c r="CST2" s="91"/>
      <c r="CSU2" s="91"/>
      <c r="CSV2" s="91"/>
      <c r="CSW2" s="91"/>
      <c r="CSX2" s="91"/>
      <c r="CSY2" s="91"/>
      <c r="CSZ2" s="91"/>
      <c r="CTA2" s="91"/>
      <c r="CTB2" s="91"/>
      <c r="CTC2" s="91"/>
      <c r="CTD2" s="91"/>
      <c r="CTE2" s="91"/>
      <c r="CTF2" s="91"/>
      <c r="CTG2" s="91"/>
      <c r="CTH2" s="91"/>
      <c r="CTI2" s="91"/>
      <c r="CTJ2" s="91"/>
      <c r="CTK2" s="91"/>
      <c r="CTL2" s="91"/>
      <c r="CTM2" s="91"/>
      <c r="CTN2" s="91"/>
      <c r="CTO2" s="91"/>
      <c r="CTP2" s="91"/>
      <c r="CTQ2" s="91"/>
      <c r="CTR2" s="91"/>
      <c r="CTS2" s="91"/>
      <c r="CTT2" s="91"/>
      <c r="CTU2" s="91"/>
      <c r="CTV2" s="91"/>
      <c r="CTW2" s="91"/>
      <c r="CTX2" s="91"/>
      <c r="CTY2" s="91"/>
      <c r="CTZ2" s="91"/>
      <c r="CUA2" s="91"/>
      <c r="CUB2" s="91"/>
      <c r="CUC2" s="91"/>
      <c r="CUD2" s="91"/>
      <c r="CUE2" s="91"/>
      <c r="CUF2" s="91"/>
      <c r="CUG2" s="91"/>
      <c r="CUH2" s="91"/>
      <c r="CUI2" s="91"/>
      <c r="CUJ2" s="91"/>
      <c r="CUK2" s="91"/>
      <c r="CUL2" s="91"/>
      <c r="CUM2" s="91"/>
      <c r="CUN2" s="91"/>
      <c r="CUO2" s="91"/>
      <c r="CUP2" s="91"/>
      <c r="CUQ2" s="91"/>
      <c r="CUR2" s="91"/>
      <c r="CUS2" s="91"/>
      <c r="CUT2" s="91"/>
      <c r="CUU2" s="91"/>
      <c r="CUV2" s="91"/>
      <c r="CUW2" s="91"/>
      <c r="CUX2" s="91"/>
      <c r="CUY2" s="91"/>
      <c r="CUZ2" s="91"/>
      <c r="CVA2" s="91"/>
      <c r="CVB2" s="91"/>
      <c r="CVC2" s="91"/>
      <c r="CVD2" s="91"/>
      <c r="CVE2" s="91"/>
      <c r="CVF2" s="91"/>
      <c r="CVG2" s="91"/>
      <c r="CVH2" s="91"/>
      <c r="CVI2" s="91"/>
      <c r="CVJ2" s="91"/>
      <c r="CVK2" s="91"/>
      <c r="CVL2" s="91"/>
      <c r="CVM2" s="91"/>
      <c r="CVN2" s="91"/>
      <c r="CVO2" s="91"/>
      <c r="CVP2" s="91"/>
      <c r="CVQ2" s="91"/>
      <c r="CVR2" s="91"/>
      <c r="CVS2" s="91"/>
      <c r="CVT2" s="91"/>
      <c r="CVU2" s="91"/>
      <c r="CVV2" s="91"/>
      <c r="CVW2" s="91"/>
      <c r="CVX2" s="91"/>
      <c r="CVY2" s="91"/>
      <c r="CVZ2" s="91"/>
      <c r="CWA2" s="91"/>
      <c r="CWB2" s="91"/>
      <c r="CWC2" s="91"/>
      <c r="CWD2" s="91"/>
      <c r="CWE2" s="91"/>
      <c r="CWF2" s="91"/>
      <c r="CWG2" s="91"/>
      <c r="CWH2" s="91"/>
      <c r="CWI2" s="91"/>
      <c r="CWJ2" s="91"/>
      <c r="CWK2" s="91"/>
      <c r="CWL2" s="91"/>
      <c r="CWM2" s="91"/>
      <c r="CWN2" s="91"/>
      <c r="CWO2" s="91"/>
      <c r="CWP2" s="91"/>
      <c r="CWQ2" s="91"/>
      <c r="CWR2" s="91"/>
      <c r="CWS2" s="91"/>
      <c r="CWT2" s="91"/>
      <c r="CWU2" s="91"/>
      <c r="CWV2" s="91"/>
      <c r="CWW2" s="91"/>
      <c r="CWX2" s="91"/>
      <c r="CWY2" s="91"/>
      <c r="CWZ2" s="91"/>
      <c r="CXA2" s="91"/>
      <c r="CXB2" s="91"/>
      <c r="CXC2" s="91"/>
      <c r="CXD2" s="91"/>
      <c r="CXE2" s="91"/>
      <c r="CXF2" s="91"/>
      <c r="CXG2" s="91"/>
      <c r="CXH2" s="91"/>
      <c r="CXI2" s="91"/>
      <c r="CXJ2" s="91"/>
      <c r="CXK2" s="91"/>
      <c r="CXL2" s="91"/>
      <c r="CXM2" s="91"/>
      <c r="CXN2" s="91"/>
      <c r="CXO2" s="91"/>
      <c r="CXP2" s="91"/>
      <c r="CXQ2" s="91"/>
      <c r="CXR2" s="91"/>
      <c r="CXS2" s="91"/>
      <c r="CXT2" s="91"/>
      <c r="CXU2" s="91"/>
      <c r="CXV2" s="91"/>
      <c r="CXW2" s="91"/>
      <c r="CXX2" s="91"/>
      <c r="CXY2" s="91"/>
      <c r="CXZ2" s="91"/>
      <c r="CYA2" s="91"/>
      <c r="CYB2" s="91"/>
      <c r="CYC2" s="91"/>
      <c r="CYD2" s="91"/>
      <c r="CYE2" s="91"/>
      <c r="CYF2" s="91"/>
      <c r="CYG2" s="91"/>
      <c r="CYH2" s="91"/>
      <c r="CYI2" s="91"/>
      <c r="CYJ2" s="91"/>
      <c r="CYK2" s="91"/>
      <c r="CYL2" s="91"/>
      <c r="CYM2" s="91"/>
      <c r="CYN2" s="91"/>
      <c r="CYO2" s="91"/>
      <c r="CYP2" s="91"/>
      <c r="CYQ2" s="91"/>
      <c r="CYR2" s="91"/>
      <c r="CYS2" s="91"/>
      <c r="CYT2" s="91"/>
      <c r="CYU2" s="91"/>
      <c r="CYV2" s="91"/>
      <c r="CYW2" s="91"/>
      <c r="CYX2" s="91"/>
      <c r="CYY2" s="91"/>
      <c r="CYZ2" s="91"/>
      <c r="CZA2" s="91"/>
      <c r="CZB2" s="91"/>
      <c r="CZC2" s="91"/>
      <c r="CZD2" s="91"/>
      <c r="CZE2" s="91"/>
      <c r="CZF2" s="91"/>
      <c r="CZG2" s="91"/>
      <c r="CZH2" s="91"/>
      <c r="CZI2" s="91"/>
      <c r="CZJ2" s="91"/>
      <c r="CZK2" s="91"/>
      <c r="CZL2" s="91"/>
      <c r="CZM2" s="91"/>
      <c r="CZN2" s="91"/>
      <c r="CZO2" s="91"/>
      <c r="CZP2" s="91"/>
      <c r="CZQ2" s="91"/>
      <c r="CZR2" s="91"/>
      <c r="CZS2" s="91"/>
      <c r="CZT2" s="91"/>
      <c r="CZU2" s="91"/>
      <c r="CZV2" s="91"/>
      <c r="CZW2" s="91"/>
      <c r="CZX2" s="91"/>
      <c r="CZY2" s="91"/>
      <c r="CZZ2" s="91"/>
      <c r="DAA2" s="91"/>
      <c r="DAB2" s="91"/>
      <c r="DAC2" s="91"/>
      <c r="DAD2" s="91"/>
      <c r="DAE2" s="91"/>
      <c r="DAF2" s="91"/>
      <c r="DAG2" s="91"/>
      <c r="DAH2" s="91"/>
      <c r="DAI2" s="91"/>
      <c r="DAJ2" s="91"/>
      <c r="DAK2" s="91"/>
      <c r="DAL2" s="91"/>
      <c r="DAM2" s="91"/>
      <c r="DAN2" s="91"/>
      <c r="DAO2" s="91"/>
      <c r="DAP2" s="91"/>
      <c r="DAQ2" s="91"/>
      <c r="DAR2" s="91"/>
      <c r="DAS2" s="91"/>
      <c r="DAT2" s="91"/>
      <c r="DAU2" s="91"/>
      <c r="DAV2" s="91"/>
      <c r="DAW2" s="91"/>
      <c r="DAX2" s="91"/>
      <c r="DAY2" s="91"/>
      <c r="DAZ2" s="91"/>
      <c r="DBA2" s="91"/>
      <c r="DBB2" s="91"/>
      <c r="DBC2" s="91"/>
      <c r="DBD2" s="91"/>
      <c r="DBE2" s="91"/>
      <c r="DBF2" s="91"/>
      <c r="DBG2" s="91"/>
      <c r="DBH2" s="91"/>
      <c r="DBI2" s="91"/>
      <c r="DBJ2" s="91"/>
      <c r="DBK2" s="91"/>
      <c r="DBL2" s="91"/>
      <c r="DBM2" s="91"/>
      <c r="DBN2" s="91"/>
      <c r="DBO2" s="91"/>
      <c r="DBP2" s="91"/>
      <c r="DBQ2" s="91"/>
      <c r="DBR2" s="91"/>
      <c r="DBS2" s="91"/>
      <c r="DBT2" s="91"/>
      <c r="DBU2" s="91"/>
      <c r="DBV2" s="91"/>
      <c r="DBW2" s="91"/>
      <c r="DBX2" s="91"/>
      <c r="DBY2" s="91"/>
      <c r="DBZ2" s="91"/>
      <c r="DCA2" s="91"/>
      <c r="DCB2" s="91"/>
      <c r="DCC2" s="91"/>
      <c r="DCD2" s="91"/>
      <c r="DCE2" s="91"/>
      <c r="DCF2" s="91"/>
      <c r="DCG2" s="91"/>
      <c r="DCH2" s="91"/>
      <c r="DCI2" s="91"/>
      <c r="DCJ2" s="91"/>
      <c r="DCK2" s="91"/>
      <c r="DCL2" s="91"/>
      <c r="DCM2" s="91"/>
      <c r="DCN2" s="91"/>
      <c r="DCO2" s="91"/>
      <c r="DCP2" s="91"/>
      <c r="DCQ2" s="91"/>
      <c r="DCR2" s="91"/>
      <c r="DCS2" s="91"/>
      <c r="DCT2" s="91"/>
      <c r="DCU2" s="91"/>
      <c r="DCV2" s="91"/>
      <c r="DCW2" s="91"/>
      <c r="DCX2" s="91"/>
      <c r="DCY2" s="91"/>
      <c r="DCZ2" s="91"/>
      <c r="DDA2" s="91"/>
      <c r="DDB2" s="91"/>
      <c r="DDC2" s="91"/>
      <c r="DDD2" s="91"/>
      <c r="DDE2" s="91"/>
      <c r="DDF2" s="91"/>
      <c r="DDG2" s="91"/>
      <c r="DDH2" s="91"/>
      <c r="DDI2" s="91"/>
      <c r="DDJ2" s="91"/>
      <c r="DDK2" s="91"/>
      <c r="DDL2" s="91"/>
      <c r="DDM2" s="91"/>
      <c r="DDN2" s="91"/>
      <c r="DDO2" s="91"/>
      <c r="DDP2" s="91"/>
      <c r="DDQ2" s="91"/>
      <c r="DDR2" s="91"/>
      <c r="DDS2" s="91"/>
      <c r="DDT2" s="91"/>
      <c r="DDU2" s="91"/>
      <c r="DDV2" s="91"/>
      <c r="DDW2" s="91"/>
      <c r="DDX2" s="91"/>
      <c r="DDY2" s="91"/>
      <c r="DDZ2" s="91"/>
      <c r="DEA2" s="91"/>
      <c r="DEB2" s="91"/>
      <c r="DEC2" s="91"/>
      <c r="DED2" s="91"/>
      <c r="DEE2" s="91"/>
      <c r="DEF2" s="91"/>
      <c r="DEG2" s="91"/>
      <c r="DEH2" s="91"/>
      <c r="DEI2" s="91"/>
      <c r="DEJ2" s="91"/>
      <c r="DEK2" s="91"/>
      <c r="DEL2" s="91"/>
      <c r="DEM2" s="91"/>
      <c r="DEN2" s="91"/>
      <c r="DEO2" s="91"/>
      <c r="DEP2" s="91"/>
      <c r="DEQ2" s="91"/>
      <c r="DER2" s="91"/>
      <c r="DES2" s="91"/>
      <c r="DET2" s="91"/>
      <c r="DEU2" s="91"/>
      <c r="DEV2" s="91"/>
      <c r="DEW2" s="91"/>
      <c r="DEX2" s="91"/>
      <c r="DEY2" s="91"/>
      <c r="DEZ2" s="91"/>
      <c r="DFA2" s="91"/>
      <c r="DFB2" s="91"/>
      <c r="DFC2" s="91"/>
      <c r="DFD2" s="91"/>
      <c r="DFE2" s="91"/>
      <c r="DFF2" s="91"/>
      <c r="DFG2" s="91"/>
      <c r="DFH2" s="91"/>
      <c r="DFI2" s="91"/>
      <c r="DFJ2" s="91"/>
      <c r="DFK2" s="91"/>
      <c r="DFL2" s="91"/>
      <c r="DFM2" s="91"/>
      <c r="DFN2" s="91"/>
      <c r="DFO2" s="91"/>
      <c r="DFP2" s="91"/>
      <c r="DFQ2" s="91"/>
      <c r="DFR2" s="91"/>
      <c r="DFS2" s="91"/>
      <c r="DFT2" s="91"/>
      <c r="DFU2" s="91"/>
      <c r="DFV2" s="91"/>
      <c r="DFW2" s="91"/>
      <c r="DFX2" s="91"/>
      <c r="DFY2" s="91"/>
      <c r="DFZ2" s="91"/>
      <c r="DGA2" s="91"/>
      <c r="DGB2" s="91"/>
      <c r="DGC2" s="91"/>
      <c r="DGD2" s="91"/>
      <c r="DGE2" s="91"/>
      <c r="DGF2" s="91"/>
      <c r="DGG2" s="91"/>
      <c r="DGH2" s="91"/>
      <c r="DGI2" s="91"/>
      <c r="DGJ2" s="91"/>
      <c r="DGK2" s="91"/>
      <c r="DGL2" s="91"/>
      <c r="DGM2" s="91"/>
      <c r="DGN2" s="91"/>
      <c r="DGO2" s="91"/>
      <c r="DGP2" s="91"/>
      <c r="DGQ2" s="91"/>
      <c r="DGR2" s="91"/>
      <c r="DGS2" s="91"/>
      <c r="DGT2" s="91"/>
      <c r="DGU2" s="91"/>
      <c r="DGV2" s="91"/>
      <c r="DGW2" s="91"/>
      <c r="DGX2" s="91"/>
      <c r="DGY2" s="91"/>
      <c r="DGZ2" s="91"/>
      <c r="DHA2" s="91"/>
      <c r="DHB2" s="91"/>
      <c r="DHC2" s="91"/>
      <c r="DHD2" s="91"/>
      <c r="DHE2" s="91"/>
      <c r="DHF2" s="91"/>
      <c r="DHG2" s="91"/>
      <c r="DHH2" s="91"/>
      <c r="DHI2" s="91"/>
      <c r="DHJ2" s="91"/>
      <c r="DHK2" s="91"/>
      <c r="DHL2" s="91"/>
      <c r="DHM2" s="91"/>
      <c r="DHN2" s="91"/>
      <c r="DHO2" s="91"/>
      <c r="DHP2" s="91"/>
      <c r="DHQ2" s="91"/>
      <c r="DHR2" s="91"/>
      <c r="DHS2" s="91"/>
      <c r="DHT2" s="91"/>
      <c r="DHU2" s="91"/>
      <c r="DHV2" s="91"/>
      <c r="DHW2" s="91"/>
      <c r="DHX2" s="91"/>
      <c r="DHY2" s="91"/>
      <c r="DHZ2" s="91"/>
      <c r="DIA2" s="91"/>
      <c r="DIB2" s="91"/>
      <c r="DIC2" s="91"/>
      <c r="DID2" s="91"/>
      <c r="DIE2" s="91"/>
      <c r="DIF2" s="91"/>
      <c r="DIG2" s="91"/>
      <c r="DIH2" s="91"/>
      <c r="DII2" s="91"/>
      <c r="DIJ2" s="91"/>
      <c r="DIK2" s="91"/>
      <c r="DIL2" s="91"/>
      <c r="DIM2" s="91"/>
      <c r="DIN2" s="91"/>
      <c r="DIO2" s="91"/>
      <c r="DIP2" s="91"/>
      <c r="DIQ2" s="91"/>
      <c r="DIR2" s="91"/>
      <c r="DIS2" s="91"/>
      <c r="DIT2" s="91"/>
      <c r="DIU2" s="91"/>
      <c r="DIV2" s="91"/>
      <c r="DIW2" s="91"/>
      <c r="DIX2" s="91"/>
      <c r="DIY2" s="91"/>
      <c r="DIZ2" s="91"/>
      <c r="DJA2" s="91"/>
      <c r="DJB2" s="91"/>
      <c r="DJC2" s="91"/>
      <c r="DJD2" s="91"/>
      <c r="DJE2" s="91"/>
      <c r="DJF2" s="91"/>
      <c r="DJG2" s="91"/>
      <c r="DJH2" s="91"/>
      <c r="DJI2" s="91"/>
      <c r="DJJ2" s="91"/>
      <c r="DJK2" s="91"/>
      <c r="DJL2" s="91"/>
      <c r="DJM2" s="91"/>
      <c r="DJN2" s="91"/>
      <c r="DJO2" s="91"/>
      <c r="DJP2" s="91"/>
      <c r="DJQ2" s="91"/>
      <c r="DJR2" s="91"/>
      <c r="DJS2" s="91"/>
      <c r="DJT2" s="91"/>
      <c r="DJU2" s="91"/>
      <c r="DJV2" s="91"/>
      <c r="DJW2" s="91"/>
      <c r="DJX2" s="91"/>
      <c r="DJY2" s="91"/>
      <c r="DJZ2" s="91"/>
      <c r="DKA2" s="91"/>
      <c r="DKB2" s="91"/>
      <c r="DKC2" s="91"/>
      <c r="DKD2" s="91"/>
      <c r="DKE2" s="91"/>
      <c r="DKF2" s="91"/>
      <c r="DKG2" s="91"/>
      <c r="DKH2" s="91"/>
      <c r="DKI2" s="91"/>
      <c r="DKJ2" s="91"/>
      <c r="DKK2" s="91"/>
      <c r="DKL2" s="91"/>
      <c r="DKM2" s="91"/>
      <c r="DKN2" s="91"/>
      <c r="DKO2" s="91"/>
      <c r="DKP2" s="91"/>
      <c r="DKQ2" s="91"/>
      <c r="DKR2" s="91"/>
      <c r="DKS2" s="91"/>
      <c r="DKT2" s="91"/>
      <c r="DKU2" s="91"/>
      <c r="DKV2" s="91"/>
      <c r="DKW2" s="91"/>
      <c r="DKX2" s="91"/>
      <c r="DKY2" s="91"/>
      <c r="DKZ2" s="91"/>
      <c r="DLA2" s="91"/>
      <c r="DLB2" s="91"/>
      <c r="DLC2" s="91"/>
      <c r="DLD2" s="91"/>
      <c r="DLE2" s="91"/>
      <c r="DLF2" s="91"/>
      <c r="DLG2" s="91"/>
      <c r="DLH2" s="91"/>
      <c r="DLI2" s="91"/>
      <c r="DLJ2" s="91"/>
      <c r="DLK2" s="91"/>
      <c r="DLL2" s="91"/>
      <c r="DLM2" s="91"/>
      <c r="DLN2" s="91"/>
      <c r="DLO2" s="91"/>
      <c r="DLP2" s="91"/>
      <c r="DLQ2" s="91"/>
      <c r="DLR2" s="91"/>
      <c r="DLS2" s="91"/>
      <c r="DLT2" s="91"/>
      <c r="DLU2" s="91"/>
      <c r="DLV2" s="91"/>
      <c r="DLW2" s="91"/>
      <c r="DLX2" s="91"/>
      <c r="DLY2" s="91"/>
      <c r="DLZ2" s="91"/>
      <c r="DMA2" s="91"/>
      <c r="DMB2" s="91"/>
      <c r="DMC2" s="91"/>
      <c r="DMD2" s="91"/>
      <c r="DME2" s="91"/>
      <c r="DMF2" s="91"/>
      <c r="DMG2" s="91"/>
      <c r="DMH2" s="91"/>
      <c r="DMI2" s="91"/>
      <c r="DMJ2" s="91"/>
      <c r="DMK2" s="91"/>
      <c r="DML2" s="91"/>
      <c r="DMM2" s="91"/>
      <c r="DMN2" s="91"/>
      <c r="DMO2" s="91"/>
      <c r="DMP2" s="91"/>
      <c r="DMQ2" s="91"/>
      <c r="DMR2" s="91"/>
      <c r="DMS2" s="91"/>
      <c r="DMT2" s="91"/>
      <c r="DMU2" s="91"/>
      <c r="DMV2" s="91"/>
      <c r="DMW2" s="91"/>
      <c r="DMX2" s="91"/>
      <c r="DMY2" s="91"/>
      <c r="DMZ2" s="91"/>
      <c r="DNA2" s="91"/>
      <c r="DNB2" s="91"/>
      <c r="DNC2" s="91"/>
      <c r="DND2" s="91"/>
      <c r="DNE2" s="91"/>
      <c r="DNF2" s="91"/>
      <c r="DNG2" s="91"/>
      <c r="DNH2" s="91"/>
      <c r="DNI2" s="91"/>
      <c r="DNJ2" s="91"/>
      <c r="DNK2" s="91"/>
      <c r="DNL2" s="91"/>
      <c r="DNM2" s="91"/>
      <c r="DNN2" s="91"/>
      <c r="DNO2" s="91"/>
      <c r="DNP2" s="91"/>
      <c r="DNQ2" s="91"/>
      <c r="DNR2" s="91"/>
      <c r="DNS2" s="91"/>
      <c r="DNT2" s="91"/>
      <c r="DNU2" s="91"/>
      <c r="DNV2" s="91"/>
      <c r="DNW2" s="91"/>
      <c r="DNX2" s="91"/>
      <c r="DNY2" s="91"/>
      <c r="DNZ2" s="91"/>
      <c r="DOA2" s="91"/>
      <c r="DOB2" s="91"/>
      <c r="DOC2" s="91"/>
      <c r="DOD2" s="91"/>
      <c r="DOE2" s="91"/>
      <c r="DOF2" s="91"/>
      <c r="DOG2" s="91"/>
      <c r="DOH2" s="91"/>
      <c r="DOI2" s="91"/>
      <c r="DOJ2" s="91"/>
      <c r="DOK2" s="91"/>
      <c r="DOL2" s="91"/>
      <c r="DOM2" s="91"/>
      <c r="DON2" s="91"/>
      <c r="DOO2" s="91"/>
      <c r="DOP2" s="91"/>
      <c r="DOQ2" s="91"/>
      <c r="DOR2" s="91"/>
      <c r="DOS2" s="91"/>
      <c r="DOT2" s="91"/>
      <c r="DOU2" s="91"/>
      <c r="DOV2" s="91"/>
      <c r="DOW2" s="91"/>
      <c r="DOX2" s="91"/>
      <c r="DOY2" s="91"/>
      <c r="DOZ2" s="91"/>
      <c r="DPA2" s="91"/>
      <c r="DPB2" s="91"/>
      <c r="DPC2" s="91"/>
      <c r="DPD2" s="91"/>
      <c r="DPE2" s="91"/>
      <c r="DPF2" s="91"/>
      <c r="DPG2" s="91"/>
      <c r="DPH2" s="91"/>
      <c r="DPI2" s="91"/>
      <c r="DPJ2" s="91"/>
      <c r="DPK2" s="91"/>
      <c r="DPL2" s="91"/>
      <c r="DPM2" s="91"/>
      <c r="DPN2" s="91"/>
      <c r="DPO2" s="91"/>
      <c r="DPP2" s="91"/>
      <c r="DPQ2" s="91"/>
      <c r="DPR2" s="91"/>
      <c r="DPS2" s="91"/>
      <c r="DPT2" s="91"/>
      <c r="DPU2" s="91"/>
      <c r="DPV2" s="91"/>
      <c r="DPW2" s="91"/>
      <c r="DPX2" s="91"/>
      <c r="DPY2" s="91"/>
      <c r="DPZ2" s="91"/>
      <c r="DQA2" s="91"/>
      <c r="DQB2" s="91"/>
      <c r="DQC2" s="91"/>
      <c r="DQD2" s="91"/>
      <c r="DQE2" s="91"/>
      <c r="DQF2" s="91"/>
      <c r="DQG2" s="91"/>
      <c r="DQH2" s="91"/>
      <c r="DQI2" s="91"/>
      <c r="DQJ2" s="91"/>
      <c r="DQK2" s="91"/>
      <c r="DQL2" s="91"/>
      <c r="DQM2" s="91"/>
      <c r="DQN2" s="91"/>
      <c r="DQO2" s="91"/>
      <c r="DQP2" s="91"/>
      <c r="DQQ2" s="91"/>
      <c r="DQR2" s="91"/>
      <c r="DQS2" s="91"/>
      <c r="DQT2" s="91"/>
      <c r="DQU2" s="91"/>
      <c r="DQV2" s="91"/>
      <c r="DQW2" s="91"/>
      <c r="DQX2" s="91"/>
      <c r="DQY2" s="91"/>
      <c r="DQZ2" s="91"/>
      <c r="DRA2" s="91"/>
      <c r="DRB2" s="91"/>
      <c r="DRC2" s="91"/>
      <c r="DRD2" s="91"/>
      <c r="DRE2" s="91"/>
      <c r="DRF2" s="91"/>
      <c r="DRG2" s="91"/>
      <c r="DRH2" s="91"/>
      <c r="DRI2" s="91"/>
      <c r="DRJ2" s="91"/>
      <c r="DRK2" s="91"/>
      <c r="DRL2" s="91"/>
      <c r="DRM2" s="91"/>
      <c r="DRN2" s="91"/>
      <c r="DRO2" s="91"/>
      <c r="DRP2" s="91"/>
      <c r="DRQ2" s="91"/>
      <c r="DRR2" s="91"/>
      <c r="DRS2" s="91"/>
      <c r="DRT2" s="91"/>
      <c r="DRU2" s="91"/>
      <c r="DRV2" s="91"/>
      <c r="DRW2" s="91"/>
      <c r="DRX2" s="91"/>
      <c r="DRY2" s="91"/>
      <c r="DRZ2" s="91"/>
      <c r="DSA2" s="91"/>
      <c r="DSB2" s="91"/>
      <c r="DSC2" s="91"/>
      <c r="DSD2" s="91"/>
      <c r="DSE2" s="91"/>
      <c r="DSF2" s="91"/>
      <c r="DSG2" s="91"/>
      <c r="DSH2" s="91"/>
      <c r="DSI2" s="91"/>
      <c r="DSJ2" s="91"/>
      <c r="DSK2" s="91"/>
      <c r="DSL2" s="91"/>
      <c r="DSM2" s="91"/>
      <c r="DSN2" s="91"/>
      <c r="DSO2" s="91"/>
      <c r="DSP2" s="91"/>
      <c r="DSQ2" s="91"/>
      <c r="DSR2" s="91"/>
      <c r="DSS2" s="91"/>
      <c r="DST2" s="91"/>
      <c r="DSU2" s="91"/>
      <c r="DSV2" s="91"/>
      <c r="DSW2" s="91"/>
      <c r="DSX2" s="91"/>
      <c r="DSY2" s="91"/>
      <c r="DSZ2" s="91"/>
      <c r="DTA2" s="91"/>
      <c r="DTB2" s="91"/>
      <c r="DTC2" s="91"/>
      <c r="DTD2" s="91"/>
      <c r="DTE2" s="91"/>
      <c r="DTF2" s="91"/>
      <c r="DTG2" s="91"/>
      <c r="DTH2" s="91"/>
      <c r="DTI2" s="91"/>
      <c r="DTJ2" s="91"/>
      <c r="DTK2" s="91"/>
      <c r="DTL2" s="91"/>
      <c r="DTM2" s="91"/>
      <c r="DTN2" s="91"/>
      <c r="DTO2" s="91"/>
      <c r="DTP2" s="91"/>
      <c r="DTQ2" s="91"/>
      <c r="DTR2" s="91"/>
      <c r="DTS2" s="91"/>
      <c r="DTT2" s="91"/>
      <c r="DTU2" s="91"/>
      <c r="DTV2" s="91"/>
      <c r="DTW2" s="91"/>
      <c r="DTX2" s="91"/>
      <c r="DTY2" s="91"/>
      <c r="DTZ2" s="91"/>
      <c r="DUA2" s="91"/>
      <c r="DUB2" s="91"/>
      <c r="DUC2" s="91"/>
      <c r="DUD2" s="91"/>
      <c r="DUE2" s="91"/>
      <c r="DUF2" s="91"/>
      <c r="DUG2" s="91"/>
      <c r="DUH2" s="91"/>
      <c r="DUI2" s="91"/>
      <c r="DUJ2" s="91"/>
      <c r="DUK2" s="91"/>
      <c r="DUL2" s="91"/>
      <c r="DUM2" s="91"/>
      <c r="DUN2" s="91"/>
      <c r="DUO2" s="91"/>
      <c r="DUP2" s="91"/>
      <c r="DUQ2" s="91"/>
      <c r="DUR2" s="91"/>
      <c r="DUS2" s="91"/>
      <c r="DUT2" s="91"/>
      <c r="DUU2" s="91"/>
      <c r="DUV2" s="91"/>
      <c r="DUW2" s="91"/>
      <c r="DUX2" s="91"/>
      <c r="DUY2" s="91"/>
      <c r="DUZ2" s="91"/>
      <c r="DVA2" s="91"/>
      <c r="DVB2" s="91"/>
      <c r="DVC2" s="91"/>
      <c r="DVD2" s="91"/>
      <c r="DVE2" s="91"/>
      <c r="DVF2" s="91"/>
      <c r="DVG2" s="91"/>
      <c r="DVH2" s="91"/>
      <c r="DVI2" s="91"/>
      <c r="DVJ2" s="91"/>
      <c r="DVK2" s="91"/>
      <c r="DVL2" s="91"/>
      <c r="DVM2" s="91"/>
      <c r="DVN2" s="91"/>
      <c r="DVO2" s="91"/>
      <c r="DVP2" s="91"/>
      <c r="DVQ2" s="91"/>
      <c r="DVR2" s="91"/>
      <c r="DVS2" s="91"/>
      <c r="DVT2" s="91"/>
      <c r="DVU2" s="91"/>
      <c r="DVV2" s="91"/>
      <c r="DVW2" s="91"/>
      <c r="DVX2" s="91"/>
      <c r="DVY2" s="91"/>
      <c r="DVZ2" s="91"/>
      <c r="DWA2" s="91"/>
      <c r="DWB2" s="91"/>
      <c r="DWC2" s="91"/>
      <c r="DWD2" s="91"/>
      <c r="DWE2" s="91"/>
      <c r="DWF2" s="91"/>
      <c r="DWG2" s="91"/>
      <c r="DWH2" s="91"/>
      <c r="DWI2" s="91"/>
      <c r="DWJ2" s="91"/>
      <c r="DWK2" s="91"/>
      <c r="DWL2" s="91"/>
      <c r="DWM2" s="91"/>
      <c r="DWN2" s="91"/>
      <c r="DWO2" s="91"/>
      <c r="DWP2" s="91"/>
      <c r="DWQ2" s="91"/>
      <c r="DWR2" s="91"/>
      <c r="DWS2" s="91"/>
      <c r="DWT2" s="91"/>
      <c r="DWU2" s="91"/>
      <c r="DWV2" s="91"/>
      <c r="DWW2" s="91"/>
      <c r="DWX2" s="91"/>
      <c r="DWY2" s="91"/>
      <c r="DWZ2" s="91"/>
      <c r="DXA2" s="91"/>
      <c r="DXB2" s="91"/>
      <c r="DXC2" s="91"/>
      <c r="DXD2" s="91"/>
      <c r="DXE2" s="91"/>
      <c r="DXF2" s="91"/>
      <c r="DXG2" s="91"/>
      <c r="DXH2" s="91"/>
      <c r="DXI2" s="91"/>
      <c r="DXJ2" s="91"/>
      <c r="DXK2" s="91"/>
      <c r="DXL2" s="91"/>
      <c r="DXM2" s="91"/>
      <c r="DXN2" s="91"/>
      <c r="DXO2" s="91"/>
      <c r="DXP2" s="91"/>
      <c r="DXQ2" s="91"/>
      <c r="DXR2" s="91"/>
      <c r="DXS2" s="91"/>
      <c r="DXT2" s="91"/>
      <c r="DXU2" s="91"/>
      <c r="DXV2" s="91"/>
      <c r="DXW2" s="91"/>
      <c r="DXX2" s="91"/>
      <c r="DXY2" s="91"/>
      <c r="DXZ2" s="91"/>
      <c r="DYA2" s="91"/>
      <c r="DYB2" s="91"/>
      <c r="DYC2" s="91"/>
      <c r="DYD2" s="91"/>
      <c r="DYE2" s="91"/>
      <c r="DYF2" s="91"/>
      <c r="DYG2" s="91"/>
      <c r="DYH2" s="91"/>
      <c r="DYI2" s="91"/>
      <c r="DYJ2" s="91"/>
      <c r="DYK2" s="91"/>
      <c r="DYL2" s="91"/>
      <c r="DYM2" s="91"/>
      <c r="DYN2" s="91"/>
      <c r="DYO2" s="91"/>
      <c r="DYP2" s="91"/>
      <c r="DYQ2" s="91"/>
      <c r="DYR2" s="91"/>
      <c r="DYS2" s="91"/>
      <c r="DYT2" s="91"/>
      <c r="DYU2" s="91"/>
      <c r="DYV2" s="91"/>
      <c r="DYW2" s="91"/>
      <c r="DYX2" s="91"/>
      <c r="DYY2" s="91"/>
      <c r="DYZ2" s="91"/>
      <c r="DZA2" s="91"/>
      <c r="DZB2" s="91"/>
      <c r="DZC2" s="91"/>
      <c r="DZD2" s="91"/>
      <c r="DZE2" s="91"/>
      <c r="DZF2" s="91"/>
      <c r="DZG2" s="91"/>
      <c r="DZH2" s="91"/>
      <c r="DZI2" s="91"/>
      <c r="DZJ2" s="91"/>
      <c r="DZK2" s="91"/>
      <c r="DZL2" s="91"/>
      <c r="DZM2" s="91"/>
      <c r="DZN2" s="91"/>
      <c r="DZO2" s="91"/>
      <c r="DZP2" s="91"/>
      <c r="DZQ2" s="91"/>
      <c r="DZR2" s="91"/>
      <c r="DZS2" s="91"/>
      <c r="DZT2" s="91"/>
      <c r="DZU2" s="91"/>
      <c r="DZV2" s="91"/>
      <c r="DZW2" s="91"/>
      <c r="DZX2" s="91"/>
      <c r="DZY2" s="91"/>
      <c r="DZZ2" s="91"/>
      <c r="EAA2" s="91"/>
      <c r="EAB2" s="91"/>
      <c r="EAC2" s="91"/>
      <c r="EAD2" s="91"/>
      <c r="EAE2" s="91"/>
      <c r="EAF2" s="91"/>
      <c r="EAG2" s="91"/>
      <c r="EAH2" s="91"/>
      <c r="EAI2" s="91"/>
      <c r="EAJ2" s="91"/>
      <c r="EAK2" s="91"/>
      <c r="EAL2" s="91"/>
      <c r="EAM2" s="91"/>
      <c r="EAN2" s="91"/>
      <c r="EAO2" s="91"/>
      <c r="EAP2" s="91"/>
      <c r="EAQ2" s="91"/>
      <c r="EAR2" s="91"/>
      <c r="EAS2" s="91"/>
      <c r="EAT2" s="91"/>
      <c r="EAU2" s="91"/>
      <c r="EAV2" s="91"/>
      <c r="EAW2" s="91"/>
      <c r="EAX2" s="91"/>
      <c r="EAY2" s="91"/>
      <c r="EAZ2" s="91"/>
      <c r="EBA2" s="91"/>
      <c r="EBB2" s="91"/>
      <c r="EBC2" s="91"/>
      <c r="EBD2" s="91"/>
      <c r="EBE2" s="91"/>
      <c r="EBF2" s="91"/>
      <c r="EBG2" s="91"/>
      <c r="EBH2" s="91"/>
      <c r="EBI2" s="91"/>
      <c r="EBJ2" s="91"/>
      <c r="EBK2" s="91"/>
      <c r="EBL2" s="91"/>
      <c r="EBM2" s="91"/>
      <c r="EBN2" s="91"/>
      <c r="EBO2" s="91"/>
      <c r="EBP2" s="91"/>
      <c r="EBQ2" s="91"/>
      <c r="EBR2" s="91"/>
      <c r="EBS2" s="91"/>
      <c r="EBT2" s="91"/>
      <c r="EBU2" s="91"/>
      <c r="EBV2" s="91"/>
      <c r="EBW2" s="91"/>
      <c r="EBX2" s="91"/>
      <c r="EBY2" s="91"/>
      <c r="EBZ2" s="91"/>
      <c r="ECA2" s="91"/>
      <c r="ECB2" s="91"/>
      <c r="ECC2" s="91"/>
      <c r="ECD2" s="91"/>
      <c r="ECE2" s="91"/>
      <c r="ECF2" s="91"/>
      <c r="ECG2" s="91"/>
      <c r="ECH2" s="91"/>
      <c r="ECI2" s="91"/>
      <c r="ECJ2" s="91"/>
      <c r="ECK2" s="91"/>
      <c r="ECL2" s="91"/>
      <c r="ECM2" s="91"/>
      <c r="ECN2" s="91"/>
      <c r="ECO2" s="91"/>
      <c r="ECP2" s="91"/>
      <c r="ECQ2" s="91"/>
      <c r="ECR2" s="91"/>
      <c r="ECS2" s="91"/>
      <c r="ECT2" s="91"/>
      <c r="ECU2" s="91"/>
      <c r="ECV2" s="91"/>
      <c r="ECW2" s="91"/>
      <c r="ECX2" s="91"/>
      <c r="ECY2" s="91"/>
      <c r="ECZ2" s="91"/>
      <c r="EDA2" s="91"/>
      <c r="EDB2" s="91"/>
      <c r="EDC2" s="91"/>
      <c r="EDD2" s="91"/>
      <c r="EDE2" s="91"/>
      <c r="EDF2" s="91"/>
      <c r="EDG2" s="91"/>
      <c r="EDH2" s="91"/>
      <c r="EDI2" s="91"/>
      <c r="EDJ2" s="91"/>
      <c r="EDK2" s="91"/>
      <c r="EDL2" s="91"/>
      <c r="EDM2" s="91"/>
      <c r="EDN2" s="91"/>
      <c r="EDO2" s="91"/>
      <c r="EDP2" s="91"/>
      <c r="EDQ2" s="91"/>
      <c r="EDR2" s="91"/>
      <c r="EDS2" s="91"/>
      <c r="EDT2" s="91"/>
      <c r="EDU2" s="91"/>
      <c r="EDV2" s="91"/>
      <c r="EDW2" s="91"/>
      <c r="EDX2" s="91"/>
      <c r="EDY2" s="91"/>
      <c r="EDZ2" s="91"/>
      <c r="EEA2" s="91"/>
      <c r="EEB2" s="91"/>
      <c r="EEC2" s="91"/>
      <c r="EED2" s="91"/>
      <c r="EEE2" s="91"/>
      <c r="EEF2" s="91"/>
      <c r="EEG2" s="91"/>
      <c r="EEH2" s="91"/>
      <c r="EEI2" s="91"/>
      <c r="EEJ2" s="91"/>
      <c r="EEK2" s="91"/>
      <c r="EEL2" s="91"/>
      <c r="EEM2" s="91"/>
      <c r="EEN2" s="91"/>
      <c r="EEO2" s="91"/>
      <c r="EEP2" s="91"/>
      <c r="EEQ2" s="91"/>
      <c r="EER2" s="91"/>
      <c r="EES2" s="91"/>
      <c r="EET2" s="91"/>
      <c r="EEU2" s="91"/>
      <c r="EEV2" s="91"/>
      <c r="EEW2" s="91"/>
      <c r="EEX2" s="91"/>
      <c r="EEY2" s="91"/>
      <c r="EEZ2" s="91"/>
      <c r="EFA2" s="91"/>
      <c r="EFB2" s="91"/>
      <c r="EFC2" s="91"/>
      <c r="EFD2" s="91"/>
      <c r="EFE2" s="91"/>
      <c r="EFF2" s="91"/>
      <c r="EFG2" s="91"/>
      <c r="EFH2" s="91"/>
      <c r="EFI2" s="91"/>
      <c r="EFJ2" s="91"/>
      <c r="EFK2" s="91"/>
      <c r="EFL2" s="91"/>
      <c r="EFM2" s="91"/>
      <c r="EFN2" s="91"/>
      <c r="EFO2" s="91"/>
      <c r="EFP2" s="91"/>
      <c r="EFQ2" s="91"/>
      <c r="EFR2" s="91"/>
      <c r="EFS2" s="91"/>
      <c r="EFT2" s="91"/>
      <c r="EFU2" s="91"/>
      <c r="EFV2" s="91"/>
      <c r="EFW2" s="91"/>
      <c r="EFX2" s="91"/>
      <c r="EFY2" s="91"/>
      <c r="EFZ2" s="91"/>
      <c r="EGA2" s="91"/>
      <c r="EGB2" s="91"/>
      <c r="EGC2" s="91"/>
      <c r="EGD2" s="91"/>
      <c r="EGE2" s="91"/>
      <c r="EGF2" s="91"/>
      <c r="EGG2" s="91"/>
      <c r="EGH2" s="91"/>
      <c r="EGI2" s="91"/>
      <c r="EGJ2" s="91"/>
      <c r="EGK2" s="91"/>
      <c r="EGL2" s="91"/>
      <c r="EGM2" s="91"/>
      <c r="EGN2" s="91"/>
      <c r="EGO2" s="91"/>
      <c r="EGP2" s="91"/>
      <c r="EGQ2" s="91"/>
      <c r="EGR2" s="91"/>
      <c r="EGS2" s="91"/>
      <c r="EGT2" s="91"/>
      <c r="EGU2" s="91"/>
      <c r="EGV2" s="91"/>
      <c r="EGW2" s="91"/>
      <c r="EGX2" s="91"/>
      <c r="EGY2" s="91"/>
      <c r="EGZ2" s="91"/>
      <c r="EHA2" s="91"/>
      <c r="EHB2" s="91"/>
      <c r="EHC2" s="91"/>
      <c r="EHD2" s="91"/>
      <c r="EHE2" s="91"/>
      <c r="EHF2" s="91"/>
      <c r="EHG2" s="91"/>
      <c r="EHH2" s="91"/>
      <c r="EHI2" s="91"/>
      <c r="EHJ2" s="91"/>
      <c r="EHK2" s="91"/>
      <c r="EHL2" s="91"/>
      <c r="EHM2" s="91"/>
      <c r="EHN2" s="91"/>
      <c r="EHO2" s="91"/>
      <c r="EHP2" s="91"/>
      <c r="EHQ2" s="91"/>
      <c r="EHR2" s="91"/>
      <c r="EHS2" s="91"/>
      <c r="EHT2" s="91"/>
      <c r="EHU2" s="91"/>
      <c r="EHV2" s="91"/>
      <c r="EHW2" s="91"/>
      <c r="EHX2" s="91"/>
      <c r="EHY2" s="91"/>
      <c r="EHZ2" s="91"/>
      <c r="EIA2" s="91"/>
      <c r="EIB2" s="91"/>
      <c r="EIC2" s="91"/>
      <c r="EID2" s="91"/>
      <c r="EIE2" s="91"/>
      <c r="EIF2" s="91"/>
      <c r="EIG2" s="91"/>
      <c r="EIH2" s="91"/>
      <c r="EII2" s="91"/>
      <c r="EIJ2" s="91"/>
      <c r="EIK2" s="91"/>
      <c r="EIL2" s="91"/>
      <c r="EIM2" s="91"/>
      <c r="EIN2" s="91"/>
      <c r="EIO2" s="91"/>
      <c r="EIP2" s="91"/>
      <c r="EIQ2" s="91"/>
      <c r="EIR2" s="91"/>
      <c r="EIS2" s="91"/>
      <c r="EIT2" s="91"/>
      <c r="EIU2" s="91"/>
      <c r="EIV2" s="91"/>
      <c r="EIW2" s="91"/>
      <c r="EIX2" s="91"/>
      <c r="EIY2" s="91"/>
      <c r="EIZ2" s="91"/>
      <c r="EJA2" s="91"/>
      <c r="EJB2" s="91"/>
      <c r="EJC2" s="91"/>
      <c r="EJD2" s="91"/>
      <c r="EJE2" s="91"/>
      <c r="EJF2" s="91"/>
      <c r="EJG2" s="91"/>
      <c r="EJH2" s="91"/>
      <c r="EJI2" s="91"/>
      <c r="EJJ2" s="91"/>
      <c r="EJK2" s="91"/>
      <c r="EJL2" s="91"/>
      <c r="EJM2" s="91"/>
      <c r="EJN2" s="91"/>
      <c r="EJO2" s="91"/>
      <c r="EJP2" s="91"/>
      <c r="EJQ2" s="91"/>
      <c r="EJR2" s="91"/>
      <c r="EJS2" s="91"/>
      <c r="EJT2" s="91"/>
      <c r="EJU2" s="91"/>
      <c r="EJV2" s="91"/>
      <c r="EJW2" s="91"/>
      <c r="EJX2" s="91"/>
      <c r="EJY2" s="91"/>
      <c r="EJZ2" s="91"/>
      <c r="EKA2" s="91"/>
      <c r="EKB2" s="91"/>
      <c r="EKC2" s="91"/>
      <c r="EKD2" s="91"/>
      <c r="EKE2" s="91"/>
      <c r="EKF2" s="91"/>
      <c r="EKG2" s="91"/>
      <c r="EKH2" s="91"/>
      <c r="EKI2" s="91"/>
      <c r="EKJ2" s="91"/>
      <c r="EKK2" s="91"/>
      <c r="EKL2" s="91"/>
      <c r="EKM2" s="91"/>
      <c r="EKN2" s="91"/>
      <c r="EKO2" s="91"/>
      <c r="EKP2" s="91"/>
      <c r="EKQ2" s="91"/>
      <c r="EKR2" s="91"/>
      <c r="EKS2" s="91"/>
      <c r="EKT2" s="91"/>
      <c r="EKU2" s="91"/>
      <c r="EKV2" s="91"/>
      <c r="EKW2" s="91"/>
      <c r="EKX2" s="91"/>
      <c r="EKY2" s="91"/>
      <c r="EKZ2" s="91"/>
      <c r="ELA2" s="91"/>
      <c r="ELB2" s="91"/>
      <c r="ELC2" s="91"/>
      <c r="ELD2" s="91"/>
      <c r="ELE2" s="91"/>
      <c r="ELF2" s="91"/>
      <c r="ELG2" s="91"/>
      <c r="ELH2" s="91"/>
      <c r="ELI2" s="91"/>
      <c r="ELJ2" s="91"/>
      <c r="ELK2" s="91"/>
      <c r="ELL2" s="91"/>
      <c r="ELM2" s="91"/>
      <c r="ELN2" s="91"/>
      <c r="ELO2" s="91"/>
      <c r="ELP2" s="91"/>
      <c r="ELQ2" s="91"/>
      <c r="ELR2" s="91"/>
      <c r="ELS2" s="91"/>
      <c r="ELT2" s="91"/>
      <c r="ELU2" s="91"/>
      <c r="ELV2" s="91"/>
      <c r="ELW2" s="91"/>
      <c r="ELX2" s="91"/>
      <c r="ELY2" s="91"/>
      <c r="ELZ2" s="91"/>
      <c r="EMA2" s="91"/>
      <c r="EMB2" s="91"/>
      <c r="EMC2" s="91"/>
      <c r="EMD2" s="91"/>
      <c r="EME2" s="91"/>
      <c r="EMF2" s="91"/>
      <c r="EMG2" s="91"/>
      <c r="EMH2" s="91"/>
      <c r="EMI2" s="91"/>
      <c r="EMJ2" s="91"/>
      <c r="EMK2" s="91"/>
      <c r="EML2" s="91"/>
      <c r="EMM2" s="91"/>
      <c r="EMN2" s="91"/>
      <c r="EMO2" s="91"/>
      <c r="EMP2" s="91"/>
      <c r="EMQ2" s="91"/>
      <c r="EMR2" s="91"/>
      <c r="EMS2" s="91"/>
      <c r="EMT2" s="91"/>
      <c r="EMU2" s="91"/>
      <c r="EMV2" s="91"/>
      <c r="EMW2" s="91"/>
      <c r="EMX2" s="91"/>
      <c r="EMY2" s="91"/>
      <c r="EMZ2" s="91"/>
      <c r="ENA2" s="91"/>
      <c r="ENB2" s="91"/>
      <c r="ENC2" s="91"/>
      <c r="END2" s="91"/>
      <c r="ENE2" s="91"/>
      <c r="ENF2" s="91"/>
      <c r="ENG2" s="91"/>
      <c r="ENH2" s="91"/>
      <c r="ENI2" s="91"/>
      <c r="ENJ2" s="91"/>
      <c r="ENK2" s="91"/>
      <c r="ENL2" s="91"/>
      <c r="ENM2" s="91"/>
      <c r="ENN2" s="91"/>
      <c r="ENO2" s="91"/>
      <c r="ENP2" s="91"/>
      <c r="ENQ2" s="91"/>
      <c r="ENR2" s="91"/>
      <c r="ENS2" s="91"/>
      <c r="ENT2" s="91"/>
      <c r="ENU2" s="91"/>
      <c r="ENV2" s="91"/>
      <c r="ENW2" s="91"/>
      <c r="ENX2" s="91"/>
      <c r="ENY2" s="91"/>
      <c r="ENZ2" s="91"/>
      <c r="EOA2" s="91"/>
      <c r="EOB2" s="91"/>
      <c r="EOC2" s="91"/>
      <c r="EOD2" s="91"/>
      <c r="EOE2" s="91"/>
      <c r="EOF2" s="91"/>
      <c r="EOG2" s="91"/>
      <c r="EOH2" s="91"/>
      <c r="EOI2" s="91"/>
      <c r="EOJ2" s="91"/>
      <c r="EOK2" s="91"/>
      <c r="EOL2" s="91"/>
      <c r="EOM2" s="91"/>
      <c r="EON2" s="91"/>
      <c r="EOO2" s="91"/>
      <c r="EOP2" s="91"/>
      <c r="EOQ2" s="91"/>
      <c r="EOR2" s="91"/>
      <c r="EOS2" s="91"/>
      <c r="EOT2" s="91"/>
      <c r="EOU2" s="91"/>
      <c r="EOV2" s="91"/>
      <c r="EOW2" s="91"/>
      <c r="EOX2" s="91"/>
      <c r="EOY2" s="91"/>
      <c r="EOZ2" s="91"/>
      <c r="EPA2" s="91"/>
      <c r="EPB2" s="91"/>
      <c r="EPC2" s="91"/>
      <c r="EPD2" s="91"/>
      <c r="EPE2" s="91"/>
      <c r="EPF2" s="91"/>
      <c r="EPG2" s="91"/>
      <c r="EPH2" s="91"/>
      <c r="EPI2" s="91"/>
      <c r="EPJ2" s="91"/>
      <c r="EPK2" s="91"/>
      <c r="EPL2" s="91"/>
      <c r="EPM2" s="91"/>
      <c r="EPN2" s="91"/>
      <c r="EPO2" s="91"/>
      <c r="EPP2" s="91"/>
      <c r="EPQ2" s="91"/>
      <c r="EPR2" s="91"/>
      <c r="EPS2" s="91"/>
      <c r="EPT2" s="91"/>
      <c r="EPU2" s="91"/>
      <c r="EPV2" s="91"/>
      <c r="EPW2" s="91"/>
      <c r="EPX2" s="91"/>
      <c r="EPY2" s="91"/>
      <c r="EPZ2" s="91"/>
      <c r="EQA2" s="91"/>
      <c r="EQB2" s="91"/>
      <c r="EQC2" s="91"/>
      <c r="EQD2" s="91"/>
      <c r="EQE2" s="91"/>
      <c r="EQF2" s="91"/>
      <c r="EQG2" s="91"/>
      <c r="EQH2" s="91"/>
      <c r="EQI2" s="91"/>
      <c r="EQJ2" s="91"/>
      <c r="EQK2" s="91"/>
      <c r="EQL2" s="91"/>
      <c r="EQM2" s="91"/>
      <c r="EQN2" s="91"/>
      <c r="EQO2" s="91"/>
      <c r="EQP2" s="91"/>
      <c r="EQQ2" s="91"/>
      <c r="EQR2" s="91"/>
      <c r="EQS2" s="91"/>
      <c r="EQT2" s="91"/>
      <c r="EQU2" s="91"/>
      <c r="EQV2" s="91"/>
      <c r="EQW2" s="91"/>
      <c r="EQX2" s="91"/>
      <c r="EQY2" s="91"/>
      <c r="EQZ2" s="91"/>
      <c r="ERA2" s="91"/>
      <c r="ERB2" s="91"/>
      <c r="ERC2" s="91"/>
      <c r="ERD2" s="91"/>
      <c r="ERE2" s="91"/>
      <c r="ERF2" s="91"/>
      <c r="ERG2" s="91"/>
      <c r="ERH2" s="91"/>
      <c r="ERI2" s="91"/>
      <c r="ERJ2" s="91"/>
      <c r="ERK2" s="91"/>
      <c r="ERL2" s="91"/>
      <c r="ERM2" s="91"/>
      <c r="ERN2" s="91"/>
      <c r="ERO2" s="91"/>
      <c r="ERP2" s="91"/>
      <c r="ERQ2" s="91"/>
      <c r="ERR2" s="91"/>
      <c r="ERS2" s="91"/>
      <c r="ERT2" s="91"/>
      <c r="ERU2" s="91"/>
      <c r="ERV2" s="91"/>
      <c r="ERW2" s="91"/>
      <c r="ERX2" s="91"/>
      <c r="ERY2" s="91"/>
      <c r="ERZ2" s="91"/>
      <c r="ESA2" s="91"/>
      <c r="ESB2" s="91"/>
      <c r="ESC2" s="91"/>
      <c r="ESD2" s="91"/>
      <c r="ESE2" s="91"/>
      <c r="ESF2" s="91"/>
      <c r="ESG2" s="91"/>
      <c r="ESH2" s="91"/>
      <c r="ESI2" s="91"/>
      <c r="ESJ2" s="91"/>
      <c r="ESK2" s="91"/>
      <c r="ESL2" s="91"/>
      <c r="ESM2" s="91"/>
      <c r="ESN2" s="91"/>
      <c r="ESO2" s="91"/>
      <c r="ESP2" s="91"/>
      <c r="ESQ2" s="91"/>
      <c r="ESR2" s="91"/>
      <c r="ESS2" s="91"/>
      <c r="EST2" s="91"/>
      <c r="ESU2" s="91"/>
      <c r="ESV2" s="91"/>
      <c r="ESW2" s="91"/>
      <c r="ESX2" s="91"/>
      <c r="ESY2" s="91"/>
      <c r="ESZ2" s="91"/>
      <c r="ETA2" s="91"/>
      <c r="ETB2" s="91"/>
      <c r="ETC2" s="91"/>
      <c r="ETD2" s="91"/>
      <c r="ETE2" s="91"/>
      <c r="ETF2" s="91"/>
      <c r="ETG2" s="91"/>
      <c r="ETH2" s="91"/>
      <c r="ETI2" s="91"/>
      <c r="ETJ2" s="91"/>
      <c r="ETK2" s="91"/>
      <c r="ETL2" s="91"/>
      <c r="ETM2" s="91"/>
      <c r="ETN2" s="91"/>
      <c r="ETO2" s="91"/>
      <c r="ETP2" s="91"/>
      <c r="ETQ2" s="91"/>
      <c r="ETR2" s="91"/>
      <c r="ETS2" s="91"/>
      <c r="ETT2" s="91"/>
      <c r="ETU2" s="91"/>
      <c r="ETV2" s="91"/>
      <c r="ETW2" s="91"/>
      <c r="ETX2" s="91"/>
      <c r="ETY2" s="91"/>
      <c r="ETZ2" s="91"/>
      <c r="EUA2" s="91"/>
      <c r="EUB2" s="91"/>
      <c r="EUC2" s="91"/>
      <c r="EUD2" s="91"/>
      <c r="EUE2" s="91"/>
      <c r="EUF2" s="91"/>
      <c r="EUG2" s="91"/>
      <c r="EUH2" s="91"/>
      <c r="EUI2" s="91"/>
      <c r="EUJ2" s="91"/>
      <c r="EUK2" s="91"/>
      <c r="EUL2" s="91"/>
      <c r="EUM2" s="91"/>
      <c r="EUN2" s="91"/>
      <c r="EUO2" s="91"/>
      <c r="EUP2" s="91"/>
      <c r="EUQ2" s="91"/>
      <c r="EUR2" s="91"/>
      <c r="EUS2" s="91"/>
      <c r="EUT2" s="91"/>
      <c r="EUU2" s="91"/>
      <c r="EUV2" s="91"/>
      <c r="EUW2" s="91"/>
      <c r="EUX2" s="91"/>
      <c r="EUY2" s="91"/>
      <c r="EUZ2" s="91"/>
      <c r="EVA2" s="91"/>
      <c r="EVB2" s="91"/>
      <c r="EVC2" s="91"/>
      <c r="EVD2" s="91"/>
      <c r="EVE2" s="91"/>
      <c r="EVF2" s="91"/>
      <c r="EVG2" s="91"/>
      <c r="EVH2" s="91"/>
      <c r="EVI2" s="91"/>
      <c r="EVJ2" s="91"/>
      <c r="EVK2" s="91"/>
      <c r="EVL2" s="91"/>
      <c r="EVM2" s="91"/>
      <c r="EVN2" s="91"/>
      <c r="EVO2" s="91"/>
      <c r="EVP2" s="91"/>
      <c r="EVQ2" s="91"/>
      <c r="EVR2" s="91"/>
      <c r="EVS2" s="91"/>
      <c r="EVT2" s="91"/>
      <c r="EVU2" s="91"/>
      <c r="EVV2" s="91"/>
      <c r="EVW2" s="91"/>
      <c r="EVX2" s="91"/>
      <c r="EVY2" s="91"/>
      <c r="EVZ2" s="91"/>
      <c r="EWA2" s="91"/>
      <c r="EWB2" s="91"/>
      <c r="EWC2" s="91"/>
      <c r="EWD2" s="91"/>
      <c r="EWE2" s="91"/>
      <c r="EWF2" s="91"/>
      <c r="EWG2" s="91"/>
      <c r="EWH2" s="91"/>
      <c r="EWI2" s="91"/>
      <c r="EWJ2" s="91"/>
      <c r="EWK2" s="91"/>
      <c r="EWL2" s="91"/>
      <c r="EWM2" s="91"/>
      <c r="EWN2" s="91"/>
      <c r="EWO2" s="91"/>
      <c r="EWP2" s="91"/>
      <c r="EWQ2" s="91"/>
      <c r="EWR2" s="91"/>
      <c r="EWS2" s="91"/>
      <c r="EWT2" s="91"/>
      <c r="EWU2" s="91"/>
      <c r="EWV2" s="91"/>
      <c r="EWW2" s="91"/>
      <c r="EWX2" s="91"/>
      <c r="EWY2" s="91"/>
      <c r="EWZ2" s="91"/>
      <c r="EXA2" s="91"/>
      <c r="EXB2" s="91"/>
      <c r="EXC2" s="91"/>
      <c r="EXD2" s="91"/>
      <c r="EXE2" s="91"/>
      <c r="EXF2" s="91"/>
      <c r="EXG2" s="91"/>
      <c r="EXH2" s="91"/>
      <c r="EXI2" s="91"/>
      <c r="EXJ2" s="91"/>
      <c r="EXK2" s="91"/>
      <c r="EXL2" s="91"/>
      <c r="EXM2" s="91"/>
      <c r="EXN2" s="91"/>
      <c r="EXO2" s="91"/>
      <c r="EXP2" s="91"/>
      <c r="EXQ2" s="91"/>
      <c r="EXR2" s="91"/>
      <c r="EXS2" s="91"/>
      <c r="EXT2" s="91"/>
      <c r="EXU2" s="91"/>
      <c r="EXV2" s="91"/>
      <c r="EXW2" s="91"/>
      <c r="EXX2" s="91"/>
      <c r="EXY2" s="91"/>
      <c r="EXZ2" s="91"/>
      <c r="EYA2" s="91"/>
      <c r="EYB2" s="91"/>
      <c r="EYC2" s="91"/>
      <c r="EYD2" s="91"/>
      <c r="EYE2" s="91"/>
      <c r="EYF2" s="91"/>
      <c r="EYG2" s="91"/>
      <c r="EYH2" s="91"/>
      <c r="EYI2" s="91"/>
      <c r="EYJ2" s="91"/>
      <c r="EYK2" s="91"/>
      <c r="EYL2" s="91"/>
      <c r="EYM2" s="91"/>
      <c r="EYN2" s="91"/>
      <c r="EYO2" s="91"/>
      <c r="EYP2" s="91"/>
      <c r="EYQ2" s="91"/>
      <c r="EYR2" s="91"/>
      <c r="EYS2" s="91"/>
      <c r="EYT2" s="91"/>
      <c r="EYU2" s="91"/>
      <c r="EYV2" s="91"/>
      <c r="EYW2" s="91"/>
      <c r="EYX2" s="91"/>
      <c r="EYY2" s="91"/>
      <c r="EYZ2" s="91"/>
      <c r="EZA2" s="91"/>
      <c r="EZB2" s="91"/>
      <c r="EZC2" s="91"/>
      <c r="EZD2" s="91"/>
      <c r="EZE2" s="91"/>
      <c r="EZF2" s="91"/>
      <c r="EZG2" s="91"/>
      <c r="EZH2" s="91"/>
      <c r="EZI2" s="91"/>
      <c r="EZJ2" s="91"/>
      <c r="EZK2" s="91"/>
      <c r="EZL2" s="91"/>
      <c r="EZM2" s="91"/>
      <c r="EZN2" s="91"/>
      <c r="EZO2" s="91"/>
      <c r="EZP2" s="91"/>
      <c r="EZQ2" s="91"/>
      <c r="EZR2" s="91"/>
      <c r="EZS2" s="91"/>
      <c r="EZT2" s="91"/>
      <c r="EZU2" s="91"/>
      <c r="EZV2" s="91"/>
      <c r="EZW2" s="91"/>
      <c r="EZX2" s="91"/>
      <c r="EZY2" s="91"/>
      <c r="EZZ2" s="91"/>
      <c r="FAA2" s="91"/>
      <c r="FAB2" s="91"/>
      <c r="FAC2" s="91"/>
      <c r="FAD2" s="91"/>
      <c r="FAE2" s="91"/>
      <c r="FAF2" s="91"/>
      <c r="FAG2" s="91"/>
      <c r="FAH2" s="91"/>
      <c r="FAI2" s="91"/>
      <c r="FAJ2" s="91"/>
      <c r="FAK2" s="91"/>
      <c r="FAL2" s="91"/>
      <c r="FAM2" s="91"/>
      <c r="FAN2" s="91"/>
      <c r="FAO2" s="91"/>
      <c r="FAP2" s="91"/>
      <c r="FAQ2" s="91"/>
      <c r="FAR2" s="91"/>
      <c r="FAS2" s="91"/>
      <c r="FAT2" s="91"/>
      <c r="FAU2" s="91"/>
      <c r="FAV2" s="91"/>
      <c r="FAW2" s="91"/>
      <c r="FAX2" s="91"/>
      <c r="FAY2" s="91"/>
      <c r="FAZ2" s="91"/>
      <c r="FBA2" s="91"/>
      <c r="FBB2" s="91"/>
      <c r="FBC2" s="91"/>
      <c r="FBD2" s="91"/>
      <c r="FBE2" s="91"/>
      <c r="FBF2" s="91"/>
      <c r="FBG2" s="91"/>
      <c r="FBH2" s="91"/>
      <c r="FBI2" s="91"/>
      <c r="FBJ2" s="91"/>
      <c r="FBK2" s="91"/>
      <c r="FBL2" s="91"/>
      <c r="FBM2" s="91"/>
      <c r="FBN2" s="91"/>
      <c r="FBO2" s="91"/>
      <c r="FBP2" s="91"/>
      <c r="FBQ2" s="91"/>
      <c r="FBR2" s="91"/>
      <c r="FBS2" s="91"/>
      <c r="FBT2" s="91"/>
      <c r="FBU2" s="91"/>
      <c r="FBV2" s="91"/>
      <c r="FBW2" s="91"/>
      <c r="FBX2" s="91"/>
      <c r="FBY2" s="91"/>
      <c r="FBZ2" s="91"/>
      <c r="FCA2" s="91"/>
      <c r="FCB2" s="91"/>
      <c r="FCC2" s="91"/>
      <c r="FCD2" s="91"/>
      <c r="FCE2" s="91"/>
      <c r="FCF2" s="91"/>
      <c r="FCG2" s="91"/>
      <c r="FCH2" s="91"/>
      <c r="FCI2" s="91"/>
      <c r="FCJ2" s="91"/>
      <c r="FCK2" s="91"/>
      <c r="FCL2" s="91"/>
      <c r="FCM2" s="91"/>
      <c r="FCN2" s="91"/>
      <c r="FCO2" s="91"/>
      <c r="FCP2" s="91"/>
      <c r="FCQ2" s="91"/>
      <c r="FCR2" s="91"/>
      <c r="FCS2" s="91"/>
      <c r="FCT2" s="91"/>
      <c r="FCU2" s="91"/>
      <c r="FCV2" s="91"/>
      <c r="FCW2" s="91"/>
      <c r="FCX2" s="91"/>
      <c r="FCY2" s="91"/>
      <c r="FCZ2" s="91"/>
      <c r="FDA2" s="91"/>
      <c r="FDB2" s="91"/>
      <c r="FDC2" s="91"/>
      <c r="FDD2" s="91"/>
      <c r="FDE2" s="91"/>
      <c r="FDF2" s="91"/>
      <c r="FDG2" s="91"/>
      <c r="FDH2" s="91"/>
      <c r="FDI2" s="91"/>
      <c r="FDJ2" s="91"/>
      <c r="FDK2" s="91"/>
      <c r="FDL2" s="91"/>
      <c r="FDM2" s="91"/>
      <c r="FDN2" s="91"/>
      <c r="FDO2" s="91"/>
      <c r="FDP2" s="91"/>
      <c r="FDQ2" s="91"/>
      <c r="FDR2" s="91"/>
      <c r="FDS2" s="91"/>
      <c r="FDT2" s="91"/>
      <c r="FDU2" s="91"/>
      <c r="FDV2" s="91"/>
      <c r="FDW2" s="91"/>
      <c r="FDX2" s="91"/>
      <c r="FDY2" s="91"/>
      <c r="FDZ2" s="91"/>
      <c r="FEA2" s="91"/>
      <c r="FEB2" s="91"/>
      <c r="FEC2" s="91"/>
      <c r="FED2" s="91"/>
      <c r="FEE2" s="91"/>
      <c r="FEF2" s="91"/>
      <c r="FEG2" s="91"/>
      <c r="FEH2" s="91"/>
      <c r="FEI2" s="91"/>
      <c r="FEJ2" s="91"/>
      <c r="FEK2" s="91"/>
      <c r="FEL2" s="91"/>
      <c r="FEM2" s="91"/>
      <c r="FEN2" s="91"/>
      <c r="FEO2" s="91"/>
      <c r="FEP2" s="91"/>
      <c r="FEQ2" s="91"/>
      <c r="FER2" s="91"/>
      <c r="FES2" s="91"/>
      <c r="FET2" s="91"/>
      <c r="FEU2" s="91"/>
      <c r="FEV2" s="91"/>
      <c r="FEW2" s="91"/>
      <c r="FEX2" s="91"/>
      <c r="FEY2" s="91"/>
      <c r="FEZ2" s="91"/>
      <c r="FFA2" s="91"/>
      <c r="FFB2" s="91"/>
      <c r="FFC2" s="91"/>
      <c r="FFD2" s="91"/>
      <c r="FFE2" s="91"/>
      <c r="FFF2" s="91"/>
      <c r="FFG2" s="91"/>
      <c r="FFH2" s="91"/>
      <c r="FFI2" s="91"/>
      <c r="FFJ2" s="91"/>
      <c r="FFK2" s="91"/>
      <c r="FFL2" s="91"/>
      <c r="FFM2" s="91"/>
      <c r="FFN2" s="91"/>
      <c r="FFO2" s="91"/>
      <c r="FFP2" s="91"/>
      <c r="FFQ2" s="91"/>
      <c r="FFR2" s="91"/>
      <c r="FFS2" s="91"/>
      <c r="FFT2" s="91"/>
      <c r="FFU2" s="91"/>
      <c r="FFV2" s="91"/>
      <c r="FFW2" s="91"/>
      <c r="FFX2" s="91"/>
      <c r="FFY2" s="91"/>
      <c r="FFZ2" s="91"/>
      <c r="FGA2" s="91"/>
      <c r="FGB2" s="91"/>
      <c r="FGC2" s="91"/>
      <c r="FGD2" s="91"/>
      <c r="FGE2" s="91"/>
      <c r="FGF2" s="91"/>
      <c r="FGG2" s="91"/>
      <c r="FGH2" s="91"/>
      <c r="FGI2" s="91"/>
      <c r="FGJ2" s="91"/>
      <c r="FGK2" s="91"/>
      <c r="FGL2" s="91"/>
      <c r="FGM2" s="91"/>
      <c r="FGN2" s="91"/>
      <c r="FGO2" s="91"/>
      <c r="FGP2" s="91"/>
      <c r="FGQ2" s="91"/>
      <c r="FGR2" s="91"/>
      <c r="FGS2" s="91"/>
      <c r="FGT2" s="91"/>
      <c r="FGU2" s="91"/>
      <c r="FGV2" s="91"/>
      <c r="FGW2" s="91"/>
      <c r="FGX2" s="91"/>
      <c r="FGY2" s="91"/>
      <c r="FGZ2" s="91"/>
      <c r="FHA2" s="91"/>
      <c r="FHB2" s="91"/>
      <c r="FHC2" s="91"/>
      <c r="FHD2" s="91"/>
      <c r="FHE2" s="91"/>
      <c r="FHF2" s="91"/>
      <c r="FHG2" s="91"/>
      <c r="FHH2" s="91"/>
      <c r="FHI2" s="91"/>
      <c r="FHJ2" s="91"/>
      <c r="FHK2" s="91"/>
      <c r="FHL2" s="91"/>
      <c r="FHM2" s="91"/>
      <c r="FHN2" s="91"/>
      <c r="FHO2" s="91"/>
      <c r="FHP2" s="91"/>
      <c r="FHQ2" s="91"/>
      <c r="FHR2" s="91"/>
      <c r="FHS2" s="91"/>
      <c r="FHT2" s="91"/>
      <c r="FHU2" s="91"/>
      <c r="FHV2" s="91"/>
      <c r="FHW2" s="91"/>
      <c r="FHX2" s="91"/>
      <c r="FHY2" s="91"/>
      <c r="FHZ2" s="91"/>
      <c r="FIA2" s="91"/>
      <c r="FIB2" s="91"/>
      <c r="FIC2" s="91"/>
      <c r="FID2" s="91"/>
      <c r="FIE2" s="91"/>
      <c r="FIF2" s="91"/>
      <c r="FIG2" s="91"/>
      <c r="FIH2" s="91"/>
      <c r="FII2" s="91"/>
      <c r="FIJ2" s="91"/>
      <c r="FIK2" s="91"/>
      <c r="FIL2" s="91"/>
      <c r="FIM2" s="91"/>
      <c r="FIN2" s="91"/>
      <c r="FIO2" s="91"/>
      <c r="FIP2" s="91"/>
      <c r="FIQ2" s="91"/>
      <c r="FIR2" s="91"/>
      <c r="FIS2" s="91"/>
      <c r="FIT2" s="91"/>
      <c r="FIU2" s="91"/>
      <c r="FIV2" s="91"/>
      <c r="FIW2" s="91"/>
      <c r="FIX2" s="91"/>
      <c r="FIY2" s="91"/>
      <c r="FIZ2" s="91"/>
      <c r="FJA2" s="91"/>
      <c r="FJB2" s="91"/>
      <c r="FJC2" s="91"/>
      <c r="FJD2" s="91"/>
      <c r="FJE2" s="91"/>
      <c r="FJF2" s="91"/>
      <c r="FJG2" s="91"/>
      <c r="FJH2" s="91"/>
      <c r="FJI2" s="91"/>
      <c r="FJJ2" s="91"/>
      <c r="FJK2" s="91"/>
      <c r="FJL2" s="91"/>
      <c r="FJM2" s="91"/>
      <c r="FJN2" s="91"/>
      <c r="FJO2" s="91"/>
      <c r="FJP2" s="91"/>
      <c r="FJQ2" s="91"/>
      <c r="FJR2" s="91"/>
      <c r="FJS2" s="91"/>
      <c r="FJT2" s="91"/>
      <c r="FJU2" s="91"/>
      <c r="FJV2" s="91"/>
      <c r="FJW2" s="91"/>
      <c r="FJX2" s="91"/>
      <c r="FJY2" s="91"/>
      <c r="FJZ2" s="91"/>
      <c r="FKA2" s="91"/>
      <c r="FKB2" s="91"/>
      <c r="FKC2" s="91"/>
      <c r="FKD2" s="91"/>
      <c r="FKE2" s="91"/>
      <c r="FKF2" s="91"/>
      <c r="FKG2" s="91"/>
      <c r="FKH2" s="91"/>
      <c r="FKI2" s="91"/>
      <c r="FKJ2" s="91"/>
      <c r="FKK2" s="91"/>
      <c r="FKL2" s="91"/>
      <c r="FKM2" s="91"/>
      <c r="FKN2" s="91"/>
      <c r="FKO2" s="91"/>
      <c r="FKP2" s="91"/>
      <c r="FKQ2" s="91"/>
      <c r="FKR2" s="91"/>
      <c r="FKS2" s="91"/>
      <c r="FKT2" s="91"/>
      <c r="FKU2" s="91"/>
      <c r="FKV2" s="91"/>
      <c r="FKW2" s="91"/>
      <c r="FKX2" s="91"/>
      <c r="FKY2" s="91"/>
      <c r="FKZ2" s="91"/>
      <c r="FLA2" s="91"/>
      <c r="FLB2" s="91"/>
      <c r="FLC2" s="91"/>
      <c r="FLD2" s="91"/>
      <c r="FLE2" s="91"/>
      <c r="FLF2" s="91"/>
      <c r="FLG2" s="91"/>
      <c r="FLH2" s="91"/>
      <c r="FLI2" s="91"/>
      <c r="FLJ2" s="91"/>
      <c r="FLK2" s="91"/>
      <c r="FLL2" s="91"/>
      <c r="FLM2" s="91"/>
      <c r="FLN2" s="91"/>
      <c r="FLO2" s="91"/>
      <c r="FLP2" s="91"/>
      <c r="FLQ2" s="91"/>
      <c r="FLR2" s="91"/>
      <c r="FLS2" s="91"/>
      <c r="FLT2" s="91"/>
      <c r="FLU2" s="91"/>
      <c r="FLV2" s="91"/>
      <c r="FLW2" s="91"/>
      <c r="FLX2" s="91"/>
      <c r="FLY2" s="91"/>
      <c r="FLZ2" s="91"/>
      <c r="FMA2" s="91"/>
      <c r="FMB2" s="91"/>
      <c r="FMC2" s="91"/>
      <c r="FMD2" s="91"/>
      <c r="FME2" s="91"/>
      <c r="FMF2" s="91"/>
      <c r="FMG2" s="91"/>
      <c r="FMH2" s="91"/>
      <c r="FMI2" s="91"/>
      <c r="FMJ2" s="91"/>
      <c r="FMK2" s="91"/>
      <c r="FML2" s="91"/>
      <c r="FMM2" s="91"/>
      <c r="FMN2" s="91"/>
      <c r="FMO2" s="91"/>
      <c r="FMP2" s="91"/>
      <c r="FMQ2" s="91"/>
      <c r="FMR2" s="91"/>
      <c r="FMS2" s="91"/>
      <c r="FMT2" s="91"/>
      <c r="FMU2" s="91"/>
      <c r="FMV2" s="91"/>
      <c r="FMW2" s="91"/>
      <c r="FMX2" s="91"/>
      <c r="FMY2" s="91"/>
      <c r="FMZ2" s="91"/>
      <c r="FNA2" s="91"/>
      <c r="FNB2" s="91"/>
      <c r="FNC2" s="91"/>
      <c r="FND2" s="91"/>
      <c r="FNE2" s="91"/>
      <c r="FNF2" s="91"/>
      <c r="FNG2" s="91"/>
      <c r="FNH2" s="91"/>
      <c r="FNI2" s="91"/>
      <c r="FNJ2" s="91"/>
      <c r="FNK2" s="91"/>
      <c r="FNL2" s="91"/>
      <c r="FNM2" s="91"/>
      <c r="FNN2" s="91"/>
      <c r="FNO2" s="91"/>
      <c r="FNP2" s="91"/>
      <c r="FNQ2" s="91"/>
      <c r="FNR2" s="91"/>
      <c r="FNS2" s="91"/>
      <c r="FNT2" s="91"/>
      <c r="FNU2" s="91"/>
      <c r="FNV2" s="91"/>
      <c r="FNW2" s="91"/>
      <c r="FNX2" s="91"/>
      <c r="FNY2" s="91"/>
      <c r="FNZ2" s="91"/>
      <c r="FOA2" s="91"/>
      <c r="FOB2" s="91"/>
      <c r="FOC2" s="91"/>
      <c r="FOD2" s="91"/>
      <c r="FOE2" s="91"/>
      <c r="FOF2" s="91"/>
      <c r="FOG2" s="91"/>
      <c r="FOH2" s="91"/>
      <c r="FOI2" s="91"/>
      <c r="FOJ2" s="91"/>
      <c r="FOK2" s="91"/>
      <c r="FOL2" s="91"/>
      <c r="FOM2" s="91"/>
      <c r="FON2" s="91"/>
      <c r="FOO2" s="91"/>
      <c r="FOP2" s="91"/>
      <c r="FOQ2" s="91"/>
      <c r="FOR2" s="91"/>
      <c r="FOS2" s="91"/>
      <c r="FOT2" s="91"/>
      <c r="FOU2" s="91"/>
      <c r="FOV2" s="91"/>
      <c r="FOW2" s="91"/>
      <c r="FOX2" s="91"/>
      <c r="FOY2" s="91"/>
      <c r="FOZ2" s="91"/>
      <c r="FPA2" s="91"/>
      <c r="FPB2" s="91"/>
      <c r="FPC2" s="91"/>
      <c r="FPD2" s="91"/>
      <c r="FPE2" s="91"/>
      <c r="FPF2" s="91"/>
      <c r="FPG2" s="91"/>
      <c r="FPH2" s="91"/>
      <c r="FPI2" s="91"/>
      <c r="FPJ2" s="91"/>
      <c r="FPK2" s="91"/>
      <c r="FPL2" s="91"/>
      <c r="FPM2" s="91"/>
      <c r="FPN2" s="91"/>
      <c r="FPO2" s="91"/>
      <c r="FPP2" s="91"/>
      <c r="FPQ2" s="91"/>
      <c r="FPR2" s="91"/>
      <c r="FPS2" s="91"/>
      <c r="FPT2" s="91"/>
      <c r="FPU2" s="91"/>
      <c r="FPV2" s="91"/>
      <c r="FPW2" s="91"/>
      <c r="FPX2" s="91"/>
      <c r="FPY2" s="91"/>
      <c r="FPZ2" s="91"/>
      <c r="FQA2" s="91"/>
      <c r="FQB2" s="91"/>
      <c r="FQC2" s="91"/>
      <c r="FQD2" s="91"/>
      <c r="FQE2" s="91"/>
      <c r="FQF2" s="91"/>
      <c r="FQG2" s="91"/>
      <c r="FQH2" s="91"/>
      <c r="FQI2" s="91"/>
      <c r="FQJ2" s="91"/>
      <c r="FQK2" s="91"/>
      <c r="FQL2" s="91"/>
      <c r="FQM2" s="91"/>
      <c r="FQN2" s="91"/>
      <c r="FQO2" s="91"/>
      <c r="FQP2" s="91"/>
      <c r="FQQ2" s="91"/>
      <c r="FQR2" s="91"/>
      <c r="FQS2" s="91"/>
      <c r="FQT2" s="91"/>
      <c r="FQU2" s="91"/>
      <c r="FQV2" s="91"/>
      <c r="FQW2" s="91"/>
      <c r="FQX2" s="91"/>
      <c r="FQY2" s="91"/>
      <c r="FQZ2" s="91"/>
      <c r="FRA2" s="91"/>
      <c r="FRB2" s="91"/>
      <c r="FRC2" s="91"/>
      <c r="FRD2" s="91"/>
      <c r="FRE2" s="91"/>
      <c r="FRF2" s="91"/>
      <c r="FRG2" s="91"/>
      <c r="FRH2" s="91"/>
      <c r="FRI2" s="91"/>
      <c r="FRJ2" s="91"/>
      <c r="FRK2" s="91"/>
      <c r="FRL2" s="91"/>
      <c r="FRM2" s="91"/>
      <c r="FRN2" s="91"/>
      <c r="FRO2" s="91"/>
      <c r="FRP2" s="91"/>
      <c r="FRQ2" s="91"/>
      <c r="FRR2" s="91"/>
      <c r="FRS2" s="91"/>
      <c r="FRT2" s="91"/>
      <c r="FRU2" s="91"/>
      <c r="FRV2" s="91"/>
      <c r="FRW2" s="91"/>
      <c r="FRX2" s="91"/>
      <c r="FRY2" s="91"/>
      <c r="FRZ2" s="91"/>
      <c r="FSA2" s="91"/>
      <c r="FSB2" s="91"/>
      <c r="FSC2" s="91"/>
      <c r="FSD2" s="91"/>
      <c r="FSE2" s="91"/>
      <c r="FSF2" s="91"/>
      <c r="FSG2" s="91"/>
      <c r="FSH2" s="91"/>
      <c r="FSI2" s="91"/>
      <c r="FSJ2" s="91"/>
      <c r="FSK2" s="91"/>
      <c r="FSL2" s="91"/>
      <c r="FSM2" s="91"/>
      <c r="FSN2" s="91"/>
      <c r="FSO2" s="91"/>
      <c r="FSP2" s="91"/>
      <c r="FSQ2" s="91"/>
      <c r="FSR2" s="91"/>
      <c r="FSS2" s="91"/>
      <c r="FST2" s="91"/>
      <c r="FSU2" s="91"/>
      <c r="FSV2" s="91"/>
      <c r="FSW2" s="91"/>
      <c r="FSX2" s="91"/>
      <c r="FSY2" s="91"/>
      <c r="FSZ2" s="91"/>
      <c r="FTA2" s="91"/>
      <c r="FTB2" s="91"/>
      <c r="FTC2" s="91"/>
      <c r="FTD2" s="91"/>
      <c r="FTE2" s="91"/>
      <c r="FTF2" s="91"/>
      <c r="FTG2" s="91"/>
      <c r="FTH2" s="91"/>
      <c r="FTI2" s="91"/>
      <c r="FTJ2" s="91"/>
      <c r="FTK2" s="91"/>
      <c r="FTL2" s="91"/>
      <c r="FTM2" s="91"/>
      <c r="FTN2" s="91"/>
      <c r="FTO2" s="91"/>
      <c r="FTP2" s="91"/>
      <c r="FTQ2" s="91"/>
      <c r="FTR2" s="91"/>
      <c r="FTS2" s="91"/>
      <c r="FTT2" s="91"/>
      <c r="FTU2" s="91"/>
      <c r="FTV2" s="91"/>
      <c r="FTW2" s="91"/>
      <c r="FTX2" s="91"/>
      <c r="FTY2" s="91"/>
      <c r="FTZ2" s="91"/>
      <c r="FUA2" s="91"/>
      <c r="FUB2" s="91"/>
      <c r="FUC2" s="91"/>
      <c r="FUD2" s="91"/>
      <c r="FUE2" s="91"/>
      <c r="FUF2" s="91"/>
      <c r="FUG2" s="91"/>
      <c r="FUH2" s="91"/>
      <c r="FUI2" s="91"/>
      <c r="FUJ2" s="91"/>
      <c r="FUK2" s="91"/>
      <c r="FUL2" s="91"/>
      <c r="FUM2" s="91"/>
      <c r="FUN2" s="91"/>
      <c r="FUO2" s="91"/>
      <c r="FUP2" s="91"/>
      <c r="FUQ2" s="91"/>
      <c r="FUR2" s="91"/>
      <c r="FUS2" s="91"/>
      <c r="FUT2" s="91"/>
      <c r="FUU2" s="91"/>
      <c r="FUV2" s="91"/>
      <c r="FUW2" s="91"/>
      <c r="FUX2" s="91"/>
      <c r="FUY2" s="91"/>
      <c r="FUZ2" s="91"/>
      <c r="FVA2" s="91"/>
      <c r="FVB2" s="91"/>
      <c r="FVC2" s="91"/>
      <c r="FVD2" s="91"/>
      <c r="FVE2" s="91"/>
      <c r="FVF2" s="91"/>
      <c r="FVG2" s="91"/>
      <c r="FVH2" s="91"/>
      <c r="FVI2" s="91"/>
      <c r="FVJ2" s="91"/>
      <c r="FVK2" s="91"/>
      <c r="FVL2" s="91"/>
      <c r="FVM2" s="91"/>
      <c r="FVN2" s="91"/>
      <c r="FVO2" s="91"/>
      <c r="FVP2" s="91"/>
      <c r="FVQ2" s="91"/>
      <c r="FVR2" s="91"/>
      <c r="FVS2" s="91"/>
      <c r="FVT2" s="91"/>
      <c r="FVU2" s="91"/>
      <c r="FVV2" s="91"/>
      <c r="FVW2" s="91"/>
      <c r="FVX2" s="91"/>
      <c r="FVY2" s="91"/>
      <c r="FVZ2" s="91"/>
      <c r="FWA2" s="91"/>
      <c r="FWB2" s="91"/>
      <c r="FWC2" s="91"/>
      <c r="FWD2" s="91"/>
      <c r="FWE2" s="91"/>
      <c r="FWF2" s="91"/>
      <c r="FWG2" s="91"/>
      <c r="FWH2" s="91"/>
      <c r="FWI2" s="91"/>
      <c r="FWJ2" s="91"/>
      <c r="FWK2" s="91"/>
      <c r="FWL2" s="91"/>
      <c r="FWM2" s="91"/>
      <c r="FWN2" s="91"/>
      <c r="FWO2" s="91"/>
      <c r="FWP2" s="91"/>
      <c r="FWQ2" s="91"/>
      <c r="FWR2" s="91"/>
      <c r="FWS2" s="91"/>
      <c r="FWT2" s="91"/>
      <c r="FWU2" s="91"/>
      <c r="FWV2" s="91"/>
      <c r="FWW2" s="91"/>
      <c r="FWX2" s="91"/>
      <c r="FWY2" s="91"/>
      <c r="FWZ2" s="91"/>
      <c r="FXA2" s="91"/>
      <c r="FXB2" s="91"/>
      <c r="FXC2" s="91"/>
      <c r="FXD2" s="91"/>
      <c r="FXE2" s="91"/>
      <c r="FXF2" s="91"/>
      <c r="FXG2" s="91"/>
      <c r="FXH2" s="91"/>
      <c r="FXI2" s="91"/>
      <c r="FXJ2" s="91"/>
      <c r="FXK2" s="91"/>
      <c r="FXL2" s="91"/>
      <c r="FXM2" s="91"/>
      <c r="FXN2" s="91"/>
      <c r="FXO2" s="91"/>
      <c r="FXP2" s="91"/>
      <c r="FXQ2" s="91"/>
      <c r="FXR2" s="91"/>
      <c r="FXS2" s="91"/>
      <c r="FXT2" s="91"/>
      <c r="FXU2" s="91"/>
      <c r="FXV2" s="91"/>
      <c r="FXW2" s="91"/>
      <c r="FXX2" s="91"/>
      <c r="FXY2" s="91"/>
      <c r="FXZ2" s="91"/>
      <c r="FYA2" s="91"/>
      <c r="FYB2" s="91"/>
      <c r="FYC2" s="91"/>
      <c r="FYD2" s="91"/>
      <c r="FYE2" s="91"/>
      <c r="FYF2" s="91"/>
      <c r="FYG2" s="91"/>
      <c r="FYH2" s="91"/>
      <c r="FYI2" s="91"/>
      <c r="FYJ2" s="91"/>
      <c r="FYK2" s="91"/>
      <c r="FYL2" s="91"/>
      <c r="FYM2" s="91"/>
      <c r="FYN2" s="91"/>
      <c r="FYO2" s="91"/>
      <c r="FYP2" s="91"/>
      <c r="FYQ2" s="91"/>
      <c r="FYR2" s="91"/>
      <c r="FYS2" s="91"/>
      <c r="FYT2" s="91"/>
      <c r="FYU2" s="91"/>
      <c r="FYV2" s="91"/>
      <c r="FYW2" s="91"/>
      <c r="FYX2" s="91"/>
      <c r="FYY2" s="91"/>
      <c r="FYZ2" s="91"/>
      <c r="FZA2" s="91"/>
      <c r="FZB2" s="91"/>
      <c r="FZC2" s="91"/>
      <c r="FZD2" s="91"/>
      <c r="FZE2" s="91"/>
      <c r="FZF2" s="91"/>
      <c r="FZG2" s="91"/>
      <c r="FZH2" s="91"/>
      <c r="FZI2" s="91"/>
      <c r="FZJ2" s="91"/>
      <c r="FZK2" s="91"/>
      <c r="FZL2" s="91"/>
      <c r="FZM2" s="91"/>
      <c r="FZN2" s="91"/>
      <c r="FZO2" s="91"/>
      <c r="FZP2" s="91"/>
      <c r="FZQ2" s="91"/>
      <c r="FZR2" s="91"/>
      <c r="FZS2" s="91"/>
      <c r="FZT2" s="91"/>
      <c r="FZU2" s="91"/>
      <c r="FZV2" s="91"/>
      <c r="FZW2" s="91"/>
      <c r="FZX2" s="91"/>
      <c r="FZY2" s="91"/>
      <c r="FZZ2" s="91"/>
      <c r="GAA2" s="91"/>
      <c r="GAB2" s="91"/>
      <c r="GAC2" s="91"/>
      <c r="GAD2" s="91"/>
      <c r="GAE2" s="91"/>
      <c r="GAF2" s="91"/>
      <c r="GAG2" s="91"/>
      <c r="GAH2" s="91"/>
      <c r="GAI2" s="91"/>
      <c r="GAJ2" s="91"/>
      <c r="GAK2" s="91"/>
      <c r="GAL2" s="91"/>
      <c r="GAM2" s="91"/>
      <c r="GAN2" s="91"/>
      <c r="GAO2" s="91"/>
      <c r="GAP2" s="91"/>
      <c r="GAQ2" s="91"/>
      <c r="GAR2" s="91"/>
      <c r="GAS2" s="91"/>
      <c r="GAT2" s="91"/>
      <c r="GAU2" s="91"/>
      <c r="GAV2" s="91"/>
      <c r="GAW2" s="91"/>
      <c r="GAX2" s="91"/>
      <c r="GAY2" s="91"/>
      <c r="GAZ2" s="91"/>
      <c r="GBA2" s="91"/>
      <c r="GBB2" s="91"/>
      <c r="GBC2" s="91"/>
      <c r="GBD2" s="91"/>
      <c r="GBE2" s="91"/>
      <c r="GBF2" s="91"/>
      <c r="GBG2" s="91"/>
      <c r="GBH2" s="91"/>
      <c r="GBI2" s="91"/>
      <c r="GBJ2" s="91"/>
      <c r="GBK2" s="91"/>
      <c r="GBL2" s="91"/>
      <c r="GBM2" s="91"/>
      <c r="GBN2" s="91"/>
      <c r="GBO2" s="91"/>
      <c r="GBP2" s="91"/>
      <c r="GBQ2" s="91"/>
      <c r="GBR2" s="91"/>
      <c r="GBS2" s="91"/>
      <c r="GBT2" s="91"/>
      <c r="GBU2" s="91"/>
      <c r="GBV2" s="91"/>
      <c r="GBW2" s="91"/>
      <c r="GBX2" s="91"/>
      <c r="GBY2" s="91"/>
      <c r="GBZ2" s="91"/>
      <c r="GCA2" s="91"/>
      <c r="GCB2" s="91"/>
      <c r="GCC2" s="91"/>
      <c r="GCD2" s="91"/>
      <c r="GCE2" s="91"/>
      <c r="GCF2" s="91"/>
      <c r="GCG2" s="91"/>
      <c r="GCH2" s="91"/>
      <c r="GCI2" s="91"/>
      <c r="GCJ2" s="91"/>
      <c r="GCK2" s="91"/>
      <c r="GCL2" s="91"/>
      <c r="GCM2" s="91"/>
      <c r="GCN2" s="91"/>
      <c r="GCO2" s="91"/>
      <c r="GCP2" s="91"/>
      <c r="GCQ2" s="91"/>
      <c r="GCR2" s="91"/>
      <c r="GCS2" s="91"/>
      <c r="GCT2" s="91"/>
      <c r="GCU2" s="91"/>
      <c r="GCV2" s="91"/>
      <c r="GCW2" s="91"/>
      <c r="GCX2" s="91"/>
      <c r="GCY2" s="91"/>
      <c r="GCZ2" s="91"/>
      <c r="GDA2" s="91"/>
      <c r="GDB2" s="91"/>
      <c r="GDC2" s="91"/>
      <c r="GDD2" s="91"/>
      <c r="GDE2" s="91"/>
      <c r="GDF2" s="91"/>
      <c r="GDG2" s="91"/>
      <c r="GDH2" s="91"/>
      <c r="GDI2" s="91"/>
      <c r="GDJ2" s="91"/>
      <c r="GDK2" s="91"/>
      <c r="GDL2" s="91"/>
      <c r="GDM2" s="91"/>
      <c r="GDN2" s="91"/>
      <c r="GDO2" s="91"/>
      <c r="GDP2" s="91"/>
      <c r="GDQ2" s="91"/>
      <c r="GDR2" s="91"/>
      <c r="GDS2" s="91"/>
      <c r="GDT2" s="91"/>
      <c r="GDU2" s="91"/>
      <c r="GDV2" s="91"/>
      <c r="GDW2" s="91"/>
      <c r="GDX2" s="91"/>
      <c r="GDY2" s="91"/>
      <c r="GDZ2" s="91"/>
      <c r="GEA2" s="91"/>
      <c r="GEB2" s="91"/>
      <c r="GEC2" s="91"/>
      <c r="GED2" s="91"/>
      <c r="GEE2" s="91"/>
      <c r="GEF2" s="91"/>
      <c r="GEG2" s="91"/>
      <c r="GEH2" s="91"/>
      <c r="GEI2" s="91"/>
      <c r="GEJ2" s="91"/>
      <c r="GEK2" s="91"/>
      <c r="GEL2" s="91"/>
      <c r="GEM2" s="91"/>
      <c r="GEN2" s="91"/>
      <c r="GEO2" s="91"/>
      <c r="GEP2" s="91"/>
      <c r="GEQ2" s="91"/>
      <c r="GER2" s="91"/>
      <c r="GES2" s="91"/>
      <c r="GET2" s="91"/>
      <c r="GEU2" s="91"/>
      <c r="GEV2" s="91"/>
      <c r="GEW2" s="91"/>
      <c r="GEX2" s="91"/>
      <c r="GEY2" s="91"/>
      <c r="GEZ2" s="91"/>
      <c r="GFA2" s="91"/>
      <c r="GFB2" s="91"/>
      <c r="GFC2" s="91"/>
      <c r="GFD2" s="91"/>
      <c r="GFE2" s="91"/>
      <c r="GFF2" s="91"/>
      <c r="GFG2" s="91"/>
      <c r="GFH2" s="91"/>
      <c r="GFI2" s="91"/>
      <c r="GFJ2" s="91"/>
      <c r="GFK2" s="91"/>
      <c r="GFL2" s="91"/>
      <c r="GFM2" s="91"/>
      <c r="GFN2" s="91"/>
      <c r="GFO2" s="91"/>
      <c r="GFP2" s="91"/>
      <c r="GFQ2" s="91"/>
      <c r="GFR2" s="91"/>
      <c r="GFS2" s="91"/>
      <c r="GFT2" s="91"/>
      <c r="GFU2" s="91"/>
      <c r="GFV2" s="91"/>
      <c r="GFW2" s="91"/>
      <c r="GFX2" s="91"/>
      <c r="GFY2" s="91"/>
      <c r="GFZ2" s="91"/>
      <c r="GGA2" s="91"/>
      <c r="GGB2" s="91"/>
      <c r="GGC2" s="91"/>
      <c r="GGD2" s="91"/>
      <c r="GGE2" s="91"/>
      <c r="GGF2" s="91"/>
      <c r="GGG2" s="91"/>
      <c r="GGH2" s="91"/>
      <c r="GGI2" s="91"/>
      <c r="GGJ2" s="91"/>
      <c r="GGK2" s="91"/>
      <c r="GGL2" s="91"/>
      <c r="GGM2" s="91"/>
      <c r="GGN2" s="91"/>
      <c r="GGO2" s="91"/>
      <c r="GGP2" s="91"/>
      <c r="GGQ2" s="91"/>
      <c r="GGR2" s="91"/>
      <c r="GGS2" s="91"/>
      <c r="GGT2" s="91"/>
      <c r="GGU2" s="91"/>
      <c r="GGV2" s="91"/>
      <c r="GGW2" s="91"/>
      <c r="GGX2" s="91"/>
      <c r="GGY2" s="91"/>
      <c r="GGZ2" s="91"/>
      <c r="GHA2" s="91"/>
      <c r="GHB2" s="91"/>
      <c r="GHC2" s="91"/>
      <c r="GHD2" s="91"/>
      <c r="GHE2" s="91"/>
      <c r="GHF2" s="91"/>
      <c r="GHG2" s="91"/>
      <c r="GHH2" s="91"/>
      <c r="GHI2" s="91"/>
      <c r="GHJ2" s="91"/>
      <c r="GHK2" s="91"/>
      <c r="GHL2" s="91"/>
      <c r="GHM2" s="91"/>
      <c r="GHN2" s="91"/>
      <c r="GHO2" s="91"/>
      <c r="GHP2" s="91"/>
      <c r="GHQ2" s="91"/>
      <c r="GHR2" s="91"/>
      <c r="GHS2" s="91"/>
      <c r="GHT2" s="91"/>
      <c r="GHU2" s="91"/>
      <c r="GHV2" s="91"/>
      <c r="GHW2" s="91"/>
      <c r="GHX2" s="91"/>
      <c r="GHY2" s="91"/>
      <c r="GHZ2" s="91"/>
      <c r="GIA2" s="91"/>
      <c r="GIB2" s="91"/>
      <c r="GIC2" s="91"/>
      <c r="GID2" s="91"/>
      <c r="GIE2" s="91"/>
      <c r="GIF2" s="91"/>
      <c r="GIG2" s="91"/>
      <c r="GIH2" s="91"/>
      <c r="GII2" s="91"/>
      <c r="GIJ2" s="91"/>
      <c r="GIK2" s="91"/>
      <c r="GIL2" s="91"/>
      <c r="GIM2" s="91"/>
      <c r="GIN2" s="91"/>
      <c r="GIO2" s="91"/>
      <c r="GIP2" s="91"/>
      <c r="GIQ2" s="91"/>
      <c r="GIR2" s="91"/>
      <c r="GIS2" s="91"/>
      <c r="GIT2" s="91"/>
      <c r="GIU2" s="91"/>
      <c r="GIV2" s="91"/>
      <c r="GIW2" s="91"/>
      <c r="GIX2" s="91"/>
      <c r="GIY2" s="91"/>
      <c r="GIZ2" s="91"/>
      <c r="GJA2" s="91"/>
      <c r="GJB2" s="91"/>
      <c r="GJC2" s="91"/>
      <c r="GJD2" s="91"/>
      <c r="GJE2" s="91"/>
      <c r="GJF2" s="91"/>
      <c r="GJG2" s="91"/>
      <c r="GJH2" s="91"/>
      <c r="GJI2" s="91"/>
      <c r="GJJ2" s="91"/>
      <c r="GJK2" s="91"/>
      <c r="GJL2" s="91"/>
      <c r="GJM2" s="91"/>
      <c r="GJN2" s="91"/>
      <c r="GJO2" s="91"/>
      <c r="GJP2" s="91"/>
      <c r="GJQ2" s="91"/>
      <c r="GJR2" s="91"/>
      <c r="GJS2" s="91"/>
      <c r="GJT2" s="91"/>
      <c r="GJU2" s="91"/>
      <c r="GJV2" s="91"/>
      <c r="GJW2" s="91"/>
      <c r="GJX2" s="91"/>
      <c r="GJY2" s="91"/>
      <c r="GJZ2" s="91"/>
      <c r="GKA2" s="91"/>
      <c r="GKB2" s="91"/>
      <c r="GKC2" s="91"/>
      <c r="GKD2" s="91"/>
      <c r="GKE2" s="91"/>
      <c r="GKF2" s="91"/>
      <c r="GKG2" s="91"/>
      <c r="GKH2" s="91"/>
      <c r="GKI2" s="91"/>
      <c r="GKJ2" s="91"/>
      <c r="GKK2" s="91"/>
      <c r="GKL2" s="91"/>
      <c r="GKM2" s="91"/>
      <c r="GKN2" s="91"/>
      <c r="GKO2" s="91"/>
      <c r="GKP2" s="91"/>
      <c r="GKQ2" s="91"/>
      <c r="GKR2" s="91"/>
      <c r="GKS2" s="91"/>
      <c r="GKT2" s="91"/>
      <c r="GKU2" s="91"/>
      <c r="GKV2" s="91"/>
      <c r="GKW2" s="91"/>
      <c r="GKX2" s="91"/>
      <c r="GKY2" s="91"/>
      <c r="GKZ2" s="91"/>
      <c r="GLA2" s="91"/>
      <c r="GLB2" s="91"/>
      <c r="GLC2" s="91"/>
      <c r="GLD2" s="91"/>
      <c r="GLE2" s="91"/>
      <c r="GLF2" s="91"/>
      <c r="GLG2" s="91"/>
      <c r="GLH2" s="91"/>
      <c r="GLI2" s="91"/>
      <c r="GLJ2" s="91"/>
      <c r="GLK2" s="91"/>
      <c r="GLL2" s="91"/>
      <c r="GLM2" s="91"/>
      <c r="GLN2" s="91"/>
      <c r="GLO2" s="91"/>
      <c r="GLP2" s="91"/>
      <c r="GLQ2" s="91"/>
      <c r="GLR2" s="91"/>
      <c r="GLS2" s="91"/>
      <c r="GLT2" s="91"/>
      <c r="GLU2" s="91"/>
      <c r="GLV2" s="91"/>
      <c r="GLW2" s="91"/>
      <c r="GLX2" s="91"/>
      <c r="GLY2" s="91"/>
      <c r="GLZ2" s="91"/>
      <c r="GMA2" s="91"/>
      <c r="GMB2" s="91"/>
      <c r="GMC2" s="91"/>
      <c r="GMD2" s="91"/>
      <c r="GME2" s="91"/>
      <c r="GMF2" s="91"/>
      <c r="GMG2" s="91"/>
      <c r="GMH2" s="91"/>
      <c r="GMI2" s="91"/>
      <c r="GMJ2" s="91"/>
      <c r="GMK2" s="91"/>
      <c r="GML2" s="91"/>
      <c r="GMM2" s="91"/>
      <c r="GMN2" s="91"/>
      <c r="GMO2" s="91"/>
      <c r="GMP2" s="91"/>
      <c r="GMQ2" s="91"/>
      <c r="GMR2" s="91"/>
      <c r="GMS2" s="91"/>
      <c r="GMT2" s="91"/>
      <c r="GMU2" s="91"/>
      <c r="GMV2" s="91"/>
      <c r="GMW2" s="91"/>
      <c r="GMX2" s="91"/>
      <c r="GMY2" s="91"/>
      <c r="GMZ2" s="91"/>
      <c r="GNA2" s="91"/>
      <c r="GNB2" s="91"/>
      <c r="GNC2" s="91"/>
      <c r="GND2" s="91"/>
      <c r="GNE2" s="91"/>
      <c r="GNF2" s="91"/>
      <c r="GNG2" s="91"/>
      <c r="GNH2" s="91"/>
      <c r="GNI2" s="91"/>
      <c r="GNJ2" s="91"/>
      <c r="GNK2" s="91"/>
      <c r="GNL2" s="91"/>
      <c r="GNM2" s="91"/>
      <c r="GNN2" s="91"/>
      <c r="GNO2" s="91"/>
      <c r="GNP2" s="91"/>
      <c r="GNQ2" s="91"/>
      <c r="GNR2" s="91"/>
      <c r="GNS2" s="91"/>
      <c r="GNT2" s="91"/>
      <c r="GNU2" s="91"/>
      <c r="GNV2" s="91"/>
      <c r="GNW2" s="91"/>
      <c r="GNX2" s="91"/>
      <c r="GNY2" s="91"/>
      <c r="GNZ2" s="91"/>
      <c r="GOA2" s="91"/>
      <c r="GOB2" s="91"/>
      <c r="GOC2" s="91"/>
      <c r="GOD2" s="91"/>
      <c r="GOE2" s="91"/>
      <c r="GOF2" s="91"/>
      <c r="GOG2" s="91"/>
      <c r="GOH2" s="91"/>
      <c r="GOI2" s="91"/>
      <c r="GOJ2" s="91"/>
      <c r="GOK2" s="91"/>
      <c r="GOL2" s="91"/>
      <c r="GOM2" s="91"/>
      <c r="GON2" s="91"/>
      <c r="GOO2" s="91"/>
      <c r="GOP2" s="91"/>
      <c r="GOQ2" s="91"/>
      <c r="GOR2" s="91"/>
      <c r="GOS2" s="91"/>
      <c r="GOT2" s="91"/>
      <c r="GOU2" s="91"/>
      <c r="GOV2" s="91"/>
      <c r="GOW2" s="91"/>
      <c r="GOX2" s="91"/>
      <c r="GOY2" s="91"/>
      <c r="GOZ2" s="91"/>
      <c r="GPA2" s="91"/>
      <c r="GPB2" s="91"/>
      <c r="GPC2" s="91"/>
      <c r="GPD2" s="91"/>
      <c r="GPE2" s="91"/>
      <c r="GPF2" s="91"/>
      <c r="GPG2" s="91"/>
      <c r="GPH2" s="91"/>
      <c r="GPI2" s="91"/>
      <c r="GPJ2" s="91"/>
      <c r="GPK2" s="91"/>
      <c r="GPL2" s="91"/>
      <c r="GPM2" s="91"/>
      <c r="GPN2" s="91"/>
      <c r="GPO2" s="91"/>
      <c r="GPP2" s="91"/>
      <c r="GPQ2" s="91"/>
      <c r="GPR2" s="91"/>
      <c r="GPS2" s="91"/>
      <c r="GPT2" s="91"/>
      <c r="GPU2" s="91"/>
      <c r="GPV2" s="91"/>
      <c r="GPW2" s="91"/>
      <c r="GPX2" s="91"/>
      <c r="GPY2" s="91"/>
      <c r="GPZ2" s="91"/>
      <c r="GQA2" s="91"/>
      <c r="GQB2" s="91"/>
      <c r="GQC2" s="91"/>
      <c r="GQD2" s="91"/>
      <c r="GQE2" s="91"/>
      <c r="GQF2" s="91"/>
      <c r="GQG2" s="91"/>
      <c r="GQH2" s="91"/>
      <c r="GQI2" s="91"/>
      <c r="GQJ2" s="91"/>
      <c r="GQK2" s="91"/>
      <c r="GQL2" s="91"/>
      <c r="GQM2" s="91"/>
      <c r="GQN2" s="91"/>
      <c r="GQO2" s="91"/>
      <c r="GQP2" s="91"/>
      <c r="GQQ2" s="91"/>
      <c r="GQR2" s="91"/>
      <c r="GQS2" s="91"/>
      <c r="GQT2" s="91"/>
      <c r="GQU2" s="91"/>
      <c r="GQV2" s="91"/>
      <c r="GQW2" s="91"/>
      <c r="GQX2" s="91"/>
      <c r="GQY2" s="91"/>
      <c r="GQZ2" s="91"/>
      <c r="GRA2" s="91"/>
      <c r="GRB2" s="91"/>
      <c r="GRC2" s="91"/>
      <c r="GRD2" s="91"/>
      <c r="GRE2" s="91"/>
      <c r="GRF2" s="91"/>
      <c r="GRG2" s="91"/>
      <c r="GRH2" s="91"/>
      <c r="GRI2" s="91"/>
      <c r="GRJ2" s="91"/>
      <c r="GRK2" s="91"/>
      <c r="GRL2" s="91"/>
      <c r="GRM2" s="91"/>
      <c r="GRN2" s="91"/>
      <c r="GRO2" s="91"/>
      <c r="GRP2" s="91"/>
      <c r="GRQ2" s="91"/>
      <c r="GRR2" s="91"/>
      <c r="GRS2" s="91"/>
      <c r="GRT2" s="91"/>
      <c r="GRU2" s="91"/>
      <c r="GRV2" s="91"/>
      <c r="GRW2" s="91"/>
      <c r="GRX2" s="91"/>
      <c r="GRY2" s="91"/>
      <c r="GRZ2" s="91"/>
      <c r="GSA2" s="91"/>
      <c r="GSB2" s="91"/>
      <c r="GSC2" s="91"/>
      <c r="GSD2" s="91"/>
      <c r="GSE2" s="91"/>
      <c r="GSF2" s="91"/>
      <c r="GSG2" s="91"/>
      <c r="GSH2" s="91"/>
      <c r="GSI2" s="91"/>
      <c r="GSJ2" s="91"/>
      <c r="GSK2" s="91"/>
      <c r="GSL2" s="91"/>
      <c r="GSM2" s="91"/>
      <c r="GSN2" s="91"/>
      <c r="GSO2" s="91"/>
      <c r="GSP2" s="91"/>
      <c r="GSQ2" s="91"/>
      <c r="GSR2" s="91"/>
      <c r="GSS2" s="91"/>
      <c r="GST2" s="91"/>
      <c r="GSU2" s="91"/>
      <c r="GSV2" s="91"/>
      <c r="GSW2" s="91"/>
      <c r="GSX2" s="91"/>
      <c r="GSY2" s="91"/>
      <c r="GSZ2" s="91"/>
      <c r="GTA2" s="91"/>
      <c r="GTB2" s="91"/>
      <c r="GTC2" s="91"/>
      <c r="GTD2" s="91"/>
      <c r="GTE2" s="91"/>
      <c r="GTF2" s="91"/>
      <c r="GTG2" s="91"/>
      <c r="GTH2" s="91"/>
      <c r="GTI2" s="91"/>
      <c r="GTJ2" s="91"/>
      <c r="GTK2" s="91"/>
      <c r="GTL2" s="91"/>
      <c r="GTM2" s="91"/>
      <c r="GTN2" s="91"/>
      <c r="GTO2" s="91"/>
      <c r="GTP2" s="91"/>
      <c r="GTQ2" s="91"/>
      <c r="GTR2" s="91"/>
      <c r="GTS2" s="91"/>
      <c r="GTT2" s="91"/>
      <c r="GTU2" s="91"/>
      <c r="GTV2" s="91"/>
      <c r="GTW2" s="91"/>
      <c r="GTX2" s="91"/>
      <c r="GTY2" s="91"/>
      <c r="GTZ2" s="91"/>
      <c r="GUA2" s="91"/>
      <c r="GUB2" s="91"/>
      <c r="GUC2" s="91"/>
      <c r="GUD2" s="91"/>
      <c r="GUE2" s="91"/>
      <c r="GUF2" s="91"/>
      <c r="GUG2" s="91"/>
      <c r="GUH2" s="91"/>
      <c r="GUI2" s="91"/>
      <c r="GUJ2" s="91"/>
      <c r="GUK2" s="91"/>
      <c r="GUL2" s="91"/>
      <c r="GUM2" s="91"/>
      <c r="GUN2" s="91"/>
      <c r="GUO2" s="91"/>
      <c r="GUP2" s="91"/>
      <c r="GUQ2" s="91"/>
      <c r="GUR2" s="91"/>
      <c r="GUS2" s="91"/>
      <c r="GUT2" s="91"/>
      <c r="GUU2" s="91"/>
      <c r="GUV2" s="91"/>
      <c r="GUW2" s="91"/>
      <c r="GUX2" s="91"/>
      <c r="GUY2" s="91"/>
      <c r="GUZ2" s="91"/>
      <c r="GVA2" s="91"/>
      <c r="GVB2" s="91"/>
      <c r="GVC2" s="91"/>
      <c r="GVD2" s="91"/>
      <c r="GVE2" s="91"/>
      <c r="GVF2" s="91"/>
      <c r="GVG2" s="91"/>
      <c r="GVH2" s="91"/>
      <c r="GVI2" s="91"/>
      <c r="GVJ2" s="91"/>
      <c r="GVK2" s="91"/>
      <c r="GVL2" s="91"/>
      <c r="GVM2" s="91"/>
      <c r="GVN2" s="91"/>
      <c r="GVO2" s="91"/>
      <c r="GVP2" s="91"/>
      <c r="GVQ2" s="91"/>
      <c r="GVR2" s="91"/>
      <c r="GVS2" s="91"/>
      <c r="GVT2" s="91"/>
      <c r="GVU2" s="91"/>
      <c r="GVV2" s="91"/>
      <c r="GVW2" s="91"/>
      <c r="GVX2" s="91"/>
      <c r="GVY2" s="91"/>
      <c r="GVZ2" s="91"/>
      <c r="GWA2" s="91"/>
      <c r="GWB2" s="91"/>
      <c r="GWC2" s="91"/>
      <c r="GWD2" s="91"/>
      <c r="GWE2" s="91"/>
      <c r="GWF2" s="91"/>
      <c r="GWG2" s="91"/>
      <c r="GWH2" s="91"/>
      <c r="GWI2" s="91"/>
      <c r="GWJ2" s="91"/>
      <c r="GWK2" s="91"/>
      <c r="GWL2" s="91"/>
      <c r="GWM2" s="91"/>
      <c r="GWN2" s="91"/>
      <c r="GWO2" s="91"/>
      <c r="GWP2" s="91"/>
      <c r="GWQ2" s="91"/>
      <c r="GWR2" s="91"/>
      <c r="GWS2" s="91"/>
      <c r="GWT2" s="91"/>
      <c r="GWU2" s="91"/>
      <c r="GWV2" s="91"/>
      <c r="GWW2" s="91"/>
      <c r="GWX2" s="91"/>
      <c r="GWY2" s="91"/>
      <c r="GWZ2" s="91"/>
      <c r="GXA2" s="91"/>
      <c r="GXB2" s="91"/>
      <c r="GXC2" s="91"/>
      <c r="GXD2" s="91"/>
      <c r="GXE2" s="91"/>
      <c r="GXF2" s="91"/>
      <c r="GXG2" s="91"/>
      <c r="GXH2" s="91"/>
      <c r="GXI2" s="91"/>
      <c r="GXJ2" s="91"/>
      <c r="GXK2" s="91"/>
      <c r="GXL2" s="91"/>
      <c r="GXM2" s="91"/>
      <c r="GXN2" s="91"/>
      <c r="GXO2" s="91"/>
      <c r="GXP2" s="91"/>
      <c r="GXQ2" s="91"/>
      <c r="GXR2" s="91"/>
      <c r="GXS2" s="91"/>
      <c r="GXT2" s="91"/>
      <c r="GXU2" s="91"/>
      <c r="GXV2" s="91"/>
      <c r="GXW2" s="91"/>
      <c r="GXX2" s="91"/>
      <c r="GXY2" s="91"/>
      <c r="GXZ2" s="91"/>
      <c r="GYA2" s="91"/>
      <c r="GYB2" s="91"/>
      <c r="GYC2" s="91"/>
      <c r="GYD2" s="91"/>
      <c r="GYE2" s="91"/>
      <c r="GYF2" s="91"/>
      <c r="GYG2" s="91"/>
      <c r="GYH2" s="91"/>
      <c r="GYI2" s="91"/>
      <c r="GYJ2" s="91"/>
      <c r="GYK2" s="91"/>
      <c r="GYL2" s="91"/>
      <c r="GYM2" s="91"/>
      <c r="GYN2" s="91"/>
      <c r="GYO2" s="91"/>
      <c r="GYP2" s="91"/>
      <c r="GYQ2" s="91"/>
      <c r="GYR2" s="91"/>
      <c r="GYS2" s="91"/>
      <c r="GYT2" s="91"/>
      <c r="GYU2" s="91"/>
      <c r="GYV2" s="91"/>
      <c r="GYW2" s="91"/>
      <c r="GYX2" s="91"/>
      <c r="GYY2" s="91"/>
      <c r="GYZ2" s="91"/>
      <c r="GZA2" s="91"/>
      <c r="GZB2" s="91"/>
      <c r="GZC2" s="91"/>
      <c r="GZD2" s="91"/>
      <c r="GZE2" s="91"/>
      <c r="GZF2" s="91"/>
      <c r="GZG2" s="91"/>
      <c r="GZH2" s="91"/>
      <c r="GZI2" s="91"/>
      <c r="GZJ2" s="91"/>
      <c r="GZK2" s="91"/>
      <c r="GZL2" s="91"/>
      <c r="GZM2" s="91"/>
      <c r="GZN2" s="91"/>
      <c r="GZO2" s="91"/>
      <c r="GZP2" s="91"/>
      <c r="GZQ2" s="91"/>
      <c r="GZR2" s="91"/>
      <c r="GZS2" s="91"/>
      <c r="GZT2" s="91"/>
      <c r="GZU2" s="91"/>
      <c r="GZV2" s="91"/>
      <c r="GZW2" s="91"/>
      <c r="GZX2" s="91"/>
      <c r="GZY2" s="91"/>
      <c r="GZZ2" s="91"/>
      <c r="HAA2" s="91"/>
      <c r="HAB2" s="91"/>
      <c r="HAC2" s="91"/>
      <c r="HAD2" s="91"/>
      <c r="HAE2" s="91"/>
      <c r="HAF2" s="91"/>
      <c r="HAG2" s="91"/>
      <c r="HAH2" s="91"/>
      <c r="HAI2" s="91"/>
      <c r="HAJ2" s="91"/>
      <c r="HAK2" s="91"/>
      <c r="HAL2" s="91"/>
      <c r="HAM2" s="91"/>
      <c r="HAN2" s="91"/>
      <c r="HAO2" s="91"/>
      <c r="HAP2" s="91"/>
      <c r="HAQ2" s="91"/>
      <c r="HAR2" s="91"/>
      <c r="HAS2" s="91"/>
      <c r="HAT2" s="91"/>
      <c r="HAU2" s="91"/>
      <c r="HAV2" s="91"/>
      <c r="HAW2" s="91"/>
      <c r="HAX2" s="91"/>
      <c r="HAY2" s="91"/>
      <c r="HAZ2" s="91"/>
      <c r="HBA2" s="91"/>
      <c r="HBB2" s="91"/>
      <c r="HBC2" s="91"/>
      <c r="HBD2" s="91"/>
      <c r="HBE2" s="91"/>
      <c r="HBF2" s="91"/>
      <c r="HBG2" s="91"/>
      <c r="HBH2" s="91"/>
      <c r="HBI2" s="91"/>
      <c r="HBJ2" s="91"/>
      <c r="HBK2" s="91"/>
      <c r="HBL2" s="91"/>
      <c r="HBM2" s="91"/>
      <c r="HBN2" s="91"/>
      <c r="HBO2" s="91"/>
      <c r="HBP2" s="91"/>
      <c r="HBQ2" s="91"/>
      <c r="HBR2" s="91"/>
      <c r="HBS2" s="91"/>
      <c r="HBT2" s="91"/>
      <c r="HBU2" s="91"/>
      <c r="HBV2" s="91"/>
      <c r="HBW2" s="91"/>
      <c r="HBX2" s="91"/>
      <c r="HBY2" s="91"/>
      <c r="HBZ2" s="91"/>
      <c r="HCA2" s="91"/>
      <c r="HCB2" s="91"/>
      <c r="HCC2" s="91"/>
      <c r="HCD2" s="91"/>
      <c r="HCE2" s="91"/>
      <c r="HCF2" s="91"/>
      <c r="HCG2" s="91"/>
      <c r="HCH2" s="91"/>
      <c r="HCI2" s="91"/>
      <c r="HCJ2" s="91"/>
      <c r="HCK2" s="91"/>
      <c r="HCL2" s="91"/>
      <c r="HCM2" s="91"/>
      <c r="HCN2" s="91"/>
      <c r="HCO2" s="91"/>
      <c r="HCP2" s="91"/>
      <c r="HCQ2" s="91"/>
      <c r="HCR2" s="91"/>
      <c r="HCS2" s="91"/>
      <c r="HCT2" s="91"/>
      <c r="HCU2" s="91"/>
      <c r="HCV2" s="91"/>
      <c r="HCW2" s="91"/>
      <c r="HCX2" s="91"/>
      <c r="HCY2" s="91"/>
      <c r="HCZ2" s="91"/>
      <c r="HDA2" s="91"/>
      <c r="HDB2" s="91"/>
      <c r="HDC2" s="91"/>
      <c r="HDD2" s="91"/>
      <c r="HDE2" s="91"/>
      <c r="HDF2" s="91"/>
      <c r="HDG2" s="91"/>
      <c r="HDH2" s="91"/>
      <c r="HDI2" s="91"/>
      <c r="HDJ2" s="91"/>
      <c r="HDK2" s="91"/>
      <c r="HDL2" s="91"/>
      <c r="HDM2" s="91"/>
      <c r="HDN2" s="91"/>
      <c r="HDO2" s="91"/>
      <c r="HDP2" s="91"/>
      <c r="HDQ2" s="91"/>
      <c r="HDR2" s="91"/>
      <c r="HDS2" s="91"/>
      <c r="HDT2" s="91"/>
      <c r="HDU2" s="91"/>
      <c r="HDV2" s="91"/>
      <c r="HDW2" s="91"/>
      <c r="HDX2" s="91"/>
      <c r="HDY2" s="91"/>
      <c r="HDZ2" s="91"/>
      <c r="HEA2" s="91"/>
      <c r="HEB2" s="91"/>
      <c r="HEC2" s="91"/>
      <c r="HED2" s="91"/>
      <c r="HEE2" s="91"/>
      <c r="HEF2" s="91"/>
      <c r="HEG2" s="91"/>
      <c r="HEH2" s="91"/>
      <c r="HEI2" s="91"/>
      <c r="HEJ2" s="91"/>
      <c r="HEK2" s="91"/>
      <c r="HEL2" s="91"/>
      <c r="HEM2" s="91"/>
      <c r="HEN2" s="91"/>
      <c r="HEO2" s="91"/>
      <c r="HEP2" s="91"/>
      <c r="HEQ2" s="91"/>
      <c r="HER2" s="91"/>
      <c r="HES2" s="91"/>
      <c r="HET2" s="91"/>
      <c r="HEU2" s="91"/>
      <c r="HEV2" s="91"/>
      <c r="HEW2" s="91"/>
      <c r="HEX2" s="91"/>
      <c r="HEY2" s="91"/>
      <c r="HEZ2" s="91"/>
      <c r="HFA2" s="91"/>
      <c r="HFB2" s="91"/>
      <c r="HFC2" s="91"/>
      <c r="HFD2" s="91"/>
      <c r="HFE2" s="91"/>
      <c r="HFF2" s="91"/>
      <c r="HFG2" s="91"/>
      <c r="HFH2" s="91"/>
      <c r="HFI2" s="91"/>
      <c r="HFJ2" s="91"/>
      <c r="HFK2" s="91"/>
      <c r="HFL2" s="91"/>
      <c r="HFM2" s="91"/>
      <c r="HFN2" s="91"/>
      <c r="HFO2" s="91"/>
      <c r="HFP2" s="91"/>
      <c r="HFQ2" s="91"/>
      <c r="HFR2" s="91"/>
      <c r="HFS2" s="91"/>
      <c r="HFT2" s="91"/>
      <c r="HFU2" s="91"/>
      <c r="HFV2" s="91"/>
      <c r="HFW2" s="91"/>
      <c r="HFX2" s="91"/>
      <c r="HFY2" s="91"/>
      <c r="HFZ2" s="91"/>
      <c r="HGA2" s="91"/>
      <c r="HGB2" s="91"/>
      <c r="HGC2" s="91"/>
      <c r="HGD2" s="91"/>
      <c r="HGE2" s="91"/>
      <c r="HGF2" s="91"/>
      <c r="HGG2" s="91"/>
      <c r="HGH2" s="91"/>
      <c r="HGI2" s="91"/>
      <c r="HGJ2" s="91"/>
      <c r="HGK2" s="91"/>
      <c r="HGL2" s="91"/>
      <c r="HGM2" s="91"/>
      <c r="HGN2" s="91"/>
      <c r="HGO2" s="91"/>
      <c r="HGP2" s="91"/>
      <c r="HGQ2" s="91"/>
      <c r="HGR2" s="91"/>
      <c r="HGS2" s="91"/>
      <c r="HGT2" s="91"/>
      <c r="HGU2" s="91"/>
      <c r="HGV2" s="91"/>
      <c r="HGW2" s="91"/>
      <c r="HGX2" s="91"/>
      <c r="HGY2" s="91"/>
      <c r="HGZ2" s="91"/>
      <c r="HHA2" s="91"/>
      <c r="HHB2" s="91"/>
      <c r="HHC2" s="91"/>
      <c r="HHD2" s="91"/>
      <c r="HHE2" s="91"/>
      <c r="HHF2" s="91"/>
      <c r="HHG2" s="91"/>
      <c r="HHH2" s="91"/>
      <c r="HHI2" s="91"/>
      <c r="HHJ2" s="91"/>
      <c r="HHK2" s="91"/>
      <c r="HHL2" s="91"/>
      <c r="HHM2" s="91"/>
      <c r="HHN2" s="91"/>
      <c r="HHO2" s="91"/>
      <c r="HHP2" s="91"/>
      <c r="HHQ2" s="91"/>
      <c r="HHR2" s="91"/>
      <c r="HHS2" s="91"/>
      <c r="HHT2" s="91"/>
      <c r="HHU2" s="91"/>
      <c r="HHV2" s="91"/>
      <c r="HHW2" s="91"/>
      <c r="HHX2" s="91"/>
      <c r="HHY2" s="91"/>
      <c r="HHZ2" s="91"/>
      <c r="HIA2" s="91"/>
      <c r="HIB2" s="91"/>
      <c r="HIC2" s="91"/>
      <c r="HID2" s="91"/>
      <c r="HIE2" s="91"/>
      <c r="HIF2" s="91"/>
      <c r="HIG2" s="91"/>
      <c r="HIH2" s="91"/>
      <c r="HII2" s="91"/>
      <c r="HIJ2" s="91"/>
      <c r="HIK2" s="91"/>
      <c r="HIL2" s="91"/>
      <c r="HIM2" s="91"/>
      <c r="HIN2" s="91"/>
      <c r="HIO2" s="91"/>
      <c r="HIP2" s="91"/>
      <c r="HIQ2" s="91"/>
      <c r="HIR2" s="91"/>
      <c r="HIS2" s="91"/>
      <c r="HIT2" s="91"/>
      <c r="HIU2" s="91"/>
      <c r="HIV2" s="91"/>
      <c r="HIW2" s="91"/>
      <c r="HIX2" s="91"/>
      <c r="HIY2" s="91"/>
      <c r="HIZ2" s="91"/>
      <c r="HJA2" s="91"/>
      <c r="HJB2" s="91"/>
      <c r="HJC2" s="91"/>
      <c r="HJD2" s="91"/>
      <c r="HJE2" s="91"/>
      <c r="HJF2" s="91"/>
      <c r="HJG2" s="91"/>
      <c r="HJH2" s="91"/>
      <c r="HJI2" s="91"/>
      <c r="HJJ2" s="91"/>
      <c r="HJK2" s="91"/>
      <c r="HJL2" s="91"/>
      <c r="HJM2" s="91"/>
      <c r="HJN2" s="91"/>
      <c r="HJO2" s="91"/>
      <c r="HJP2" s="91"/>
      <c r="HJQ2" s="91"/>
      <c r="HJR2" s="91"/>
      <c r="HJS2" s="91"/>
      <c r="HJT2" s="91"/>
      <c r="HJU2" s="91"/>
      <c r="HJV2" s="91"/>
      <c r="HJW2" s="91"/>
      <c r="HJX2" s="91"/>
      <c r="HJY2" s="91"/>
      <c r="HJZ2" s="91"/>
      <c r="HKA2" s="91"/>
      <c r="HKB2" s="91"/>
      <c r="HKC2" s="91"/>
      <c r="HKD2" s="91"/>
      <c r="HKE2" s="91"/>
      <c r="HKF2" s="91"/>
      <c r="HKG2" s="91"/>
      <c r="HKH2" s="91"/>
      <c r="HKI2" s="91"/>
      <c r="HKJ2" s="91"/>
      <c r="HKK2" s="91"/>
      <c r="HKL2" s="91"/>
      <c r="HKM2" s="91"/>
      <c r="HKN2" s="91"/>
      <c r="HKO2" s="91"/>
      <c r="HKP2" s="91"/>
      <c r="HKQ2" s="91"/>
      <c r="HKR2" s="91"/>
      <c r="HKS2" s="91"/>
      <c r="HKT2" s="91"/>
      <c r="HKU2" s="91"/>
      <c r="HKV2" s="91"/>
      <c r="HKW2" s="91"/>
      <c r="HKX2" s="91"/>
      <c r="HKY2" s="91"/>
      <c r="HKZ2" s="91"/>
      <c r="HLA2" s="91"/>
      <c r="HLB2" s="91"/>
      <c r="HLC2" s="91"/>
      <c r="HLD2" s="91"/>
      <c r="HLE2" s="91"/>
      <c r="HLF2" s="91"/>
      <c r="HLG2" s="91"/>
      <c r="HLH2" s="91"/>
      <c r="HLI2" s="91"/>
      <c r="HLJ2" s="91"/>
      <c r="HLK2" s="91"/>
      <c r="HLL2" s="91"/>
      <c r="HLM2" s="91"/>
      <c r="HLN2" s="91"/>
      <c r="HLO2" s="91"/>
      <c r="HLP2" s="91"/>
      <c r="HLQ2" s="91"/>
      <c r="HLR2" s="91"/>
      <c r="HLS2" s="91"/>
      <c r="HLT2" s="91"/>
      <c r="HLU2" s="91"/>
      <c r="HLV2" s="91"/>
      <c r="HLW2" s="91"/>
      <c r="HLX2" s="91"/>
      <c r="HLY2" s="91"/>
      <c r="HLZ2" s="91"/>
      <c r="HMA2" s="91"/>
      <c r="HMB2" s="91"/>
      <c r="HMC2" s="91"/>
      <c r="HMD2" s="91"/>
      <c r="HME2" s="91"/>
      <c r="HMF2" s="91"/>
      <c r="HMG2" s="91"/>
      <c r="HMH2" s="91"/>
      <c r="HMI2" s="91"/>
      <c r="HMJ2" s="91"/>
      <c r="HMK2" s="91"/>
      <c r="HML2" s="91"/>
      <c r="HMM2" s="91"/>
      <c r="HMN2" s="91"/>
      <c r="HMO2" s="91"/>
      <c r="HMP2" s="91"/>
      <c r="HMQ2" s="91"/>
      <c r="HMR2" s="91"/>
      <c r="HMS2" s="91"/>
      <c r="HMT2" s="91"/>
      <c r="HMU2" s="91"/>
      <c r="HMV2" s="91"/>
      <c r="HMW2" s="91"/>
      <c r="HMX2" s="91"/>
      <c r="HMY2" s="91"/>
      <c r="HMZ2" s="91"/>
      <c r="HNA2" s="91"/>
      <c r="HNB2" s="91"/>
      <c r="HNC2" s="91"/>
      <c r="HND2" s="91"/>
      <c r="HNE2" s="91"/>
      <c r="HNF2" s="91"/>
      <c r="HNG2" s="91"/>
      <c r="HNH2" s="91"/>
      <c r="HNI2" s="91"/>
      <c r="HNJ2" s="91"/>
      <c r="HNK2" s="91"/>
      <c r="HNL2" s="91"/>
      <c r="HNM2" s="91"/>
      <c r="HNN2" s="91"/>
      <c r="HNO2" s="91"/>
      <c r="HNP2" s="91"/>
      <c r="HNQ2" s="91"/>
      <c r="HNR2" s="91"/>
      <c r="HNS2" s="91"/>
      <c r="HNT2" s="91"/>
      <c r="HNU2" s="91"/>
      <c r="HNV2" s="91"/>
      <c r="HNW2" s="91"/>
      <c r="HNX2" s="91"/>
      <c r="HNY2" s="91"/>
      <c r="HNZ2" s="91"/>
      <c r="HOA2" s="91"/>
      <c r="HOB2" s="91"/>
      <c r="HOC2" s="91"/>
      <c r="HOD2" s="91"/>
      <c r="HOE2" s="91"/>
      <c r="HOF2" s="91"/>
      <c r="HOG2" s="91"/>
      <c r="HOH2" s="91"/>
      <c r="HOI2" s="91"/>
      <c r="HOJ2" s="91"/>
      <c r="HOK2" s="91"/>
      <c r="HOL2" s="91"/>
      <c r="HOM2" s="91"/>
      <c r="HON2" s="91"/>
      <c r="HOO2" s="91"/>
      <c r="HOP2" s="91"/>
      <c r="HOQ2" s="91"/>
      <c r="HOR2" s="91"/>
      <c r="HOS2" s="91"/>
      <c r="HOT2" s="91"/>
      <c r="HOU2" s="91"/>
      <c r="HOV2" s="91"/>
      <c r="HOW2" s="91"/>
      <c r="HOX2" s="91"/>
      <c r="HOY2" s="91"/>
      <c r="HOZ2" s="91"/>
      <c r="HPA2" s="91"/>
      <c r="HPB2" s="91"/>
      <c r="HPC2" s="91"/>
      <c r="HPD2" s="91"/>
      <c r="HPE2" s="91"/>
      <c r="HPF2" s="91"/>
      <c r="HPG2" s="91"/>
      <c r="HPH2" s="91"/>
      <c r="HPI2" s="91"/>
      <c r="HPJ2" s="91"/>
      <c r="HPK2" s="91"/>
      <c r="HPL2" s="91"/>
      <c r="HPM2" s="91"/>
      <c r="HPN2" s="91"/>
      <c r="HPO2" s="91"/>
      <c r="HPP2" s="91"/>
      <c r="HPQ2" s="91"/>
      <c r="HPR2" s="91"/>
      <c r="HPS2" s="91"/>
      <c r="HPT2" s="91"/>
      <c r="HPU2" s="91"/>
      <c r="HPV2" s="91"/>
      <c r="HPW2" s="91"/>
      <c r="HPX2" s="91"/>
      <c r="HPY2" s="91"/>
      <c r="HPZ2" s="91"/>
      <c r="HQA2" s="91"/>
      <c r="HQB2" s="91"/>
      <c r="HQC2" s="91"/>
      <c r="HQD2" s="91"/>
      <c r="HQE2" s="91"/>
      <c r="HQF2" s="91"/>
      <c r="HQG2" s="91"/>
      <c r="HQH2" s="91"/>
      <c r="HQI2" s="91"/>
      <c r="HQJ2" s="91"/>
      <c r="HQK2" s="91"/>
      <c r="HQL2" s="91"/>
      <c r="HQM2" s="91"/>
      <c r="HQN2" s="91"/>
      <c r="HQO2" s="91"/>
      <c r="HQP2" s="91"/>
      <c r="HQQ2" s="91"/>
      <c r="HQR2" s="91"/>
      <c r="HQS2" s="91"/>
      <c r="HQT2" s="91"/>
      <c r="HQU2" s="91"/>
      <c r="HQV2" s="91"/>
      <c r="HQW2" s="91"/>
      <c r="HQX2" s="91"/>
      <c r="HQY2" s="91"/>
      <c r="HQZ2" s="91"/>
      <c r="HRA2" s="91"/>
      <c r="HRB2" s="91"/>
      <c r="HRC2" s="91"/>
      <c r="HRD2" s="91"/>
      <c r="HRE2" s="91"/>
      <c r="HRF2" s="91"/>
      <c r="HRG2" s="91"/>
      <c r="HRH2" s="91"/>
      <c r="HRI2" s="91"/>
      <c r="HRJ2" s="91"/>
      <c r="HRK2" s="91"/>
      <c r="HRL2" s="91"/>
      <c r="HRM2" s="91"/>
      <c r="HRN2" s="91"/>
      <c r="HRO2" s="91"/>
      <c r="HRP2" s="91"/>
      <c r="HRQ2" s="91"/>
      <c r="HRR2" s="91"/>
      <c r="HRS2" s="91"/>
      <c r="HRT2" s="91"/>
      <c r="HRU2" s="91"/>
      <c r="HRV2" s="91"/>
      <c r="HRW2" s="91"/>
      <c r="HRX2" s="91"/>
      <c r="HRY2" s="91"/>
      <c r="HRZ2" s="91"/>
      <c r="HSA2" s="91"/>
      <c r="HSB2" s="91"/>
      <c r="HSC2" s="91"/>
      <c r="HSD2" s="91"/>
      <c r="HSE2" s="91"/>
      <c r="HSF2" s="91"/>
      <c r="HSG2" s="91"/>
      <c r="HSH2" s="91"/>
      <c r="HSI2" s="91"/>
      <c r="HSJ2" s="91"/>
      <c r="HSK2" s="91"/>
      <c r="HSL2" s="91"/>
      <c r="HSM2" s="91"/>
      <c r="HSN2" s="91"/>
      <c r="HSO2" s="91"/>
      <c r="HSP2" s="91"/>
      <c r="HSQ2" s="91"/>
      <c r="HSR2" s="91"/>
      <c r="HSS2" s="91"/>
      <c r="HST2" s="91"/>
      <c r="HSU2" s="91"/>
      <c r="HSV2" s="91"/>
      <c r="HSW2" s="91"/>
      <c r="HSX2" s="91"/>
      <c r="HSY2" s="91"/>
      <c r="HSZ2" s="91"/>
      <c r="HTA2" s="91"/>
      <c r="HTB2" s="91"/>
      <c r="HTC2" s="91"/>
      <c r="HTD2" s="91"/>
      <c r="HTE2" s="91"/>
      <c r="HTF2" s="91"/>
      <c r="HTG2" s="91"/>
      <c r="HTH2" s="91"/>
      <c r="HTI2" s="91"/>
      <c r="HTJ2" s="91"/>
      <c r="HTK2" s="91"/>
      <c r="HTL2" s="91"/>
      <c r="HTM2" s="91"/>
      <c r="HTN2" s="91"/>
      <c r="HTO2" s="91"/>
      <c r="HTP2" s="91"/>
      <c r="HTQ2" s="91"/>
      <c r="HTR2" s="91"/>
      <c r="HTS2" s="91"/>
      <c r="HTT2" s="91"/>
      <c r="HTU2" s="91"/>
      <c r="HTV2" s="91"/>
      <c r="HTW2" s="91"/>
      <c r="HTX2" s="91"/>
      <c r="HTY2" s="91"/>
      <c r="HTZ2" s="91"/>
      <c r="HUA2" s="91"/>
      <c r="HUB2" s="91"/>
      <c r="HUC2" s="91"/>
      <c r="HUD2" s="91"/>
      <c r="HUE2" s="91"/>
      <c r="HUF2" s="91"/>
      <c r="HUG2" s="91"/>
      <c r="HUH2" s="91"/>
      <c r="HUI2" s="91"/>
      <c r="HUJ2" s="91"/>
      <c r="HUK2" s="91"/>
      <c r="HUL2" s="91"/>
      <c r="HUM2" s="91"/>
      <c r="HUN2" s="91"/>
      <c r="HUO2" s="91"/>
      <c r="HUP2" s="91"/>
      <c r="HUQ2" s="91"/>
      <c r="HUR2" s="91"/>
      <c r="HUS2" s="91"/>
      <c r="HUT2" s="91"/>
      <c r="HUU2" s="91"/>
      <c r="HUV2" s="91"/>
      <c r="HUW2" s="91"/>
      <c r="HUX2" s="91"/>
      <c r="HUY2" s="91"/>
      <c r="HUZ2" s="91"/>
      <c r="HVA2" s="91"/>
      <c r="HVB2" s="91"/>
      <c r="HVC2" s="91"/>
      <c r="HVD2" s="91"/>
      <c r="HVE2" s="91"/>
      <c r="HVF2" s="91"/>
      <c r="HVG2" s="91"/>
      <c r="HVH2" s="91"/>
      <c r="HVI2" s="91"/>
      <c r="HVJ2" s="91"/>
      <c r="HVK2" s="91"/>
      <c r="HVL2" s="91"/>
      <c r="HVM2" s="91"/>
      <c r="HVN2" s="91"/>
      <c r="HVO2" s="91"/>
      <c r="HVP2" s="91"/>
      <c r="HVQ2" s="91"/>
      <c r="HVR2" s="91"/>
      <c r="HVS2" s="91"/>
      <c r="HVT2" s="91"/>
      <c r="HVU2" s="91"/>
      <c r="HVV2" s="91"/>
      <c r="HVW2" s="91"/>
      <c r="HVX2" s="91"/>
      <c r="HVY2" s="91"/>
      <c r="HVZ2" s="91"/>
      <c r="HWA2" s="91"/>
      <c r="HWB2" s="91"/>
      <c r="HWC2" s="91"/>
      <c r="HWD2" s="91"/>
      <c r="HWE2" s="91"/>
      <c r="HWF2" s="91"/>
      <c r="HWG2" s="91"/>
      <c r="HWH2" s="91"/>
      <c r="HWI2" s="91"/>
      <c r="HWJ2" s="91"/>
      <c r="HWK2" s="91"/>
      <c r="HWL2" s="91"/>
      <c r="HWM2" s="91"/>
      <c r="HWN2" s="91"/>
      <c r="HWO2" s="91"/>
      <c r="HWP2" s="91"/>
      <c r="HWQ2" s="91"/>
      <c r="HWR2" s="91"/>
      <c r="HWS2" s="91"/>
      <c r="HWT2" s="91"/>
      <c r="HWU2" s="91"/>
      <c r="HWV2" s="91"/>
      <c r="HWW2" s="91"/>
      <c r="HWX2" s="91"/>
      <c r="HWY2" s="91"/>
      <c r="HWZ2" s="91"/>
      <c r="HXA2" s="91"/>
      <c r="HXB2" s="91"/>
      <c r="HXC2" s="91"/>
      <c r="HXD2" s="91"/>
      <c r="HXE2" s="91"/>
      <c r="HXF2" s="91"/>
      <c r="HXG2" s="91"/>
      <c r="HXH2" s="91"/>
      <c r="HXI2" s="91"/>
      <c r="HXJ2" s="91"/>
      <c r="HXK2" s="91"/>
      <c r="HXL2" s="91"/>
      <c r="HXM2" s="91"/>
      <c r="HXN2" s="91"/>
      <c r="HXO2" s="91"/>
      <c r="HXP2" s="91"/>
      <c r="HXQ2" s="91"/>
      <c r="HXR2" s="91"/>
      <c r="HXS2" s="91"/>
      <c r="HXT2" s="91"/>
      <c r="HXU2" s="91"/>
      <c r="HXV2" s="91"/>
      <c r="HXW2" s="91"/>
      <c r="HXX2" s="91"/>
      <c r="HXY2" s="91"/>
      <c r="HXZ2" s="91"/>
      <c r="HYA2" s="91"/>
      <c r="HYB2" s="91"/>
      <c r="HYC2" s="91"/>
      <c r="HYD2" s="91"/>
      <c r="HYE2" s="91"/>
      <c r="HYF2" s="91"/>
      <c r="HYG2" s="91"/>
      <c r="HYH2" s="91"/>
      <c r="HYI2" s="91"/>
      <c r="HYJ2" s="91"/>
      <c r="HYK2" s="91"/>
      <c r="HYL2" s="91"/>
      <c r="HYM2" s="91"/>
      <c r="HYN2" s="91"/>
      <c r="HYO2" s="91"/>
      <c r="HYP2" s="91"/>
      <c r="HYQ2" s="91"/>
      <c r="HYR2" s="91"/>
      <c r="HYS2" s="91"/>
      <c r="HYT2" s="91"/>
      <c r="HYU2" s="91"/>
      <c r="HYV2" s="91"/>
      <c r="HYW2" s="91"/>
      <c r="HYX2" s="91"/>
      <c r="HYY2" s="91"/>
      <c r="HYZ2" s="91"/>
      <c r="HZA2" s="91"/>
      <c r="HZB2" s="91"/>
      <c r="HZC2" s="91"/>
      <c r="HZD2" s="91"/>
      <c r="HZE2" s="91"/>
      <c r="HZF2" s="91"/>
      <c r="HZG2" s="91"/>
      <c r="HZH2" s="91"/>
      <c r="HZI2" s="91"/>
      <c r="HZJ2" s="91"/>
      <c r="HZK2" s="91"/>
      <c r="HZL2" s="91"/>
      <c r="HZM2" s="91"/>
      <c r="HZN2" s="91"/>
      <c r="HZO2" s="91"/>
      <c r="HZP2" s="91"/>
      <c r="HZQ2" s="91"/>
      <c r="HZR2" s="91"/>
      <c r="HZS2" s="91"/>
      <c r="HZT2" s="91"/>
      <c r="HZU2" s="91"/>
      <c r="HZV2" s="91"/>
      <c r="HZW2" s="91"/>
      <c r="HZX2" s="91"/>
      <c r="HZY2" s="91"/>
      <c r="HZZ2" s="91"/>
      <c r="IAA2" s="91"/>
      <c r="IAB2" s="91"/>
      <c r="IAC2" s="91"/>
      <c r="IAD2" s="91"/>
      <c r="IAE2" s="91"/>
      <c r="IAF2" s="91"/>
      <c r="IAG2" s="91"/>
      <c r="IAH2" s="91"/>
      <c r="IAI2" s="91"/>
      <c r="IAJ2" s="91"/>
      <c r="IAK2" s="91"/>
      <c r="IAL2" s="91"/>
      <c r="IAM2" s="91"/>
      <c r="IAN2" s="91"/>
      <c r="IAO2" s="91"/>
      <c r="IAP2" s="91"/>
      <c r="IAQ2" s="91"/>
      <c r="IAR2" s="91"/>
      <c r="IAS2" s="91"/>
      <c r="IAT2" s="91"/>
      <c r="IAU2" s="91"/>
      <c r="IAV2" s="91"/>
      <c r="IAW2" s="91"/>
      <c r="IAX2" s="91"/>
      <c r="IAY2" s="91"/>
      <c r="IAZ2" s="91"/>
      <c r="IBA2" s="91"/>
      <c r="IBB2" s="91"/>
      <c r="IBC2" s="91"/>
      <c r="IBD2" s="91"/>
      <c r="IBE2" s="91"/>
      <c r="IBF2" s="91"/>
      <c r="IBG2" s="91"/>
      <c r="IBH2" s="91"/>
      <c r="IBI2" s="91"/>
      <c r="IBJ2" s="91"/>
      <c r="IBK2" s="91"/>
      <c r="IBL2" s="91"/>
      <c r="IBM2" s="91"/>
      <c r="IBN2" s="91"/>
      <c r="IBO2" s="91"/>
      <c r="IBP2" s="91"/>
      <c r="IBQ2" s="91"/>
      <c r="IBR2" s="91"/>
      <c r="IBS2" s="91"/>
      <c r="IBT2" s="91"/>
      <c r="IBU2" s="91"/>
      <c r="IBV2" s="91"/>
      <c r="IBW2" s="91"/>
      <c r="IBX2" s="91"/>
      <c r="IBY2" s="91"/>
      <c r="IBZ2" s="91"/>
      <c r="ICA2" s="91"/>
      <c r="ICB2" s="91"/>
      <c r="ICC2" s="91"/>
      <c r="ICD2" s="91"/>
      <c r="ICE2" s="91"/>
      <c r="ICF2" s="91"/>
      <c r="ICG2" s="91"/>
      <c r="ICH2" s="91"/>
      <c r="ICI2" s="91"/>
      <c r="ICJ2" s="91"/>
      <c r="ICK2" s="91"/>
      <c r="ICL2" s="91"/>
      <c r="ICM2" s="91"/>
      <c r="ICN2" s="91"/>
      <c r="ICO2" s="91"/>
      <c r="ICP2" s="91"/>
      <c r="ICQ2" s="91"/>
      <c r="ICR2" s="91"/>
      <c r="ICS2" s="91"/>
      <c r="ICT2" s="91"/>
      <c r="ICU2" s="91"/>
      <c r="ICV2" s="91"/>
      <c r="ICW2" s="91"/>
      <c r="ICX2" s="91"/>
      <c r="ICY2" s="91"/>
      <c r="ICZ2" s="91"/>
      <c r="IDA2" s="91"/>
      <c r="IDB2" s="91"/>
      <c r="IDC2" s="91"/>
      <c r="IDD2" s="91"/>
      <c r="IDE2" s="91"/>
      <c r="IDF2" s="91"/>
      <c r="IDG2" s="91"/>
      <c r="IDH2" s="91"/>
      <c r="IDI2" s="91"/>
      <c r="IDJ2" s="91"/>
      <c r="IDK2" s="91"/>
      <c r="IDL2" s="91"/>
      <c r="IDM2" s="91"/>
      <c r="IDN2" s="91"/>
      <c r="IDO2" s="91"/>
      <c r="IDP2" s="91"/>
      <c r="IDQ2" s="91"/>
      <c r="IDR2" s="91"/>
      <c r="IDS2" s="91"/>
      <c r="IDT2" s="91"/>
      <c r="IDU2" s="91"/>
      <c r="IDV2" s="91"/>
      <c r="IDW2" s="91"/>
      <c r="IDX2" s="91"/>
      <c r="IDY2" s="91"/>
      <c r="IDZ2" s="91"/>
      <c r="IEA2" s="91"/>
      <c r="IEB2" s="91"/>
      <c r="IEC2" s="91"/>
      <c r="IED2" s="91"/>
      <c r="IEE2" s="91"/>
      <c r="IEF2" s="91"/>
      <c r="IEG2" s="91"/>
      <c r="IEH2" s="91"/>
      <c r="IEI2" s="91"/>
      <c r="IEJ2" s="91"/>
      <c r="IEK2" s="91"/>
      <c r="IEL2" s="91"/>
      <c r="IEM2" s="91"/>
      <c r="IEN2" s="91"/>
      <c r="IEO2" s="91"/>
      <c r="IEP2" s="91"/>
      <c r="IEQ2" s="91"/>
      <c r="IER2" s="91"/>
      <c r="IES2" s="91"/>
      <c r="IET2" s="91"/>
      <c r="IEU2" s="91"/>
      <c r="IEV2" s="91"/>
      <c r="IEW2" s="91"/>
      <c r="IEX2" s="91"/>
      <c r="IEY2" s="91"/>
      <c r="IEZ2" s="91"/>
      <c r="IFA2" s="91"/>
      <c r="IFB2" s="91"/>
      <c r="IFC2" s="91"/>
      <c r="IFD2" s="91"/>
      <c r="IFE2" s="91"/>
      <c r="IFF2" s="91"/>
      <c r="IFG2" s="91"/>
      <c r="IFH2" s="91"/>
      <c r="IFI2" s="91"/>
      <c r="IFJ2" s="91"/>
      <c r="IFK2" s="91"/>
      <c r="IFL2" s="91"/>
      <c r="IFM2" s="91"/>
      <c r="IFN2" s="91"/>
      <c r="IFO2" s="91"/>
      <c r="IFP2" s="91"/>
      <c r="IFQ2" s="91"/>
      <c r="IFR2" s="91"/>
      <c r="IFS2" s="91"/>
      <c r="IFT2" s="91"/>
      <c r="IFU2" s="91"/>
      <c r="IFV2" s="91"/>
      <c r="IFW2" s="91"/>
      <c r="IFX2" s="91"/>
      <c r="IFY2" s="91"/>
      <c r="IFZ2" s="91"/>
      <c r="IGA2" s="91"/>
      <c r="IGB2" s="91"/>
      <c r="IGC2" s="91"/>
      <c r="IGD2" s="91"/>
      <c r="IGE2" s="91"/>
      <c r="IGF2" s="91"/>
      <c r="IGG2" s="91"/>
      <c r="IGH2" s="91"/>
      <c r="IGI2" s="91"/>
      <c r="IGJ2" s="91"/>
      <c r="IGK2" s="91"/>
      <c r="IGL2" s="91"/>
      <c r="IGM2" s="91"/>
      <c r="IGN2" s="91"/>
      <c r="IGO2" s="91"/>
      <c r="IGP2" s="91"/>
      <c r="IGQ2" s="91"/>
      <c r="IGR2" s="91"/>
      <c r="IGS2" s="91"/>
      <c r="IGT2" s="91"/>
      <c r="IGU2" s="91"/>
      <c r="IGV2" s="91"/>
      <c r="IGW2" s="91"/>
      <c r="IGX2" s="91"/>
      <c r="IGY2" s="91"/>
      <c r="IGZ2" s="91"/>
      <c r="IHA2" s="91"/>
      <c r="IHB2" s="91"/>
      <c r="IHC2" s="91"/>
      <c r="IHD2" s="91"/>
      <c r="IHE2" s="91"/>
      <c r="IHF2" s="91"/>
      <c r="IHG2" s="91"/>
      <c r="IHH2" s="91"/>
      <c r="IHI2" s="91"/>
      <c r="IHJ2" s="91"/>
      <c r="IHK2" s="91"/>
      <c r="IHL2" s="91"/>
      <c r="IHM2" s="91"/>
      <c r="IHN2" s="91"/>
      <c r="IHO2" s="91"/>
      <c r="IHP2" s="91"/>
      <c r="IHQ2" s="91"/>
      <c r="IHR2" s="91"/>
      <c r="IHS2" s="91"/>
      <c r="IHT2" s="91"/>
      <c r="IHU2" s="91"/>
      <c r="IHV2" s="91"/>
      <c r="IHW2" s="91"/>
      <c r="IHX2" s="91"/>
      <c r="IHY2" s="91"/>
      <c r="IHZ2" s="91"/>
      <c r="IIA2" s="91"/>
      <c r="IIB2" s="91"/>
      <c r="IIC2" s="91"/>
      <c r="IID2" s="91"/>
      <c r="IIE2" s="91"/>
      <c r="IIF2" s="91"/>
      <c r="IIG2" s="91"/>
      <c r="IIH2" s="91"/>
      <c r="III2" s="91"/>
      <c r="IIJ2" s="91"/>
      <c r="IIK2" s="91"/>
      <c r="IIL2" s="91"/>
      <c r="IIM2" s="91"/>
      <c r="IIN2" s="91"/>
      <c r="IIO2" s="91"/>
      <c r="IIP2" s="91"/>
      <c r="IIQ2" s="91"/>
      <c r="IIR2" s="91"/>
      <c r="IIS2" s="91"/>
      <c r="IIT2" s="91"/>
      <c r="IIU2" s="91"/>
      <c r="IIV2" s="91"/>
      <c r="IIW2" s="91"/>
      <c r="IIX2" s="91"/>
      <c r="IIY2" s="91"/>
      <c r="IIZ2" s="91"/>
      <c r="IJA2" s="91"/>
      <c r="IJB2" s="91"/>
      <c r="IJC2" s="91"/>
      <c r="IJD2" s="91"/>
      <c r="IJE2" s="91"/>
      <c r="IJF2" s="91"/>
      <c r="IJG2" s="91"/>
      <c r="IJH2" s="91"/>
      <c r="IJI2" s="91"/>
      <c r="IJJ2" s="91"/>
      <c r="IJK2" s="91"/>
      <c r="IJL2" s="91"/>
      <c r="IJM2" s="91"/>
      <c r="IJN2" s="91"/>
      <c r="IJO2" s="91"/>
      <c r="IJP2" s="91"/>
      <c r="IJQ2" s="91"/>
      <c r="IJR2" s="91"/>
      <c r="IJS2" s="91"/>
      <c r="IJT2" s="91"/>
      <c r="IJU2" s="91"/>
      <c r="IJV2" s="91"/>
      <c r="IJW2" s="91"/>
      <c r="IJX2" s="91"/>
      <c r="IJY2" s="91"/>
      <c r="IJZ2" s="91"/>
      <c r="IKA2" s="91"/>
      <c r="IKB2" s="91"/>
      <c r="IKC2" s="91"/>
      <c r="IKD2" s="91"/>
      <c r="IKE2" s="91"/>
      <c r="IKF2" s="91"/>
      <c r="IKG2" s="91"/>
      <c r="IKH2" s="91"/>
      <c r="IKI2" s="91"/>
      <c r="IKJ2" s="91"/>
      <c r="IKK2" s="91"/>
      <c r="IKL2" s="91"/>
      <c r="IKM2" s="91"/>
      <c r="IKN2" s="91"/>
      <c r="IKO2" s="91"/>
      <c r="IKP2" s="91"/>
      <c r="IKQ2" s="91"/>
      <c r="IKR2" s="91"/>
      <c r="IKS2" s="91"/>
      <c r="IKT2" s="91"/>
      <c r="IKU2" s="91"/>
      <c r="IKV2" s="91"/>
      <c r="IKW2" s="91"/>
      <c r="IKX2" s="91"/>
      <c r="IKY2" s="91"/>
      <c r="IKZ2" s="91"/>
      <c r="ILA2" s="91"/>
      <c r="ILB2" s="91"/>
      <c r="ILC2" s="91"/>
      <c r="ILD2" s="91"/>
      <c r="ILE2" s="91"/>
      <c r="ILF2" s="91"/>
      <c r="ILG2" s="91"/>
      <c r="ILH2" s="91"/>
      <c r="ILI2" s="91"/>
      <c r="ILJ2" s="91"/>
      <c r="ILK2" s="91"/>
      <c r="ILL2" s="91"/>
      <c r="ILM2" s="91"/>
      <c r="ILN2" s="91"/>
      <c r="ILO2" s="91"/>
      <c r="ILP2" s="91"/>
      <c r="ILQ2" s="91"/>
      <c r="ILR2" s="91"/>
      <c r="ILS2" s="91"/>
      <c r="ILT2" s="91"/>
      <c r="ILU2" s="91"/>
      <c r="ILV2" s="91"/>
      <c r="ILW2" s="91"/>
      <c r="ILX2" s="91"/>
      <c r="ILY2" s="91"/>
      <c r="ILZ2" s="91"/>
      <c r="IMA2" s="91"/>
      <c r="IMB2" s="91"/>
      <c r="IMC2" s="91"/>
      <c r="IMD2" s="91"/>
      <c r="IME2" s="91"/>
      <c r="IMF2" s="91"/>
      <c r="IMG2" s="91"/>
      <c r="IMH2" s="91"/>
      <c r="IMI2" s="91"/>
      <c r="IMJ2" s="91"/>
      <c r="IMK2" s="91"/>
      <c r="IML2" s="91"/>
      <c r="IMM2" s="91"/>
      <c r="IMN2" s="91"/>
      <c r="IMO2" s="91"/>
      <c r="IMP2" s="91"/>
      <c r="IMQ2" s="91"/>
      <c r="IMR2" s="91"/>
      <c r="IMS2" s="91"/>
      <c r="IMT2" s="91"/>
      <c r="IMU2" s="91"/>
      <c r="IMV2" s="91"/>
      <c r="IMW2" s="91"/>
      <c r="IMX2" s="91"/>
      <c r="IMY2" s="91"/>
      <c r="IMZ2" s="91"/>
      <c r="INA2" s="91"/>
      <c r="INB2" s="91"/>
      <c r="INC2" s="91"/>
      <c r="IND2" s="91"/>
      <c r="INE2" s="91"/>
      <c r="INF2" s="91"/>
      <c r="ING2" s="91"/>
      <c r="INH2" s="91"/>
      <c r="INI2" s="91"/>
      <c r="INJ2" s="91"/>
      <c r="INK2" s="91"/>
      <c r="INL2" s="91"/>
      <c r="INM2" s="91"/>
      <c r="INN2" s="91"/>
      <c r="INO2" s="91"/>
      <c r="INP2" s="91"/>
      <c r="INQ2" s="91"/>
      <c r="INR2" s="91"/>
      <c r="INS2" s="91"/>
      <c r="INT2" s="91"/>
      <c r="INU2" s="91"/>
      <c r="INV2" s="91"/>
      <c r="INW2" s="91"/>
      <c r="INX2" s="91"/>
      <c r="INY2" s="91"/>
      <c r="INZ2" s="91"/>
      <c r="IOA2" s="91"/>
      <c r="IOB2" s="91"/>
      <c r="IOC2" s="91"/>
      <c r="IOD2" s="91"/>
      <c r="IOE2" s="91"/>
      <c r="IOF2" s="91"/>
      <c r="IOG2" s="91"/>
      <c r="IOH2" s="91"/>
      <c r="IOI2" s="91"/>
      <c r="IOJ2" s="91"/>
      <c r="IOK2" s="91"/>
      <c r="IOL2" s="91"/>
      <c r="IOM2" s="91"/>
      <c r="ION2" s="91"/>
      <c r="IOO2" s="91"/>
      <c r="IOP2" s="91"/>
      <c r="IOQ2" s="91"/>
      <c r="IOR2" s="91"/>
      <c r="IOS2" s="91"/>
      <c r="IOT2" s="91"/>
      <c r="IOU2" s="91"/>
      <c r="IOV2" s="91"/>
      <c r="IOW2" s="91"/>
      <c r="IOX2" s="91"/>
      <c r="IOY2" s="91"/>
      <c r="IOZ2" s="91"/>
      <c r="IPA2" s="91"/>
      <c r="IPB2" s="91"/>
      <c r="IPC2" s="91"/>
      <c r="IPD2" s="91"/>
      <c r="IPE2" s="91"/>
      <c r="IPF2" s="91"/>
      <c r="IPG2" s="91"/>
      <c r="IPH2" s="91"/>
      <c r="IPI2" s="91"/>
      <c r="IPJ2" s="91"/>
      <c r="IPK2" s="91"/>
      <c r="IPL2" s="91"/>
      <c r="IPM2" s="91"/>
      <c r="IPN2" s="91"/>
      <c r="IPO2" s="91"/>
      <c r="IPP2" s="91"/>
      <c r="IPQ2" s="91"/>
      <c r="IPR2" s="91"/>
      <c r="IPS2" s="91"/>
      <c r="IPT2" s="91"/>
      <c r="IPU2" s="91"/>
      <c r="IPV2" s="91"/>
      <c r="IPW2" s="91"/>
      <c r="IPX2" s="91"/>
      <c r="IPY2" s="91"/>
      <c r="IPZ2" s="91"/>
      <c r="IQA2" s="91"/>
      <c r="IQB2" s="91"/>
      <c r="IQC2" s="91"/>
      <c r="IQD2" s="91"/>
      <c r="IQE2" s="91"/>
      <c r="IQF2" s="91"/>
      <c r="IQG2" s="91"/>
      <c r="IQH2" s="91"/>
      <c r="IQI2" s="91"/>
      <c r="IQJ2" s="91"/>
      <c r="IQK2" s="91"/>
      <c r="IQL2" s="91"/>
      <c r="IQM2" s="91"/>
      <c r="IQN2" s="91"/>
      <c r="IQO2" s="91"/>
      <c r="IQP2" s="91"/>
      <c r="IQQ2" s="91"/>
      <c r="IQR2" s="91"/>
      <c r="IQS2" s="91"/>
      <c r="IQT2" s="91"/>
      <c r="IQU2" s="91"/>
      <c r="IQV2" s="91"/>
      <c r="IQW2" s="91"/>
      <c r="IQX2" s="91"/>
      <c r="IQY2" s="91"/>
      <c r="IQZ2" s="91"/>
      <c r="IRA2" s="91"/>
      <c r="IRB2" s="91"/>
      <c r="IRC2" s="91"/>
      <c r="IRD2" s="91"/>
      <c r="IRE2" s="91"/>
      <c r="IRF2" s="91"/>
      <c r="IRG2" s="91"/>
      <c r="IRH2" s="91"/>
      <c r="IRI2" s="91"/>
      <c r="IRJ2" s="91"/>
      <c r="IRK2" s="91"/>
      <c r="IRL2" s="91"/>
      <c r="IRM2" s="91"/>
      <c r="IRN2" s="91"/>
      <c r="IRO2" s="91"/>
      <c r="IRP2" s="91"/>
      <c r="IRQ2" s="91"/>
      <c r="IRR2" s="91"/>
      <c r="IRS2" s="91"/>
      <c r="IRT2" s="91"/>
      <c r="IRU2" s="91"/>
      <c r="IRV2" s="91"/>
      <c r="IRW2" s="91"/>
      <c r="IRX2" s="91"/>
      <c r="IRY2" s="91"/>
      <c r="IRZ2" s="91"/>
      <c r="ISA2" s="91"/>
      <c r="ISB2" s="91"/>
      <c r="ISC2" s="91"/>
      <c r="ISD2" s="91"/>
      <c r="ISE2" s="91"/>
      <c r="ISF2" s="91"/>
      <c r="ISG2" s="91"/>
      <c r="ISH2" s="91"/>
      <c r="ISI2" s="91"/>
      <c r="ISJ2" s="91"/>
      <c r="ISK2" s="91"/>
      <c r="ISL2" s="91"/>
      <c r="ISM2" s="91"/>
      <c r="ISN2" s="91"/>
      <c r="ISO2" s="91"/>
      <c r="ISP2" s="91"/>
      <c r="ISQ2" s="91"/>
      <c r="ISR2" s="91"/>
      <c r="ISS2" s="91"/>
      <c r="IST2" s="91"/>
      <c r="ISU2" s="91"/>
      <c r="ISV2" s="91"/>
      <c r="ISW2" s="91"/>
      <c r="ISX2" s="91"/>
      <c r="ISY2" s="91"/>
      <c r="ISZ2" s="91"/>
      <c r="ITA2" s="91"/>
      <c r="ITB2" s="91"/>
      <c r="ITC2" s="91"/>
      <c r="ITD2" s="91"/>
      <c r="ITE2" s="91"/>
      <c r="ITF2" s="91"/>
      <c r="ITG2" s="91"/>
      <c r="ITH2" s="91"/>
      <c r="ITI2" s="91"/>
      <c r="ITJ2" s="91"/>
      <c r="ITK2" s="91"/>
      <c r="ITL2" s="91"/>
      <c r="ITM2" s="91"/>
      <c r="ITN2" s="91"/>
      <c r="ITO2" s="91"/>
      <c r="ITP2" s="91"/>
      <c r="ITQ2" s="91"/>
      <c r="ITR2" s="91"/>
      <c r="ITS2" s="91"/>
      <c r="ITT2" s="91"/>
      <c r="ITU2" s="91"/>
      <c r="ITV2" s="91"/>
      <c r="ITW2" s="91"/>
      <c r="ITX2" s="91"/>
      <c r="ITY2" s="91"/>
      <c r="ITZ2" s="91"/>
      <c r="IUA2" s="91"/>
      <c r="IUB2" s="91"/>
      <c r="IUC2" s="91"/>
      <c r="IUD2" s="91"/>
      <c r="IUE2" s="91"/>
      <c r="IUF2" s="91"/>
      <c r="IUG2" s="91"/>
      <c r="IUH2" s="91"/>
      <c r="IUI2" s="91"/>
      <c r="IUJ2" s="91"/>
      <c r="IUK2" s="91"/>
      <c r="IUL2" s="91"/>
      <c r="IUM2" s="91"/>
      <c r="IUN2" s="91"/>
      <c r="IUO2" s="91"/>
      <c r="IUP2" s="91"/>
      <c r="IUQ2" s="91"/>
      <c r="IUR2" s="91"/>
      <c r="IUS2" s="91"/>
      <c r="IUT2" s="91"/>
      <c r="IUU2" s="91"/>
      <c r="IUV2" s="91"/>
      <c r="IUW2" s="91"/>
      <c r="IUX2" s="91"/>
      <c r="IUY2" s="91"/>
      <c r="IUZ2" s="91"/>
      <c r="IVA2" s="91"/>
      <c r="IVB2" s="91"/>
      <c r="IVC2" s="91"/>
      <c r="IVD2" s="91"/>
      <c r="IVE2" s="91"/>
      <c r="IVF2" s="91"/>
      <c r="IVG2" s="91"/>
      <c r="IVH2" s="91"/>
      <c r="IVI2" s="91"/>
      <c r="IVJ2" s="91"/>
      <c r="IVK2" s="91"/>
      <c r="IVL2" s="91"/>
      <c r="IVM2" s="91"/>
      <c r="IVN2" s="91"/>
      <c r="IVO2" s="91"/>
      <c r="IVP2" s="91"/>
      <c r="IVQ2" s="91"/>
      <c r="IVR2" s="91"/>
      <c r="IVS2" s="91"/>
      <c r="IVT2" s="91"/>
      <c r="IVU2" s="91"/>
      <c r="IVV2" s="91"/>
      <c r="IVW2" s="91"/>
      <c r="IVX2" s="91"/>
      <c r="IVY2" s="91"/>
      <c r="IVZ2" s="91"/>
      <c r="IWA2" s="91"/>
      <c r="IWB2" s="91"/>
      <c r="IWC2" s="91"/>
      <c r="IWD2" s="91"/>
      <c r="IWE2" s="91"/>
      <c r="IWF2" s="91"/>
      <c r="IWG2" s="91"/>
      <c r="IWH2" s="91"/>
      <c r="IWI2" s="91"/>
      <c r="IWJ2" s="91"/>
      <c r="IWK2" s="91"/>
      <c r="IWL2" s="91"/>
      <c r="IWM2" s="91"/>
      <c r="IWN2" s="91"/>
      <c r="IWO2" s="91"/>
      <c r="IWP2" s="91"/>
      <c r="IWQ2" s="91"/>
      <c r="IWR2" s="91"/>
      <c r="IWS2" s="91"/>
      <c r="IWT2" s="91"/>
      <c r="IWU2" s="91"/>
      <c r="IWV2" s="91"/>
      <c r="IWW2" s="91"/>
      <c r="IWX2" s="91"/>
      <c r="IWY2" s="91"/>
      <c r="IWZ2" s="91"/>
      <c r="IXA2" s="91"/>
      <c r="IXB2" s="91"/>
      <c r="IXC2" s="91"/>
      <c r="IXD2" s="91"/>
      <c r="IXE2" s="91"/>
      <c r="IXF2" s="91"/>
      <c r="IXG2" s="91"/>
      <c r="IXH2" s="91"/>
      <c r="IXI2" s="91"/>
      <c r="IXJ2" s="91"/>
      <c r="IXK2" s="91"/>
      <c r="IXL2" s="91"/>
      <c r="IXM2" s="91"/>
      <c r="IXN2" s="91"/>
      <c r="IXO2" s="91"/>
      <c r="IXP2" s="91"/>
      <c r="IXQ2" s="91"/>
      <c r="IXR2" s="91"/>
      <c r="IXS2" s="91"/>
      <c r="IXT2" s="91"/>
      <c r="IXU2" s="91"/>
      <c r="IXV2" s="91"/>
      <c r="IXW2" s="91"/>
      <c r="IXX2" s="91"/>
      <c r="IXY2" s="91"/>
      <c r="IXZ2" s="91"/>
      <c r="IYA2" s="91"/>
      <c r="IYB2" s="91"/>
      <c r="IYC2" s="91"/>
      <c r="IYD2" s="91"/>
      <c r="IYE2" s="91"/>
      <c r="IYF2" s="91"/>
      <c r="IYG2" s="91"/>
      <c r="IYH2" s="91"/>
      <c r="IYI2" s="91"/>
      <c r="IYJ2" s="91"/>
      <c r="IYK2" s="91"/>
      <c r="IYL2" s="91"/>
      <c r="IYM2" s="91"/>
      <c r="IYN2" s="91"/>
      <c r="IYO2" s="91"/>
      <c r="IYP2" s="91"/>
      <c r="IYQ2" s="91"/>
      <c r="IYR2" s="91"/>
      <c r="IYS2" s="91"/>
      <c r="IYT2" s="91"/>
      <c r="IYU2" s="91"/>
      <c r="IYV2" s="91"/>
      <c r="IYW2" s="91"/>
      <c r="IYX2" s="91"/>
      <c r="IYY2" s="91"/>
      <c r="IYZ2" s="91"/>
      <c r="IZA2" s="91"/>
      <c r="IZB2" s="91"/>
      <c r="IZC2" s="91"/>
      <c r="IZD2" s="91"/>
      <c r="IZE2" s="91"/>
      <c r="IZF2" s="91"/>
      <c r="IZG2" s="91"/>
      <c r="IZH2" s="91"/>
      <c r="IZI2" s="91"/>
      <c r="IZJ2" s="91"/>
      <c r="IZK2" s="91"/>
      <c r="IZL2" s="91"/>
      <c r="IZM2" s="91"/>
      <c r="IZN2" s="91"/>
      <c r="IZO2" s="91"/>
      <c r="IZP2" s="91"/>
      <c r="IZQ2" s="91"/>
      <c r="IZR2" s="91"/>
      <c r="IZS2" s="91"/>
      <c r="IZT2" s="91"/>
      <c r="IZU2" s="91"/>
      <c r="IZV2" s="91"/>
      <c r="IZW2" s="91"/>
      <c r="IZX2" s="91"/>
      <c r="IZY2" s="91"/>
      <c r="IZZ2" s="91"/>
      <c r="JAA2" s="91"/>
      <c r="JAB2" s="91"/>
      <c r="JAC2" s="91"/>
      <c r="JAD2" s="91"/>
      <c r="JAE2" s="91"/>
      <c r="JAF2" s="91"/>
      <c r="JAG2" s="91"/>
      <c r="JAH2" s="91"/>
      <c r="JAI2" s="91"/>
      <c r="JAJ2" s="91"/>
      <c r="JAK2" s="91"/>
      <c r="JAL2" s="91"/>
      <c r="JAM2" s="91"/>
      <c r="JAN2" s="91"/>
      <c r="JAO2" s="91"/>
      <c r="JAP2" s="91"/>
      <c r="JAQ2" s="91"/>
      <c r="JAR2" s="91"/>
      <c r="JAS2" s="91"/>
      <c r="JAT2" s="91"/>
      <c r="JAU2" s="91"/>
      <c r="JAV2" s="91"/>
      <c r="JAW2" s="91"/>
      <c r="JAX2" s="91"/>
      <c r="JAY2" s="91"/>
      <c r="JAZ2" s="91"/>
      <c r="JBA2" s="91"/>
      <c r="JBB2" s="91"/>
      <c r="JBC2" s="91"/>
      <c r="JBD2" s="91"/>
      <c r="JBE2" s="91"/>
      <c r="JBF2" s="91"/>
      <c r="JBG2" s="91"/>
      <c r="JBH2" s="91"/>
      <c r="JBI2" s="91"/>
      <c r="JBJ2" s="91"/>
      <c r="JBK2" s="91"/>
      <c r="JBL2" s="91"/>
      <c r="JBM2" s="91"/>
      <c r="JBN2" s="91"/>
      <c r="JBO2" s="91"/>
      <c r="JBP2" s="91"/>
      <c r="JBQ2" s="91"/>
      <c r="JBR2" s="91"/>
      <c r="JBS2" s="91"/>
      <c r="JBT2" s="91"/>
      <c r="JBU2" s="91"/>
      <c r="JBV2" s="91"/>
      <c r="JBW2" s="91"/>
      <c r="JBX2" s="91"/>
      <c r="JBY2" s="91"/>
      <c r="JBZ2" s="91"/>
      <c r="JCA2" s="91"/>
      <c r="JCB2" s="91"/>
      <c r="JCC2" s="91"/>
      <c r="JCD2" s="91"/>
      <c r="JCE2" s="91"/>
      <c r="JCF2" s="91"/>
      <c r="JCG2" s="91"/>
      <c r="JCH2" s="91"/>
      <c r="JCI2" s="91"/>
      <c r="JCJ2" s="91"/>
      <c r="JCK2" s="91"/>
      <c r="JCL2" s="91"/>
      <c r="JCM2" s="91"/>
      <c r="JCN2" s="91"/>
      <c r="JCO2" s="91"/>
      <c r="JCP2" s="91"/>
      <c r="JCQ2" s="91"/>
      <c r="JCR2" s="91"/>
      <c r="JCS2" s="91"/>
      <c r="JCT2" s="91"/>
      <c r="JCU2" s="91"/>
      <c r="JCV2" s="91"/>
      <c r="JCW2" s="91"/>
      <c r="JCX2" s="91"/>
      <c r="JCY2" s="91"/>
      <c r="JCZ2" s="91"/>
      <c r="JDA2" s="91"/>
      <c r="JDB2" s="91"/>
      <c r="JDC2" s="91"/>
      <c r="JDD2" s="91"/>
      <c r="JDE2" s="91"/>
      <c r="JDF2" s="91"/>
      <c r="JDG2" s="91"/>
      <c r="JDH2" s="91"/>
      <c r="JDI2" s="91"/>
      <c r="JDJ2" s="91"/>
      <c r="JDK2" s="91"/>
      <c r="JDL2" s="91"/>
      <c r="JDM2" s="91"/>
      <c r="JDN2" s="91"/>
      <c r="JDO2" s="91"/>
      <c r="JDP2" s="91"/>
      <c r="JDQ2" s="91"/>
      <c r="JDR2" s="91"/>
      <c r="JDS2" s="91"/>
      <c r="JDT2" s="91"/>
      <c r="JDU2" s="91"/>
      <c r="JDV2" s="91"/>
      <c r="JDW2" s="91"/>
      <c r="JDX2" s="91"/>
      <c r="JDY2" s="91"/>
      <c r="JDZ2" s="91"/>
      <c r="JEA2" s="91"/>
      <c r="JEB2" s="91"/>
      <c r="JEC2" s="91"/>
      <c r="JED2" s="91"/>
      <c r="JEE2" s="91"/>
      <c r="JEF2" s="91"/>
      <c r="JEG2" s="91"/>
      <c r="JEH2" s="91"/>
      <c r="JEI2" s="91"/>
      <c r="JEJ2" s="91"/>
      <c r="JEK2" s="91"/>
      <c r="JEL2" s="91"/>
      <c r="JEM2" s="91"/>
      <c r="JEN2" s="91"/>
      <c r="JEO2" s="91"/>
      <c r="JEP2" s="91"/>
      <c r="JEQ2" s="91"/>
      <c r="JER2" s="91"/>
      <c r="JES2" s="91"/>
      <c r="JET2" s="91"/>
      <c r="JEU2" s="91"/>
      <c r="JEV2" s="91"/>
      <c r="JEW2" s="91"/>
      <c r="JEX2" s="91"/>
      <c r="JEY2" s="91"/>
      <c r="JEZ2" s="91"/>
      <c r="JFA2" s="91"/>
      <c r="JFB2" s="91"/>
      <c r="JFC2" s="91"/>
      <c r="JFD2" s="91"/>
      <c r="JFE2" s="91"/>
      <c r="JFF2" s="91"/>
      <c r="JFG2" s="91"/>
      <c r="JFH2" s="91"/>
      <c r="JFI2" s="91"/>
      <c r="JFJ2" s="91"/>
      <c r="JFK2" s="91"/>
      <c r="JFL2" s="91"/>
      <c r="JFM2" s="91"/>
      <c r="JFN2" s="91"/>
      <c r="JFO2" s="91"/>
      <c r="JFP2" s="91"/>
      <c r="JFQ2" s="91"/>
      <c r="JFR2" s="91"/>
      <c r="JFS2" s="91"/>
      <c r="JFT2" s="91"/>
      <c r="JFU2" s="91"/>
      <c r="JFV2" s="91"/>
      <c r="JFW2" s="91"/>
      <c r="JFX2" s="91"/>
      <c r="JFY2" s="91"/>
      <c r="JFZ2" s="91"/>
      <c r="JGA2" s="91"/>
      <c r="JGB2" s="91"/>
      <c r="JGC2" s="91"/>
      <c r="JGD2" s="91"/>
      <c r="JGE2" s="91"/>
      <c r="JGF2" s="91"/>
      <c r="JGG2" s="91"/>
      <c r="JGH2" s="91"/>
      <c r="JGI2" s="91"/>
      <c r="JGJ2" s="91"/>
      <c r="JGK2" s="91"/>
      <c r="JGL2" s="91"/>
      <c r="JGM2" s="91"/>
      <c r="JGN2" s="91"/>
      <c r="JGO2" s="91"/>
      <c r="JGP2" s="91"/>
      <c r="JGQ2" s="91"/>
      <c r="JGR2" s="91"/>
      <c r="JGS2" s="91"/>
      <c r="JGT2" s="91"/>
      <c r="JGU2" s="91"/>
      <c r="JGV2" s="91"/>
      <c r="JGW2" s="91"/>
      <c r="JGX2" s="91"/>
      <c r="JGY2" s="91"/>
      <c r="JGZ2" s="91"/>
      <c r="JHA2" s="91"/>
      <c r="JHB2" s="91"/>
      <c r="JHC2" s="91"/>
      <c r="JHD2" s="91"/>
      <c r="JHE2" s="91"/>
      <c r="JHF2" s="91"/>
      <c r="JHG2" s="91"/>
      <c r="JHH2" s="91"/>
      <c r="JHI2" s="91"/>
      <c r="JHJ2" s="91"/>
      <c r="JHK2" s="91"/>
      <c r="JHL2" s="91"/>
      <c r="JHM2" s="91"/>
      <c r="JHN2" s="91"/>
      <c r="JHO2" s="91"/>
      <c r="JHP2" s="91"/>
      <c r="JHQ2" s="91"/>
      <c r="JHR2" s="91"/>
      <c r="JHS2" s="91"/>
      <c r="JHT2" s="91"/>
      <c r="JHU2" s="91"/>
      <c r="JHV2" s="91"/>
      <c r="JHW2" s="91"/>
      <c r="JHX2" s="91"/>
      <c r="JHY2" s="91"/>
      <c r="JHZ2" s="91"/>
      <c r="JIA2" s="91"/>
      <c r="JIB2" s="91"/>
      <c r="JIC2" s="91"/>
      <c r="JID2" s="91"/>
      <c r="JIE2" s="91"/>
      <c r="JIF2" s="91"/>
      <c r="JIG2" s="91"/>
      <c r="JIH2" s="91"/>
      <c r="JII2" s="91"/>
      <c r="JIJ2" s="91"/>
      <c r="JIK2" s="91"/>
      <c r="JIL2" s="91"/>
      <c r="JIM2" s="91"/>
      <c r="JIN2" s="91"/>
      <c r="JIO2" s="91"/>
      <c r="JIP2" s="91"/>
      <c r="JIQ2" s="91"/>
      <c r="JIR2" s="91"/>
      <c r="JIS2" s="91"/>
      <c r="JIT2" s="91"/>
      <c r="JIU2" s="91"/>
      <c r="JIV2" s="91"/>
      <c r="JIW2" s="91"/>
      <c r="JIX2" s="91"/>
      <c r="JIY2" s="91"/>
      <c r="JIZ2" s="91"/>
      <c r="JJA2" s="91"/>
      <c r="JJB2" s="91"/>
      <c r="JJC2" s="91"/>
      <c r="JJD2" s="91"/>
      <c r="JJE2" s="91"/>
      <c r="JJF2" s="91"/>
      <c r="JJG2" s="91"/>
      <c r="JJH2" s="91"/>
      <c r="JJI2" s="91"/>
      <c r="JJJ2" s="91"/>
      <c r="JJK2" s="91"/>
      <c r="JJL2" s="91"/>
      <c r="JJM2" s="91"/>
      <c r="JJN2" s="91"/>
      <c r="JJO2" s="91"/>
      <c r="JJP2" s="91"/>
      <c r="JJQ2" s="91"/>
      <c r="JJR2" s="91"/>
      <c r="JJS2" s="91"/>
      <c r="JJT2" s="91"/>
      <c r="JJU2" s="91"/>
      <c r="JJV2" s="91"/>
      <c r="JJW2" s="91"/>
      <c r="JJX2" s="91"/>
      <c r="JJY2" s="91"/>
      <c r="JJZ2" s="91"/>
      <c r="JKA2" s="91"/>
      <c r="JKB2" s="91"/>
      <c r="JKC2" s="91"/>
      <c r="JKD2" s="91"/>
      <c r="JKE2" s="91"/>
      <c r="JKF2" s="91"/>
      <c r="JKG2" s="91"/>
      <c r="JKH2" s="91"/>
      <c r="JKI2" s="91"/>
      <c r="JKJ2" s="91"/>
      <c r="JKK2" s="91"/>
      <c r="JKL2" s="91"/>
      <c r="JKM2" s="91"/>
      <c r="JKN2" s="91"/>
      <c r="JKO2" s="91"/>
      <c r="JKP2" s="91"/>
      <c r="JKQ2" s="91"/>
      <c r="JKR2" s="91"/>
      <c r="JKS2" s="91"/>
      <c r="JKT2" s="91"/>
      <c r="JKU2" s="91"/>
      <c r="JKV2" s="91"/>
      <c r="JKW2" s="91"/>
      <c r="JKX2" s="91"/>
      <c r="JKY2" s="91"/>
      <c r="JKZ2" s="91"/>
      <c r="JLA2" s="91"/>
      <c r="JLB2" s="91"/>
      <c r="JLC2" s="91"/>
      <c r="JLD2" s="91"/>
      <c r="JLE2" s="91"/>
      <c r="JLF2" s="91"/>
      <c r="JLG2" s="91"/>
      <c r="JLH2" s="91"/>
      <c r="JLI2" s="91"/>
      <c r="JLJ2" s="91"/>
      <c r="JLK2" s="91"/>
      <c r="JLL2" s="91"/>
      <c r="JLM2" s="91"/>
      <c r="JLN2" s="91"/>
      <c r="JLO2" s="91"/>
      <c r="JLP2" s="91"/>
      <c r="JLQ2" s="91"/>
      <c r="JLR2" s="91"/>
      <c r="JLS2" s="91"/>
      <c r="JLT2" s="91"/>
      <c r="JLU2" s="91"/>
      <c r="JLV2" s="91"/>
      <c r="JLW2" s="91"/>
      <c r="JLX2" s="91"/>
      <c r="JLY2" s="91"/>
      <c r="JLZ2" s="91"/>
      <c r="JMA2" s="91"/>
      <c r="JMB2" s="91"/>
      <c r="JMC2" s="91"/>
      <c r="JMD2" s="91"/>
      <c r="JME2" s="91"/>
      <c r="JMF2" s="91"/>
      <c r="JMG2" s="91"/>
      <c r="JMH2" s="91"/>
      <c r="JMI2" s="91"/>
      <c r="JMJ2" s="91"/>
      <c r="JMK2" s="91"/>
      <c r="JML2" s="91"/>
      <c r="JMM2" s="91"/>
      <c r="JMN2" s="91"/>
      <c r="JMO2" s="91"/>
      <c r="JMP2" s="91"/>
      <c r="JMQ2" s="91"/>
      <c r="JMR2" s="91"/>
      <c r="JMS2" s="91"/>
      <c r="JMT2" s="91"/>
      <c r="JMU2" s="91"/>
      <c r="JMV2" s="91"/>
      <c r="JMW2" s="91"/>
      <c r="JMX2" s="91"/>
      <c r="JMY2" s="91"/>
      <c r="JMZ2" s="91"/>
      <c r="JNA2" s="91"/>
      <c r="JNB2" s="91"/>
      <c r="JNC2" s="91"/>
      <c r="JND2" s="91"/>
      <c r="JNE2" s="91"/>
      <c r="JNF2" s="91"/>
      <c r="JNG2" s="91"/>
      <c r="JNH2" s="91"/>
      <c r="JNI2" s="91"/>
      <c r="JNJ2" s="91"/>
      <c r="JNK2" s="91"/>
      <c r="JNL2" s="91"/>
      <c r="JNM2" s="91"/>
      <c r="JNN2" s="91"/>
      <c r="JNO2" s="91"/>
      <c r="JNP2" s="91"/>
      <c r="JNQ2" s="91"/>
      <c r="JNR2" s="91"/>
      <c r="JNS2" s="91"/>
      <c r="JNT2" s="91"/>
      <c r="JNU2" s="91"/>
      <c r="JNV2" s="91"/>
      <c r="JNW2" s="91"/>
      <c r="JNX2" s="91"/>
      <c r="JNY2" s="91"/>
      <c r="JNZ2" s="91"/>
      <c r="JOA2" s="91"/>
      <c r="JOB2" s="91"/>
      <c r="JOC2" s="91"/>
      <c r="JOD2" s="91"/>
      <c r="JOE2" s="91"/>
      <c r="JOF2" s="91"/>
      <c r="JOG2" s="91"/>
      <c r="JOH2" s="91"/>
      <c r="JOI2" s="91"/>
      <c r="JOJ2" s="91"/>
      <c r="JOK2" s="91"/>
      <c r="JOL2" s="91"/>
      <c r="JOM2" s="91"/>
      <c r="JON2" s="91"/>
      <c r="JOO2" s="91"/>
      <c r="JOP2" s="91"/>
      <c r="JOQ2" s="91"/>
      <c r="JOR2" s="91"/>
      <c r="JOS2" s="91"/>
      <c r="JOT2" s="91"/>
      <c r="JOU2" s="91"/>
      <c r="JOV2" s="91"/>
      <c r="JOW2" s="91"/>
      <c r="JOX2" s="91"/>
      <c r="JOY2" s="91"/>
      <c r="JOZ2" s="91"/>
      <c r="JPA2" s="91"/>
      <c r="JPB2" s="91"/>
      <c r="JPC2" s="91"/>
      <c r="JPD2" s="91"/>
      <c r="JPE2" s="91"/>
      <c r="JPF2" s="91"/>
      <c r="JPG2" s="91"/>
      <c r="JPH2" s="91"/>
      <c r="JPI2" s="91"/>
      <c r="JPJ2" s="91"/>
      <c r="JPK2" s="91"/>
      <c r="JPL2" s="91"/>
      <c r="JPM2" s="91"/>
      <c r="JPN2" s="91"/>
      <c r="JPO2" s="91"/>
      <c r="JPP2" s="91"/>
      <c r="JPQ2" s="91"/>
      <c r="JPR2" s="91"/>
      <c r="JPS2" s="91"/>
      <c r="JPT2" s="91"/>
      <c r="JPU2" s="91"/>
      <c r="JPV2" s="91"/>
      <c r="JPW2" s="91"/>
      <c r="JPX2" s="91"/>
      <c r="JPY2" s="91"/>
      <c r="JPZ2" s="91"/>
      <c r="JQA2" s="91"/>
      <c r="JQB2" s="91"/>
      <c r="JQC2" s="91"/>
      <c r="JQD2" s="91"/>
      <c r="JQE2" s="91"/>
      <c r="JQF2" s="91"/>
      <c r="JQG2" s="91"/>
      <c r="JQH2" s="91"/>
      <c r="JQI2" s="91"/>
      <c r="JQJ2" s="91"/>
      <c r="JQK2" s="91"/>
      <c r="JQL2" s="91"/>
      <c r="JQM2" s="91"/>
      <c r="JQN2" s="91"/>
      <c r="JQO2" s="91"/>
      <c r="JQP2" s="91"/>
      <c r="JQQ2" s="91"/>
      <c r="JQR2" s="91"/>
      <c r="JQS2" s="91"/>
      <c r="JQT2" s="91"/>
      <c r="JQU2" s="91"/>
      <c r="JQV2" s="91"/>
      <c r="JQW2" s="91"/>
      <c r="JQX2" s="91"/>
      <c r="JQY2" s="91"/>
      <c r="JQZ2" s="91"/>
      <c r="JRA2" s="91"/>
      <c r="JRB2" s="91"/>
      <c r="JRC2" s="91"/>
      <c r="JRD2" s="91"/>
      <c r="JRE2" s="91"/>
      <c r="JRF2" s="91"/>
      <c r="JRG2" s="91"/>
      <c r="JRH2" s="91"/>
      <c r="JRI2" s="91"/>
      <c r="JRJ2" s="91"/>
      <c r="JRK2" s="91"/>
      <c r="JRL2" s="91"/>
      <c r="JRM2" s="91"/>
      <c r="JRN2" s="91"/>
      <c r="JRO2" s="91"/>
      <c r="JRP2" s="91"/>
      <c r="JRQ2" s="91"/>
      <c r="JRR2" s="91"/>
      <c r="JRS2" s="91"/>
      <c r="JRT2" s="91"/>
      <c r="JRU2" s="91"/>
      <c r="JRV2" s="91"/>
      <c r="JRW2" s="91"/>
      <c r="JRX2" s="91"/>
      <c r="JRY2" s="91"/>
      <c r="JRZ2" s="91"/>
      <c r="JSA2" s="91"/>
      <c r="JSB2" s="91"/>
      <c r="JSC2" s="91"/>
      <c r="JSD2" s="91"/>
      <c r="JSE2" s="91"/>
      <c r="JSF2" s="91"/>
      <c r="JSG2" s="91"/>
      <c r="JSH2" s="91"/>
      <c r="JSI2" s="91"/>
      <c r="JSJ2" s="91"/>
      <c r="JSK2" s="91"/>
      <c r="JSL2" s="91"/>
      <c r="JSM2" s="91"/>
      <c r="JSN2" s="91"/>
      <c r="JSO2" s="91"/>
      <c r="JSP2" s="91"/>
      <c r="JSQ2" s="91"/>
      <c r="JSR2" s="91"/>
      <c r="JSS2" s="91"/>
      <c r="JST2" s="91"/>
      <c r="JSU2" s="91"/>
      <c r="JSV2" s="91"/>
      <c r="JSW2" s="91"/>
      <c r="JSX2" s="91"/>
      <c r="JSY2" s="91"/>
      <c r="JSZ2" s="91"/>
      <c r="JTA2" s="91"/>
      <c r="JTB2" s="91"/>
      <c r="JTC2" s="91"/>
      <c r="JTD2" s="91"/>
      <c r="JTE2" s="91"/>
      <c r="JTF2" s="91"/>
      <c r="JTG2" s="91"/>
      <c r="JTH2" s="91"/>
      <c r="JTI2" s="91"/>
      <c r="JTJ2" s="91"/>
      <c r="JTK2" s="91"/>
      <c r="JTL2" s="91"/>
      <c r="JTM2" s="91"/>
      <c r="JTN2" s="91"/>
      <c r="JTO2" s="91"/>
      <c r="JTP2" s="91"/>
      <c r="JTQ2" s="91"/>
      <c r="JTR2" s="91"/>
      <c r="JTS2" s="91"/>
      <c r="JTT2" s="91"/>
      <c r="JTU2" s="91"/>
      <c r="JTV2" s="91"/>
      <c r="JTW2" s="91"/>
      <c r="JTX2" s="91"/>
      <c r="JTY2" s="91"/>
      <c r="JTZ2" s="91"/>
      <c r="JUA2" s="91"/>
      <c r="JUB2" s="91"/>
      <c r="JUC2" s="91"/>
      <c r="JUD2" s="91"/>
      <c r="JUE2" s="91"/>
      <c r="JUF2" s="91"/>
      <c r="JUG2" s="91"/>
      <c r="JUH2" s="91"/>
      <c r="JUI2" s="91"/>
      <c r="JUJ2" s="91"/>
      <c r="JUK2" s="91"/>
      <c r="JUL2" s="91"/>
      <c r="JUM2" s="91"/>
      <c r="JUN2" s="91"/>
      <c r="JUO2" s="91"/>
      <c r="JUP2" s="91"/>
      <c r="JUQ2" s="91"/>
      <c r="JUR2" s="91"/>
      <c r="JUS2" s="91"/>
      <c r="JUT2" s="91"/>
      <c r="JUU2" s="91"/>
      <c r="JUV2" s="91"/>
      <c r="JUW2" s="91"/>
      <c r="JUX2" s="91"/>
      <c r="JUY2" s="91"/>
      <c r="JUZ2" s="91"/>
      <c r="JVA2" s="91"/>
      <c r="JVB2" s="91"/>
      <c r="JVC2" s="91"/>
      <c r="JVD2" s="91"/>
      <c r="JVE2" s="91"/>
      <c r="JVF2" s="91"/>
      <c r="JVG2" s="91"/>
      <c r="JVH2" s="91"/>
      <c r="JVI2" s="91"/>
      <c r="JVJ2" s="91"/>
      <c r="JVK2" s="91"/>
      <c r="JVL2" s="91"/>
      <c r="JVM2" s="91"/>
      <c r="JVN2" s="91"/>
      <c r="JVO2" s="91"/>
      <c r="JVP2" s="91"/>
      <c r="JVQ2" s="91"/>
      <c r="JVR2" s="91"/>
      <c r="JVS2" s="91"/>
      <c r="JVT2" s="91"/>
      <c r="JVU2" s="91"/>
      <c r="JVV2" s="91"/>
      <c r="JVW2" s="91"/>
      <c r="JVX2" s="91"/>
      <c r="JVY2" s="91"/>
      <c r="JVZ2" s="91"/>
      <c r="JWA2" s="91"/>
      <c r="JWB2" s="91"/>
      <c r="JWC2" s="91"/>
      <c r="JWD2" s="91"/>
      <c r="JWE2" s="91"/>
      <c r="JWF2" s="91"/>
      <c r="JWG2" s="91"/>
      <c r="JWH2" s="91"/>
      <c r="JWI2" s="91"/>
      <c r="JWJ2" s="91"/>
      <c r="JWK2" s="91"/>
      <c r="JWL2" s="91"/>
      <c r="JWM2" s="91"/>
      <c r="JWN2" s="91"/>
      <c r="JWO2" s="91"/>
      <c r="JWP2" s="91"/>
      <c r="JWQ2" s="91"/>
      <c r="JWR2" s="91"/>
      <c r="JWS2" s="91"/>
      <c r="JWT2" s="91"/>
      <c r="JWU2" s="91"/>
      <c r="JWV2" s="91"/>
      <c r="JWW2" s="91"/>
      <c r="JWX2" s="91"/>
      <c r="JWY2" s="91"/>
      <c r="JWZ2" s="91"/>
      <c r="JXA2" s="91"/>
      <c r="JXB2" s="91"/>
      <c r="JXC2" s="91"/>
      <c r="JXD2" s="91"/>
      <c r="JXE2" s="91"/>
      <c r="JXF2" s="91"/>
      <c r="JXG2" s="91"/>
      <c r="JXH2" s="91"/>
      <c r="JXI2" s="91"/>
      <c r="JXJ2" s="91"/>
      <c r="JXK2" s="91"/>
      <c r="JXL2" s="91"/>
      <c r="JXM2" s="91"/>
      <c r="JXN2" s="91"/>
      <c r="JXO2" s="91"/>
      <c r="JXP2" s="91"/>
      <c r="JXQ2" s="91"/>
      <c r="JXR2" s="91"/>
      <c r="JXS2" s="91"/>
      <c r="JXT2" s="91"/>
      <c r="JXU2" s="91"/>
      <c r="JXV2" s="91"/>
      <c r="JXW2" s="91"/>
      <c r="JXX2" s="91"/>
      <c r="JXY2" s="91"/>
      <c r="JXZ2" s="91"/>
      <c r="JYA2" s="91"/>
      <c r="JYB2" s="91"/>
      <c r="JYC2" s="91"/>
      <c r="JYD2" s="91"/>
      <c r="JYE2" s="91"/>
      <c r="JYF2" s="91"/>
      <c r="JYG2" s="91"/>
      <c r="JYH2" s="91"/>
      <c r="JYI2" s="91"/>
      <c r="JYJ2" s="91"/>
      <c r="JYK2" s="91"/>
      <c r="JYL2" s="91"/>
      <c r="JYM2" s="91"/>
      <c r="JYN2" s="91"/>
      <c r="JYO2" s="91"/>
      <c r="JYP2" s="91"/>
      <c r="JYQ2" s="91"/>
      <c r="JYR2" s="91"/>
      <c r="JYS2" s="91"/>
      <c r="JYT2" s="91"/>
      <c r="JYU2" s="91"/>
      <c r="JYV2" s="91"/>
      <c r="JYW2" s="91"/>
      <c r="JYX2" s="91"/>
      <c r="JYY2" s="91"/>
      <c r="JYZ2" s="91"/>
      <c r="JZA2" s="91"/>
      <c r="JZB2" s="91"/>
      <c r="JZC2" s="91"/>
      <c r="JZD2" s="91"/>
      <c r="JZE2" s="91"/>
      <c r="JZF2" s="91"/>
      <c r="JZG2" s="91"/>
      <c r="JZH2" s="91"/>
      <c r="JZI2" s="91"/>
      <c r="JZJ2" s="91"/>
      <c r="JZK2" s="91"/>
      <c r="JZL2" s="91"/>
      <c r="JZM2" s="91"/>
      <c r="JZN2" s="91"/>
      <c r="JZO2" s="91"/>
      <c r="JZP2" s="91"/>
      <c r="JZQ2" s="91"/>
      <c r="JZR2" s="91"/>
      <c r="JZS2" s="91"/>
      <c r="JZT2" s="91"/>
      <c r="JZU2" s="91"/>
      <c r="JZV2" s="91"/>
      <c r="JZW2" s="91"/>
      <c r="JZX2" s="91"/>
      <c r="JZY2" s="91"/>
      <c r="JZZ2" s="91"/>
      <c r="KAA2" s="91"/>
      <c r="KAB2" s="91"/>
      <c r="KAC2" s="91"/>
      <c r="KAD2" s="91"/>
      <c r="KAE2" s="91"/>
      <c r="KAF2" s="91"/>
      <c r="KAG2" s="91"/>
      <c r="KAH2" s="91"/>
      <c r="KAI2" s="91"/>
      <c r="KAJ2" s="91"/>
      <c r="KAK2" s="91"/>
      <c r="KAL2" s="91"/>
      <c r="KAM2" s="91"/>
      <c r="KAN2" s="91"/>
      <c r="KAO2" s="91"/>
      <c r="KAP2" s="91"/>
      <c r="KAQ2" s="91"/>
      <c r="KAR2" s="91"/>
      <c r="KAS2" s="91"/>
      <c r="KAT2" s="91"/>
      <c r="KAU2" s="91"/>
      <c r="KAV2" s="91"/>
      <c r="KAW2" s="91"/>
      <c r="KAX2" s="91"/>
      <c r="KAY2" s="91"/>
      <c r="KAZ2" s="91"/>
      <c r="KBA2" s="91"/>
      <c r="KBB2" s="91"/>
      <c r="KBC2" s="91"/>
      <c r="KBD2" s="91"/>
      <c r="KBE2" s="91"/>
      <c r="KBF2" s="91"/>
      <c r="KBG2" s="91"/>
      <c r="KBH2" s="91"/>
      <c r="KBI2" s="91"/>
      <c r="KBJ2" s="91"/>
      <c r="KBK2" s="91"/>
      <c r="KBL2" s="91"/>
      <c r="KBM2" s="91"/>
      <c r="KBN2" s="91"/>
      <c r="KBO2" s="91"/>
      <c r="KBP2" s="91"/>
      <c r="KBQ2" s="91"/>
      <c r="KBR2" s="91"/>
      <c r="KBS2" s="91"/>
      <c r="KBT2" s="91"/>
      <c r="KBU2" s="91"/>
      <c r="KBV2" s="91"/>
      <c r="KBW2" s="91"/>
      <c r="KBX2" s="91"/>
      <c r="KBY2" s="91"/>
      <c r="KBZ2" s="91"/>
      <c r="KCA2" s="91"/>
      <c r="KCB2" s="91"/>
      <c r="KCC2" s="91"/>
      <c r="KCD2" s="91"/>
      <c r="KCE2" s="91"/>
      <c r="KCF2" s="91"/>
      <c r="KCG2" s="91"/>
      <c r="KCH2" s="91"/>
      <c r="KCI2" s="91"/>
      <c r="KCJ2" s="91"/>
      <c r="KCK2" s="91"/>
      <c r="KCL2" s="91"/>
      <c r="KCM2" s="91"/>
      <c r="KCN2" s="91"/>
      <c r="KCO2" s="91"/>
      <c r="KCP2" s="91"/>
      <c r="KCQ2" s="91"/>
      <c r="KCR2" s="91"/>
      <c r="KCS2" s="91"/>
      <c r="KCT2" s="91"/>
      <c r="KCU2" s="91"/>
      <c r="KCV2" s="91"/>
      <c r="KCW2" s="91"/>
      <c r="KCX2" s="91"/>
      <c r="KCY2" s="91"/>
      <c r="KCZ2" s="91"/>
      <c r="KDA2" s="91"/>
      <c r="KDB2" s="91"/>
      <c r="KDC2" s="91"/>
      <c r="KDD2" s="91"/>
      <c r="KDE2" s="91"/>
      <c r="KDF2" s="91"/>
      <c r="KDG2" s="91"/>
      <c r="KDH2" s="91"/>
      <c r="KDI2" s="91"/>
      <c r="KDJ2" s="91"/>
      <c r="KDK2" s="91"/>
      <c r="KDL2" s="91"/>
      <c r="KDM2" s="91"/>
      <c r="KDN2" s="91"/>
      <c r="KDO2" s="91"/>
      <c r="KDP2" s="91"/>
      <c r="KDQ2" s="91"/>
      <c r="KDR2" s="91"/>
      <c r="KDS2" s="91"/>
      <c r="KDT2" s="91"/>
      <c r="KDU2" s="91"/>
      <c r="KDV2" s="91"/>
      <c r="KDW2" s="91"/>
      <c r="KDX2" s="91"/>
      <c r="KDY2" s="91"/>
      <c r="KDZ2" s="91"/>
      <c r="KEA2" s="91"/>
      <c r="KEB2" s="91"/>
      <c r="KEC2" s="91"/>
      <c r="KED2" s="91"/>
      <c r="KEE2" s="91"/>
      <c r="KEF2" s="91"/>
      <c r="KEG2" s="91"/>
      <c r="KEH2" s="91"/>
      <c r="KEI2" s="91"/>
      <c r="KEJ2" s="91"/>
      <c r="KEK2" s="91"/>
      <c r="KEL2" s="91"/>
      <c r="KEM2" s="91"/>
      <c r="KEN2" s="91"/>
      <c r="KEO2" s="91"/>
      <c r="KEP2" s="91"/>
      <c r="KEQ2" s="91"/>
      <c r="KER2" s="91"/>
      <c r="KES2" s="91"/>
      <c r="KET2" s="91"/>
      <c r="KEU2" s="91"/>
      <c r="KEV2" s="91"/>
      <c r="KEW2" s="91"/>
      <c r="KEX2" s="91"/>
      <c r="KEY2" s="91"/>
      <c r="KEZ2" s="91"/>
      <c r="KFA2" s="91"/>
      <c r="KFB2" s="91"/>
      <c r="KFC2" s="91"/>
      <c r="KFD2" s="91"/>
      <c r="KFE2" s="91"/>
      <c r="KFF2" s="91"/>
      <c r="KFG2" s="91"/>
      <c r="KFH2" s="91"/>
      <c r="KFI2" s="91"/>
      <c r="KFJ2" s="91"/>
      <c r="KFK2" s="91"/>
      <c r="KFL2" s="91"/>
      <c r="KFM2" s="91"/>
      <c r="KFN2" s="91"/>
      <c r="KFO2" s="91"/>
      <c r="KFP2" s="91"/>
      <c r="KFQ2" s="91"/>
      <c r="KFR2" s="91"/>
      <c r="KFS2" s="91"/>
      <c r="KFT2" s="91"/>
      <c r="KFU2" s="91"/>
      <c r="KFV2" s="91"/>
      <c r="KFW2" s="91"/>
      <c r="KFX2" s="91"/>
      <c r="KFY2" s="91"/>
      <c r="KFZ2" s="91"/>
      <c r="KGA2" s="91"/>
      <c r="KGB2" s="91"/>
      <c r="KGC2" s="91"/>
      <c r="KGD2" s="91"/>
      <c r="KGE2" s="91"/>
      <c r="KGF2" s="91"/>
      <c r="KGG2" s="91"/>
      <c r="KGH2" s="91"/>
      <c r="KGI2" s="91"/>
      <c r="KGJ2" s="91"/>
      <c r="KGK2" s="91"/>
      <c r="KGL2" s="91"/>
      <c r="KGM2" s="91"/>
      <c r="KGN2" s="91"/>
      <c r="KGO2" s="91"/>
      <c r="KGP2" s="91"/>
      <c r="KGQ2" s="91"/>
      <c r="KGR2" s="91"/>
      <c r="KGS2" s="91"/>
      <c r="KGT2" s="91"/>
      <c r="KGU2" s="91"/>
      <c r="KGV2" s="91"/>
      <c r="KGW2" s="91"/>
      <c r="KGX2" s="91"/>
      <c r="KGY2" s="91"/>
      <c r="KGZ2" s="91"/>
      <c r="KHA2" s="91"/>
      <c r="KHB2" s="91"/>
      <c r="KHC2" s="91"/>
      <c r="KHD2" s="91"/>
      <c r="KHE2" s="91"/>
      <c r="KHF2" s="91"/>
      <c r="KHG2" s="91"/>
      <c r="KHH2" s="91"/>
      <c r="KHI2" s="91"/>
      <c r="KHJ2" s="91"/>
      <c r="KHK2" s="91"/>
      <c r="KHL2" s="91"/>
      <c r="KHM2" s="91"/>
      <c r="KHN2" s="91"/>
      <c r="KHO2" s="91"/>
      <c r="KHP2" s="91"/>
      <c r="KHQ2" s="91"/>
      <c r="KHR2" s="91"/>
      <c r="KHS2" s="91"/>
      <c r="KHT2" s="91"/>
      <c r="KHU2" s="91"/>
      <c r="KHV2" s="91"/>
      <c r="KHW2" s="91"/>
      <c r="KHX2" s="91"/>
      <c r="KHY2" s="91"/>
      <c r="KHZ2" s="91"/>
      <c r="KIA2" s="91"/>
      <c r="KIB2" s="91"/>
      <c r="KIC2" s="91"/>
      <c r="KID2" s="91"/>
      <c r="KIE2" s="91"/>
      <c r="KIF2" s="91"/>
      <c r="KIG2" s="91"/>
      <c r="KIH2" s="91"/>
      <c r="KII2" s="91"/>
      <c r="KIJ2" s="91"/>
      <c r="KIK2" s="91"/>
      <c r="KIL2" s="91"/>
      <c r="KIM2" s="91"/>
      <c r="KIN2" s="91"/>
      <c r="KIO2" s="91"/>
      <c r="KIP2" s="91"/>
      <c r="KIQ2" s="91"/>
      <c r="KIR2" s="91"/>
      <c r="KIS2" s="91"/>
      <c r="KIT2" s="91"/>
      <c r="KIU2" s="91"/>
      <c r="KIV2" s="91"/>
      <c r="KIW2" s="91"/>
      <c r="KIX2" s="91"/>
      <c r="KIY2" s="91"/>
      <c r="KIZ2" s="91"/>
      <c r="KJA2" s="91"/>
      <c r="KJB2" s="91"/>
      <c r="KJC2" s="91"/>
      <c r="KJD2" s="91"/>
      <c r="KJE2" s="91"/>
      <c r="KJF2" s="91"/>
      <c r="KJG2" s="91"/>
      <c r="KJH2" s="91"/>
      <c r="KJI2" s="91"/>
      <c r="KJJ2" s="91"/>
      <c r="KJK2" s="91"/>
      <c r="KJL2" s="91"/>
      <c r="KJM2" s="91"/>
      <c r="KJN2" s="91"/>
      <c r="KJO2" s="91"/>
      <c r="KJP2" s="91"/>
      <c r="KJQ2" s="91"/>
      <c r="KJR2" s="91"/>
      <c r="KJS2" s="91"/>
      <c r="KJT2" s="91"/>
      <c r="KJU2" s="91"/>
      <c r="KJV2" s="91"/>
      <c r="KJW2" s="91"/>
      <c r="KJX2" s="91"/>
      <c r="KJY2" s="91"/>
      <c r="KJZ2" s="91"/>
      <c r="KKA2" s="91"/>
      <c r="KKB2" s="91"/>
      <c r="KKC2" s="91"/>
      <c r="KKD2" s="91"/>
      <c r="KKE2" s="91"/>
      <c r="KKF2" s="91"/>
      <c r="KKG2" s="91"/>
      <c r="KKH2" s="91"/>
      <c r="KKI2" s="91"/>
      <c r="KKJ2" s="91"/>
      <c r="KKK2" s="91"/>
      <c r="KKL2" s="91"/>
      <c r="KKM2" s="91"/>
      <c r="KKN2" s="91"/>
      <c r="KKO2" s="91"/>
      <c r="KKP2" s="91"/>
      <c r="KKQ2" s="91"/>
      <c r="KKR2" s="91"/>
      <c r="KKS2" s="91"/>
      <c r="KKT2" s="91"/>
      <c r="KKU2" s="91"/>
      <c r="KKV2" s="91"/>
      <c r="KKW2" s="91"/>
      <c r="KKX2" s="91"/>
      <c r="KKY2" s="91"/>
      <c r="KKZ2" s="91"/>
      <c r="KLA2" s="91"/>
      <c r="KLB2" s="91"/>
      <c r="KLC2" s="91"/>
      <c r="KLD2" s="91"/>
      <c r="KLE2" s="91"/>
      <c r="KLF2" s="91"/>
      <c r="KLG2" s="91"/>
      <c r="KLH2" s="91"/>
      <c r="KLI2" s="91"/>
      <c r="KLJ2" s="91"/>
      <c r="KLK2" s="91"/>
      <c r="KLL2" s="91"/>
      <c r="KLM2" s="91"/>
      <c r="KLN2" s="91"/>
      <c r="KLO2" s="91"/>
      <c r="KLP2" s="91"/>
      <c r="KLQ2" s="91"/>
      <c r="KLR2" s="91"/>
      <c r="KLS2" s="91"/>
      <c r="KLT2" s="91"/>
      <c r="KLU2" s="91"/>
      <c r="KLV2" s="91"/>
      <c r="KLW2" s="91"/>
      <c r="KLX2" s="91"/>
      <c r="KLY2" s="91"/>
      <c r="KLZ2" s="91"/>
      <c r="KMA2" s="91"/>
      <c r="KMB2" s="91"/>
      <c r="KMC2" s="91"/>
      <c r="KMD2" s="91"/>
      <c r="KME2" s="91"/>
      <c r="KMF2" s="91"/>
      <c r="KMG2" s="91"/>
      <c r="KMH2" s="91"/>
      <c r="KMI2" s="91"/>
      <c r="KMJ2" s="91"/>
      <c r="KMK2" s="91"/>
      <c r="KML2" s="91"/>
      <c r="KMM2" s="91"/>
      <c r="KMN2" s="91"/>
      <c r="KMO2" s="91"/>
      <c r="KMP2" s="91"/>
      <c r="KMQ2" s="91"/>
      <c r="KMR2" s="91"/>
      <c r="KMS2" s="91"/>
      <c r="KMT2" s="91"/>
      <c r="KMU2" s="91"/>
      <c r="KMV2" s="91"/>
      <c r="KMW2" s="91"/>
      <c r="KMX2" s="91"/>
      <c r="KMY2" s="91"/>
      <c r="KMZ2" s="91"/>
      <c r="KNA2" s="91"/>
      <c r="KNB2" s="91"/>
      <c r="KNC2" s="91"/>
      <c r="KND2" s="91"/>
      <c r="KNE2" s="91"/>
      <c r="KNF2" s="91"/>
      <c r="KNG2" s="91"/>
      <c r="KNH2" s="91"/>
      <c r="KNI2" s="91"/>
      <c r="KNJ2" s="91"/>
      <c r="KNK2" s="91"/>
      <c r="KNL2" s="91"/>
      <c r="KNM2" s="91"/>
      <c r="KNN2" s="91"/>
      <c r="KNO2" s="91"/>
      <c r="KNP2" s="91"/>
      <c r="KNQ2" s="91"/>
      <c r="KNR2" s="91"/>
      <c r="KNS2" s="91"/>
      <c r="KNT2" s="91"/>
      <c r="KNU2" s="91"/>
      <c r="KNV2" s="91"/>
      <c r="KNW2" s="91"/>
      <c r="KNX2" s="91"/>
      <c r="KNY2" s="91"/>
      <c r="KNZ2" s="91"/>
      <c r="KOA2" s="91"/>
      <c r="KOB2" s="91"/>
      <c r="KOC2" s="91"/>
      <c r="KOD2" s="91"/>
      <c r="KOE2" s="91"/>
      <c r="KOF2" s="91"/>
      <c r="KOG2" s="91"/>
      <c r="KOH2" s="91"/>
      <c r="KOI2" s="91"/>
      <c r="KOJ2" s="91"/>
      <c r="KOK2" s="91"/>
      <c r="KOL2" s="91"/>
      <c r="KOM2" s="91"/>
      <c r="KON2" s="91"/>
      <c r="KOO2" s="91"/>
      <c r="KOP2" s="91"/>
      <c r="KOQ2" s="91"/>
      <c r="KOR2" s="91"/>
      <c r="KOS2" s="91"/>
      <c r="KOT2" s="91"/>
      <c r="KOU2" s="91"/>
      <c r="KOV2" s="91"/>
      <c r="KOW2" s="91"/>
      <c r="KOX2" s="91"/>
      <c r="KOY2" s="91"/>
      <c r="KOZ2" s="91"/>
      <c r="KPA2" s="91"/>
      <c r="KPB2" s="91"/>
      <c r="KPC2" s="91"/>
      <c r="KPD2" s="91"/>
      <c r="KPE2" s="91"/>
      <c r="KPF2" s="91"/>
      <c r="KPG2" s="91"/>
      <c r="KPH2" s="91"/>
      <c r="KPI2" s="91"/>
      <c r="KPJ2" s="91"/>
      <c r="KPK2" s="91"/>
      <c r="KPL2" s="91"/>
      <c r="KPM2" s="91"/>
      <c r="KPN2" s="91"/>
      <c r="KPO2" s="91"/>
      <c r="KPP2" s="91"/>
      <c r="KPQ2" s="91"/>
      <c r="KPR2" s="91"/>
      <c r="KPS2" s="91"/>
      <c r="KPT2" s="91"/>
      <c r="KPU2" s="91"/>
      <c r="KPV2" s="91"/>
      <c r="KPW2" s="91"/>
      <c r="KPX2" s="91"/>
      <c r="KPY2" s="91"/>
      <c r="KPZ2" s="91"/>
      <c r="KQA2" s="91"/>
      <c r="KQB2" s="91"/>
      <c r="KQC2" s="91"/>
      <c r="KQD2" s="91"/>
      <c r="KQE2" s="91"/>
      <c r="KQF2" s="91"/>
      <c r="KQG2" s="91"/>
      <c r="KQH2" s="91"/>
      <c r="KQI2" s="91"/>
      <c r="KQJ2" s="91"/>
      <c r="KQK2" s="91"/>
      <c r="KQL2" s="91"/>
      <c r="KQM2" s="91"/>
      <c r="KQN2" s="91"/>
      <c r="KQO2" s="91"/>
      <c r="KQP2" s="91"/>
      <c r="KQQ2" s="91"/>
      <c r="KQR2" s="91"/>
      <c r="KQS2" s="91"/>
      <c r="KQT2" s="91"/>
      <c r="KQU2" s="91"/>
      <c r="KQV2" s="91"/>
      <c r="KQW2" s="91"/>
      <c r="KQX2" s="91"/>
      <c r="KQY2" s="91"/>
      <c r="KQZ2" s="91"/>
      <c r="KRA2" s="91"/>
      <c r="KRB2" s="91"/>
      <c r="KRC2" s="91"/>
      <c r="KRD2" s="91"/>
      <c r="KRE2" s="91"/>
      <c r="KRF2" s="91"/>
      <c r="KRG2" s="91"/>
      <c r="KRH2" s="91"/>
      <c r="KRI2" s="91"/>
      <c r="KRJ2" s="91"/>
      <c r="KRK2" s="91"/>
      <c r="KRL2" s="91"/>
      <c r="KRM2" s="91"/>
      <c r="KRN2" s="91"/>
      <c r="KRO2" s="91"/>
      <c r="KRP2" s="91"/>
      <c r="KRQ2" s="91"/>
      <c r="KRR2" s="91"/>
      <c r="KRS2" s="91"/>
      <c r="KRT2" s="91"/>
      <c r="KRU2" s="91"/>
      <c r="KRV2" s="91"/>
      <c r="KRW2" s="91"/>
      <c r="KRX2" s="91"/>
      <c r="KRY2" s="91"/>
      <c r="KRZ2" s="91"/>
      <c r="KSA2" s="91"/>
      <c r="KSB2" s="91"/>
      <c r="KSC2" s="91"/>
      <c r="KSD2" s="91"/>
      <c r="KSE2" s="91"/>
      <c r="KSF2" s="91"/>
      <c r="KSG2" s="91"/>
      <c r="KSH2" s="91"/>
      <c r="KSI2" s="91"/>
      <c r="KSJ2" s="91"/>
      <c r="KSK2" s="91"/>
      <c r="KSL2" s="91"/>
      <c r="KSM2" s="91"/>
      <c r="KSN2" s="91"/>
      <c r="KSO2" s="91"/>
      <c r="KSP2" s="91"/>
      <c r="KSQ2" s="91"/>
      <c r="KSR2" s="91"/>
      <c r="KSS2" s="91"/>
      <c r="KST2" s="91"/>
      <c r="KSU2" s="91"/>
      <c r="KSV2" s="91"/>
      <c r="KSW2" s="91"/>
      <c r="KSX2" s="91"/>
      <c r="KSY2" s="91"/>
      <c r="KSZ2" s="91"/>
      <c r="KTA2" s="91"/>
      <c r="KTB2" s="91"/>
      <c r="KTC2" s="91"/>
      <c r="KTD2" s="91"/>
      <c r="KTE2" s="91"/>
      <c r="KTF2" s="91"/>
      <c r="KTG2" s="91"/>
      <c r="KTH2" s="91"/>
      <c r="KTI2" s="91"/>
      <c r="KTJ2" s="91"/>
      <c r="KTK2" s="91"/>
      <c r="KTL2" s="91"/>
      <c r="KTM2" s="91"/>
      <c r="KTN2" s="91"/>
      <c r="KTO2" s="91"/>
      <c r="KTP2" s="91"/>
      <c r="KTQ2" s="91"/>
      <c r="KTR2" s="91"/>
      <c r="KTS2" s="91"/>
      <c r="KTT2" s="91"/>
      <c r="KTU2" s="91"/>
      <c r="KTV2" s="91"/>
      <c r="KTW2" s="91"/>
      <c r="KTX2" s="91"/>
      <c r="KTY2" s="91"/>
      <c r="KTZ2" s="91"/>
      <c r="KUA2" s="91"/>
      <c r="KUB2" s="91"/>
      <c r="KUC2" s="91"/>
      <c r="KUD2" s="91"/>
      <c r="KUE2" s="91"/>
      <c r="KUF2" s="91"/>
      <c r="KUG2" s="91"/>
      <c r="KUH2" s="91"/>
      <c r="KUI2" s="91"/>
      <c r="KUJ2" s="91"/>
      <c r="KUK2" s="91"/>
      <c r="KUL2" s="91"/>
      <c r="KUM2" s="91"/>
      <c r="KUN2" s="91"/>
      <c r="KUO2" s="91"/>
      <c r="KUP2" s="91"/>
      <c r="KUQ2" s="91"/>
      <c r="KUR2" s="91"/>
      <c r="KUS2" s="91"/>
      <c r="KUT2" s="91"/>
      <c r="KUU2" s="91"/>
      <c r="KUV2" s="91"/>
      <c r="KUW2" s="91"/>
      <c r="KUX2" s="91"/>
      <c r="KUY2" s="91"/>
      <c r="KUZ2" s="91"/>
      <c r="KVA2" s="91"/>
      <c r="KVB2" s="91"/>
      <c r="KVC2" s="91"/>
      <c r="KVD2" s="91"/>
      <c r="KVE2" s="91"/>
      <c r="KVF2" s="91"/>
      <c r="KVG2" s="91"/>
      <c r="KVH2" s="91"/>
      <c r="KVI2" s="91"/>
      <c r="KVJ2" s="91"/>
      <c r="KVK2" s="91"/>
      <c r="KVL2" s="91"/>
      <c r="KVM2" s="91"/>
      <c r="KVN2" s="91"/>
      <c r="KVO2" s="91"/>
      <c r="KVP2" s="91"/>
      <c r="KVQ2" s="91"/>
      <c r="KVR2" s="91"/>
      <c r="KVS2" s="91"/>
      <c r="KVT2" s="91"/>
      <c r="KVU2" s="91"/>
      <c r="KVV2" s="91"/>
      <c r="KVW2" s="91"/>
      <c r="KVX2" s="91"/>
      <c r="KVY2" s="91"/>
      <c r="KVZ2" s="91"/>
      <c r="KWA2" s="91"/>
      <c r="KWB2" s="91"/>
      <c r="KWC2" s="91"/>
      <c r="KWD2" s="91"/>
      <c r="KWE2" s="91"/>
      <c r="KWF2" s="91"/>
      <c r="KWG2" s="91"/>
      <c r="KWH2" s="91"/>
      <c r="KWI2" s="91"/>
      <c r="KWJ2" s="91"/>
      <c r="KWK2" s="91"/>
      <c r="KWL2" s="91"/>
      <c r="KWM2" s="91"/>
      <c r="KWN2" s="91"/>
      <c r="KWO2" s="91"/>
      <c r="KWP2" s="91"/>
      <c r="KWQ2" s="91"/>
      <c r="KWR2" s="91"/>
      <c r="KWS2" s="91"/>
      <c r="KWT2" s="91"/>
      <c r="KWU2" s="91"/>
      <c r="KWV2" s="91"/>
      <c r="KWW2" s="91"/>
      <c r="KWX2" s="91"/>
      <c r="KWY2" s="91"/>
      <c r="KWZ2" s="91"/>
      <c r="KXA2" s="91"/>
      <c r="KXB2" s="91"/>
      <c r="KXC2" s="91"/>
      <c r="KXD2" s="91"/>
      <c r="KXE2" s="91"/>
      <c r="KXF2" s="91"/>
      <c r="KXG2" s="91"/>
      <c r="KXH2" s="91"/>
      <c r="KXI2" s="91"/>
      <c r="KXJ2" s="91"/>
      <c r="KXK2" s="91"/>
      <c r="KXL2" s="91"/>
      <c r="KXM2" s="91"/>
      <c r="KXN2" s="91"/>
      <c r="KXO2" s="91"/>
      <c r="KXP2" s="91"/>
      <c r="KXQ2" s="91"/>
      <c r="KXR2" s="91"/>
      <c r="KXS2" s="91"/>
      <c r="KXT2" s="91"/>
      <c r="KXU2" s="91"/>
      <c r="KXV2" s="91"/>
      <c r="KXW2" s="91"/>
      <c r="KXX2" s="91"/>
      <c r="KXY2" s="91"/>
      <c r="KXZ2" s="91"/>
      <c r="KYA2" s="91"/>
      <c r="KYB2" s="91"/>
      <c r="KYC2" s="91"/>
      <c r="KYD2" s="91"/>
      <c r="KYE2" s="91"/>
      <c r="KYF2" s="91"/>
      <c r="KYG2" s="91"/>
      <c r="KYH2" s="91"/>
      <c r="KYI2" s="91"/>
      <c r="KYJ2" s="91"/>
      <c r="KYK2" s="91"/>
      <c r="KYL2" s="91"/>
      <c r="KYM2" s="91"/>
      <c r="KYN2" s="91"/>
      <c r="KYO2" s="91"/>
      <c r="KYP2" s="91"/>
      <c r="KYQ2" s="91"/>
      <c r="KYR2" s="91"/>
      <c r="KYS2" s="91"/>
      <c r="KYT2" s="91"/>
      <c r="KYU2" s="91"/>
      <c r="KYV2" s="91"/>
      <c r="KYW2" s="91"/>
      <c r="KYX2" s="91"/>
      <c r="KYY2" s="91"/>
      <c r="KYZ2" s="91"/>
      <c r="KZA2" s="91"/>
      <c r="KZB2" s="91"/>
      <c r="KZC2" s="91"/>
      <c r="KZD2" s="91"/>
      <c r="KZE2" s="91"/>
      <c r="KZF2" s="91"/>
      <c r="KZG2" s="91"/>
      <c r="KZH2" s="91"/>
      <c r="KZI2" s="91"/>
      <c r="KZJ2" s="91"/>
      <c r="KZK2" s="91"/>
      <c r="KZL2" s="91"/>
      <c r="KZM2" s="91"/>
      <c r="KZN2" s="91"/>
      <c r="KZO2" s="91"/>
      <c r="KZP2" s="91"/>
      <c r="KZQ2" s="91"/>
      <c r="KZR2" s="91"/>
      <c r="KZS2" s="91"/>
      <c r="KZT2" s="91"/>
      <c r="KZU2" s="91"/>
      <c r="KZV2" s="91"/>
      <c r="KZW2" s="91"/>
      <c r="KZX2" s="91"/>
      <c r="KZY2" s="91"/>
      <c r="KZZ2" s="91"/>
      <c r="LAA2" s="91"/>
      <c r="LAB2" s="91"/>
      <c r="LAC2" s="91"/>
      <c r="LAD2" s="91"/>
      <c r="LAE2" s="91"/>
      <c r="LAF2" s="91"/>
      <c r="LAG2" s="91"/>
      <c r="LAH2" s="91"/>
      <c r="LAI2" s="91"/>
      <c r="LAJ2" s="91"/>
      <c r="LAK2" s="91"/>
      <c r="LAL2" s="91"/>
      <c r="LAM2" s="91"/>
      <c r="LAN2" s="91"/>
      <c r="LAO2" s="91"/>
      <c r="LAP2" s="91"/>
      <c r="LAQ2" s="91"/>
      <c r="LAR2" s="91"/>
      <c r="LAS2" s="91"/>
      <c r="LAT2" s="91"/>
      <c r="LAU2" s="91"/>
      <c r="LAV2" s="91"/>
      <c r="LAW2" s="91"/>
      <c r="LAX2" s="91"/>
      <c r="LAY2" s="91"/>
      <c r="LAZ2" s="91"/>
      <c r="LBA2" s="91"/>
      <c r="LBB2" s="91"/>
      <c r="LBC2" s="91"/>
      <c r="LBD2" s="91"/>
      <c r="LBE2" s="91"/>
      <c r="LBF2" s="91"/>
      <c r="LBG2" s="91"/>
      <c r="LBH2" s="91"/>
      <c r="LBI2" s="91"/>
      <c r="LBJ2" s="91"/>
      <c r="LBK2" s="91"/>
      <c r="LBL2" s="91"/>
      <c r="LBM2" s="91"/>
      <c r="LBN2" s="91"/>
      <c r="LBO2" s="91"/>
      <c r="LBP2" s="91"/>
      <c r="LBQ2" s="91"/>
      <c r="LBR2" s="91"/>
      <c r="LBS2" s="91"/>
      <c r="LBT2" s="91"/>
      <c r="LBU2" s="91"/>
      <c r="LBV2" s="91"/>
      <c r="LBW2" s="91"/>
      <c r="LBX2" s="91"/>
      <c r="LBY2" s="91"/>
      <c r="LBZ2" s="91"/>
      <c r="LCA2" s="91"/>
      <c r="LCB2" s="91"/>
      <c r="LCC2" s="91"/>
      <c r="LCD2" s="91"/>
      <c r="LCE2" s="91"/>
      <c r="LCF2" s="91"/>
      <c r="LCG2" s="91"/>
      <c r="LCH2" s="91"/>
      <c r="LCI2" s="91"/>
      <c r="LCJ2" s="91"/>
      <c r="LCK2" s="91"/>
      <c r="LCL2" s="91"/>
      <c r="LCM2" s="91"/>
      <c r="LCN2" s="91"/>
      <c r="LCO2" s="91"/>
      <c r="LCP2" s="91"/>
      <c r="LCQ2" s="91"/>
      <c r="LCR2" s="91"/>
      <c r="LCS2" s="91"/>
      <c r="LCT2" s="91"/>
      <c r="LCU2" s="91"/>
      <c r="LCV2" s="91"/>
      <c r="LCW2" s="91"/>
      <c r="LCX2" s="91"/>
      <c r="LCY2" s="91"/>
      <c r="LCZ2" s="91"/>
      <c r="LDA2" s="91"/>
      <c r="LDB2" s="91"/>
      <c r="LDC2" s="91"/>
      <c r="LDD2" s="91"/>
      <c r="LDE2" s="91"/>
      <c r="LDF2" s="91"/>
      <c r="LDG2" s="91"/>
      <c r="LDH2" s="91"/>
      <c r="LDI2" s="91"/>
      <c r="LDJ2" s="91"/>
      <c r="LDK2" s="91"/>
      <c r="LDL2" s="91"/>
      <c r="LDM2" s="91"/>
      <c r="LDN2" s="91"/>
      <c r="LDO2" s="91"/>
      <c r="LDP2" s="91"/>
      <c r="LDQ2" s="91"/>
      <c r="LDR2" s="91"/>
      <c r="LDS2" s="91"/>
      <c r="LDT2" s="91"/>
      <c r="LDU2" s="91"/>
      <c r="LDV2" s="91"/>
      <c r="LDW2" s="91"/>
      <c r="LDX2" s="91"/>
      <c r="LDY2" s="91"/>
      <c r="LDZ2" s="91"/>
      <c r="LEA2" s="91"/>
      <c r="LEB2" s="91"/>
      <c r="LEC2" s="91"/>
      <c r="LED2" s="91"/>
      <c r="LEE2" s="91"/>
      <c r="LEF2" s="91"/>
      <c r="LEG2" s="91"/>
      <c r="LEH2" s="91"/>
      <c r="LEI2" s="91"/>
      <c r="LEJ2" s="91"/>
      <c r="LEK2" s="91"/>
      <c r="LEL2" s="91"/>
      <c r="LEM2" s="91"/>
      <c r="LEN2" s="91"/>
      <c r="LEO2" s="91"/>
      <c r="LEP2" s="91"/>
      <c r="LEQ2" s="91"/>
      <c r="LER2" s="91"/>
      <c r="LES2" s="91"/>
      <c r="LET2" s="91"/>
      <c r="LEU2" s="91"/>
      <c r="LEV2" s="91"/>
      <c r="LEW2" s="91"/>
      <c r="LEX2" s="91"/>
      <c r="LEY2" s="91"/>
      <c r="LEZ2" s="91"/>
      <c r="LFA2" s="91"/>
      <c r="LFB2" s="91"/>
      <c r="LFC2" s="91"/>
      <c r="LFD2" s="91"/>
      <c r="LFE2" s="91"/>
      <c r="LFF2" s="91"/>
      <c r="LFG2" s="91"/>
      <c r="LFH2" s="91"/>
      <c r="LFI2" s="91"/>
      <c r="LFJ2" s="91"/>
      <c r="LFK2" s="91"/>
      <c r="LFL2" s="91"/>
      <c r="LFM2" s="91"/>
      <c r="LFN2" s="91"/>
      <c r="LFO2" s="91"/>
      <c r="LFP2" s="91"/>
      <c r="LFQ2" s="91"/>
      <c r="LFR2" s="91"/>
      <c r="LFS2" s="91"/>
      <c r="LFT2" s="91"/>
      <c r="LFU2" s="91"/>
      <c r="LFV2" s="91"/>
      <c r="LFW2" s="91"/>
      <c r="LFX2" s="91"/>
      <c r="LFY2" s="91"/>
      <c r="LFZ2" s="91"/>
      <c r="LGA2" s="91"/>
      <c r="LGB2" s="91"/>
      <c r="LGC2" s="91"/>
      <c r="LGD2" s="91"/>
      <c r="LGE2" s="91"/>
      <c r="LGF2" s="91"/>
      <c r="LGG2" s="91"/>
      <c r="LGH2" s="91"/>
      <c r="LGI2" s="91"/>
      <c r="LGJ2" s="91"/>
      <c r="LGK2" s="91"/>
      <c r="LGL2" s="91"/>
      <c r="LGM2" s="91"/>
      <c r="LGN2" s="91"/>
      <c r="LGO2" s="91"/>
      <c r="LGP2" s="91"/>
      <c r="LGQ2" s="91"/>
      <c r="LGR2" s="91"/>
      <c r="LGS2" s="91"/>
      <c r="LGT2" s="91"/>
      <c r="LGU2" s="91"/>
      <c r="LGV2" s="91"/>
      <c r="LGW2" s="91"/>
      <c r="LGX2" s="91"/>
      <c r="LGY2" s="91"/>
      <c r="LGZ2" s="91"/>
      <c r="LHA2" s="91"/>
      <c r="LHB2" s="91"/>
      <c r="LHC2" s="91"/>
      <c r="LHD2" s="91"/>
      <c r="LHE2" s="91"/>
      <c r="LHF2" s="91"/>
      <c r="LHG2" s="91"/>
      <c r="LHH2" s="91"/>
      <c r="LHI2" s="91"/>
      <c r="LHJ2" s="91"/>
      <c r="LHK2" s="91"/>
      <c r="LHL2" s="91"/>
      <c r="LHM2" s="91"/>
      <c r="LHN2" s="91"/>
      <c r="LHO2" s="91"/>
      <c r="LHP2" s="91"/>
      <c r="LHQ2" s="91"/>
      <c r="LHR2" s="91"/>
      <c r="LHS2" s="91"/>
      <c r="LHT2" s="91"/>
      <c r="LHU2" s="91"/>
      <c r="LHV2" s="91"/>
      <c r="LHW2" s="91"/>
      <c r="LHX2" s="91"/>
      <c r="LHY2" s="91"/>
      <c r="LHZ2" s="91"/>
      <c r="LIA2" s="91"/>
      <c r="LIB2" s="91"/>
      <c r="LIC2" s="91"/>
      <c r="LID2" s="91"/>
      <c r="LIE2" s="91"/>
      <c r="LIF2" s="91"/>
      <c r="LIG2" s="91"/>
      <c r="LIH2" s="91"/>
      <c r="LII2" s="91"/>
      <c r="LIJ2" s="91"/>
      <c r="LIK2" s="91"/>
      <c r="LIL2" s="91"/>
      <c r="LIM2" s="91"/>
      <c r="LIN2" s="91"/>
      <c r="LIO2" s="91"/>
      <c r="LIP2" s="91"/>
      <c r="LIQ2" s="91"/>
      <c r="LIR2" s="91"/>
      <c r="LIS2" s="91"/>
      <c r="LIT2" s="91"/>
      <c r="LIU2" s="91"/>
      <c r="LIV2" s="91"/>
      <c r="LIW2" s="91"/>
      <c r="LIX2" s="91"/>
      <c r="LIY2" s="91"/>
      <c r="LIZ2" s="91"/>
      <c r="LJA2" s="91"/>
      <c r="LJB2" s="91"/>
      <c r="LJC2" s="91"/>
      <c r="LJD2" s="91"/>
      <c r="LJE2" s="91"/>
      <c r="LJF2" s="91"/>
      <c r="LJG2" s="91"/>
      <c r="LJH2" s="91"/>
      <c r="LJI2" s="91"/>
      <c r="LJJ2" s="91"/>
      <c r="LJK2" s="91"/>
      <c r="LJL2" s="91"/>
      <c r="LJM2" s="91"/>
      <c r="LJN2" s="91"/>
      <c r="LJO2" s="91"/>
      <c r="LJP2" s="91"/>
      <c r="LJQ2" s="91"/>
      <c r="LJR2" s="91"/>
      <c r="LJS2" s="91"/>
      <c r="LJT2" s="91"/>
      <c r="LJU2" s="91"/>
      <c r="LJV2" s="91"/>
      <c r="LJW2" s="91"/>
      <c r="LJX2" s="91"/>
      <c r="LJY2" s="91"/>
      <c r="LJZ2" s="91"/>
      <c r="LKA2" s="91"/>
      <c r="LKB2" s="91"/>
      <c r="LKC2" s="91"/>
      <c r="LKD2" s="91"/>
      <c r="LKE2" s="91"/>
      <c r="LKF2" s="91"/>
      <c r="LKG2" s="91"/>
      <c r="LKH2" s="91"/>
      <c r="LKI2" s="91"/>
      <c r="LKJ2" s="91"/>
      <c r="LKK2" s="91"/>
      <c r="LKL2" s="91"/>
      <c r="LKM2" s="91"/>
      <c r="LKN2" s="91"/>
      <c r="LKO2" s="91"/>
      <c r="LKP2" s="91"/>
      <c r="LKQ2" s="91"/>
      <c r="LKR2" s="91"/>
      <c r="LKS2" s="91"/>
      <c r="LKT2" s="91"/>
      <c r="LKU2" s="91"/>
      <c r="LKV2" s="91"/>
      <c r="LKW2" s="91"/>
      <c r="LKX2" s="91"/>
      <c r="LKY2" s="91"/>
      <c r="LKZ2" s="91"/>
      <c r="LLA2" s="91"/>
      <c r="LLB2" s="91"/>
      <c r="LLC2" s="91"/>
      <c r="LLD2" s="91"/>
      <c r="LLE2" s="91"/>
      <c r="LLF2" s="91"/>
      <c r="LLG2" s="91"/>
      <c r="LLH2" s="91"/>
      <c r="LLI2" s="91"/>
      <c r="LLJ2" s="91"/>
      <c r="LLK2" s="91"/>
      <c r="LLL2" s="91"/>
      <c r="LLM2" s="91"/>
      <c r="LLN2" s="91"/>
      <c r="LLO2" s="91"/>
      <c r="LLP2" s="91"/>
      <c r="LLQ2" s="91"/>
      <c r="LLR2" s="91"/>
      <c r="LLS2" s="91"/>
      <c r="LLT2" s="91"/>
      <c r="LLU2" s="91"/>
      <c r="LLV2" s="91"/>
      <c r="LLW2" s="91"/>
      <c r="LLX2" s="91"/>
      <c r="LLY2" s="91"/>
      <c r="LLZ2" s="91"/>
      <c r="LMA2" s="91"/>
      <c r="LMB2" s="91"/>
      <c r="LMC2" s="91"/>
      <c r="LMD2" s="91"/>
      <c r="LME2" s="91"/>
      <c r="LMF2" s="91"/>
      <c r="LMG2" s="91"/>
      <c r="LMH2" s="91"/>
      <c r="LMI2" s="91"/>
      <c r="LMJ2" s="91"/>
      <c r="LMK2" s="91"/>
      <c r="LML2" s="91"/>
      <c r="LMM2" s="91"/>
      <c r="LMN2" s="91"/>
      <c r="LMO2" s="91"/>
      <c r="LMP2" s="91"/>
      <c r="LMQ2" s="91"/>
      <c r="LMR2" s="91"/>
      <c r="LMS2" s="91"/>
      <c r="LMT2" s="91"/>
      <c r="LMU2" s="91"/>
      <c r="LMV2" s="91"/>
      <c r="LMW2" s="91"/>
      <c r="LMX2" s="91"/>
      <c r="LMY2" s="91"/>
      <c r="LMZ2" s="91"/>
      <c r="LNA2" s="91"/>
      <c r="LNB2" s="91"/>
      <c r="LNC2" s="91"/>
      <c r="LND2" s="91"/>
      <c r="LNE2" s="91"/>
      <c r="LNF2" s="91"/>
      <c r="LNG2" s="91"/>
      <c r="LNH2" s="91"/>
      <c r="LNI2" s="91"/>
      <c r="LNJ2" s="91"/>
      <c r="LNK2" s="91"/>
      <c r="LNL2" s="91"/>
      <c r="LNM2" s="91"/>
      <c r="LNN2" s="91"/>
      <c r="LNO2" s="91"/>
      <c r="LNP2" s="91"/>
      <c r="LNQ2" s="91"/>
      <c r="LNR2" s="91"/>
      <c r="LNS2" s="91"/>
      <c r="LNT2" s="91"/>
      <c r="LNU2" s="91"/>
      <c r="LNV2" s="91"/>
      <c r="LNW2" s="91"/>
      <c r="LNX2" s="91"/>
      <c r="LNY2" s="91"/>
      <c r="LNZ2" s="91"/>
      <c r="LOA2" s="91"/>
      <c r="LOB2" s="91"/>
      <c r="LOC2" s="91"/>
      <c r="LOD2" s="91"/>
      <c r="LOE2" s="91"/>
      <c r="LOF2" s="91"/>
      <c r="LOG2" s="91"/>
      <c r="LOH2" s="91"/>
      <c r="LOI2" s="91"/>
      <c r="LOJ2" s="91"/>
      <c r="LOK2" s="91"/>
      <c r="LOL2" s="91"/>
      <c r="LOM2" s="91"/>
      <c r="LON2" s="91"/>
      <c r="LOO2" s="91"/>
      <c r="LOP2" s="91"/>
      <c r="LOQ2" s="91"/>
      <c r="LOR2" s="91"/>
      <c r="LOS2" s="91"/>
      <c r="LOT2" s="91"/>
      <c r="LOU2" s="91"/>
      <c r="LOV2" s="91"/>
      <c r="LOW2" s="91"/>
      <c r="LOX2" s="91"/>
      <c r="LOY2" s="91"/>
      <c r="LOZ2" s="91"/>
      <c r="LPA2" s="91"/>
      <c r="LPB2" s="91"/>
      <c r="LPC2" s="91"/>
      <c r="LPD2" s="91"/>
      <c r="LPE2" s="91"/>
      <c r="LPF2" s="91"/>
      <c r="LPG2" s="91"/>
      <c r="LPH2" s="91"/>
      <c r="LPI2" s="91"/>
      <c r="LPJ2" s="91"/>
      <c r="LPK2" s="91"/>
      <c r="LPL2" s="91"/>
      <c r="LPM2" s="91"/>
      <c r="LPN2" s="91"/>
      <c r="LPO2" s="91"/>
      <c r="LPP2" s="91"/>
      <c r="LPQ2" s="91"/>
      <c r="LPR2" s="91"/>
      <c r="LPS2" s="91"/>
      <c r="LPT2" s="91"/>
      <c r="LPU2" s="91"/>
      <c r="LPV2" s="91"/>
      <c r="LPW2" s="91"/>
      <c r="LPX2" s="91"/>
      <c r="LPY2" s="91"/>
      <c r="LPZ2" s="91"/>
      <c r="LQA2" s="91"/>
      <c r="LQB2" s="91"/>
      <c r="LQC2" s="91"/>
      <c r="LQD2" s="91"/>
      <c r="LQE2" s="91"/>
      <c r="LQF2" s="91"/>
      <c r="LQG2" s="91"/>
      <c r="LQH2" s="91"/>
      <c r="LQI2" s="91"/>
      <c r="LQJ2" s="91"/>
      <c r="LQK2" s="91"/>
      <c r="LQL2" s="91"/>
      <c r="LQM2" s="91"/>
      <c r="LQN2" s="91"/>
      <c r="LQO2" s="91"/>
      <c r="LQP2" s="91"/>
      <c r="LQQ2" s="91"/>
      <c r="LQR2" s="91"/>
      <c r="LQS2" s="91"/>
      <c r="LQT2" s="91"/>
      <c r="LQU2" s="91"/>
      <c r="LQV2" s="91"/>
      <c r="LQW2" s="91"/>
      <c r="LQX2" s="91"/>
      <c r="LQY2" s="91"/>
      <c r="LQZ2" s="91"/>
      <c r="LRA2" s="91"/>
      <c r="LRB2" s="91"/>
      <c r="LRC2" s="91"/>
      <c r="LRD2" s="91"/>
      <c r="LRE2" s="91"/>
      <c r="LRF2" s="91"/>
      <c r="LRG2" s="91"/>
      <c r="LRH2" s="91"/>
      <c r="LRI2" s="91"/>
      <c r="LRJ2" s="91"/>
      <c r="LRK2" s="91"/>
      <c r="LRL2" s="91"/>
      <c r="LRM2" s="91"/>
      <c r="LRN2" s="91"/>
      <c r="LRO2" s="91"/>
      <c r="LRP2" s="91"/>
      <c r="LRQ2" s="91"/>
      <c r="LRR2" s="91"/>
      <c r="LRS2" s="91"/>
      <c r="LRT2" s="91"/>
      <c r="LRU2" s="91"/>
      <c r="LRV2" s="91"/>
      <c r="LRW2" s="91"/>
      <c r="LRX2" s="91"/>
      <c r="LRY2" s="91"/>
      <c r="LRZ2" s="91"/>
      <c r="LSA2" s="91"/>
      <c r="LSB2" s="91"/>
      <c r="LSC2" s="91"/>
      <c r="LSD2" s="91"/>
      <c r="LSE2" s="91"/>
      <c r="LSF2" s="91"/>
      <c r="LSG2" s="91"/>
      <c r="LSH2" s="91"/>
      <c r="LSI2" s="91"/>
      <c r="LSJ2" s="91"/>
      <c r="LSK2" s="91"/>
      <c r="LSL2" s="91"/>
      <c r="LSM2" s="91"/>
      <c r="LSN2" s="91"/>
      <c r="LSO2" s="91"/>
      <c r="LSP2" s="91"/>
      <c r="LSQ2" s="91"/>
      <c r="LSR2" s="91"/>
      <c r="LSS2" s="91"/>
      <c r="LST2" s="91"/>
      <c r="LSU2" s="91"/>
      <c r="LSV2" s="91"/>
      <c r="LSW2" s="91"/>
      <c r="LSX2" s="91"/>
      <c r="LSY2" s="91"/>
      <c r="LSZ2" s="91"/>
      <c r="LTA2" s="91"/>
      <c r="LTB2" s="91"/>
      <c r="LTC2" s="91"/>
      <c r="LTD2" s="91"/>
      <c r="LTE2" s="91"/>
      <c r="LTF2" s="91"/>
      <c r="LTG2" s="91"/>
      <c r="LTH2" s="91"/>
      <c r="LTI2" s="91"/>
      <c r="LTJ2" s="91"/>
      <c r="LTK2" s="91"/>
      <c r="LTL2" s="91"/>
      <c r="LTM2" s="91"/>
      <c r="LTN2" s="91"/>
      <c r="LTO2" s="91"/>
      <c r="LTP2" s="91"/>
      <c r="LTQ2" s="91"/>
      <c r="LTR2" s="91"/>
      <c r="LTS2" s="91"/>
      <c r="LTT2" s="91"/>
      <c r="LTU2" s="91"/>
      <c r="LTV2" s="91"/>
      <c r="LTW2" s="91"/>
      <c r="LTX2" s="91"/>
      <c r="LTY2" s="91"/>
      <c r="LTZ2" s="91"/>
      <c r="LUA2" s="91"/>
      <c r="LUB2" s="91"/>
      <c r="LUC2" s="91"/>
      <c r="LUD2" s="91"/>
      <c r="LUE2" s="91"/>
      <c r="LUF2" s="91"/>
      <c r="LUG2" s="91"/>
      <c r="LUH2" s="91"/>
      <c r="LUI2" s="91"/>
      <c r="LUJ2" s="91"/>
      <c r="LUK2" s="91"/>
      <c r="LUL2" s="91"/>
      <c r="LUM2" s="91"/>
      <c r="LUN2" s="91"/>
      <c r="LUO2" s="91"/>
      <c r="LUP2" s="91"/>
      <c r="LUQ2" s="91"/>
      <c r="LUR2" s="91"/>
      <c r="LUS2" s="91"/>
      <c r="LUT2" s="91"/>
      <c r="LUU2" s="91"/>
      <c r="LUV2" s="91"/>
      <c r="LUW2" s="91"/>
      <c r="LUX2" s="91"/>
      <c r="LUY2" s="91"/>
      <c r="LUZ2" s="91"/>
      <c r="LVA2" s="91"/>
      <c r="LVB2" s="91"/>
      <c r="LVC2" s="91"/>
      <c r="LVD2" s="91"/>
      <c r="LVE2" s="91"/>
      <c r="LVF2" s="91"/>
      <c r="LVG2" s="91"/>
      <c r="LVH2" s="91"/>
      <c r="LVI2" s="91"/>
      <c r="LVJ2" s="91"/>
      <c r="LVK2" s="91"/>
      <c r="LVL2" s="91"/>
      <c r="LVM2" s="91"/>
      <c r="LVN2" s="91"/>
      <c r="LVO2" s="91"/>
      <c r="LVP2" s="91"/>
      <c r="LVQ2" s="91"/>
      <c r="LVR2" s="91"/>
      <c r="LVS2" s="91"/>
      <c r="LVT2" s="91"/>
      <c r="LVU2" s="91"/>
      <c r="LVV2" s="91"/>
      <c r="LVW2" s="91"/>
      <c r="LVX2" s="91"/>
      <c r="LVY2" s="91"/>
      <c r="LVZ2" s="91"/>
      <c r="LWA2" s="91"/>
      <c r="LWB2" s="91"/>
      <c r="LWC2" s="91"/>
      <c r="LWD2" s="91"/>
      <c r="LWE2" s="91"/>
      <c r="LWF2" s="91"/>
      <c r="LWG2" s="91"/>
      <c r="LWH2" s="91"/>
      <c r="LWI2" s="91"/>
      <c r="LWJ2" s="91"/>
      <c r="LWK2" s="91"/>
      <c r="LWL2" s="91"/>
      <c r="LWM2" s="91"/>
      <c r="LWN2" s="91"/>
      <c r="LWO2" s="91"/>
      <c r="LWP2" s="91"/>
      <c r="LWQ2" s="91"/>
      <c r="LWR2" s="91"/>
      <c r="LWS2" s="91"/>
      <c r="LWT2" s="91"/>
      <c r="LWU2" s="91"/>
      <c r="LWV2" s="91"/>
      <c r="LWW2" s="91"/>
      <c r="LWX2" s="91"/>
      <c r="LWY2" s="91"/>
      <c r="LWZ2" s="91"/>
      <c r="LXA2" s="91"/>
      <c r="LXB2" s="91"/>
      <c r="LXC2" s="91"/>
      <c r="LXD2" s="91"/>
      <c r="LXE2" s="91"/>
      <c r="LXF2" s="91"/>
      <c r="LXG2" s="91"/>
      <c r="LXH2" s="91"/>
      <c r="LXI2" s="91"/>
      <c r="LXJ2" s="91"/>
      <c r="LXK2" s="91"/>
      <c r="LXL2" s="91"/>
      <c r="LXM2" s="91"/>
      <c r="LXN2" s="91"/>
      <c r="LXO2" s="91"/>
      <c r="LXP2" s="91"/>
      <c r="LXQ2" s="91"/>
      <c r="LXR2" s="91"/>
      <c r="LXS2" s="91"/>
      <c r="LXT2" s="91"/>
      <c r="LXU2" s="91"/>
      <c r="LXV2" s="91"/>
      <c r="LXW2" s="91"/>
      <c r="LXX2" s="91"/>
      <c r="LXY2" s="91"/>
      <c r="LXZ2" s="91"/>
      <c r="LYA2" s="91"/>
      <c r="LYB2" s="91"/>
      <c r="LYC2" s="91"/>
      <c r="LYD2" s="91"/>
      <c r="LYE2" s="91"/>
      <c r="LYF2" s="91"/>
      <c r="LYG2" s="91"/>
      <c r="LYH2" s="91"/>
      <c r="LYI2" s="91"/>
      <c r="LYJ2" s="91"/>
      <c r="LYK2" s="91"/>
      <c r="LYL2" s="91"/>
      <c r="LYM2" s="91"/>
      <c r="LYN2" s="91"/>
      <c r="LYO2" s="91"/>
      <c r="LYP2" s="91"/>
      <c r="LYQ2" s="91"/>
      <c r="LYR2" s="91"/>
      <c r="LYS2" s="91"/>
      <c r="LYT2" s="91"/>
      <c r="LYU2" s="91"/>
      <c r="LYV2" s="91"/>
      <c r="LYW2" s="91"/>
      <c r="LYX2" s="91"/>
      <c r="LYY2" s="91"/>
      <c r="LYZ2" s="91"/>
      <c r="LZA2" s="91"/>
      <c r="LZB2" s="91"/>
      <c r="LZC2" s="91"/>
      <c r="LZD2" s="91"/>
      <c r="LZE2" s="91"/>
      <c r="LZF2" s="91"/>
      <c r="LZG2" s="91"/>
      <c r="LZH2" s="91"/>
      <c r="LZI2" s="91"/>
      <c r="LZJ2" s="91"/>
      <c r="LZK2" s="91"/>
      <c r="LZL2" s="91"/>
      <c r="LZM2" s="91"/>
      <c r="LZN2" s="91"/>
      <c r="LZO2" s="91"/>
      <c r="LZP2" s="91"/>
      <c r="LZQ2" s="91"/>
      <c r="LZR2" s="91"/>
      <c r="LZS2" s="91"/>
      <c r="LZT2" s="91"/>
      <c r="LZU2" s="91"/>
      <c r="LZV2" s="91"/>
      <c r="LZW2" s="91"/>
      <c r="LZX2" s="91"/>
      <c r="LZY2" s="91"/>
      <c r="LZZ2" s="91"/>
      <c r="MAA2" s="91"/>
      <c r="MAB2" s="91"/>
      <c r="MAC2" s="91"/>
      <c r="MAD2" s="91"/>
      <c r="MAE2" s="91"/>
      <c r="MAF2" s="91"/>
      <c r="MAG2" s="91"/>
      <c r="MAH2" s="91"/>
      <c r="MAI2" s="91"/>
      <c r="MAJ2" s="91"/>
      <c r="MAK2" s="91"/>
      <c r="MAL2" s="91"/>
      <c r="MAM2" s="91"/>
      <c r="MAN2" s="91"/>
      <c r="MAO2" s="91"/>
      <c r="MAP2" s="91"/>
      <c r="MAQ2" s="91"/>
      <c r="MAR2" s="91"/>
      <c r="MAS2" s="91"/>
      <c r="MAT2" s="91"/>
      <c r="MAU2" s="91"/>
      <c r="MAV2" s="91"/>
      <c r="MAW2" s="91"/>
      <c r="MAX2" s="91"/>
      <c r="MAY2" s="91"/>
      <c r="MAZ2" s="91"/>
      <c r="MBA2" s="91"/>
      <c r="MBB2" s="91"/>
      <c r="MBC2" s="91"/>
      <c r="MBD2" s="91"/>
      <c r="MBE2" s="91"/>
      <c r="MBF2" s="91"/>
      <c r="MBG2" s="91"/>
      <c r="MBH2" s="91"/>
      <c r="MBI2" s="91"/>
      <c r="MBJ2" s="91"/>
      <c r="MBK2" s="91"/>
      <c r="MBL2" s="91"/>
      <c r="MBM2" s="91"/>
      <c r="MBN2" s="91"/>
      <c r="MBO2" s="91"/>
      <c r="MBP2" s="91"/>
      <c r="MBQ2" s="91"/>
      <c r="MBR2" s="91"/>
      <c r="MBS2" s="91"/>
      <c r="MBT2" s="91"/>
      <c r="MBU2" s="91"/>
      <c r="MBV2" s="91"/>
      <c r="MBW2" s="91"/>
      <c r="MBX2" s="91"/>
      <c r="MBY2" s="91"/>
      <c r="MBZ2" s="91"/>
      <c r="MCA2" s="91"/>
      <c r="MCB2" s="91"/>
      <c r="MCC2" s="91"/>
      <c r="MCD2" s="91"/>
      <c r="MCE2" s="91"/>
      <c r="MCF2" s="91"/>
      <c r="MCG2" s="91"/>
      <c r="MCH2" s="91"/>
      <c r="MCI2" s="91"/>
      <c r="MCJ2" s="91"/>
      <c r="MCK2" s="91"/>
      <c r="MCL2" s="91"/>
      <c r="MCM2" s="91"/>
      <c r="MCN2" s="91"/>
      <c r="MCO2" s="91"/>
      <c r="MCP2" s="91"/>
      <c r="MCQ2" s="91"/>
      <c r="MCR2" s="91"/>
      <c r="MCS2" s="91"/>
      <c r="MCT2" s="91"/>
      <c r="MCU2" s="91"/>
      <c r="MCV2" s="91"/>
      <c r="MCW2" s="91"/>
      <c r="MCX2" s="91"/>
      <c r="MCY2" s="91"/>
      <c r="MCZ2" s="91"/>
      <c r="MDA2" s="91"/>
      <c r="MDB2" s="91"/>
      <c r="MDC2" s="91"/>
      <c r="MDD2" s="91"/>
      <c r="MDE2" s="91"/>
      <c r="MDF2" s="91"/>
      <c r="MDG2" s="91"/>
      <c r="MDH2" s="91"/>
      <c r="MDI2" s="91"/>
      <c r="MDJ2" s="91"/>
      <c r="MDK2" s="91"/>
      <c r="MDL2" s="91"/>
      <c r="MDM2" s="91"/>
      <c r="MDN2" s="91"/>
      <c r="MDO2" s="91"/>
      <c r="MDP2" s="91"/>
      <c r="MDQ2" s="91"/>
      <c r="MDR2" s="91"/>
      <c r="MDS2" s="91"/>
      <c r="MDT2" s="91"/>
      <c r="MDU2" s="91"/>
      <c r="MDV2" s="91"/>
      <c r="MDW2" s="91"/>
      <c r="MDX2" s="91"/>
      <c r="MDY2" s="91"/>
      <c r="MDZ2" s="91"/>
      <c r="MEA2" s="91"/>
      <c r="MEB2" s="91"/>
      <c r="MEC2" s="91"/>
      <c r="MED2" s="91"/>
      <c r="MEE2" s="91"/>
      <c r="MEF2" s="91"/>
      <c r="MEG2" s="91"/>
      <c r="MEH2" s="91"/>
      <c r="MEI2" s="91"/>
      <c r="MEJ2" s="91"/>
      <c r="MEK2" s="91"/>
      <c r="MEL2" s="91"/>
      <c r="MEM2" s="91"/>
      <c r="MEN2" s="91"/>
      <c r="MEO2" s="91"/>
      <c r="MEP2" s="91"/>
      <c r="MEQ2" s="91"/>
      <c r="MER2" s="91"/>
      <c r="MES2" s="91"/>
      <c r="MET2" s="91"/>
      <c r="MEU2" s="91"/>
      <c r="MEV2" s="91"/>
      <c r="MEW2" s="91"/>
      <c r="MEX2" s="91"/>
      <c r="MEY2" s="91"/>
      <c r="MEZ2" s="91"/>
      <c r="MFA2" s="91"/>
      <c r="MFB2" s="91"/>
      <c r="MFC2" s="91"/>
      <c r="MFD2" s="91"/>
      <c r="MFE2" s="91"/>
      <c r="MFF2" s="91"/>
      <c r="MFG2" s="91"/>
      <c r="MFH2" s="91"/>
      <c r="MFI2" s="91"/>
      <c r="MFJ2" s="91"/>
      <c r="MFK2" s="91"/>
      <c r="MFL2" s="91"/>
      <c r="MFM2" s="91"/>
      <c r="MFN2" s="91"/>
      <c r="MFO2" s="91"/>
      <c r="MFP2" s="91"/>
      <c r="MFQ2" s="91"/>
      <c r="MFR2" s="91"/>
      <c r="MFS2" s="91"/>
      <c r="MFT2" s="91"/>
      <c r="MFU2" s="91"/>
      <c r="MFV2" s="91"/>
      <c r="MFW2" s="91"/>
      <c r="MFX2" s="91"/>
      <c r="MFY2" s="91"/>
      <c r="MFZ2" s="91"/>
      <c r="MGA2" s="91"/>
      <c r="MGB2" s="91"/>
      <c r="MGC2" s="91"/>
      <c r="MGD2" s="91"/>
      <c r="MGE2" s="91"/>
      <c r="MGF2" s="91"/>
      <c r="MGG2" s="91"/>
      <c r="MGH2" s="91"/>
      <c r="MGI2" s="91"/>
      <c r="MGJ2" s="91"/>
      <c r="MGK2" s="91"/>
      <c r="MGL2" s="91"/>
      <c r="MGM2" s="91"/>
      <c r="MGN2" s="91"/>
      <c r="MGO2" s="91"/>
      <c r="MGP2" s="91"/>
      <c r="MGQ2" s="91"/>
      <c r="MGR2" s="91"/>
      <c r="MGS2" s="91"/>
      <c r="MGT2" s="91"/>
      <c r="MGU2" s="91"/>
      <c r="MGV2" s="91"/>
      <c r="MGW2" s="91"/>
      <c r="MGX2" s="91"/>
      <c r="MGY2" s="91"/>
      <c r="MGZ2" s="91"/>
      <c r="MHA2" s="91"/>
      <c r="MHB2" s="91"/>
      <c r="MHC2" s="91"/>
      <c r="MHD2" s="91"/>
      <c r="MHE2" s="91"/>
      <c r="MHF2" s="91"/>
      <c r="MHG2" s="91"/>
      <c r="MHH2" s="91"/>
      <c r="MHI2" s="91"/>
      <c r="MHJ2" s="91"/>
      <c r="MHK2" s="91"/>
      <c r="MHL2" s="91"/>
      <c r="MHM2" s="91"/>
      <c r="MHN2" s="91"/>
      <c r="MHO2" s="91"/>
      <c r="MHP2" s="91"/>
      <c r="MHQ2" s="91"/>
      <c r="MHR2" s="91"/>
      <c r="MHS2" s="91"/>
      <c r="MHT2" s="91"/>
      <c r="MHU2" s="91"/>
      <c r="MHV2" s="91"/>
      <c r="MHW2" s="91"/>
      <c r="MHX2" s="91"/>
      <c r="MHY2" s="91"/>
      <c r="MHZ2" s="91"/>
      <c r="MIA2" s="91"/>
      <c r="MIB2" s="91"/>
      <c r="MIC2" s="91"/>
      <c r="MID2" s="91"/>
      <c r="MIE2" s="91"/>
      <c r="MIF2" s="91"/>
      <c r="MIG2" s="91"/>
      <c r="MIH2" s="91"/>
      <c r="MII2" s="91"/>
      <c r="MIJ2" s="91"/>
      <c r="MIK2" s="91"/>
      <c r="MIL2" s="91"/>
      <c r="MIM2" s="91"/>
      <c r="MIN2" s="91"/>
      <c r="MIO2" s="91"/>
      <c r="MIP2" s="91"/>
      <c r="MIQ2" s="91"/>
      <c r="MIR2" s="91"/>
      <c r="MIS2" s="91"/>
      <c r="MIT2" s="91"/>
      <c r="MIU2" s="91"/>
      <c r="MIV2" s="91"/>
      <c r="MIW2" s="91"/>
      <c r="MIX2" s="91"/>
      <c r="MIY2" s="91"/>
      <c r="MIZ2" s="91"/>
      <c r="MJA2" s="91"/>
      <c r="MJB2" s="91"/>
      <c r="MJC2" s="91"/>
      <c r="MJD2" s="91"/>
      <c r="MJE2" s="91"/>
      <c r="MJF2" s="91"/>
      <c r="MJG2" s="91"/>
      <c r="MJH2" s="91"/>
      <c r="MJI2" s="91"/>
      <c r="MJJ2" s="91"/>
      <c r="MJK2" s="91"/>
      <c r="MJL2" s="91"/>
      <c r="MJM2" s="91"/>
      <c r="MJN2" s="91"/>
      <c r="MJO2" s="91"/>
      <c r="MJP2" s="91"/>
      <c r="MJQ2" s="91"/>
      <c r="MJR2" s="91"/>
      <c r="MJS2" s="91"/>
      <c r="MJT2" s="91"/>
      <c r="MJU2" s="91"/>
      <c r="MJV2" s="91"/>
      <c r="MJW2" s="91"/>
      <c r="MJX2" s="91"/>
      <c r="MJY2" s="91"/>
      <c r="MJZ2" s="91"/>
      <c r="MKA2" s="91"/>
      <c r="MKB2" s="91"/>
      <c r="MKC2" s="91"/>
      <c r="MKD2" s="91"/>
      <c r="MKE2" s="91"/>
      <c r="MKF2" s="91"/>
      <c r="MKG2" s="91"/>
      <c r="MKH2" s="91"/>
      <c r="MKI2" s="91"/>
      <c r="MKJ2" s="91"/>
      <c r="MKK2" s="91"/>
      <c r="MKL2" s="91"/>
      <c r="MKM2" s="91"/>
      <c r="MKN2" s="91"/>
      <c r="MKO2" s="91"/>
      <c r="MKP2" s="91"/>
      <c r="MKQ2" s="91"/>
      <c r="MKR2" s="91"/>
      <c r="MKS2" s="91"/>
      <c r="MKT2" s="91"/>
      <c r="MKU2" s="91"/>
      <c r="MKV2" s="91"/>
      <c r="MKW2" s="91"/>
      <c r="MKX2" s="91"/>
      <c r="MKY2" s="91"/>
      <c r="MKZ2" s="91"/>
      <c r="MLA2" s="91"/>
      <c r="MLB2" s="91"/>
      <c r="MLC2" s="91"/>
      <c r="MLD2" s="91"/>
      <c r="MLE2" s="91"/>
      <c r="MLF2" s="91"/>
      <c r="MLG2" s="91"/>
      <c r="MLH2" s="91"/>
      <c r="MLI2" s="91"/>
      <c r="MLJ2" s="91"/>
      <c r="MLK2" s="91"/>
      <c r="MLL2" s="91"/>
      <c r="MLM2" s="91"/>
      <c r="MLN2" s="91"/>
      <c r="MLO2" s="91"/>
      <c r="MLP2" s="91"/>
      <c r="MLQ2" s="91"/>
      <c r="MLR2" s="91"/>
      <c r="MLS2" s="91"/>
      <c r="MLT2" s="91"/>
      <c r="MLU2" s="91"/>
      <c r="MLV2" s="91"/>
      <c r="MLW2" s="91"/>
      <c r="MLX2" s="91"/>
      <c r="MLY2" s="91"/>
      <c r="MLZ2" s="91"/>
      <c r="MMA2" s="91"/>
      <c r="MMB2" s="91"/>
      <c r="MMC2" s="91"/>
      <c r="MMD2" s="91"/>
      <c r="MME2" s="91"/>
      <c r="MMF2" s="91"/>
      <c r="MMG2" s="91"/>
      <c r="MMH2" s="91"/>
      <c r="MMI2" s="91"/>
      <c r="MMJ2" s="91"/>
      <c r="MMK2" s="91"/>
      <c r="MML2" s="91"/>
      <c r="MMM2" s="91"/>
      <c r="MMN2" s="91"/>
      <c r="MMO2" s="91"/>
      <c r="MMP2" s="91"/>
      <c r="MMQ2" s="91"/>
      <c r="MMR2" s="91"/>
      <c r="MMS2" s="91"/>
      <c r="MMT2" s="91"/>
      <c r="MMU2" s="91"/>
      <c r="MMV2" s="91"/>
      <c r="MMW2" s="91"/>
      <c r="MMX2" s="91"/>
      <c r="MMY2" s="91"/>
      <c r="MMZ2" s="91"/>
      <c r="MNA2" s="91"/>
      <c r="MNB2" s="91"/>
      <c r="MNC2" s="91"/>
      <c r="MND2" s="91"/>
      <c r="MNE2" s="91"/>
      <c r="MNF2" s="91"/>
      <c r="MNG2" s="91"/>
      <c r="MNH2" s="91"/>
      <c r="MNI2" s="91"/>
      <c r="MNJ2" s="91"/>
      <c r="MNK2" s="91"/>
      <c r="MNL2" s="91"/>
      <c r="MNM2" s="91"/>
      <c r="MNN2" s="91"/>
      <c r="MNO2" s="91"/>
      <c r="MNP2" s="91"/>
      <c r="MNQ2" s="91"/>
      <c r="MNR2" s="91"/>
      <c r="MNS2" s="91"/>
      <c r="MNT2" s="91"/>
      <c r="MNU2" s="91"/>
      <c r="MNV2" s="91"/>
      <c r="MNW2" s="91"/>
      <c r="MNX2" s="91"/>
      <c r="MNY2" s="91"/>
      <c r="MNZ2" s="91"/>
      <c r="MOA2" s="91"/>
      <c r="MOB2" s="91"/>
      <c r="MOC2" s="91"/>
      <c r="MOD2" s="91"/>
      <c r="MOE2" s="91"/>
      <c r="MOF2" s="91"/>
      <c r="MOG2" s="91"/>
      <c r="MOH2" s="91"/>
      <c r="MOI2" s="91"/>
      <c r="MOJ2" s="91"/>
      <c r="MOK2" s="91"/>
      <c r="MOL2" s="91"/>
      <c r="MOM2" s="91"/>
      <c r="MON2" s="91"/>
      <c r="MOO2" s="91"/>
      <c r="MOP2" s="91"/>
      <c r="MOQ2" s="91"/>
      <c r="MOR2" s="91"/>
      <c r="MOS2" s="91"/>
      <c r="MOT2" s="91"/>
      <c r="MOU2" s="91"/>
      <c r="MOV2" s="91"/>
      <c r="MOW2" s="91"/>
      <c r="MOX2" s="91"/>
      <c r="MOY2" s="91"/>
      <c r="MOZ2" s="91"/>
      <c r="MPA2" s="91"/>
      <c r="MPB2" s="91"/>
      <c r="MPC2" s="91"/>
      <c r="MPD2" s="91"/>
      <c r="MPE2" s="91"/>
      <c r="MPF2" s="91"/>
      <c r="MPG2" s="91"/>
      <c r="MPH2" s="91"/>
      <c r="MPI2" s="91"/>
      <c r="MPJ2" s="91"/>
      <c r="MPK2" s="91"/>
      <c r="MPL2" s="91"/>
      <c r="MPM2" s="91"/>
      <c r="MPN2" s="91"/>
      <c r="MPO2" s="91"/>
      <c r="MPP2" s="91"/>
      <c r="MPQ2" s="91"/>
      <c r="MPR2" s="91"/>
      <c r="MPS2" s="91"/>
      <c r="MPT2" s="91"/>
      <c r="MPU2" s="91"/>
      <c r="MPV2" s="91"/>
      <c r="MPW2" s="91"/>
      <c r="MPX2" s="91"/>
      <c r="MPY2" s="91"/>
      <c r="MPZ2" s="91"/>
      <c r="MQA2" s="91"/>
      <c r="MQB2" s="91"/>
      <c r="MQC2" s="91"/>
      <c r="MQD2" s="91"/>
      <c r="MQE2" s="91"/>
      <c r="MQF2" s="91"/>
      <c r="MQG2" s="91"/>
      <c r="MQH2" s="91"/>
      <c r="MQI2" s="91"/>
      <c r="MQJ2" s="91"/>
      <c r="MQK2" s="91"/>
      <c r="MQL2" s="91"/>
      <c r="MQM2" s="91"/>
      <c r="MQN2" s="91"/>
      <c r="MQO2" s="91"/>
      <c r="MQP2" s="91"/>
      <c r="MQQ2" s="91"/>
      <c r="MQR2" s="91"/>
      <c r="MQS2" s="91"/>
      <c r="MQT2" s="91"/>
      <c r="MQU2" s="91"/>
      <c r="MQV2" s="91"/>
      <c r="MQW2" s="91"/>
      <c r="MQX2" s="91"/>
      <c r="MQY2" s="91"/>
      <c r="MQZ2" s="91"/>
      <c r="MRA2" s="91"/>
      <c r="MRB2" s="91"/>
      <c r="MRC2" s="91"/>
      <c r="MRD2" s="91"/>
      <c r="MRE2" s="91"/>
      <c r="MRF2" s="91"/>
      <c r="MRG2" s="91"/>
      <c r="MRH2" s="91"/>
      <c r="MRI2" s="91"/>
      <c r="MRJ2" s="91"/>
      <c r="MRK2" s="91"/>
      <c r="MRL2" s="91"/>
      <c r="MRM2" s="91"/>
      <c r="MRN2" s="91"/>
      <c r="MRO2" s="91"/>
      <c r="MRP2" s="91"/>
      <c r="MRQ2" s="91"/>
      <c r="MRR2" s="91"/>
      <c r="MRS2" s="91"/>
      <c r="MRT2" s="91"/>
      <c r="MRU2" s="91"/>
      <c r="MRV2" s="91"/>
      <c r="MRW2" s="91"/>
      <c r="MRX2" s="91"/>
      <c r="MRY2" s="91"/>
      <c r="MRZ2" s="91"/>
      <c r="MSA2" s="91"/>
      <c r="MSB2" s="91"/>
      <c r="MSC2" s="91"/>
      <c r="MSD2" s="91"/>
      <c r="MSE2" s="91"/>
      <c r="MSF2" s="91"/>
      <c r="MSG2" s="91"/>
      <c r="MSH2" s="91"/>
      <c r="MSI2" s="91"/>
      <c r="MSJ2" s="91"/>
      <c r="MSK2" s="91"/>
      <c r="MSL2" s="91"/>
      <c r="MSM2" s="91"/>
      <c r="MSN2" s="91"/>
      <c r="MSO2" s="91"/>
      <c r="MSP2" s="91"/>
      <c r="MSQ2" s="91"/>
      <c r="MSR2" s="91"/>
      <c r="MSS2" s="91"/>
      <c r="MST2" s="91"/>
      <c r="MSU2" s="91"/>
      <c r="MSV2" s="91"/>
      <c r="MSW2" s="91"/>
      <c r="MSX2" s="91"/>
      <c r="MSY2" s="91"/>
      <c r="MSZ2" s="91"/>
      <c r="MTA2" s="91"/>
      <c r="MTB2" s="91"/>
      <c r="MTC2" s="91"/>
      <c r="MTD2" s="91"/>
      <c r="MTE2" s="91"/>
      <c r="MTF2" s="91"/>
      <c r="MTG2" s="91"/>
      <c r="MTH2" s="91"/>
      <c r="MTI2" s="91"/>
      <c r="MTJ2" s="91"/>
      <c r="MTK2" s="91"/>
      <c r="MTL2" s="91"/>
      <c r="MTM2" s="91"/>
      <c r="MTN2" s="91"/>
      <c r="MTO2" s="91"/>
      <c r="MTP2" s="91"/>
      <c r="MTQ2" s="91"/>
      <c r="MTR2" s="91"/>
      <c r="MTS2" s="91"/>
      <c r="MTT2" s="91"/>
      <c r="MTU2" s="91"/>
      <c r="MTV2" s="91"/>
      <c r="MTW2" s="91"/>
      <c r="MTX2" s="91"/>
      <c r="MTY2" s="91"/>
      <c r="MTZ2" s="91"/>
      <c r="MUA2" s="91"/>
      <c r="MUB2" s="91"/>
      <c r="MUC2" s="91"/>
      <c r="MUD2" s="91"/>
      <c r="MUE2" s="91"/>
      <c r="MUF2" s="91"/>
      <c r="MUG2" s="91"/>
      <c r="MUH2" s="91"/>
      <c r="MUI2" s="91"/>
      <c r="MUJ2" s="91"/>
      <c r="MUK2" s="91"/>
      <c r="MUL2" s="91"/>
      <c r="MUM2" s="91"/>
      <c r="MUN2" s="91"/>
      <c r="MUO2" s="91"/>
      <c r="MUP2" s="91"/>
      <c r="MUQ2" s="91"/>
      <c r="MUR2" s="91"/>
      <c r="MUS2" s="91"/>
      <c r="MUT2" s="91"/>
      <c r="MUU2" s="91"/>
      <c r="MUV2" s="91"/>
      <c r="MUW2" s="91"/>
      <c r="MUX2" s="91"/>
      <c r="MUY2" s="91"/>
      <c r="MUZ2" s="91"/>
      <c r="MVA2" s="91"/>
      <c r="MVB2" s="91"/>
      <c r="MVC2" s="91"/>
      <c r="MVD2" s="91"/>
      <c r="MVE2" s="91"/>
      <c r="MVF2" s="91"/>
      <c r="MVG2" s="91"/>
      <c r="MVH2" s="91"/>
      <c r="MVI2" s="91"/>
      <c r="MVJ2" s="91"/>
      <c r="MVK2" s="91"/>
      <c r="MVL2" s="91"/>
      <c r="MVM2" s="91"/>
      <c r="MVN2" s="91"/>
      <c r="MVO2" s="91"/>
      <c r="MVP2" s="91"/>
      <c r="MVQ2" s="91"/>
      <c r="MVR2" s="91"/>
      <c r="MVS2" s="91"/>
      <c r="MVT2" s="91"/>
      <c r="MVU2" s="91"/>
      <c r="MVV2" s="91"/>
      <c r="MVW2" s="91"/>
      <c r="MVX2" s="91"/>
      <c r="MVY2" s="91"/>
      <c r="MVZ2" s="91"/>
      <c r="MWA2" s="91"/>
      <c r="MWB2" s="91"/>
      <c r="MWC2" s="91"/>
      <c r="MWD2" s="91"/>
      <c r="MWE2" s="91"/>
      <c r="MWF2" s="91"/>
      <c r="MWG2" s="91"/>
      <c r="MWH2" s="91"/>
      <c r="MWI2" s="91"/>
      <c r="MWJ2" s="91"/>
      <c r="MWK2" s="91"/>
      <c r="MWL2" s="91"/>
      <c r="MWM2" s="91"/>
      <c r="MWN2" s="91"/>
      <c r="MWO2" s="91"/>
      <c r="MWP2" s="91"/>
      <c r="MWQ2" s="91"/>
      <c r="MWR2" s="91"/>
      <c r="MWS2" s="91"/>
      <c r="MWT2" s="91"/>
      <c r="MWU2" s="91"/>
      <c r="MWV2" s="91"/>
      <c r="MWW2" s="91"/>
      <c r="MWX2" s="91"/>
      <c r="MWY2" s="91"/>
      <c r="MWZ2" s="91"/>
      <c r="MXA2" s="91"/>
      <c r="MXB2" s="91"/>
      <c r="MXC2" s="91"/>
      <c r="MXD2" s="91"/>
      <c r="MXE2" s="91"/>
      <c r="MXF2" s="91"/>
      <c r="MXG2" s="91"/>
      <c r="MXH2" s="91"/>
      <c r="MXI2" s="91"/>
      <c r="MXJ2" s="91"/>
      <c r="MXK2" s="91"/>
      <c r="MXL2" s="91"/>
      <c r="MXM2" s="91"/>
      <c r="MXN2" s="91"/>
      <c r="MXO2" s="91"/>
      <c r="MXP2" s="91"/>
      <c r="MXQ2" s="91"/>
      <c r="MXR2" s="91"/>
      <c r="MXS2" s="91"/>
      <c r="MXT2" s="91"/>
      <c r="MXU2" s="91"/>
      <c r="MXV2" s="91"/>
      <c r="MXW2" s="91"/>
      <c r="MXX2" s="91"/>
      <c r="MXY2" s="91"/>
      <c r="MXZ2" s="91"/>
      <c r="MYA2" s="91"/>
      <c r="MYB2" s="91"/>
      <c r="MYC2" s="91"/>
      <c r="MYD2" s="91"/>
      <c r="MYE2" s="91"/>
      <c r="MYF2" s="91"/>
      <c r="MYG2" s="91"/>
      <c r="MYH2" s="91"/>
      <c r="MYI2" s="91"/>
      <c r="MYJ2" s="91"/>
      <c r="MYK2" s="91"/>
      <c r="MYL2" s="91"/>
      <c r="MYM2" s="91"/>
      <c r="MYN2" s="91"/>
      <c r="MYO2" s="91"/>
      <c r="MYP2" s="91"/>
      <c r="MYQ2" s="91"/>
      <c r="MYR2" s="91"/>
      <c r="MYS2" s="91"/>
      <c r="MYT2" s="91"/>
      <c r="MYU2" s="91"/>
      <c r="MYV2" s="91"/>
      <c r="MYW2" s="91"/>
      <c r="MYX2" s="91"/>
      <c r="MYY2" s="91"/>
      <c r="MYZ2" s="91"/>
      <c r="MZA2" s="91"/>
      <c r="MZB2" s="91"/>
      <c r="MZC2" s="91"/>
      <c r="MZD2" s="91"/>
      <c r="MZE2" s="91"/>
      <c r="MZF2" s="91"/>
      <c r="MZG2" s="91"/>
      <c r="MZH2" s="91"/>
      <c r="MZI2" s="91"/>
      <c r="MZJ2" s="91"/>
      <c r="MZK2" s="91"/>
      <c r="MZL2" s="91"/>
      <c r="MZM2" s="91"/>
      <c r="MZN2" s="91"/>
      <c r="MZO2" s="91"/>
      <c r="MZP2" s="91"/>
      <c r="MZQ2" s="91"/>
      <c r="MZR2" s="91"/>
      <c r="MZS2" s="91"/>
      <c r="MZT2" s="91"/>
      <c r="MZU2" s="91"/>
      <c r="MZV2" s="91"/>
      <c r="MZW2" s="91"/>
      <c r="MZX2" s="91"/>
      <c r="MZY2" s="91"/>
      <c r="MZZ2" s="91"/>
      <c r="NAA2" s="91"/>
      <c r="NAB2" s="91"/>
      <c r="NAC2" s="91"/>
      <c r="NAD2" s="91"/>
      <c r="NAE2" s="91"/>
      <c r="NAF2" s="91"/>
      <c r="NAG2" s="91"/>
      <c r="NAH2" s="91"/>
      <c r="NAI2" s="91"/>
      <c r="NAJ2" s="91"/>
      <c r="NAK2" s="91"/>
      <c r="NAL2" s="91"/>
      <c r="NAM2" s="91"/>
      <c r="NAN2" s="91"/>
      <c r="NAO2" s="91"/>
      <c r="NAP2" s="91"/>
      <c r="NAQ2" s="91"/>
      <c r="NAR2" s="91"/>
      <c r="NAS2" s="91"/>
      <c r="NAT2" s="91"/>
      <c r="NAU2" s="91"/>
      <c r="NAV2" s="91"/>
      <c r="NAW2" s="91"/>
      <c r="NAX2" s="91"/>
      <c r="NAY2" s="91"/>
      <c r="NAZ2" s="91"/>
      <c r="NBA2" s="91"/>
      <c r="NBB2" s="91"/>
      <c r="NBC2" s="91"/>
      <c r="NBD2" s="91"/>
      <c r="NBE2" s="91"/>
      <c r="NBF2" s="91"/>
      <c r="NBG2" s="91"/>
      <c r="NBH2" s="91"/>
      <c r="NBI2" s="91"/>
      <c r="NBJ2" s="91"/>
      <c r="NBK2" s="91"/>
      <c r="NBL2" s="91"/>
      <c r="NBM2" s="91"/>
      <c r="NBN2" s="91"/>
      <c r="NBO2" s="91"/>
      <c r="NBP2" s="91"/>
      <c r="NBQ2" s="91"/>
      <c r="NBR2" s="91"/>
      <c r="NBS2" s="91"/>
      <c r="NBT2" s="91"/>
      <c r="NBU2" s="91"/>
      <c r="NBV2" s="91"/>
      <c r="NBW2" s="91"/>
      <c r="NBX2" s="91"/>
      <c r="NBY2" s="91"/>
      <c r="NBZ2" s="91"/>
      <c r="NCA2" s="91"/>
      <c r="NCB2" s="91"/>
      <c r="NCC2" s="91"/>
      <c r="NCD2" s="91"/>
      <c r="NCE2" s="91"/>
      <c r="NCF2" s="91"/>
      <c r="NCG2" s="91"/>
      <c r="NCH2" s="91"/>
      <c r="NCI2" s="91"/>
      <c r="NCJ2" s="91"/>
      <c r="NCK2" s="91"/>
      <c r="NCL2" s="91"/>
      <c r="NCM2" s="91"/>
      <c r="NCN2" s="91"/>
      <c r="NCO2" s="91"/>
      <c r="NCP2" s="91"/>
      <c r="NCQ2" s="91"/>
      <c r="NCR2" s="91"/>
      <c r="NCS2" s="91"/>
      <c r="NCT2" s="91"/>
      <c r="NCU2" s="91"/>
      <c r="NCV2" s="91"/>
      <c r="NCW2" s="91"/>
      <c r="NCX2" s="91"/>
      <c r="NCY2" s="91"/>
      <c r="NCZ2" s="91"/>
      <c r="NDA2" s="91"/>
      <c r="NDB2" s="91"/>
      <c r="NDC2" s="91"/>
      <c r="NDD2" s="91"/>
      <c r="NDE2" s="91"/>
      <c r="NDF2" s="91"/>
      <c r="NDG2" s="91"/>
      <c r="NDH2" s="91"/>
      <c r="NDI2" s="91"/>
      <c r="NDJ2" s="91"/>
      <c r="NDK2" s="91"/>
      <c r="NDL2" s="91"/>
      <c r="NDM2" s="91"/>
      <c r="NDN2" s="91"/>
      <c r="NDO2" s="91"/>
      <c r="NDP2" s="91"/>
      <c r="NDQ2" s="91"/>
      <c r="NDR2" s="91"/>
      <c r="NDS2" s="91"/>
      <c r="NDT2" s="91"/>
      <c r="NDU2" s="91"/>
      <c r="NDV2" s="91"/>
      <c r="NDW2" s="91"/>
      <c r="NDX2" s="91"/>
      <c r="NDY2" s="91"/>
      <c r="NDZ2" s="91"/>
      <c r="NEA2" s="91"/>
      <c r="NEB2" s="91"/>
      <c r="NEC2" s="91"/>
      <c r="NED2" s="91"/>
      <c r="NEE2" s="91"/>
      <c r="NEF2" s="91"/>
      <c r="NEG2" s="91"/>
      <c r="NEH2" s="91"/>
      <c r="NEI2" s="91"/>
      <c r="NEJ2" s="91"/>
      <c r="NEK2" s="91"/>
      <c r="NEL2" s="91"/>
      <c r="NEM2" s="91"/>
      <c r="NEN2" s="91"/>
      <c r="NEO2" s="91"/>
      <c r="NEP2" s="91"/>
      <c r="NEQ2" s="91"/>
      <c r="NER2" s="91"/>
      <c r="NES2" s="91"/>
      <c r="NET2" s="91"/>
      <c r="NEU2" s="91"/>
      <c r="NEV2" s="91"/>
      <c r="NEW2" s="91"/>
      <c r="NEX2" s="91"/>
      <c r="NEY2" s="91"/>
      <c r="NEZ2" s="91"/>
      <c r="NFA2" s="91"/>
      <c r="NFB2" s="91"/>
      <c r="NFC2" s="91"/>
      <c r="NFD2" s="91"/>
      <c r="NFE2" s="91"/>
      <c r="NFF2" s="91"/>
      <c r="NFG2" s="91"/>
      <c r="NFH2" s="91"/>
      <c r="NFI2" s="91"/>
      <c r="NFJ2" s="91"/>
      <c r="NFK2" s="91"/>
      <c r="NFL2" s="91"/>
      <c r="NFM2" s="91"/>
      <c r="NFN2" s="91"/>
      <c r="NFO2" s="91"/>
      <c r="NFP2" s="91"/>
      <c r="NFQ2" s="91"/>
      <c r="NFR2" s="91"/>
      <c r="NFS2" s="91"/>
      <c r="NFT2" s="91"/>
      <c r="NFU2" s="91"/>
      <c r="NFV2" s="91"/>
      <c r="NFW2" s="91"/>
      <c r="NFX2" s="91"/>
      <c r="NFY2" s="91"/>
      <c r="NFZ2" s="91"/>
      <c r="NGA2" s="91"/>
      <c r="NGB2" s="91"/>
      <c r="NGC2" s="91"/>
      <c r="NGD2" s="91"/>
      <c r="NGE2" s="91"/>
      <c r="NGF2" s="91"/>
      <c r="NGG2" s="91"/>
      <c r="NGH2" s="91"/>
      <c r="NGI2" s="91"/>
      <c r="NGJ2" s="91"/>
      <c r="NGK2" s="91"/>
      <c r="NGL2" s="91"/>
      <c r="NGM2" s="91"/>
      <c r="NGN2" s="91"/>
      <c r="NGO2" s="91"/>
      <c r="NGP2" s="91"/>
      <c r="NGQ2" s="91"/>
      <c r="NGR2" s="91"/>
      <c r="NGS2" s="91"/>
      <c r="NGT2" s="91"/>
      <c r="NGU2" s="91"/>
      <c r="NGV2" s="91"/>
      <c r="NGW2" s="91"/>
      <c r="NGX2" s="91"/>
      <c r="NGY2" s="91"/>
      <c r="NGZ2" s="91"/>
      <c r="NHA2" s="91"/>
      <c r="NHB2" s="91"/>
      <c r="NHC2" s="91"/>
      <c r="NHD2" s="91"/>
      <c r="NHE2" s="91"/>
      <c r="NHF2" s="91"/>
      <c r="NHG2" s="91"/>
      <c r="NHH2" s="91"/>
      <c r="NHI2" s="91"/>
      <c r="NHJ2" s="91"/>
      <c r="NHK2" s="91"/>
      <c r="NHL2" s="91"/>
      <c r="NHM2" s="91"/>
      <c r="NHN2" s="91"/>
      <c r="NHO2" s="91"/>
      <c r="NHP2" s="91"/>
      <c r="NHQ2" s="91"/>
      <c r="NHR2" s="91"/>
      <c r="NHS2" s="91"/>
      <c r="NHT2" s="91"/>
      <c r="NHU2" s="91"/>
      <c r="NHV2" s="91"/>
      <c r="NHW2" s="91"/>
      <c r="NHX2" s="91"/>
      <c r="NHY2" s="91"/>
      <c r="NHZ2" s="91"/>
      <c r="NIA2" s="91"/>
      <c r="NIB2" s="91"/>
      <c r="NIC2" s="91"/>
      <c r="NID2" s="91"/>
      <c r="NIE2" s="91"/>
      <c r="NIF2" s="91"/>
      <c r="NIG2" s="91"/>
      <c r="NIH2" s="91"/>
      <c r="NII2" s="91"/>
      <c r="NIJ2" s="91"/>
      <c r="NIK2" s="91"/>
      <c r="NIL2" s="91"/>
      <c r="NIM2" s="91"/>
      <c r="NIN2" s="91"/>
      <c r="NIO2" s="91"/>
      <c r="NIP2" s="91"/>
      <c r="NIQ2" s="91"/>
      <c r="NIR2" s="91"/>
      <c r="NIS2" s="91"/>
      <c r="NIT2" s="91"/>
      <c r="NIU2" s="91"/>
      <c r="NIV2" s="91"/>
      <c r="NIW2" s="91"/>
      <c r="NIX2" s="91"/>
      <c r="NIY2" s="91"/>
      <c r="NIZ2" s="91"/>
      <c r="NJA2" s="91"/>
      <c r="NJB2" s="91"/>
      <c r="NJC2" s="91"/>
      <c r="NJD2" s="91"/>
      <c r="NJE2" s="91"/>
      <c r="NJF2" s="91"/>
      <c r="NJG2" s="91"/>
      <c r="NJH2" s="91"/>
      <c r="NJI2" s="91"/>
      <c r="NJJ2" s="91"/>
      <c r="NJK2" s="91"/>
      <c r="NJL2" s="91"/>
      <c r="NJM2" s="91"/>
      <c r="NJN2" s="91"/>
      <c r="NJO2" s="91"/>
      <c r="NJP2" s="91"/>
      <c r="NJQ2" s="91"/>
      <c r="NJR2" s="91"/>
      <c r="NJS2" s="91"/>
      <c r="NJT2" s="91"/>
      <c r="NJU2" s="91"/>
      <c r="NJV2" s="91"/>
      <c r="NJW2" s="91"/>
      <c r="NJX2" s="91"/>
      <c r="NJY2" s="91"/>
      <c r="NJZ2" s="91"/>
      <c r="NKA2" s="91"/>
      <c r="NKB2" s="91"/>
      <c r="NKC2" s="91"/>
      <c r="NKD2" s="91"/>
      <c r="NKE2" s="91"/>
      <c r="NKF2" s="91"/>
      <c r="NKG2" s="91"/>
      <c r="NKH2" s="91"/>
      <c r="NKI2" s="91"/>
      <c r="NKJ2" s="91"/>
      <c r="NKK2" s="91"/>
      <c r="NKL2" s="91"/>
      <c r="NKM2" s="91"/>
      <c r="NKN2" s="91"/>
      <c r="NKO2" s="91"/>
      <c r="NKP2" s="91"/>
      <c r="NKQ2" s="91"/>
      <c r="NKR2" s="91"/>
      <c r="NKS2" s="91"/>
      <c r="NKT2" s="91"/>
      <c r="NKU2" s="91"/>
      <c r="NKV2" s="91"/>
      <c r="NKW2" s="91"/>
      <c r="NKX2" s="91"/>
      <c r="NKY2" s="91"/>
      <c r="NKZ2" s="91"/>
      <c r="NLA2" s="91"/>
      <c r="NLB2" s="91"/>
      <c r="NLC2" s="91"/>
      <c r="NLD2" s="91"/>
      <c r="NLE2" s="91"/>
      <c r="NLF2" s="91"/>
      <c r="NLG2" s="91"/>
      <c r="NLH2" s="91"/>
      <c r="NLI2" s="91"/>
      <c r="NLJ2" s="91"/>
      <c r="NLK2" s="91"/>
      <c r="NLL2" s="91"/>
      <c r="NLM2" s="91"/>
      <c r="NLN2" s="91"/>
      <c r="NLO2" s="91"/>
      <c r="NLP2" s="91"/>
      <c r="NLQ2" s="91"/>
      <c r="NLR2" s="91"/>
      <c r="NLS2" s="91"/>
      <c r="NLT2" s="91"/>
      <c r="NLU2" s="91"/>
      <c r="NLV2" s="91"/>
      <c r="NLW2" s="91"/>
      <c r="NLX2" s="91"/>
      <c r="NLY2" s="91"/>
      <c r="NLZ2" s="91"/>
      <c r="NMA2" s="91"/>
      <c r="NMB2" s="91"/>
      <c r="NMC2" s="91"/>
      <c r="NMD2" s="91"/>
      <c r="NME2" s="91"/>
      <c r="NMF2" s="91"/>
      <c r="NMG2" s="91"/>
      <c r="NMH2" s="91"/>
      <c r="NMI2" s="91"/>
      <c r="NMJ2" s="91"/>
      <c r="NMK2" s="91"/>
      <c r="NML2" s="91"/>
      <c r="NMM2" s="91"/>
      <c r="NMN2" s="91"/>
      <c r="NMO2" s="91"/>
      <c r="NMP2" s="91"/>
      <c r="NMQ2" s="91"/>
      <c r="NMR2" s="91"/>
      <c r="NMS2" s="91"/>
      <c r="NMT2" s="91"/>
      <c r="NMU2" s="91"/>
      <c r="NMV2" s="91"/>
      <c r="NMW2" s="91"/>
      <c r="NMX2" s="91"/>
      <c r="NMY2" s="91"/>
      <c r="NMZ2" s="91"/>
      <c r="NNA2" s="91"/>
      <c r="NNB2" s="91"/>
      <c r="NNC2" s="91"/>
      <c r="NND2" s="91"/>
      <c r="NNE2" s="91"/>
      <c r="NNF2" s="91"/>
      <c r="NNG2" s="91"/>
      <c r="NNH2" s="91"/>
      <c r="NNI2" s="91"/>
      <c r="NNJ2" s="91"/>
      <c r="NNK2" s="91"/>
      <c r="NNL2" s="91"/>
      <c r="NNM2" s="91"/>
      <c r="NNN2" s="91"/>
      <c r="NNO2" s="91"/>
      <c r="NNP2" s="91"/>
      <c r="NNQ2" s="91"/>
      <c r="NNR2" s="91"/>
      <c r="NNS2" s="91"/>
      <c r="NNT2" s="91"/>
      <c r="NNU2" s="91"/>
      <c r="NNV2" s="91"/>
      <c r="NNW2" s="91"/>
      <c r="NNX2" s="91"/>
      <c r="NNY2" s="91"/>
      <c r="NNZ2" s="91"/>
      <c r="NOA2" s="91"/>
      <c r="NOB2" s="91"/>
      <c r="NOC2" s="91"/>
      <c r="NOD2" s="91"/>
      <c r="NOE2" s="91"/>
      <c r="NOF2" s="91"/>
      <c r="NOG2" s="91"/>
      <c r="NOH2" s="91"/>
      <c r="NOI2" s="91"/>
      <c r="NOJ2" s="91"/>
      <c r="NOK2" s="91"/>
      <c r="NOL2" s="91"/>
      <c r="NOM2" s="91"/>
      <c r="NON2" s="91"/>
      <c r="NOO2" s="91"/>
      <c r="NOP2" s="91"/>
      <c r="NOQ2" s="91"/>
      <c r="NOR2" s="91"/>
      <c r="NOS2" s="91"/>
      <c r="NOT2" s="91"/>
      <c r="NOU2" s="91"/>
      <c r="NOV2" s="91"/>
      <c r="NOW2" s="91"/>
      <c r="NOX2" s="91"/>
      <c r="NOY2" s="91"/>
      <c r="NOZ2" s="91"/>
      <c r="NPA2" s="91"/>
      <c r="NPB2" s="91"/>
      <c r="NPC2" s="91"/>
      <c r="NPD2" s="91"/>
      <c r="NPE2" s="91"/>
      <c r="NPF2" s="91"/>
      <c r="NPG2" s="91"/>
      <c r="NPH2" s="91"/>
      <c r="NPI2" s="91"/>
      <c r="NPJ2" s="91"/>
      <c r="NPK2" s="91"/>
      <c r="NPL2" s="91"/>
      <c r="NPM2" s="91"/>
      <c r="NPN2" s="91"/>
      <c r="NPO2" s="91"/>
      <c r="NPP2" s="91"/>
      <c r="NPQ2" s="91"/>
      <c r="NPR2" s="91"/>
      <c r="NPS2" s="91"/>
      <c r="NPT2" s="91"/>
      <c r="NPU2" s="91"/>
      <c r="NPV2" s="91"/>
      <c r="NPW2" s="91"/>
      <c r="NPX2" s="91"/>
      <c r="NPY2" s="91"/>
      <c r="NPZ2" s="91"/>
      <c r="NQA2" s="91"/>
      <c r="NQB2" s="91"/>
      <c r="NQC2" s="91"/>
      <c r="NQD2" s="91"/>
      <c r="NQE2" s="91"/>
      <c r="NQF2" s="91"/>
      <c r="NQG2" s="91"/>
      <c r="NQH2" s="91"/>
      <c r="NQI2" s="91"/>
      <c r="NQJ2" s="91"/>
      <c r="NQK2" s="91"/>
      <c r="NQL2" s="91"/>
      <c r="NQM2" s="91"/>
      <c r="NQN2" s="91"/>
      <c r="NQO2" s="91"/>
      <c r="NQP2" s="91"/>
      <c r="NQQ2" s="91"/>
      <c r="NQR2" s="91"/>
      <c r="NQS2" s="91"/>
      <c r="NQT2" s="91"/>
      <c r="NQU2" s="91"/>
      <c r="NQV2" s="91"/>
      <c r="NQW2" s="91"/>
      <c r="NQX2" s="91"/>
      <c r="NQY2" s="91"/>
      <c r="NQZ2" s="91"/>
      <c r="NRA2" s="91"/>
      <c r="NRB2" s="91"/>
      <c r="NRC2" s="91"/>
      <c r="NRD2" s="91"/>
      <c r="NRE2" s="91"/>
      <c r="NRF2" s="91"/>
      <c r="NRG2" s="91"/>
      <c r="NRH2" s="91"/>
      <c r="NRI2" s="91"/>
      <c r="NRJ2" s="91"/>
      <c r="NRK2" s="91"/>
      <c r="NRL2" s="91"/>
      <c r="NRM2" s="91"/>
      <c r="NRN2" s="91"/>
      <c r="NRO2" s="91"/>
      <c r="NRP2" s="91"/>
      <c r="NRQ2" s="91"/>
      <c r="NRR2" s="91"/>
      <c r="NRS2" s="91"/>
      <c r="NRT2" s="91"/>
      <c r="NRU2" s="91"/>
      <c r="NRV2" s="91"/>
      <c r="NRW2" s="91"/>
      <c r="NRX2" s="91"/>
      <c r="NRY2" s="91"/>
      <c r="NRZ2" s="91"/>
      <c r="NSA2" s="91"/>
      <c r="NSB2" s="91"/>
      <c r="NSC2" s="91"/>
      <c r="NSD2" s="91"/>
      <c r="NSE2" s="91"/>
      <c r="NSF2" s="91"/>
      <c r="NSG2" s="91"/>
      <c r="NSH2" s="91"/>
      <c r="NSI2" s="91"/>
      <c r="NSJ2" s="91"/>
      <c r="NSK2" s="91"/>
      <c r="NSL2" s="91"/>
      <c r="NSM2" s="91"/>
      <c r="NSN2" s="91"/>
      <c r="NSO2" s="91"/>
      <c r="NSP2" s="91"/>
      <c r="NSQ2" s="91"/>
      <c r="NSR2" s="91"/>
      <c r="NSS2" s="91"/>
      <c r="NST2" s="91"/>
      <c r="NSU2" s="91"/>
      <c r="NSV2" s="91"/>
      <c r="NSW2" s="91"/>
      <c r="NSX2" s="91"/>
      <c r="NSY2" s="91"/>
      <c r="NSZ2" s="91"/>
      <c r="NTA2" s="91"/>
      <c r="NTB2" s="91"/>
      <c r="NTC2" s="91"/>
      <c r="NTD2" s="91"/>
      <c r="NTE2" s="91"/>
      <c r="NTF2" s="91"/>
      <c r="NTG2" s="91"/>
      <c r="NTH2" s="91"/>
      <c r="NTI2" s="91"/>
      <c r="NTJ2" s="91"/>
      <c r="NTK2" s="91"/>
      <c r="NTL2" s="91"/>
      <c r="NTM2" s="91"/>
      <c r="NTN2" s="91"/>
      <c r="NTO2" s="91"/>
      <c r="NTP2" s="91"/>
      <c r="NTQ2" s="91"/>
      <c r="NTR2" s="91"/>
      <c r="NTS2" s="91"/>
      <c r="NTT2" s="91"/>
      <c r="NTU2" s="91"/>
      <c r="NTV2" s="91"/>
      <c r="NTW2" s="91"/>
      <c r="NTX2" s="91"/>
      <c r="NTY2" s="91"/>
      <c r="NTZ2" s="91"/>
      <c r="NUA2" s="91"/>
      <c r="NUB2" s="91"/>
      <c r="NUC2" s="91"/>
      <c r="NUD2" s="91"/>
      <c r="NUE2" s="91"/>
      <c r="NUF2" s="91"/>
      <c r="NUG2" s="91"/>
      <c r="NUH2" s="91"/>
      <c r="NUI2" s="91"/>
      <c r="NUJ2" s="91"/>
      <c r="NUK2" s="91"/>
      <c r="NUL2" s="91"/>
      <c r="NUM2" s="91"/>
      <c r="NUN2" s="91"/>
      <c r="NUO2" s="91"/>
      <c r="NUP2" s="91"/>
      <c r="NUQ2" s="91"/>
      <c r="NUR2" s="91"/>
      <c r="NUS2" s="91"/>
      <c r="NUT2" s="91"/>
      <c r="NUU2" s="91"/>
      <c r="NUV2" s="91"/>
      <c r="NUW2" s="91"/>
      <c r="NUX2" s="91"/>
      <c r="NUY2" s="91"/>
      <c r="NUZ2" s="91"/>
      <c r="NVA2" s="91"/>
      <c r="NVB2" s="91"/>
      <c r="NVC2" s="91"/>
      <c r="NVD2" s="91"/>
      <c r="NVE2" s="91"/>
      <c r="NVF2" s="91"/>
      <c r="NVG2" s="91"/>
      <c r="NVH2" s="91"/>
      <c r="NVI2" s="91"/>
      <c r="NVJ2" s="91"/>
      <c r="NVK2" s="91"/>
      <c r="NVL2" s="91"/>
      <c r="NVM2" s="91"/>
      <c r="NVN2" s="91"/>
      <c r="NVO2" s="91"/>
      <c r="NVP2" s="91"/>
      <c r="NVQ2" s="91"/>
      <c r="NVR2" s="91"/>
      <c r="NVS2" s="91"/>
      <c r="NVT2" s="91"/>
      <c r="NVU2" s="91"/>
      <c r="NVV2" s="91"/>
      <c r="NVW2" s="91"/>
      <c r="NVX2" s="91"/>
      <c r="NVY2" s="91"/>
      <c r="NVZ2" s="91"/>
      <c r="NWA2" s="91"/>
      <c r="NWB2" s="91"/>
      <c r="NWC2" s="91"/>
      <c r="NWD2" s="91"/>
      <c r="NWE2" s="91"/>
      <c r="NWF2" s="91"/>
      <c r="NWG2" s="91"/>
      <c r="NWH2" s="91"/>
      <c r="NWI2" s="91"/>
      <c r="NWJ2" s="91"/>
      <c r="NWK2" s="91"/>
      <c r="NWL2" s="91"/>
      <c r="NWM2" s="91"/>
      <c r="NWN2" s="91"/>
      <c r="NWO2" s="91"/>
      <c r="NWP2" s="91"/>
      <c r="NWQ2" s="91"/>
      <c r="NWR2" s="91"/>
      <c r="NWS2" s="91"/>
      <c r="NWT2" s="91"/>
      <c r="NWU2" s="91"/>
      <c r="NWV2" s="91"/>
      <c r="NWW2" s="91"/>
      <c r="NWX2" s="91"/>
      <c r="NWY2" s="91"/>
      <c r="NWZ2" s="91"/>
      <c r="NXA2" s="91"/>
      <c r="NXB2" s="91"/>
      <c r="NXC2" s="91"/>
      <c r="NXD2" s="91"/>
      <c r="NXE2" s="91"/>
      <c r="NXF2" s="91"/>
      <c r="NXG2" s="91"/>
      <c r="NXH2" s="91"/>
      <c r="NXI2" s="91"/>
      <c r="NXJ2" s="91"/>
      <c r="NXK2" s="91"/>
      <c r="NXL2" s="91"/>
      <c r="NXM2" s="91"/>
      <c r="NXN2" s="91"/>
      <c r="NXO2" s="91"/>
      <c r="NXP2" s="91"/>
      <c r="NXQ2" s="91"/>
      <c r="NXR2" s="91"/>
      <c r="NXS2" s="91"/>
      <c r="NXT2" s="91"/>
      <c r="NXU2" s="91"/>
      <c r="NXV2" s="91"/>
      <c r="NXW2" s="91"/>
      <c r="NXX2" s="91"/>
      <c r="NXY2" s="91"/>
      <c r="NXZ2" s="91"/>
      <c r="NYA2" s="91"/>
      <c r="NYB2" s="91"/>
      <c r="NYC2" s="91"/>
      <c r="NYD2" s="91"/>
      <c r="NYE2" s="91"/>
      <c r="NYF2" s="91"/>
      <c r="NYG2" s="91"/>
      <c r="NYH2" s="91"/>
      <c r="NYI2" s="91"/>
      <c r="NYJ2" s="91"/>
      <c r="NYK2" s="91"/>
      <c r="NYL2" s="91"/>
      <c r="NYM2" s="91"/>
      <c r="NYN2" s="91"/>
      <c r="NYO2" s="91"/>
      <c r="NYP2" s="91"/>
      <c r="NYQ2" s="91"/>
      <c r="NYR2" s="91"/>
      <c r="NYS2" s="91"/>
      <c r="NYT2" s="91"/>
      <c r="NYU2" s="91"/>
      <c r="NYV2" s="91"/>
      <c r="NYW2" s="91"/>
      <c r="NYX2" s="91"/>
      <c r="NYY2" s="91"/>
      <c r="NYZ2" s="91"/>
      <c r="NZA2" s="91"/>
      <c r="NZB2" s="91"/>
      <c r="NZC2" s="91"/>
      <c r="NZD2" s="91"/>
      <c r="NZE2" s="91"/>
      <c r="NZF2" s="91"/>
      <c r="NZG2" s="91"/>
      <c r="NZH2" s="91"/>
      <c r="NZI2" s="91"/>
      <c r="NZJ2" s="91"/>
      <c r="NZK2" s="91"/>
      <c r="NZL2" s="91"/>
      <c r="NZM2" s="91"/>
      <c r="NZN2" s="91"/>
      <c r="NZO2" s="91"/>
      <c r="NZP2" s="91"/>
      <c r="NZQ2" s="91"/>
      <c r="NZR2" s="91"/>
      <c r="NZS2" s="91"/>
      <c r="NZT2" s="91"/>
      <c r="NZU2" s="91"/>
      <c r="NZV2" s="91"/>
      <c r="NZW2" s="91"/>
      <c r="NZX2" s="91"/>
      <c r="NZY2" s="91"/>
      <c r="NZZ2" s="91"/>
      <c r="OAA2" s="91"/>
      <c r="OAB2" s="91"/>
      <c r="OAC2" s="91"/>
      <c r="OAD2" s="91"/>
      <c r="OAE2" s="91"/>
      <c r="OAF2" s="91"/>
      <c r="OAG2" s="91"/>
      <c r="OAH2" s="91"/>
      <c r="OAI2" s="91"/>
      <c r="OAJ2" s="91"/>
      <c r="OAK2" s="91"/>
      <c r="OAL2" s="91"/>
      <c r="OAM2" s="91"/>
      <c r="OAN2" s="91"/>
      <c r="OAO2" s="91"/>
      <c r="OAP2" s="91"/>
      <c r="OAQ2" s="91"/>
      <c r="OAR2" s="91"/>
      <c r="OAS2" s="91"/>
      <c r="OAT2" s="91"/>
      <c r="OAU2" s="91"/>
      <c r="OAV2" s="91"/>
      <c r="OAW2" s="91"/>
      <c r="OAX2" s="91"/>
      <c r="OAY2" s="91"/>
      <c r="OAZ2" s="91"/>
      <c r="OBA2" s="91"/>
      <c r="OBB2" s="91"/>
      <c r="OBC2" s="91"/>
      <c r="OBD2" s="91"/>
      <c r="OBE2" s="91"/>
      <c r="OBF2" s="91"/>
      <c r="OBG2" s="91"/>
      <c r="OBH2" s="91"/>
      <c r="OBI2" s="91"/>
      <c r="OBJ2" s="91"/>
      <c r="OBK2" s="91"/>
      <c r="OBL2" s="91"/>
      <c r="OBM2" s="91"/>
      <c r="OBN2" s="91"/>
      <c r="OBO2" s="91"/>
      <c r="OBP2" s="91"/>
      <c r="OBQ2" s="91"/>
      <c r="OBR2" s="91"/>
      <c r="OBS2" s="91"/>
      <c r="OBT2" s="91"/>
      <c r="OBU2" s="91"/>
      <c r="OBV2" s="91"/>
      <c r="OBW2" s="91"/>
      <c r="OBX2" s="91"/>
      <c r="OBY2" s="91"/>
      <c r="OBZ2" s="91"/>
      <c r="OCA2" s="91"/>
      <c r="OCB2" s="91"/>
      <c r="OCC2" s="91"/>
      <c r="OCD2" s="91"/>
      <c r="OCE2" s="91"/>
      <c r="OCF2" s="91"/>
      <c r="OCG2" s="91"/>
      <c r="OCH2" s="91"/>
      <c r="OCI2" s="91"/>
      <c r="OCJ2" s="91"/>
      <c r="OCK2" s="91"/>
      <c r="OCL2" s="91"/>
      <c r="OCM2" s="91"/>
      <c r="OCN2" s="91"/>
      <c r="OCO2" s="91"/>
      <c r="OCP2" s="91"/>
      <c r="OCQ2" s="91"/>
      <c r="OCR2" s="91"/>
      <c r="OCS2" s="91"/>
      <c r="OCT2" s="91"/>
      <c r="OCU2" s="91"/>
      <c r="OCV2" s="91"/>
      <c r="OCW2" s="91"/>
      <c r="OCX2" s="91"/>
      <c r="OCY2" s="91"/>
      <c r="OCZ2" s="91"/>
      <c r="ODA2" s="91"/>
      <c r="ODB2" s="91"/>
      <c r="ODC2" s="91"/>
      <c r="ODD2" s="91"/>
      <c r="ODE2" s="91"/>
      <c r="ODF2" s="91"/>
      <c r="ODG2" s="91"/>
      <c r="ODH2" s="91"/>
      <c r="ODI2" s="91"/>
      <c r="ODJ2" s="91"/>
      <c r="ODK2" s="91"/>
      <c r="ODL2" s="91"/>
      <c r="ODM2" s="91"/>
      <c r="ODN2" s="91"/>
      <c r="ODO2" s="91"/>
      <c r="ODP2" s="91"/>
      <c r="ODQ2" s="91"/>
      <c r="ODR2" s="91"/>
      <c r="ODS2" s="91"/>
      <c r="ODT2" s="91"/>
      <c r="ODU2" s="91"/>
      <c r="ODV2" s="91"/>
      <c r="ODW2" s="91"/>
      <c r="ODX2" s="91"/>
      <c r="ODY2" s="91"/>
      <c r="ODZ2" s="91"/>
      <c r="OEA2" s="91"/>
      <c r="OEB2" s="91"/>
      <c r="OEC2" s="91"/>
      <c r="OED2" s="91"/>
      <c r="OEE2" s="91"/>
      <c r="OEF2" s="91"/>
      <c r="OEG2" s="91"/>
      <c r="OEH2" s="91"/>
      <c r="OEI2" s="91"/>
      <c r="OEJ2" s="91"/>
      <c r="OEK2" s="91"/>
      <c r="OEL2" s="91"/>
      <c r="OEM2" s="91"/>
      <c r="OEN2" s="91"/>
      <c r="OEO2" s="91"/>
      <c r="OEP2" s="91"/>
      <c r="OEQ2" s="91"/>
      <c r="OER2" s="91"/>
      <c r="OES2" s="91"/>
      <c r="OET2" s="91"/>
      <c r="OEU2" s="91"/>
      <c r="OEV2" s="91"/>
      <c r="OEW2" s="91"/>
      <c r="OEX2" s="91"/>
      <c r="OEY2" s="91"/>
      <c r="OEZ2" s="91"/>
      <c r="OFA2" s="91"/>
      <c r="OFB2" s="91"/>
      <c r="OFC2" s="91"/>
      <c r="OFD2" s="91"/>
      <c r="OFE2" s="91"/>
      <c r="OFF2" s="91"/>
      <c r="OFG2" s="91"/>
      <c r="OFH2" s="91"/>
      <c r="OFI2" s="91"/>
      <c r="OFJ2" s="91"/>
      <c r="OFK2" s="91"/>
      <c r="OFL2" s="91"/>
      <c r="OFM2" s="91"/>
      <c r="OFN2" s="91"/>
      <c r="OFO2" s="91"/>
      <c r="OFP2" s="91"/>
      <c r="OFQ2" s="91"/>
      <c r="OFR2" s="91"/>
      <c r="OFS2" s="91"/>
      <c r="OFT2" s="91"/>
      <c r="OFU2" s="91"/>
      <c r="OFV2" s="91"/>
      <c r="OFW2" s="91"/>
      <c r="OFX2" s="91"/>
      <c r="OFY2" s="91"/>
      <c r="OFZ2" s="91"/>
      <c r="OGA2" s="91"/>
      <c r="OGB2" s="91"/>
      <c r="OGC2" s="91"/>
      <c r="OGD2" s="91"/>
      <c r="OGE2" s="91"/>
      <c r="OGF2" s="91"/>
      <c r="OGG2" s="91"/>
      <c r="OGH2" s="91"/>
      <c r="OGI2" s="91"/>
      <c r="OGJ2" s="91"/>
      <c r="OGK2" s="91"/>
      <c r="OGL2" s="91"/>
      <c r="OGM2" s="91"/>
      <c r="OGN2" s="91"/>
      <c r="OGO2" s="91"/>
      <c r="OGP2" s="91"/>
      <c r="OGQ2" s="91"/>
      <c r="OGR2" s="91"/>
      <c r="OGS2" s="91"/>
      <c r="OGT2" s="91"/>
      <c r="OGU2" s="91"/>
      <c r="OGV2" s="91"/>
      <c r="OGW2" s="91"/>
      <c r="OGX2" s="91"/>
      <c r="OGY2" s="91"/>
      <c r="OGZ2" s="91"/>
      <c r="OHA2" s="91"/>
      <c r="OHB2" s="91"/>
      <c r="OHC2" s="91"/>
      <c r="OHD2" s="91"/>
      <c r="OHE2" s="91"/>
      <c r="OHF2" s="91"/>
      <c r="OHG2" s="91"/>
      <c r="OHH2" s="91"/>
      <c r="OHI2" s="91"/>
      <c r="OHJ2" s="91"/>
      <c r="OHK2" s="91"/>
      <c r="OHL2" s="91"/>
      <c r="OHM2" s="91"/>
      <c r="OHN2" s="91"/>
      <c r="OHO2" s="91"/>
      <c r="OHP2" s="91"/>
      <c r="OHQ2" s="91"/>
      <c r="OHR2" s="91"/>
      <c r="OHS2" s="91"/>
      <c r="OHT2" s="91"/>
      <c r="OHU2" s="91"/>
      <c r="OHV2" s="91"/>
      <c r="OHW2" s="91"/>
      <c r="OHX2" s="91"/>
      <c r="OHY2" s="91"/>
      <c r="OHZ2" s="91"/>
      <c r="OIA2" s="91"/>
      <c r="OIB2" s="91"/>
      <c r="OIC2" s="91"/>
      <c r="OID2" s="91"/>
      <c r="OIE2" s="91"/>
      <c r="OIF2" s="91"/>
      <c r="OIG2" s="91"/>
      <c r="OIH2" s="91"/>
      <c r="OII2" s="91"/>
      <c r="OIJ2" s="91"/>
      <c r="OIK2" s="91"/>
      <c r="OIL2" s="91"/>
      <c r="OIM2" s="91"/>
      <c r="OIN2" s="91"/>
      <c r="OIO2" s="91"/>
      <c r="OIP2" s="91"/>
      <c r="OIQ2" s="91"/>
      <c r="OIR2" s="91"/>
      <c r="OIS2" s="91"/>
      <c r="OIT2" s="91"/>
      <c r="OIU2" s="91"/>
      <c r="OIV2" s="91"/>
      <c r="OIW2" s="91"/>
      <c r="OIX2" s="91"/>
      <c r="OIY2" s="91"/>
      <c r="OIZ2" s="91"/>
      <c r="OJA2" s="91"/>
      <c r="OJB2" s="91"/>
      <c r="OJC2" s="91"/>
      <c r="OJD2" s="91"/>
      <c r="OJE2" s="91"/>
      <c r="OJF2" s="91"/>
      <c r="OJG2" s="91"/>
      <c r="OJH2" s="91"/>
      <c r="OJI2" s="91"/>
      <c r="OJJ2" s="91"/>
      <c r="OJK2" s="91"/>
      <c r="OJL2" s="91"/>
      <c r="OJM2" s="91"/>
      <c r="OJN2" s="91"/>
      <c r="OJO2" s="91"/>
      <c r="OJP2" s="91"/>
      <c r="OJQ2" s="91"/>
      <c r="OJR2" s="91"/>
      <c r="OJS2" s="91"/>
      <c r="OJT2" s="91"/>
      <c r="OJU2" s="91"/>
      <c r="OJV2" s="91"/>
      <c r="OJW2" s="91"/>
      <c r="OJX2" s="91"/>
      <c r="OJY2" s="91"/>
      <c r="OJZ2" s="91"/>
      <c r="OKA2" s="91"/>
      <c r="OKB2" s="91"/>
      <c r="OKC2" s="91"/>
      <c r="OKD2" s="91"/>
      <c r="OKE2" s="91"/>
      <c r="OKF2" s="91"/>
      <c r="OKG2" s="91"/>
      <c r="OKH2" s="91"/>
      <c r="OKI2" s="91"/>
      <c r="OKJ2" s="91"/>
      <c r="OKK2" s="91"/>
      <c r="OKL2" s="91"/>
      <c r="OKM2" s="91"/>
      <c r="OKN2" s="91"/>
      <c r="OKO2" s="91"/>
      <c r="OKP2" s="91"/>
      <c r="OKQ2" s="91"/>
      <c r="OKR2" s="91"/>
      <c r="OKS2" s="91"/>
      <c r="OKT2" s="91"/>
      <c r="OKU2" s="91"/>
      <c r="OKV2" s="91"/>
      <c r="OKW2" s="91"/>
      <c r="OKX2" s="91"/>
      <c r="OKY2" s="91"/>
      <c r="OKZ2" s="91"/>
      <c r="OLA2" s="91"/>
      <c r="OLB2" s="91"/>
      <c r="OLC2" s="91"/>
      <c r="OLD2" s="91"/>
      <c r="OLE2" s="91"/>
      <c r="OLF2" s="91"/>
      <c r="OLG2" s="91"/>
      <c r="OLH2" s="91"/>
      <c r="OLI2" s="91"/>
      <c r="OLJ2" s="91"/>
      <c r="OLK2" s="91"/>
      <c r="OLL2" s="91"/>
      <c r="OLM2" s="91"/>
      <c r="OLN2" s="91"/>
      <c r="OLO2" s="91"/>
      <c r="OLP2" s="91"/>
      <c r="OLQ2" s="91"/>
      <c r="OLR2" s="91"/>
      <c r="OLS2" s="91"/>
      <c r="OLT2" s="91"/>
      <c r="OLU2" s="91"/>
      <c r="OLV2" s="91"/>
      <c r="OLW2" s="91"/>
      <c r="OLX2" s="91"/>
      <c r="OLY2" s="91"/>
      <c r="OLZ2" s="91"/>
      <c r="OMA2" s="91"/>
      <c r="OMB2" s="91"/>
      <c r="OMC2" s="91"/>
      <c r="OMD2" s="91"/>
      <c r="OME2" s="91"/>
      <c r="OMF2" s="91"/>
      <c r="OMG2" s="91"/>
      <c r="OMH2" s="91"/>
      <c r="OMI2" s="91"/>
      <c r="OMJ2" s="91"/>
      <c r="OMK2" s="91"/>
      <c r="OML2" s="91"/>
      <c r="OMM2" s="91"/>
      <c r="OMN2" s="91"/>
      <c r="OMO2" s="91"/>
      <c r="OMP2" s="91"/>
      <c r="OMQ2" s="91"/>
      <c r="OMR2" s="91"/>
      <c r="OMS2" s="91"/>
      <c r="OMT2" s="91"/>
      <c r="OMU2" s="91"/>
      <c r="OMV2" s="91"/>
      <c r="OMW2" s="91"/>
      <c r="OMX2" s="91"/>
      <c r="OMY2" s="91"/>
      <c r="OMZ2" s="91"/>
      <c r="ONA2" s="91"/>
      <c r="ONB2" s="91"/>
      <c r="ONC2" s="91"/>
      <c r="OND2" s="91"/>
      <c r="ONE2" s="91"/>
      <c r="ONF2" s="91"/>
      <c r="ONG2" s="91"/>
      <c r="ONH2" s="91"/>
      <c r="ONI2" s="91"/>
      <c r="ONJ2" s="91"/>
      <c r="ONK2" s="91"/>
      <c r="ONL2" s="91"/>
      <c r="ONM2" s="91"/>
      <c r="ONN2" s="91"/>
      <c r="ONO2" s="91"/>
      <c r="ONP2" s="91"/>
      <c r="ONQ2" s="91"/>
      <c r="ONR2" s="91"/>
      <c r="ONS2" s="91"/>
      <c r="ONT2" s="91"/>
      <c r="ONU2" s="91"/>
      <c r="ONV2" s="91"/>
      <c r="ONW2" s="91"/>
      <c r="ONX2" s="91"/>
      <c r="ONY2" s="91"/>
      <c r="ONZ2" s="91"/>
      <c r="OOA2" s="91"/>
      <c r="OOB2" s="91"/>
      <c r="OOC2" s="91"/>
      <c r="OOD2" s="91"/>
      <c r="OOE2" s="91"/>
      <c r="OOF2" s="91"/>
      <c r="OOG2" s="91"/>
      <c r="OOH2" s="91"/>
      <c r="OOI2" s="91"/>
      <c r="OOJ2" s="91"/>
      <c r="OOK2" s="91"/>
      <c r="OOL2" s="91"/>
      <c r="OOM2" s="91"/>
      <c r="OON2" s="91"/>
      <c r="OOO2" s="91"/>
      <c r="OOP2" s="91"/>
      <c r="OOQ2" s="91"/>
      <c r="OOR2" s="91"/>
      <c r="OOS2" s="91"/>
      <c r="OOT2" s="91"/>
      <c r="OOU2" s="91"/>
      <c r="OOV2" s="91"/>
      <c r="OOW2" s="91"/>
      <c r="OOX2" s="91"/>
      <c r="OOY2" s="91"/>
      <c r="OOZ2" s="91"/>
      <c r="OPA2" s="91"/>
      <c r="OPB2" s="91"/>
      <c r="OPC2" s="91"/>
      <c r="OPD2" s="91"/>
      <c r="OPE2" s="91"/>
      <c r="OPF2" s="91"/>
      <c r="OPG2" s="91"/>
      <c r="OPH2" s="91"/>
      <c r="OPI2" s="91"/>
      <c r="OPJ2" s="91"/>
      <c r="OPK2" s="91"/>
      <c r="OPL2" s="91"/>
      <c r="OPM2" s="91"/>
      <c r="OPN2" s="91"/>
      <c r="OPO2" s="91"/>
      <c r="OPP2" s="91"/>
      <c r="OPQ2" s="91"/>
      <c r="OPR2" s="91"/>
      <c r="OPS2" s="91"/>
      <c r="OPT2" s="91"/>
      <c r="OPU2" s="91"/>
      <c r="OPV2" s="91"/>
      <c r="OPW2" s="91"/>
      <c r="OPX2" s="91"/>
      <c r="OPY2" s="91"/>
      <c r="OPZ2" s="91"/>
      <c r="OQA2" s="91"/>
      <c r="OQB2" s="91"/>
      <c r="OQC2" s="91"/>
      <c r="OQD2" s="91"/>
      <c r="OQE2" s="91"/>
      <c r="OQF2" s="91"/>
      <c r="OQG2" s="91"/>
      <c r="OQH2" s="91"/>
      <c r="OQI2" s="91"/>
      <c r="OQJ2" s="91"/>
      <c r="OQK2" s="91"/>
      <c r="OQL2" s="91"/>
      <c r="OQM2" s="91"/>
      <c r="OQN2" s="91"/>
      <c r="OQO2" s="91"/>
      <c r="OQP2" s="91"/>
      <c r="OQQ2" s="91"/>
      <c r="OQR2" s="91"/>
      <c r="OQS2" s="91"/>
      <c r="OQT2" s="91"/>
      <c r="OQU2" s="91"/>
      <c r="OQV2" s="91"/>
      <c r="OQW2" s="91"/>
      <c r="OQX2" s="91"/>
      <c r="OQY2" s="91"/>
      <c r="OQZ2" s="91"/>
      <c r="ORA2" s="91"/>
      <c r="ORB2" s="91"/>
      <c r="ORC2" s="91"/>
      <c r="ORD2" s="91"/>
      <c r="ORE2" s="91"/>
      <c r="ORF2" s="91"/>
      <c r="ORG2" s="91"/>
      <c r="ORH2" s="91"/>
      <c r="ORI2" s="91"/>
      <c r="ORJ2" s="91"/>
      <c r="ORK2" s="91"/>
      <c r="ORL2" s="91"/>
      <c r="ORM2" s="91"/>
      <c r="ORN2" s="91"/>
      <c r="ORO2" s="91"/>
      <c r="ORP2" s="91"/>
      <c r="ORQ2" s="91"/>
      <c r="ORR2" s="91"/>
      <c r="ORS2" s="91"/>
      <c r="ORT2" s="91"/>
      <c r="ORU2" s="91"/>
      <c r="ORV2" s="91"/>
      <c r="ORW2" s="91"/>
      <c r="ORX2" s="91"/>
      <c r="ORY2" s="91"/>
      <c r="ORZ2" s="91"/>
      <c r="OSA2" s="91"/>
      <c r="OSB2" s="91"/>
      <c r="OSC2" s="91"/>
      <c r="OSD2" s="91"/>
      <c r="OSE2" s="91"/>
      <c r="OSF2" s="91"/>
      <c r="OSG2" s="91"/>
      <c r="OSH2" s="91"/>
      <c r="OSI2" s="91"/>
      <c r="OSJ2" s="91"/>
      <c r="OSK2" s="91"/>
      <c r="OSL2" s="91"/>
      <c r="OSM2" s="91"/>
      <c r="OSN2" s="91"/>
      <c r="OSO2" s="91"/>
      <c r="OSP2" s="91"/>
      <c r="OSQ2" s="91"/>
      <c r="OSR2" s="91"/>
      <c r="OSS2" s="91"/>
      <c r="OST2" s="91"/>
      <c r="OSU2" s="91"/>
      <c r="OSV2" s="91"/>
      <c r="OSW2" s="91"/>
      <c r="OSX2" s="91"/>
      <c r="OSY2" s="91"/>
      <c r="OSZ2" s="91"/>
      <c r="OTA2" s="91"/>
      <c r="OTB2" s="91"/>
      <c r="OTC2" s="91"/>
      <c r="OTD2" s="91"/>
      <c r="OTE2" s="91"/>
      <c r="OTF2" s="91"/>
      <c r="OTG2" s="91"/>
      <c r="OTH2" s="91"/>
      <c r="OTI2" s="91"/>
      <c r="OTJ2" s="91"/>
      <c r="OTK2" s="91"/>
      <c r="OTL2" s="91"/>
      <c r="OTM2" s="91"/>
      <c r="OTN2" s="91"/>
      <c r="OTO2" s="91"/>
      <c r="OTP2" s="91"/>
      <c r="OTQ2" s="91"/>
      <c r="OTR2" s="91"/>
      <c r="OTS2" s="91"/>
      <c r="OTT2" s="91"/>
      <c r="OTU2" s="91"/>
      <c r="OTV2" s="91"/>
      <c r="OTW2" s="91"/>
      <c r="OTX2" s="91"/>
      <c r="OTY2" s="91"/>
      <c r="OTZ2" s="91"/>
      <c r="OUA2" s="91"/>
      <c r="OUB2" s="91"/>
      <c r="OUC2" s="91"/>
      <c r="OUD2" s="91"/>
      <c r="OUE2" s="91"/>
      <c r="OUF2" s="91"/>
      <c r="OUG2" s="91"/>
      <c r="OUH2" s="91"/>
      <c r="OUI2" s="91"/>
      <c r="OUJ2" s="91"/>
      <c r="OUK2" s="91"/>
      <c r="OUL2" s="91"/>
      <c r="OUM2" s="91"/>
      <c r="OUN2" s="91"/>
      <c r="OUO2" s="91"/>
      <c r="OUP2" s="91"/>
      <c r="OUQ2" s="91"/>
      <c r="OUR2" s="91"/>
      <c r="OUS2" s="91"/>
      <c r="OUT2" s="91"/>
      <c r="OUU2" s="91"/>
      <c r="OUV2" s="91"/>
      <c r="OUW2" s="91"/>
      <c r="OUX2" s="91"/>
      <c r="OUY2" s="91"/>
      <c r="OUZ2" s="91"/>
      <c r="OVA2" s="91"/>
      <c r="OVB2" s="91"/>
      <c r="OVC2" s="91"/>
      <c r="OVD2" s="91"/>
      <c r="OVE2" s="91"/>
      <c r="OVF2" s="91"/>
      <c r="OVG2" s="91"/>
      <c r="OVH2" s="91"/>
      <c r="OVI2" s="91"/>
      <c r="OVJ2" s="91"/>
      <c r="OVK2" s="91"/>
      <c r="OVL2" s="91"/>
      <c r="OVM2" s="91"/>
      <c r="OVN2" s="91"/>
      <c r="OVO2" s="91"/>
      <c r="OVP2" s="91"/>
      <c r="OVQ2" s="91"/>
      <c r="OVR2" s="91"/>
      <c r="OVS2" s="91"/>
      <c r="OVT2" s="91"/>
      <c r="OVU2" s="91"/>
      <c r="OVV2" s="91"/>
      <c r="OVW2" s="91"/>
      <c r="OVX2" s="91"/>
      <c r="OVY2" s="91"/>
      <c r="OVZ2" s="91"/>
      <c r="OWA2" s="91"/>
      <c r="OWB2" s="91"/>
      <c r="OWC2" s="91"/>
      <c r="OWD2" s="91"/>
      <c r="OWE2" s="91"/>
      <c r="OWF2" s="91"/>
      <c r="OWG2" s="91"/>
      <c r="OWH2" s="91"/>
      <c r="OWI2" s="91"/>
      <c r="OWJ2" s="91"/>
      <c r="OWK2" s="91"/>
      <c r="OWL2" s="91"/>
      <c r="OWM2" s="91"/>
      <c r="OWN2" s="91"/>
      <c r="OWO2" s="91"/>
      <c r="OWP2" s="91"/>
      <c r="OWQ2" s="91"/>
      <c r="OWR2" s="91"/>
      <c r="OWS2" s="91"/>
      <c r="OWT2" s="91"/>
      <c r="OWU2" s="91"/>
      <c r="OWV2" s="91"/>
      <c r="OWW2" s="91"/>
      <c r="OWX2" s="91"/>
      <c r="OWY2" s="91"/>
      <c r="OWZ2" s="91"/>
      <c r="OXA2" s="91"/>
      <c r="OXB2" s="91"/>
      <c r="OXC2" s="91"/>
      <c r="OXD2" s="91"/>
      <c r="OXE2" s="91"/>
      <c r="OXF2" s="91"/>
      <c r="OXG2" s="91"/>
      <c r="OXH2" s="91"/>
      <c r="OXI2" s="91"/>
      <c r="OXJ2" s="91"/>
      <c r="OXK2" s="91"/>
      <c r="OXL2" s="91"/>
      <c r="OXM2" s="91"/>
      <c r="OXN2" s="91"/>
      <c r="OXO2" s="91"/>
      <c r="OXP2" s="91"/>
      <c r="OXQ2" s="91"/>
      <c r="OXR2" s="91"/>
      <c r="OXS2" s="91"/>
      <c r="OXT2" s="91"/>
      <c r="OXU2" s="91"/>
      <c r="OXV2" s="91"/>
      <c r="OXW2" s="91"/>
      <c r="OXX2" s="91"/>
      <c r="OXY2" s="91"/>
      <c r="OXZ2" s="91"/>
      <c r="OYA2" s="91"/>
      <c r="OYB2" s="91"/>
      <c r="OYC2" s="91"/>
      <c r="OYD2" s="91"/>
      <c r="OYE2" s="91"/>
      <c r="OYF2" s="91"/>
      <c r="OYG2" s="91"/>
      <c r="OYH2" s="91"/>
      <c r="OYI2" s="91"/>
      <c r="OYJ2" s="91"/>
      <c r="OYK2" s="91"/>
      <c r="OYL2" s="91"/>
      <c r="OYM2" s="91"/>
      <c r="OYN2" s="91"/>
      <c r="OYO2" s="91"/>
      <c r="OYP2" s="91"/>
      <c r="OYQ2" s="91"/>
      <c r="OYR2" s="91"/>
      <c r="OYS2" s="91"/>
      <c r="OYT2" s="91"/>
      <c r="OYU2" s="91"/>
      <c r="OYV2" s="91"/>
      <c r="OYW2" s="91"/>
      <c r="OYX2" s="91"/>
      <c r="OYY2" s="91"/>
      <c r="OYZ2" s="91"/>
      <c r="OZA2" s="91"/>
      <c r="OZB2" s="91"/>
      <c r="OZC2" s="91"/>
      <c r="OZD2" s="91"/>
      <c r="OZE2" s="91"/>
      <c r="OZF2" s="91"/>
      <c r="OZG2" s="91"/>
      <c r="OZH2" s="91"/>
      <c r="OZI2" s="91"/>
      <c r="OZJ2" s="91"/>
      <c r="OZK2" s="91"/>
      <c r="OZL2" s="91"/>
      <c r="OZM2" s="91"/>
      <c r="OZN2" s="91"/>
      <c r="OZO2" s="91"/>
      <c r="OZP2" s="91"/>
      <c r="OZQ2" s="91"/>
      <c r="OZR2" s="91"/>
      <c r="OZS2" s="91"/>
      <c r="OZT2" s="91"/>
      <c r="OZU2" s="91"/>
      <c r="OZV2" s="91"/>
      <c r="OZW2" s="91"/>
      <c r="OZX2" s="91"/>
      <c r="OZY2" s="91"/>
      <c r="OZZ2" s="91"/>
      <c r="PAA2" s="91"/>
      <c r="PAB2" s="91"/>
      <c r="PAC2" s="91"/>
      <c r="PAD2" s="91"/>
      <c r="PAE2" s="91"/>
      <c r="PAF2" s="91"/>
      <c r="PAG2" s="91"/>
      <c r="PAH2" s="91"/>
      <c r="PAI2" s="91"/>
      <c r="PAJ2" s="91"/>
      <c r="PAK2" s="91"/>
      <c r="PAL2" s="91"/>
      <c r="PAM2" s="91"/>
      <c r="PAN2" s="91"/>
      <c r="PAO2" s="91"/>
      <c r="PAP2" s="91"/>
      <c r="PAQ2" s="91"/>
      <c r="PAR2" s="91"/>
      <c r="PAS2" s="91"/>
      <c r="PAT2" s="91"/>
      <c r="PAU2" s="91"/>
      <c r="PAV2" s="91"/>
      <c r="PAW2" s="91"/>
      <c r="PAX2" s="91"/>
      <c r="PAY2" s="91"/>
      <c r="PAZ2" s="91"/>
      <c r="PBA2" s="91"/>
      <c r="PBB2" s="91"/>
      <c r="PBC2" s="91"/>
      <c r="PBD2" s="91"/>
      <c r="PBE2" s="91"/>
      <c r="PBF2" s="91"/>
      <c r="PBG2" s="91"/>
      <c r="PBH2" s="91"/>
      <c r="PBI2" s="91"/>
      <c r="PBJ2" s="91"/>
      <c r="PBK2" s="91"/>
      <c r="PBL2" s="91"/>
      <c r="PBM2" s="91"/>
      <c r="PBN2" s="91"/>
      <c r="PBO2" s="91"/>
      <c r="PBP2" s="91"/>
      <c r="PBQ2" s="91"/>
      <c r="PBR2" s="91"/>
      <c r="PBS2" s="91"/>
      <c r="PBT2" s="91"/>
      <c r="PBU2" s="91"/>
      <c r="PBV2" s="91"/>
      <c r="PBW2" s="91"/>
      <c r="PBX2" s="91"/>
      <c r="PBY2" s="91"/>
      <c r="PBZ2" s="91"/>
      <c r="PCA2" s="91"/>
      <c r="PCB2" s="91"/>
      <c r="PCC2" s="91"/>
      <c r="PCD2" s="91"/>
      <c r="PCE2" s="91"/>
      <c r="PCF2" s="91"/>
      <c r="PCG2" s="91"/>
      <c r="PCH2" s="91"/>
      <c r="PCI2" s="91"/>
      <c r="PCJ2" s="91"/>
      <c r="PCK2" s="91"/>
      <c r="PCL2" s="91"/>
      <c r="PCM2" s="91"/>
      <c r="PCN2" s="91"/>
      <c r="PCO2" s="91"/>
      <c r="PCP2" s="91"/>
      <c r="PCQ2" s="91"/>
      <c r="PCR2" s="91"/>
      <c r="PCS2" s="91"/>
      <c r="PCT2" s="91"/>
      <c r="PCU2" s="91"/>
      <c r="PCV2" s="91"/>
      <c r="PCW2" s="91"/>
      <c r="PCX2" s="91"/>
      <c r="PCY2" s="91"/>
      <c r="PCZ2" s="91"/>
      <c r="PDA2" s="91"/>
      <c r="PDB2" s="91"/>
      <c r="PDC2" s="91"/>
      <c r="PDD2" s="91"/>
      <c r="PDE2" s="91"/>
      <c r="PDF2" s="91"/>
      <c r="PDG2" s="91"/>
      <c r="PDH2" s="91"/>
      <c r="PDI2" s="91"/>
      <c r="PDJ2" s="91"/>
      <c r="PDK2" s="91"/>
      <c r="PDL2" s="91"/>
      <c r="PDM2" s="91"/>
      <c r="PDN2" s="91"/>
      <c r="PDO2" s="91"/>
      <c r="PDP2" s="91"/>
      <c r="PDQ2" s="91"/>
      <c r="PDR2" s="91"/>
      <c r="PDS2" s="91"/>
      <c r="PDT2" s="91"/>
      <c r="PDU2" s="91"/>
      <c r="PDV2" s="91"/>
      <c r="PDW2" s="91"/>
      <c r="PDX2" s="91"/>
      <c r="PDY2" s="91"/>
      <c r="PDZ2" s="91"/>
      <c r="PEA2" s="91"/>
      <c r="PEB2" s="91"/>
      <c r="PEC2" s="91"/>
      <c r="PED2" s="91"/>
      <c r="PEE2" s="91"/>
      <c r="PEF2" s="91"/>
      <c r="PEG2" s="91"/>
      <c r="PEH2" s="91"/>
      <c r="PEI2" s="91"/>
      <c r="PEJ2" s="91"/>
      <c r="PEK2" s="91"/>
      <c r="PEL2" s="91"/>
      <c r="PEM2" s="91"/>
      <c r="PEN2" s="91"/>
      <c r="PEO2" s="91"/>
      <c r="PEP2" s="91"/>
      <c r="PEQ2" s="91"/>
      <c r="PER2" s="91"/>
      <c r="PES2" s="91"/>
      <c r="PET2" s="91"/>
      <c r="PEU2" s="91"/>
      <c r="PEV2" s="91"/>
      <c r="PEW2" s="91"/>
      <c r="PEX2" s="91"/>
      <c r="PEY2" s="91"/>
      <c r="PEZ2" s="91"/>
      <c r="PFA2" s="91"/>
      <c r="PFB2" s="91"/>
      <c r="PFC2" s="91"/>
      <c r="PFD2" s="91"/>
      <c r="PFE2" s="91"/>
      <c r="PFF2" s="91"/>
      <c r="PFG2" s="91"/>
      <c r="PFH2" s="91"/>
      <c r="PFI2" s="91"/>
      <c r="PFJ2" s="91"/>
      <c r="PFK2" s="91"/>
      <c r="PFL2" s="91"/>
      <c r="PFM2" s="91"/>
      <c r="PFN2" s="91"/>
      <c r="PFO2" s="91"/>
      <c r="PFP2" s="91"/>
      <c r="PFQ2" s="91"/>
      <c r="PFR2" s="91"/>
      <c r="PFS2" s="91"/>
      <c r="PFT2" s="91"/>
      <c r="PFU2" s="91"/>
      <c r="PFV2" s="91"/>
      <c r="PFW2" s="91"/>
      <c r="PFX2" s="91"/>
      <c r="PFY2" s="91"/>
      <c r="PFZ2" s="91"/>
      <c r="PGA2" s="91"/>
      <c r="PGB2" s="91"/>
      <c r="PGC2" s="91"/>
      <c r="PGD2" s="91"/>
      <c r="PGE2" s="91"/>
      <c r="PGF2" s="91"/>
      <c r="PGG2" s="91"/>
      <c r="PGH2" s="91"/>
      <c r="PGI2" s="91"/>
      <c r="PGJ2" s="91"/>
      <c r="PGK2" s="91"/>
      <c r="PGL2" s="91"/>
      <c r="PGM2" s="91"/>
      <c r="PGN2" s="91"/>
      <c r="PGO2" s="91"/>
      <c r="PGP2" s="91"/>
      <c r="PGQ2" s="91"/>
      <c r="PGR2" s="91"/>
      <c r="PGS2" s="91"/>
      <c r="PGT2" s="91"/>
      <c r="PGU2" s="91"/>
      <c r="PGV2" s="91"/>
      <c r="PGW2" s="91"/>
      <c r="PGX2" s="91"/>
      <c r="PGY2" s="91"/>
      <c r="PGZ2" s="91"/>
      <c r="PHA2" s="91"/>
      <c r="PHB2" s="91"/>
      <c r="PHC2" s="91"/>
      <c r="PHD2" s="91"/>
      <c r="PHE2" s="91"/>
      <c r="PHF2" s="91"/>
      <c r="PHG2" s="91"/>
      <c r="PHH2" s="91"/>
      <c r="PHI2" s="91"/>
      <c r="PHJ2" s="91"/>
      <c r="PHK2" s="91"/>
      <c r="PHL2" s="91"/>
      <c r="PHM2" s="91"/>
      <c r="PHN2" s="91"/>
      <c r="PHO2" s="91"/>
      <c r="PHP2" s="91"/>
      <c r="PHQ2" s="91"/>
      <c r="PHR2" s="91"/>
      <c r="PHS2" s="91"/>
      <c r="PHT2" s="91"/>
      <c r="PHU2" s="91"/>
      <c r="PHV2" s="91"/>
      <c r="PHW2" s="91"/>
      <c r="PHX2" s="91"/>
      <c r="PHY2" s="91"/>
      <c r="PHZ2" s="91"/>
      <c r="PIA2" s="91"/>
      <c r="PIB2" s="91"/>
      <c r="PIC2" s="91"/>
      <c r="PID2" s="91"/>
      <c r="PIE2" s="91"/>
      <c r="PIF2" s="91"/>
      <c r="PIG2" s="91"/>
      <c r="PIH2" s="91"/>
      <c r="PII2" s="91"/>
      <c r="PIJ2" s="91"/>
      <c r="PIK2" s="91"/>
      <c r="PIL2" s="91"/>
      <c r="PIM2" s="91"/>
      <c r="PIN2" s="91"/>
      <c r="PIO2" s="91"/>
      <c r="PIP2" s="91"/>
      <c r="PIQ2" s="91"/>
      <c r="PIR2" s="91"/>
      <c r="PIS2" s="91"/>
      <c r="PIT2" s="91"/>
      <c r="PIU2" s="91"/>
      <c r="PIV2" s="91"/>
      <c r="PIW2" s="91"/>
      <c r="PIX2" s="91"/>
      <c r="PIY2" s="91"/>
      <c r="PIZ2" s="91"/>
      <c r="PJA2" s="91"/>
      <c r="PJB2" s="91"/>
      <c r="PJC2" s="91"/>
      <c r="PJD2" s="91"/>
      <c r="PJE2" s="91"/>
      <c r="PJF2" s="91"/>
      <c r="PJG2" s="91"/>
      <c r="PJH2" s="91"/>
      <c r="PJI2" s="91"/>
      <c r="PJJ2" s="91"/>
      <c r="PJK2" s="91"/>
      <c r="PJL2" s="91"/>
      <c r="PJM2" s="91"/>
      <c r="PJN2" s="91"/>
      <c r="PJO2" s="91"/>
      <c r="PJP2" s="91"/>
      <c r="PJQ2" s="91"/>
      <c r="PJR2" s="91"/>
      <c r="PJS2" s="91"/>
      <c r="PJT2" s="91"/>
      <c r="PJU2" s="91"/>
      <c r="PJV2" s="91"/>
      <c r="PJW2" s="91"/>
      <c r="PJX2" s="91"/>
      <c r="PJY2" s="91"/>
      <c r="PJZ2" s="91"/>
      <c r="PKA2" s="91"/>
      <c r="PKB2" s="91"/>
      <c r="PKC2" s="91"/>
      <c r="PKD2" s="91"/>
      <c r="PKE2" s="91"/>
      <c r="PKF2" s="91"/>
      <c r="PKG2" s="91"/>
      <c r="PKH2" s="91"/>
      <c r="PKI2" s="91"/>
      <c r="PKJ2" s="91"/>
      <c r="PKK2" s="91"/>
      <c r="PKL2" s="91"/>
      <c r="PKM2" s="91"/>
      <c r="PKN2" s="91"/>
      <c r="PKO2" s="91"/>
      <c r="PKP2" s="91"/>
      <c r="PKQ2" s="91"/>
      <c r="PKR2" s="91"/>
      <c r="PKS2" s="91"/>
      <c r="PKT2" s="91"/>
      <c r="PKU2" s="91"/>
      <c r="PKV2" s="91"/>
      <c r="PKW2" s="91"/>
      <c r="PKX2" s="91"/>
      <c r="PKY2" s="91"/>
      <c r="PKZ2" s="91"/>
      <c r="PLA2" s="91"/>
      <c r="PLB2" s="91"/>
      <c r="PLC2" s="91"/>
      <c r="PLD2" s="91"/>
      <c r="PLE2" s="91"/>
      <c r="PLF2" s="91"/>
      <c r="PLG2" s="91"/>
      <c r="PLH2" s="91"/>
      <c r="PLI2" s="91"/>
      <c r="PLJ2" s="91"/>
      <c r="PLK2" s="91"/>
      <c r="PLL2" s="91"/>
      <c r="PLM2" s="91"/>
      <c r="PLN2" s="91"/>
      <c r="PLO2" s="91"/>
      <c r="PLP2" s="91"/>
      <c r="PLQ2" s="91"/>
      <c r="PLR2" s="91"/>
      <c r="PLS2" s="91"/>
      <c r="PLT2" s="91"/>
      <c r="PLU2" s="91"/>
      <c r="PLV2" s="91"/>
      <c r="PLW2" s="91"/>
      <c r="PLX2" s="91"/>
      <c r="PLY2" s="91"/>
      <c r="PLZ2" s="91"/>
      <c r="PMA2" s="91"/>
      <c r="PMB2" s="91"/>
      <c r="PMC2" s="91"/>
      <c r="PMD2" s="91"/>
      <c r="PME2" s="91"/>
      <c r="PMF2" s="91"/>
      <c r="PMG2" s="91"/>
      <c r="PMH2" s="91"/>
      <c r="PMI2" s="91"/>
      <c r="PMJ2" s="91"/>
      <c r="PMK2" s="91"/>
      <c r="PML2" s="91"/>
      <c r="PMM2" s="91"/>
      <c r="PMN2" s="91"/>
      <c r="PMO2" s="91"/>
      <c r="PMP2" s="91"/>
      <c r="PMQ2" s="91"/>
      <c r="PMR2" s="91"/>
      <c r="PMS2" s="91"/>
      <c r="PMT2" s="91"/>
      <c r="PMU2" s="91"/>
      <c r="PMV2" s="91"/>
      <c r="PMW2" s="91"/>
      <c r="PMX2" s="91"/>
      <c r="PMY2" s="91"/>
      <c r="PMZ2" s="91"/>
      <c r="PNA2" s="91"/>
      <c r="PNB2" s="91"/>
      <c r="PNC2" s="91"/>
      <c r="PND2" s="91"/>
      <c r="PNE2" s="91"/>
      <c r="PNF2" s="91"/>
      <c r="PNG2" s="91"/>
      <c r="PNH2" s="91"/>
      <c r="PNI2" s="91"/>
      <c r="PNJ2" s="91"/>
      <c r="PNK2" s="91"/>
      <c r="PNL2" s="91"/>
      <c r="PNM2" s="91"/>
      <c r="PNN2" s="91"/>
      <c r="PNO2" s="91"/>
      <c r="PNP2" s="91"/>
      <c r="PNQ2" s="91"/>
      <c r="PNR2" s="91"/>
      <c r="PNS2" s="91"/>
      <c r="PNT2" s="91"/>
      <c r="PNU2" s="91"/>
      <c r="PNV2" s="91"/>
      <c r="PNW2" s="91"/>
      <c r="PNX2" s="91"/>
      <c r="PNY2" s="91"/>
      <c r="PNZ2" s="91"/>
      <c r="POA2" s="91"/>
      <c r="POB2" s="91"/>
      <c r="POC2" s="91"/>
      <c r="POD2" s="91"/>
      <c r="POE2" s="91"/>
      <c r="POF2" s="91"/>
      <c r="POG2" s="91"/>
      <c r="POH2" s="91"/>
      <c r="POI2" s="91"/>
      <c r="POJ2" s="91"/>
      <c r="POK2" s="91"/>
      <c r="POL2" s="91"/>
      <c r="POM2" s="91"/>
      <c r="PON2" s="91"/>
      <c r="POO2" s="91"/>
      <c r="POP2" s="91"/>
      <c r="POQ2" s="91"/>
      <c r="POR2" s="91"/>
      <c r="POS2" s="91"/>
      <c r="POT2" s="91"/>
      <c r="POU2" s="91"/>
      <c r="POV2" s="91"/>
      <c r="POW2" s="91"/>
      <c r="POX2" s="91"/>
      <c r="POY2" s="91"/>
      <c r="POZ2" s="91"/>
      <c r="PPA2" s="91"/>
      <c r="PPB2" s="91"/>
      <c r="PPC2" s="91"/>
      <c r="PPD2" s="91"/>
      <c r="PPE2" s="91"/>
      <c r="PPF2" s="91"/>
      <c r="PPG2" s="91"/>
      <c r="PPH2" s="91"/>
      <c r="PPI2" s="91"/>
      <c r="PPJ2" s="91"/>
      <c r="PPK2" s="91"/>
      <c r="PPL2" s="91"/>
      <c r="PPM2" s="91"/>
      <c r="PPN2" s="91"/>
      <c r="PPO2" s="91"/>
      <c r="PPP2" s="91"/>
      <c r="PPQ2" s="91"/>
      <c r="PPR2" s="91"/>
      <c r="PPS2" s="91"/>
      <c r="PPT2" s="91"/>
      <c r="PPU2" s="91"/>
      <c r="PPV2" s="91"/>
      <c r="PPW2" s="91"/>
      <c r="PPX2" s="91"/>
      <c r="PPY2" s="91"/>
      <c r="PPZ2" s="91"/>
      <c r="PQA2" s="91"/>
      <c r="PQB2" s="91"/>
      <c r="PQC2" s="91"/>
      <c r="PQD2" s="91"/>
      <c r="PQE2" s="91"/>
      <c r="PQF2" s="91"/>
      <c r="PQG2" s="91"/>
      <c r="PQH2" s="91"/>
      <c r="PQI2" s="91"/>
      <c r="PQJ2" s="91"/>
      <c r="PQK2" s="91"/>
      <c r="PQL2" s="91"/>
      <c r="PQM2" s="91"/>
      <c r="PQN2" s="91"/>
      <c r="PQO2" s="91"/>
      <c r="PQP2" s="91"/>
      <c r="PQQ2" s="91"/>
      <c r="PQR2" s="91"/>
      <c r="PQS2" s="91"/>
      <c r="PQT2" s="91"/>
      <c r="PQU2" s="91"/>
      <c r="PQV2" s="91"/>
      <c r="PQW2" s="91"/>
      <c r="PQX2" s="91"/>
      <c r="PQY2" s="91"/>
      <c r="PQZ2" s="91"/>
      <c r="PRA2" s="91"/>
      <c r="PRB2" s="91"/>
      <c r="PRC2" s="91"/>
      <c r="PRD2" s="91"/>
      <c r="PRE2" s="91"/>
      <c r="PRF2" s="91"/>
      <c r="PRG2" s="91"/>
      <c r="PRH2" s="91"/>
      <c r="PRI2" s="91"/>
      <c r="PRJ2" s="91"/>
      <c r="PRK2" s="91"/>
      <c r="PRL2" s="91"/>
      <c r="PRM2" s="91"/>
      <c r="PRN2" s="91"/>
      <c r="PRO2" s="91"/>
      <c r="PRP2" s="91"/>
      <c r="PRQ2" s="91"/>
      <c r="PRR2" s="91"/>
      <c r="PRS2" s="91"/>
      <c r="PRT2" s="91"/>
      <c r="PRU2" s="91"/>
      <c r="PRV2" s="91"/>
      <c r="PRW2" s="91"/>
      <c r="PRX2" s="91"/>
      <c r="PRY2" s="91"/>
      <c r="PRZ2" s="91"/>
      <c r="PSA2" s="91"/>
      <c r="PSB2" s="91"/>
      <c r="PSC2" s="91"/>
      <c r="PSD2" s="91"/>
      <c r="PSE2" s="91"/>
      <c r="PSF2" s="91"/>
      <c r="PSG2" s="91"/>
      <c r="PSH2" s="91"/>
      <c r="PSI2" s="91"/>
      <c r="PSJ2" s="91"/>
      <c r="PSK2" s="91"/>
      <c r="PSL2" s="91"/>
      <c r="PSM2" s="91"/>
      <c r="PSN2" s="91"/>
      <c r="PSO2" s="91"/>
      <c r="PSP2" s="91"/>
      <c r="PSQ2" s="91"/>
      <c r="PSR2" s="91"/>
      <c r="PSS2" s="91"/>
      <c r="PST2" s="91"/>
      <c r="PSU2" s="91"/>
      <c r="PSV2" s="91"/>
      <c r="PSW2" s="91"/>
      <c r="PSX2" s="91"/>
      <c r="PSY2" s="91"/>
      <c r="PSZ2" s="91"/>
      <c r="PTA2" s="91"/>
      <c r="PTB2" s="91"/>
      <c r="PTC2" s="91"/>
      <c r="PTD2" s="91"/>
      <c r="PTE2" s="91"/>
      <c r="PTF2" s="91"/>
      <c r="PTG2" s="91"/>
      <c r="PTH2" s="91"/>
      <c r="PTI2" s="91"/>
      <c r="PTJ2" s="91"/>
      <c r="PTK2" s="91"/>
      <c r="PTL2" s="91"/>
      <c r="PTM2" s="91"/>
      <c r="PTN2" s="91"/>
      <c r="PTO2" s="91"/>
      <c r="PTP2" s="91"/>
      <c r="PTQ2" s="91"/>
      <c r="PTR2" s="91"/>
      <c r="PTS2" s="91"/>
      <c r="PTT2" s="91"/>
      <c r="PTU2" s="91"/>
      <c r="PTV2" s="91"/>
      <c r="PTW2" s="91"/>
      <c r="PTX2" s="91"/>
      <c r="PTY2" s="91"/>
      <c r="PTZ2" s="91"/>
      <c r="PUA2" s="91"/>
      <c r="PUB2" s="91"/>
      <c r="PUC2" s="91"/>
      <c r="PUD2" s="91"/>
      <c r="PUE2" s="91"/>
      <c r="PUF2" s="91"/>
      <c r="PUG2" s="91"/>
      <c r="PUH2" s="91"/>
      <c r="PUI2" s="91"/>
      <c r="PUJ2" s="91"/>
      <c r="PUK2" s="91"/>
      <c r="PUL2" s="91"/>
      <c r="PUM2" s="91"/>
      <c r="PUN2" s="91"/>
      <c r="PUO2" s="91"/>
      <c r="PUP2" s="91"/>
      <c r="PUQ2" s="91"/>
      <c r="PUR2" s="91"/>
      <c r="PUS2" s="91"/>
      <c r="PUT2" s="91"/>
      <c r="PUU2" s="91"/>
      <c r="PUV2" s="91"/>
      <c r="PUW2" s="91"/>
      <c r="PUX2" s="91"/>
      <c r="PUY2" s="91"/>
      <c r="PUZ2" s="91"/>
      <c r="PVA2" s="91"/>
      <c r="PVB2" s="91"/>
      <c r="PVC2" s="91"/>
      <c r="PVD2" s="91"/>
      <c r="PVE2" s="91"/>
      <c r="PVF2" s="91"/>
      <c r="PVG2" s="91"/>
      <c r="PVH2" s="91"/>
      <c r="PVI2" s="91"/>
      <c r="PVJ2" s="91"/>
      <c r="PVK2" s="91"/>
      <c r="PVL2" s="91"/>
      <c r="PVM2" s="91"/>
      <c r="PVN2" s="91"/>
      <c r="PVO2" s="91"/>
      <c r="PVP2" s="91"/>
      <c r="PVQ2" s="91"/>
      <c r="PVR2" s="91"/>
      <c r="PVS2" s="91"/>
      <c r="PVT2" s="91"/>
      <c r="PVU2" s="91"/>
      <c r="PVV2" s="91"/>
      <c r="PVW2" s="91"/>
      <c r="PVX2" s="91"/>
      <c r="PVY2" s="91"/>
      <c r="PVZ2" s="91"/>
      <c r="PWA2" s="91"/>
      <c r="PWB2" s="91"/>
      <c r="PWC2" s="91"/>
      <c r="PWD2" s="91"/>
      <c r="PWE2" s="91"/>
      <c r="PWF2" s="91"/>
      <c r="PWG2" s="91"/>
      <c r="PWH2" s="91"/>
      <c r="PWI2" s="91"/>
      <c r="PWJ2" s="91"/>
      <c r="PWK2" s="91"/>
      <c r="PWL2" s="91"/>
      <c r="PWM2" s="91"/>
      <c r="PWN2" s="91"/>
      <c r="PWO2" s="91"/>
      <c r="PWP2" s="91"/>
      <c r="PWQ2" s="91"/>
      <c r="PWR2" s="91"/>
      <c r="PWS2" s="91"/>
      <c r="PWT2" s="91"/>
      <c r="PWU2" s="91"/>
      <c r="PWV2" s="91"/>
      <c r="PWW2" s="91"/>
      <c r="PWX2" s="91"/>
      <c r="PWY2" s="91"/>
      <c r="PWZ2" s="91"/>
      <c r="PXA2" s="91"/>
      <c r="PXB2" s="91"/>
      <c r="PXC2" s="91"/>
      <c r="PXD2" s="91"/>
      <c r="PXE2" s="91"/>
      <c r="PXF2" s="91"/>
      <c r="PXG2" s="91"/>
      <c r="PXH2" s="91"/>
      <c r="PXI2" s="91"/>
      <c r="PXJ2" s="91"/>
      <c r="PXK2" s="91"/>
      <c r="PXL2" s="91"/>
      <c r="PXM2" s="91"/>
      <c r="PXN2" s="91"/>
      <c r="PXO2" s="91"/>
      <c r="PXP2" s="91"/>
      <c r="PXQ2" s="91"/>
      <c r="PXR2" s="91"/>
      <c r="PXS2" s="91"/>
      <c r="PXT2" s="91"/>
      <c r="PXU2" s="91"/>
      <c r="PXV2" s="91"/>
      <c r="PXW2" s="91"/>
      <c r="PXX2" s="91"/>
      <c r="PXY2" s="91"/>
      <c r="PXZ2" s="91"/>
      <c r="PYA2" s="91"/>
      <c r="PYB2" s="91"/>
      <c r="PYC2" s="91"/>
      <c r="PYD2" s="91"/>
      <c r="PYE2" s="91"/>
      <c r="PYF2" s="91"/>
      <c r="PYG2" s="91"/>
      <c r="PYH2" s="91"/>
      <c r="PYI2" s="91"/>
      <c r="PYJ2" s="91"/>
      <c r="PYK2" s="91"/>
      <c r="PYL2" s="91"/>
      <c r="PYM2" s="91"/>
      <c r="PYN2" s="91"/>
      <c r="PYO2" s="91"/>
      <c r="PYP2" s="91"/>
      <c r="PYQ2" s="91"/>
      <c r="PYR2" s="91"/>
      <c r="PYS2" s="91"/>
      <c r="PYT2" s="91"/>
      <c r="PYU2" s="91"/>
      <c r="PYV2" s="91"/>
      <c r="PYW2" s="91"/>
      <c r="PYX2" s="91"/>
      <c r="PYY2" s="91"/>
      <c r="PYZ2" s="91"/>
      <c r="PZA2" s="91"/>
      <c r="PZB2" s="91"/>
      <c r="PZC2" s="91"/>
      <c r="PZD2" s="91"/>
      <c r="PZE2" s="91"/>
      <c r="PZF2" s="91"/>
      <c r="PZG2" s="91"/>
      <c r="PZH2" s="91"/>
      <c r="PZI2" s="91"/>
      <c r="PZJ2" s="91"/>
      <c r="PZK2" s="91"/>
      <c r="PZL2" s="91"/>
      <c r="PZM2" s="91"/>
      <c r="PZN2" s="91"/>
      <c r="PZO2" s="91"/>
      <c r="PZP2" s="91"/>
      <c r="PZQ2" s="91"/>
      <c r="PZR2" s="91"/>
      <c r="PZS2" s="91"/>
      <c r="PZT2" s="91"/>
      <c r="PZU2" s="91"/>
      <c r="PZV2" s="91"/>
      <c r="PZW2" s="91"/>
      <c r="PZX2" s="91"/>
      <c r="PZY2" s="91"/>
      <c r="PZZ2" s="91"/>
      <c r="QAA2" s="91"/>
      <c r="QAB2" s="91"/>
      <c r="QAC2" s="91"/>
      <c r="QAD2" s="91"/>
      <c r="QAE2" s="91"/>
      <c r="QAF2" s="91"/>
      <c r="QAG2" s="91"/>
      <c r="QAH2" s="91"/>
      <c r="QAI2" s="91"/>
      <c r="QAJ2" s="91"/>
      <c r="QAK2" s="91"/>
      <c r="QAL2" s="91"/>
      <c r="QAM2" s="91"/>
      <c r="QAN2" s="91"/>
      <c r="QAO2" s="91"/>
      <c r="QAP2" s="91"/>
      <c r="QAQ2" s="91"/>
      <c r="QAR2" s="91"/>
      <c r="QAS2" s="91"/>
      <c r="QAT2" s="91"/>
      <c r="QAU2" s="91"/>
      <c r="QAV2" s="91"/>
      <c r="QAW2" s="91"/>
      <c r="QAX2" s="91"/>
      <c r="QAY2" s="91"/>
      <c r="QAZ2" s="91"/>
      <c r="QBA2" s="91"/>
      <c r="QBB2" s="91"/>
      <c r="QBC2" s="91"/>
      <c r="QBD2" s="91"/>
      <c r="QBE2" s="91"/>
      <c r="QBF2" s="91"/>
      <c r="QBG2" s="91"/>
      <c r="QBH2" s="91"/>
      <c r="QBI2" s="91"/>
      <c r="QBJ2" s="91"/>
      <c r="QBK2" s="91"/>
      <c r="QBL2" s="91"/>
      <c r="QBM2" s="91"/>
      <c r="QBN2" s="91"/>
      <c r="QBO2" s="91"/>
      <c r="QBP2" s="91"/>
      <c r="QBQ2" s="91"/>
      <c r="QBR2" s="91"/>
      <c r="QBS2" s="91"/>
      <c r="QBT2" s="91"/>
      <c r="QBU2" s="91"/>
      <c r="QBV2" s="91"/>
      <c r="QBW2" s="91"/>
      <c r="QBX2" s="91"/>
      <c r="QBY2" s="91"/>
      <c r="QBZ2" s="91"/>
      <c r="QCA2" s="91"/>
      <c r="QCB2" s="91"/>
      <c r="QCC2" s="91"/>
      <c r="QCD2" s="91"/>
      <c r="QCE2" s="91"/>
      <c r="QCF2" s="91"/>
      <c r="QCG2" s="91"/>
      <c r="QCH2" s="91"/>
      <c r="QCI2" s="91"/>
      <c r="QCJ2" s="91"/>
      <c r="QCK2" s="91"/>
      <c r="QCL2" s="91"/>
      <c r="QCM2" s="91"/>
      <c r="QCN2" s="91"/>
      <c r="QCO2" s="91"/>
      <c r="QCP2" s="91"/>
      <c r="QCQ2" s="91"/>
      <c r="QCR2" s="91"/>
      <c r="QCS2" s="91"/>
      <c r="QCT2" s="91"/>
      <c r="QCU2" s="91"/>
      <c r="QCV2" s="91"/>
      <c r="QCW2" s="91"/>
      <c r="QCX2" s="91"/>
      <c r="QCY2" s="91"/>
      <c r="QCZ2" s="91"/>
      <c r="QDA2" s="91"/>
      <c r="QDB2" s="91"/>
      <c r="QDC2" s="91"/>
      <c r="QDD2" s="91"/>
      <c r="QDE2" s="91"/>
      <c r="QDF2" s="91"/>
      <c r="QDG2" s="91"/>
      <c r="QDH2" s="91"/>
      <c r="QDI2" s="91"/>
      <c r="QDJ2" s="91"/>
      <c r="QDK2" s="91"/>
      <c r="QDL2" s="91"/>
      <c r="QDM2" s="91"/>
      <c r="QDN2" s="91"/>
      <c r="QDO2" s="91"/>
      <c r="QDP2" s="91"/>
      <c r="QDQ2" s="91"/>
      <c r="QDR2" s="91"/>
      <c r="QDS2" s="91"/>
      <c r="QDT2" s="91"/>
      <c r="QDU2" s="91"/>
      <c r="QDV2" s="91"/>
      <c r="QDW2" s="91"/>
      <c r="QDX2" s="91"/>
      <c r="QDY2" s="91"/>
      <c r="QDZ2" s="91"/>
      <c r="QEA2" s="91"/>
      <c r="QEB2" s="91"/>
      <c r="QEC2" s="91"/>
      <c r="QED2" s="91"/>
      <c r="QEE2" s="91"/>
      <c r="QEF2" s="91"/>
      <c r="QEG2" s="91"/>
      <c r="QEH2" s="91"/>
      <c r="QEI2" s="91"/>
      <c r="QEJ2" s="91"/>
      <c r="QEK2" s="91"/>
      <c r="QEL2" s="91"/>
      <c r="QEM2" s="91"/>
      <c r="QEN2" s="91"/>
      <c r="QEO2" s="91"/>
      <c r="QEP2" s="91"/>
      <c r="QEQ2" s="91"/>
      <c r="QER2" s="91"/>
      <c r="QES2" s="91"/>
      <c r="QET2" s="91"/>
      <c r="QEU2" s="91"/>
      <c r="QEV2" s="91"/>
      <c r="QEW2" s="91"/>
      <c r="QEX2" s="91"/>
      <c r="QEY2" s="91"/>
      <c r="QEZ2" s="91"/>
      <c r="QFA2" s="91"/>
      <c r="QFB2" s="91"/>
      <c r="QFC2" s="91"/>
      <c r="QFD2" s="91"/>
      <c r="QFE2" s="91"/>
      <c r="QFF2" s="91"/>
      <c r="QFG2" s="91"/>
      <c r="QFH2" s="91"/>
      <c r="QFI2" s="91"/>
      <c r="QFJ2" s="91"/>
      <c r="QFK2" s="91"/>
      <c r="QFL2" s="91"/>
      <c r="QFM2" s="91"/>
      <c r="QFN2" s="91"/>
      <c r="QFO2" s="91"/>
      <c r="QFP2" s="91"/>
      <c r="QFQ2" s="91"/>
      <c r="QFR2" s="91"/>
      <c r="QFS2" s="91"/>
      <c r="QFT2" s="91"/>
      <c r="QFU2" s="91"/>
      <c r="QFV2" s="91"/>
      <c r="QFW2" s="91"/>
      <c r="QFX2" s="91"/>
      <c r="QFY2" s="91"/>
      <c r="QFZ2" s="91"/>
      <c r="QGA2" s="91"/>
      <c r="QGB2" s="91"/>
      <c r="QGC2" s="91"/>
      <c r="QGD2" s="91"/>
      <c r="QGE2" s="91"/>
      <c r="QGF2" s="91"/>
      <c r="QGG2" s="91"/>
      <c r="QGH2" s="91"/>
      <c r="QGI2" s="91"/>
      <c r="QGJ2" s="91"/>
      <c r="QGK2" s="91"/>
      <c r="QGL2" s="91"/>
      <c r="QGM2" s="91"/>
      <c r="QGN2" s="91"/>
      <c r="QGO2" s="91"/>
      <c r="QGP2" s="91"/>
      <c r="QGQ2" s="91"/>
      <c r="QGR2" s="91"/>
      <c r="QGS2" s="91"/>
      <c r="QGT2" s="91"/>
      <c r="QGU2" s="91"/>
      <c r="QGV2" s="91"/>
      <c r="QGW2" s="91"/>
      <c r="QGX2" s="91"/>
      <c r="QGY2" s="91"/>
      <c r="QGZ2" s="91"/>
      <c r="QHA2" s="91"/>
      <c r="QHB2" s="91"/>
      <c r="QHC2" s="91"/>
      <c r="QHD2" s="91"/>
      <c r="QHE2" s="91"/>
      <c r="QHF2" s="91"/>
      <c r="QHG2" s="91"/>
      <c r="QHH2" s="91"/>
      <c r="QHI2" s="91"/>
      <c r="QHJ2" s="91"/>
      <c r="QHK2" s="91"/>
      <c r="QHL2" s="91"/>
      <c r="QHM2" s="91"/>
      <c r="QHN2" s="91"/>
      <c r="QHO2" s="91"/>
      <c r="QHP2" s="91"/>
      <c r="QHQ2" s="91"/>
      <c r="QHR2" s="91"/>
      <c r="QHS2" s="91"/>
      <c r="QHT2" s="91"/>
      <c r="QHU2" s="91"/>
      <c r="QHV2" s="91"/>
      <c r="QHW2" s="91"/>
      <c r="QHX2" s="91"/>
      <c r="QHY2" s="91"/>
      <c r="QHZ2" s="91"/>
      <c r="QIA2" s="91"/>
      <c r="QIB2" s="91"/>
      <c r="QIC2" s="91"/>
      <c r="QID2" s="91"/>
      <c r="QIE2" s="91"/>
      <c r="QIF2" s="91"/>
      <c r="QIG2" s="91"/>
      <c r="QIH2" s="91"/>
      <c r="QII2" s="91"/>
      <c r="QIJ2" s="91"/>
      <c r="QIK2" s="91"/>
      <c r="QIL2" s="91"/>
      <c r="QIM2" s="91"/>
      <c r="QIN2" s="91"/>
      <c r="QIO2" s="91"/>
      <c r="QIP2" s="91"/>
      <c r="QIQ2" s="91"/>
      <c r="QIR2" s="91"/>
      <c r="QIS2" s="91"/>
      <c r="QIT2" s="91"/>
      <c r="QIU2" s="91"/>
      <c r="QIV2" s="91"/>
      <c r="QIW2" s="91"/>
      <c r="QIX2" s="91"/>
      <c r="QIY2" s="91"/>
      <c r="QIZ2" s="91"/>
      <c r="QJA2" s="91"/>
      <c r="QJB2" s="91"/>
      <c r="QJC2" s="91"/>
      <c r="QJD2" s="91"/>
      <c r="QJE2" s="91"/>
      <c r="QJF2" s="91"/>
      <c r="QJG2" s="91"/>
      <c r="QJH2" s="91"/>
      <c r="QJI2" s="91"/>
      <c r="QJJ2" s="91"/>
      <c r="QJK2" s="91"/>
      <c r="QJL2" s="91"/>
      <c r="QJM2" s="91"/>
      <c r="QJN2" s="91"/>
      <c r="QJO2" s="91"/>
      <c r="QJP2" s="91"/>
      <c r="QJQ2" s="91"/>
      <c r="QJR2" s="91"/>
      <c r="QJS2" s="91"/>
      <c r="QJT2" s="91"/>
      <c r="QJU2" s="91"/>
      <c r="QJV2" s="91"/>
      <c r="QJW2" s="91"/>
      <c r="QJX2" s="91"/>
      <c r="QJY2" s="91"/>
      <c r="QJZ2" s="91"/>
      <c r="QKA2" s="91"/>
      <c r="QKB2" s="91"/>
      <c r="QKC2" s="91"/>
      <c r="QKD2" s="91"/>
      <c r="QKE2" s="91"/>
      <c r="QKF2" s="91"/>
      <c r="QKG2" s="91"/>
      <c r="QKH2" s="91"/>
      <c r="QKI2" s="91"/>
      <c r="QKJ2" s="91"/>
      <c r="QKK2" s="91"/>
      <c r="QKL2" s="91"/>
      <c r="QKM2" s="91"/>
      <c r="QKN2" s="91"/>
      <c r="QKO2" s="91"/>
      <c r="QKP2" s="91"/>
      <c r="QKQ2" s="91"/>
      <c r="QKR2" s="91"/>
      <c r="QKS2" s="91"/>
      <c r="QKT2" s="91"/>
      <c r="QKU2" s="91"/>
      <c r="QKV2" s="91"/>
      <c r="QKW2" s="91"/>
      <c r="QKX2" s="91"/>
      <c r="QKY2" s="91"/>
      <c r="QKZ2" s="91"/>
      <c r="QLA2" s="91"/>
      <c r="QLB2" s="91"/>
      <c r="QLC2" s="91"/>
      <c r="QLD2" s="91"/>
      <c r="QLE2" s="91"/>
      <c r="QLF2" s="91"/>
      <c r="QLG2" s="91"/>
      <c r="QLH2" s="91"/>
      <c r="QLI2" s="91"/>
      <c r="QLJ2" s="91"/>
      <c r="QLK2" s="91"/>
      <c r="QLL2" s="91"/>
      <c r="QLM2" s="91"/>
      <c r="QLN2" s="91"/>
      <c r="QLO2" s="91"/>
      <c r="QLP2" s="91"/>
      <c r="QLQ2" s="91"/>
      <c r="QLR2" s="91"/>
      <c r="QLS2" s="91"/>
      <c r="QLT2" s="91"/>
      <c r="QLU2" s="91"/>
      <c r="QLV2" s="91"/>
      <c r="QLW2" s="91"/>
      <c r="QLX2" s="91"/>
      <c r="QLY2" s="91"/>
      <c r="QLZ2" s="91"/>
      <c r="QMA2" s="91"/>
      <c r="QMB2" s="91"/>
      <c r="QMC2" s="91"/>
      <c r="QMD2" s="91"/>
      <c r="QME2" s="91"/>
      <c r="QMF2" s="91"/>
      <c r="QMG2" s="91"/>
      <c r="QMH2" s="91"/>
      <c r="QMI2" s="91"/>
      <c r="QMJ2" s="91"/>
      <c r="QMK2" s="91"/>
      <c r="QML2" s="91"/>
      <c r="QMM2" s="91"/>
      <c r="QMN2" s="91"/>
      <c r="QMO2" s="91"/>
      <c r="QMP2" s="91"/>
      <c r="QMQ2" s="91"/>
      <c r="QMR2" s="91"/>
      <c r="QMS2" s="91"/>
      <c r="QMT2" s="91"/>
      <c r="QMU2" s="91"/>
      <c r="QMV2" s="91"/>
      <c r="QMW2" s="91"/>
      <c r="QMX2" s="91"/>
      <c r="QMY2" s="91"/>
      <c r="QMZ2" s="91"/>
      <c r="QNA2" s="91"/>
      <c r="QNB2" s="91"/>
      <c r="QNC2" s="91"/>
      <c r="QND2" s="91"/>
      <c r="QNE2" s="91"/>
      <c r="QNF2" s="91"/>
      <c r="QNG2" s="91"/>
      <c r="QNH2" s="91"/>
      <c r="QNI2" s="91"/>
      <c r="QNJ2" s="91"/>
      <c r="QNK2" s="91"/>
      <c r="QNL2" s="91"/>
      <c r="QNM2" s="91"/>
      <c r="QNN2" s="91"/>
      <c r="QNO2" s="91"/>
      <c r="QNP2" s="91"/>
      <c r="QNQ2" s="91"/>
      <c r="QNR2" s="91"/>
      <c r="QNS2" s="91"/>
      <c r="QNT2" s="91"/>
      <c r="QNU2" s="91"/>
      <c r="QNV2" s="91"/>
      <c r="QNW2" s="91"/>
      <c r="QNX2" s="91"/>
      <c r="QNY2" s="91"/>
      <c r="QNZ2" s="91"/>
      <c r="QOA2" s="91"/>
      <c r="QOB2" s="91"/>
      <c r="QOC2" s="91"/>
      <c r="QOD2" s="91"/>
      <c r="QOE2" s="91"/>
      <c r="QOF2" s="91"/>
      <c r="QOG2" s="91"/>
      <c r="QOH2" s="91"/>
      <c r="QOI2" s="91"/>
      <c r="QOJ2" s="91"/>
      <c r="QOK2" s="91"/>
      <c r="QOL2" s="91"/>
      <c r="QOM2" s="91"/>
      <c r="QON2" s="91"/>
      <c r="QOO2" s="91"/>
      <c r="QOP2" s="91"/>
      <c r="QOQ2" s="91"/>
      <c r="QOR2" s="91"/>
      <c r="QOS2" s="91"/>
      <c r="QOT2" s="91"/>
      <c r="QOU2" s="91"/>
      <c r="QOV2" s="91"/>
      <c r="QOW2" s="91"/>
      <c r="QOX2" s="91"/>
      <c r="QOY2" s="91"/>
      <c r="QOZ2" s="91"/>
      <c r="QPA2" s="91"/>
      <c r="QPB2" s="91"/>
      <c r="QPC2" s="91"/>
      <c r="QPD2" s="91"/>
      <c r="QPE2" s="91"/>
      <c r="QPF2" s="91"/>
      <c r="QPG2" s="91"/>
      <c r="QPH2" s="91"/>
      <c r="QPI2" s="91"/>
      <c r="QPJ2" s="91"/>
      <c r="QPK2" s="91"/>
      <c r="QPL2" s="91"/>
      <c r="QPM2" s="91"/>
      <c r="QPN2" s="91"/>
      <c r="QPO2" s="91"/>
      <c r="QPP2" s="91"/>
      <c r="QPQ2" s="91"/>
      <c r="QPR2" s="91"/>
      <c r="QPS2" s="91"/>
      <c r="QPT2" s="91"/>
      <c r="QPU2" s="91"/>
      <c r="QPV2" s="91"/>
      <c r="QPW2" s="91"/>
      <c r="QPX2" s="91"/>
      <c r="QPY2" s="91"/>
      <c r="QPZ2" s="91"/>
      <c r="QQA2" s="91"/>
      <c r="QQB2" s="91"/>
      <c r="QQC2" s="91"/>
      <c r="QQD2" s="91"/>
      <c r="QQE2" s="91"/>
      <c r="QQF2" s="91"/>
      <c r="QQG2" s="91"/>
      <c r="QQH2" s="91"/>
      <c r="QQI2" s="91"/>
      <c r="QQJ2" s="91"/>
      <c r="QQK2" s="91"/>
      <c r="QQL2" s="91"/>
      <c r="QQM2" s="91"/>
      <c r="QQN2" s="91"/>
      <c r="QQO2" s="91"/>
      <c r="QQP2" s="91"/>
      <c r="QQQ2" s="91"/>
      <c r="QQR2" s="91"/>
      <c r="QQS2" s="91"/>
      <c r="QQT2" s="91"/>
      <c r="QQU2" s="91"/>
      <c r="QQV2" s="91"/>
      <c r="QQW2" s="91"/>
      <c r="QQX2" s="91"/>
      <c r="QQY2" s="91"/>
      <c r="QQZ2" s="91"/>
      <c r="QRA2" s="91"/>
      <c r="QRB2" s="91"/>
      <c r="QRC2" s="91"/>
      <c r="QRD2" s="91"/>
      <c r="QRE2" s="91"/>
      <c r="QRF2" s="91"/>
      <c r="QRG2" s="91"/>
      <c r="QRH2" s="91"/>
      <c r="QRI2" s="91"/>
      <c r="QRJ2" s="91"/>
      <c r="QRK2" s="91"/>
      <c r="QRL2" s="91"/>
      <c r="QRM2" s="91"/>
      <c r="QRN2" s="91"/>
      <c r="QRO2" s="91"/>
      <c r="QRP2" s="91"/>
      <c r="QRQ2" s="91"/>
      <c r="QRR2" s="91"/>
      <c r="QRS2" s="91"/>
      <c r="QRT2" s="91"/>
      <c r="QRU2" s="91"/>
      <c r="QRV2" s="91"/>
      <c r="QRW2" s="91"/>
      <c r="QRX2" s="91"/>
      <c r="QRY2" s="91"/>
      <c r="QRZ2" s="91"/>
      <c r="QSA2" s="91"/>
      <c r="QSB2" s="91"/>
      <c r="QSC2" s="91"/>
      <c r="QSD2" s="91"/>
      <c r="QSE2" s="91"/>
      <c r="QSF2" s="91"/>
      <c r="QSG2" s="91"/>
      <c r="QSH2" s="91"/>
      <c r="QSI2" s="91"/>
      <c r="QSJ2" s="91"/>
      <c r="QSK2" s="91"/>
      <c r="QSL2" s="91"/>
      <c r="QSM2" s="91"/>
      <c r="QSN2" s="91"/>
      <c r="QSO2" s="91"/>
      <c r="QSP2" s="91"/>
      <c r="QSQ2" s="91"/>
      <c r="QSR2" s="91"/>
      <c r="QSS2" s="91"/>
      <c r="QST2" s="91"/>
      <c r="QSU2" s="91"/>
      <c r="QSV2" s="91"/>
      <c r="QSW2" s="91"/>
      <c r="QSX2" s="91"/>
      <c r="QSY2" s="91"/>
      <c r="QSZ2" s="91"/>
      <c r="QTA2" s="91"/>
      <c r="QTB2" s="91"/>
      <c r="QTC2" s="91"/>
      <c r="QTD2" s="91"/>
      <c r="QTE2" s="91"/>
      <c r="QTF2" s="91"/>
      <c r="QTG2" s="91"/>
      <c r="QTH2" s="91"/>
      <c r="QTI2" s="91"/>
      <c r="QTJ2" s="91"/>
      <c r="QTK2" s="91"/>
      <c r="QTL2" s="91"/>
      <c r="QTM2" s="91"/>
      <c r="QTN2" s="91"/>
      <c r="QTO2" s="91"/>
      <c r="QTP2" s="91"/>
      <c r="QTQ2" s="91"/>
      <c r="QTR2" s="91"/>
      <c r="QTS2" s="91"/>
      <c r="QTT2" s="91"/>
      <c r="QTU2" s="91"/>
      <c r="QTV2" s="91"/>
      <c r="QTW2" s="91"/>
      <c r="QTX2" s="91"/>
      <c r="QTY2" s="91"/>
      <c r="QTZ2" s="91"/>
      <c r="QUA2" s="91"/>
      <c r="QUB2" s="91"/>
      <c r="QUC2" s="91"/>
      <c r="QUD2" s="91"/>
      <c r="QUE2" s="91"/>
      <c r="QUF2" s="91"/>
      <c r="QUG2" s="91"/>
      <c r="QUH2" s="91"/>
      <c r="QUI2" s="91"/>
      <c r="QUJ2" s="91"/>
      <c r="QUK2" s="91"/>
      <c r="QUL2" s="91"/>
      <c r="QUM2" s="91"/>
      <c r="QUN2" s="91"/>
      <c r="QUO2" s="91"/>
      <c r="QUP2" s="91"/>
      <c r="QUQ2" s="91"/>
      <c r="QUR2" s="91"/>
      <c r="QUS2" s="91"/>
      <c r="QUT2" s="91"/>
      <c r="QUU2" s="91"/>
      <c r="QUV2" s="91"/>
      <c r="QUW2" s="91"/>
      <c r="QUX2" s="91"/>
      <c r="QUY2" s="91"/>
      <c r="QUZ2" s="91"/>
      <c r="QVA2" s="91"/>
      <c r="QVB2" s="91"/>
      <c r="QVC2" s="91"/>
      <c r="QVD2" s="91"/>
      <c r="QVE2" s="91"/>
      <c r="QVF2" s="91"/>
      <c r="QVG2" s="91"/>
      <c r="QVH2" s="91"/>
      <c r="QVI2" s="91"/>
      <c r="QVJ2" s="91"/>
      <c r="QVK2" s="91"/>
      <c r="QVL2" s="91"/>
      <c r="QVM2" s="91"/>
      <c r="QVN2" s="91"/>
      <c r="QVO2" s="91"/>
      <c r="QVP2" s="91"/>
      <c r="QVQ2" s="91"/>
      <c r="QVR2" s="91"/>
      <c r="QVS2" s="91"/>
      <c r="QVT2" s="91"/>
      <c r="QVU2" s="91"/>
      <c r="QVV2" s="91"/>
      <c r="QVW2" s="91"/>
      <c r="QVX2" s="91"/>
      <c r="QVY2" s="91"/>
      <c r="QVZ2" s="91"/>
      <c r="QWA2" s="91"/>
      <c r="QWB2" s="91"/>
      <c r="QWC2" s="91"/>
      <c r="QWD2" s="91"/>
      <c r="QWE2" s="91"/>
      <c r="QWF2" s="91"/>
      <c r="QWG2" s="91"/>
      <c r="QWH2" s="91"/>
      <c r="QWI2" s="91"/>
      <c r="QWJ2" s="91"/>
      <c r="QWK2" s="91"/>
      <c r="QWL2" s="91"/>
      <c r="QWM2" s="91"/>
      <c r="QWN2" s="91"/>
      <c r="QWO2" s="91"/>
      <c r="QWP2" s="91"/>
      <c r="QWQ2" s="91"/>
      <c r="QWR2" s="91"/>
      <c r="QWS2" s="91"/>
      <c r="QWT2" s="91"/>
      <c r="QWU2" s="91"/>
      <c r="QWV2" s="91"/>
      <c r="QWW2" s="91"/>
      <c r="QWX2" s="91"/>
      <c r="QWY2" s="91"/>
      <c r="QWZ2" s="91"/>
      <c r="QXA2" s="91"/>
      <c r="QXB2" s="91"/>
      <c r="QXC2" s="91"/>
      <c r="QXD2" s="91"/>
      <c r="QXE2" s="91"/>
      <c r="QXF2" s="91"/>
      <c r="QXG2" s="91"/>
      <c r="QXH2" s="91"/>
      <c r="QXI2" s="91"/>
      <c r="QXJ2" s="91"/>
      <c r="QXK2" s="91"/>
      <c r="QXL2" s="91"/>
      <c r="QXM2" s="91"/>
      <c r="QXN2" s="91"/>
      <c r="QXO2" s="91"/>
      <c r="QXP2" s="91"/>
      <c r="QXQ2" s="91"/>
      <c r="QXR2" s="91"/>
      <c r="QXS2" s="91"/>
      <c r="QXT2" s="91"/>
      <c r="QXU2" s="91"/>
      <c r="QXV2" s="91"/>
      <c r="QXW2" s="91"/>
      <c r="QXX2" s="91"/>
      <c r="QXY2" s="91"/>
      <c r="QXZ2" s="91"/>
      <c r="QYA2" s="91"/>
      <c r="QYB2" s="91"/>
      <c r="QYC2" s="91"/>
      <c r="QYD2" s="91"/>
      <c r="QYE2" s="91"/>
      <c r="QYF2" s="91"/>
      <c r="QYG2" s="91"/>
      <c r="QYH2" s="91"/>
      <c r="QYI2" s="91"/>
      <c r="QYJ2" s="91"/>
      <c r="QYK2" s="91"/>
      <c r="QYL2" s="91"/>
      <c r="QYM2" s="91"/>
      <c r="QYN2" s="91"/>
      <c r="QYO2" s="91"/>
      <c r="QYP2" s="91"/>
      <c r="QYQ2" s="91"/>
      <c r="QYR2" s="91"/>
      <c r="QYS2" s="91"/>
      <c r="QYT2" s="91"/>
      <c r="QYU2" s="91"/>
      <c r="QYV2" s="91"/>
      <c r="QYW2" s="91"/>
      <c r="QYX2" s="91"/>
      <c r="QYY2" s="91"/>
      <c r="QYZ2" s="91"/>
      <c r="QZA2" s="91"/>
      <c r="QZB2" s="91"/>
      <c r="QZC2" s="91"/>
      <c r="QZD2" s="91"/>
      <c r="QZE2" s="91"/>
      <c r="QZF2" s="91"/>
      <c r="QZG2" s="91"/>
      <c r="QZH2" s="91"/>
      <c r="QZI2" s="91"/>
      <c r="QZJ2" s="91"/>
      <c r="QZK2" s="91"/>
      <c r="QZL2" s="91"/>
      <c r="QZM2" s="91"/>
      <c r="QZN2" s="91"/>
      <c r="QZO2" s="91"/>
      <c r="QZP2" s="91"/>
      <c r="QZQ2" s="91"/>
      <c r="QZR2" s="91"/>
      <c r="QZS2" s="91"/>
      <c r="QZT2" s="91"/>
      <c r="QZU2" s="91"/>
      <c r="QZV2" s="91"/>
      <c r="QZW2" s="91"/>
      <c r="QZX2" s="91"/>
      <c r="QZY2" s="91"/>
      <c r="QZZ2" s="91"/>
      <c r="RAA2" s="91"/>
      <c r="RAB2" s="91"/>
      <c r="RAC2" s="91"/>
      <c r="RAD2" s="91"/>
      <c r="RAE2" s="91"/>
      <c r="RAF2" s="91"/>
      <c r="RAG2" s="91"/>
      <c r="RAH2" s="91"/>
      <c r="RAI2" s="91"/>
      <c r="RAJ2" s="91"/>
      <c r="RAK2" s="91"/>
      <c r="RAL2" s="91"/>
      <c r="RAM2" s="91"/>
      <c r="RAN2" s="91"/>
      <c r="RAO2" s="91"/>
      <c r="RAP2" s="91"/>
      <c r="RAQ2" s="91"/>
      <c r="RAR2" s="91"/>
      <c r="RAS2" s="91"/>
      <c r="RAT2" s="91"/>
      <c r="RAU2" s="91"/>
      <c r="RAV2" s="91"/>
      <c r="RAW2" s="91"/>
      <c r="RAX2" s="91"/>
      <c r="RAY2" s="91"/>
      <c r="RAZ2" s="91"/>
      <c r="RBA2" s="91"/>
      <c r="RBB2" s="91"/>
      <c r="RBC2" s="91"/>
      <c r="RBD2" s="91"/>
      <c r="RBE2" s="91"/>
      <c r="RBF2" s="91"/>
      <c r="RBG2" s="91"/>
      <c r="RBH2" s="91"/>
      <c r="RBI2" s="91"/>
      <c r="RBJ2" s="91"/>
      <c r="RBK2" s="91"/>
      <c r="RBL2" s="91"/>
      <c r="RBM2" s="91"/>
      <c r="RBN2" s="91"/>
      <c r="RBO2" s="91"/>
      <c r="RBP2" s="91"/>
      <c r="RBQ2" s="91"/>
      <c r="RBR2" s="91"/>
      <c r="RBS2" s="91"/>
      <c r="RBT2" s="91"/>
      <c r="RBU2" s="91"/>
      <c r="RBV2" s="91"/>
      <c r="RBW2" s="91"/>
      <c r="RBX2" s="91"/>
      <c r="RBY2" s="91"/>
      <c r="RBZ2" s="91"/>
      <c r="RCA2" s="91"/>
      <c r="RCB2" s="91"/>
      <c r="RCC2" s="91"/>
      <c r="RCD2" s="91"/>
      <c r="RCE2" s="91"/>
      <c r="RCF2" s="91"/>
      <c r="RCG2" s="91"/>
      <c r="RCH2" s="91"/>
      <c r="RCI2" s="91"/>
      <c r="RCJ2" s="91"/>
      <c r="RCK2" s="91"/>
      <c r="RCL2" s="91"/>
      <c r="RCM2" s="91"/>
      <c r="RCN2" s="91"/>
      <c r="RCO2" s="91"/>
      <c r="RCP2" s="91"/>
      <c r="RCQ2" s="91"/>
      <c r="RCR2" s="91"/>
      <c r="RCS2" s="91"/>
      <c r="RCT2" s="91"/>
      <c r="RCU2" s="91"/>
      <c r="RCV2" s="91"/>
      <c r="RCW2" s="91"/>
      <c r="RCX2" s="91"/>
      <c r="RCY2" s="91"/>
      <c r="RCZ2" s="91"/>
      <c r="RDA2" s="91"/>
      <c r="RDB2" s="91"/>
      <c r="RDC2" s="91"/>
      <c r="RDD2" s="91"/>
      <c r="RDE2" s="91"/>
      <c r="RDF2" s="91"/>
      <c r="RDG2" s="91"/>
      <c r="RDH2" s="91"/>
      <c r="RDI2" s="91"/>
      <c r="RDJ2" s="91"/>
      <c r="RDK2" s="91"/>
      <c r="RDL2" s="91"/>
      <c r="RDM2" s="91"/>
      <c r="RDN2" s="91"/>
      <c r="RDO2" s="91"/>
      <c r="RDP2" s="91"/>
      <c r="RDQ2" s="91"/>
      <c r="RDR2" s="91"/>
      <c r="RDS2" s="91"/>
      <c r="RDT2" s="91"/>
      <c r="RDU2" s="91"/>
      <c r="RDV2" s="91"/>
      <c r="RDW2" s="91"/>
      <c r="RDX2" s="91"/>
      <c r="RDY2" s="91"/>
      <c r="RDZ2" s="91"/>
      <c r="REA2" s="91"/>
      <c r="REB2" s="91"/>
      <c r="REC2" s="91"/>
      <c r="RED2" s="91"/>
      <c r="REE2" s="91"/>
      <c r="REF2" s="91"/>
      <c r="REG2" s="91"/>
      <c r="REH2" s="91"/>
      <c r="REI2" s="91"/>
      <c r="REJ2" s="91"/>
      <c r="REK2" s="91"/>
      <c r="REL2" s="91"/>
      <c r="REM2" s="91"/>
      <c r="REN2" s="91"/>
      <c r="REO2" s="91"/>
      <c r="REP2" s="91"/>
      <c r="REQ2" s="91"/>
      <c r="RER2" s="91"/>
      <c r="RES2" s="91"/>
      <c r="RET2" s="91"/>
      <c r="REU2" s="91"/>
      <c r="REV2" s="91"/>
      <c r="REW2" s="91"/>
      <c r="REX2" s="91"/>
      <c r="REY2" s="91"/>
      <c r="REZ2" s="91"/>
      <c r="RFA2" s="91"/>
      <c r="RFB2" s="91"/>
      <c r="RFC2" s="91"/>
      <c r="RFD2" s="91"/>
      <c r="RFE2" s="91"/>
      <c r="RFF2" s="91"/>
      <c r="RFG2" s="91"/>
      <c r="RFH2" s="91"/>
      <c r="RFI2" s="91"/>
      <c r="RFJ2" s="91"/>
      <c r="RFK2" s="91"/>
      <c r="RFL2" s="91"/>
      <c r="RFM2" s="91"/>
      <c r="RFN2" s="91"/>
      <c r="RFO2" s="91"/>
      <c r="RFP2" s="91"/>
      <c r="RFQ2" s="91"/>
      <c r="RFR2" s="91"/>
      <c r="RFS2" s="91"/>
      <c r="RFT2" s="91"/>
      <c r="RFU2" s="91"/>
      <c r="RFV2" s="91"/>
      <c r="RFW2" s="91"/>
      <c r="RFX2" s="91"/>
      <c r="RFY2" s="91"/>
      <c r="RFZ2" s="91"/>
      <c r="RGA2" s="91"/>
      <c r="RGB2" s="91"/>
      <c r="RGC2" s="91"/>
      <c r="RGD2" s="91"/>
      <c r="RGE2" s="91"/>
      <c r="RGF2" s="91"/>
      <c r="RGG2" s="91"/>
      <c r="RGH2" s="91"/>
      <c r="RGI2" s="91"/>
      <c r="RGJ2" s="91"/>
      <c r="RGK2" s="91"/>
      <c r="RGL2" s="91"/>
      <c r="RGM2" s="91"/>
      <c r="RGN2" s="91"/>
      <c r="RGO2" s="91"/>
      <c r="RGP2" s="91"/>
      <c r="RGQ2" s="91"/>
      <c r="RGR2" s="91"/>
      <c r="RGS2" s="91"/>
      <c r="RGT2" s="91"/>
      <c r="RGU2" s="91"/>
      <c r="RGV2" s="91"/>
      <c r="RGW2" s="91"/>
      <c r="RGX2" s="91"/>
      <c r="RGY2" s="91"/>
      <c r="RGZ2" s="91"/>
      <c r="RHA2" s="91"/>
      <c r="RHB2" s="91"/>
      <c r="RHC2" s="91"/>
      <c r="RHD2" s="91"/>
      <c r="RHE2" s="91"/>
      <c r="RHF2" s="91"/>
      <c r="RHG2" s="91"/>
      <c r="RHH2" s="91"/>
      <c r="RHI2" s="91"/>
      <c r="RHJ2" s="91"/>
      <c r="RHK2" s="91"/>
      <c r="RHL2" s="91"/>
      <c r="RHM2" s="91"/>
      <c r="RHN2" s="91"/>
      <c r="RHO2" s="91"/>
      <c r="RHP2" s="91"/>
      <c r="RHQ2" s="91"/>
      <c r="RHR2" s="91"/>
      <c r="RHS2" s="91"/>
      <c r="RHT2" s="91"/>
      <c r="RHU2" s="91"/>
      <c r="RHV2" s="91"/>
      <c r="RHW2" s="91"/>
      <c r="RHX2" s="91"/>
      <c r="RHY2" s="91"/>
      <c r="RHZ2" s="91"/>
      <c r="RIA2" s="91"/>
      <c r="RIB2" s="91"/>
      <c r="RIC2" s="91"/>
      <c r="RID2" s="91"/>
      <c r="RIE2" s="91"/>
      <c r="RIF2" s="91"/>
      <c r="RIG2" s="91"/>
      <c r="RIH2" s="91"/>
      <c r="RII2" s="91"/>
      <c r="RIJ2" s="91"/>
      <c r="RIK2" s="91"/>
      <c r="RIL2" s="91"/>
      <c r="RIM2" s="91"/>
      <c r="RIN2" s="91"/>
      <c r="RIO2" s="91"/>
      <c r="RIP2" s="91"/>
      <c r="RIQ2" s="91"/>
      <c r="RIR2" s="91"/>
      <c r="RIS2" s="91"/>
      <c r="RIT2" s="91"/>
      <c r="RIU2" s="91"/>
      <c r="RIV2" s="91"/>
      <c r="RIW2" s="91"/>
      <c r="RIX2" s="91"/>
      <c r="RIY2" s="91"/>
      <c r="RIZ2" s="91"/>
      <c r="RJA2" s="91"/>
      <c r="RJB2" s="91"/>
      <c r="RJC2" s="91"/>
      <c r="RJD2" s="91"/>
      <c r="RJE2" s="91"/>
      <c r="RJF2" s="91"/>
      <c r="RJG2" s="91"/>
      <c r="RJH2" s="91"/>
      <c r="RJI2" s="91"/>
      <c r="RJJ2" s="91"/>
      <c r="RJK2" s="91"/>
      <c r="RJL2" s="91"/>
      <c r="RJM2" s="91"/>
      <c r="RJN2" s="91"/>
      <c r="RJO2" s="91"/>
      <c r="RJP2" s="91"/>
      <c r="RJQ2" s="91"/>
      <c r="RJR2" s="91"/>
      <c r="RJS2" s="91"/>
      <c r="RJT2" s="91"/>
      <c r="RJU2" s="91"/>
      <c r="RJV2" s="91"/>
      <c r="RJW2" s="91"/>
      <c r="RJX2" s="91"/>
      <c r="RJY2" s="91"/>
      <c r="RJZ2" s="91"/>
      <c r="RKA2" s="91"/>
      <c r="RKB2" s="91"/>
      <c r="RKC2" s="91"/>
      <c r="RKD2" s="91"/>
      <c r="RKE2" s="91"/>
      <c r="RKF2" s="91"/>
      <c r="RKG2" s="91"/>
      <c r="RKH2" s="91"/>
      <c r="RKI2" s="91"/>
      <c r="RKJ2" s="91"/>
      <c r="RKK2" s="91"/>
      <c r="RKL2" s="91"/>
      <c r="RKM2" s="91"/>
      <c r="RKN2" s="91"/>
      <c r="RKO2" s="91"/>
      <c r="RKP2" s="91"/>
      <c r="RKQ2" s="91"/>
      <c r="RKR2" s="91"/>
      <c r="RKS2" s="91"/>
      <c r="RKT2" s="91"/>
      <c r="RKU2" s="91"/>
      <c r="RKV2" s="91"/>
      <c r="RKW2" s="91"/>
      <c r="RKX2" s="91"/>
      <c r="RKY2" s="91"/>
      <c r="RKZ2" s="91"/>
      <c r="RLA2" s="91"/>
      <c r="RLB2" s="91"/>
      <c r="RLC2" s="91"/>
      <c r="RLD2" s="91"/>
      <c r="RLE2" s="91"/>
      <c r="RLF2" s="91"/>
      <c r="RLG2" s="91"/>
      <c r="RLH2" s="91"/>
      <c r="RLI2" s="91"/>
      <c r="RLJ2" s="91"/>
      <c r="RLK2" s="91"/>
      <c r="RLL2" s="91"/>
      <c r="RLM2" s="91"/>
      <c r="RLN2" s="91"/>
      <c r="RLO2" s="91"/>
      <c r="RLP2" s="91"/>
      <c r="RLQ2" s="91"/>
      <c r="RLR2" s="91"/>
      <c r="RLS2" s="91"/>
      <c r="RLT2" s="91"/>
      <c r="RLU2" s="91"/>
      <c r="RLV2" s="91"/>
      <c r="RLW2" s="91"/>
      <c r="RLX2" s="91"/>
      <c r="RLY2" s="91"/>
      <c r="RLZ2" s="91"/>
      <c r="RMA2" s="91"/>
      <c r="RMB2" s="91"/>
      <c r="RMC2" s="91"/>
      <c r="RMD2" s="91"/>
      <c r="RME2" s="91"/>
      <c r="RMF2" s="91"/>
      <c r="RMG2" s="91"/>
      <c r="RMH2" s="91"/>
      <c r="RMI2" s="91"/>
      <c r="RMJ2" s="91"/>
      <c r="RMK2" s="91"/>
      <c r="RML2" s="91"/>
      <c r="RMM2" s="91"/>
      <c r="RMN2" s="91"/>
      <c r="RMO2" s="91"/>
      <c r="RMP2" s="91"/>
      <c r="RMQ2" s="91"/>
      <c r="RMR2" s="91"/>
      <c r="RMS2" s="91"/>
      <c r="RMT2" s="91"/>
      <c r="RMU2" s="91"/>
      <c r="RMV2" s="91"/>
      <c r="RMW2" s="91"/>
      <c r="RMX2" s="91"/>
      <c r="RMY2" s="91"/>
      <c r="RMZ2" s="91"/>
      <c r="RNA2" s="91"/>
      <c r="RNB2" s="91"/>
      <c r="RNC2" s="91"/>
      <c r="RND2" s="91"/>
      <c r="RNE2" s="91"/>
      <c r="RNF2" s="91"/>
      <c r="RNG2" s="91"/>
      <c r="RNH2" s="91"/>
      <c r="RNI2" s="91"/>
      <c r="RNJ2" s="91"/>
      <c r="RNK2" s="91"/>
      <c r="RNL2" s="91"/>
      <c r="RNM2" s="91"/>
      <c r="RNN2" s="91"/>
      <c r="RNO2" s="91"/>
      <c r="RNP2" s="91"/>
      <c r="RNQ2" s="91"/>
      <c r="RNR2" s="91"/>
      <c r="RNS2" s="91"/>
      <c r="RNT2" s="91"/>
      <c r="RNU2" s="91"/>
      <c r="RNV2" s="91"/>
      <c r="RNW2" s="91"/>
      <c r="RNX2" s="91"/>
      <c r="RNY2" s="91"/>
      <c r="RNZ2" s="91"/>
      <c r="ROA2" s="91"/>
      <c r="ROB2" s="91"/>
      <c r="ROC2" s="91"/>
      <c r="ROD2" s="91"/>
      <c r="ROE2" s="91"/>
      <c r="ROF2" s="91"/>
      <c r="ROG2" s="91"/>
      <c r="ROH2" s="91"/>
      <c r="ROI2" s="91"/>
      <c r="ROJ2" s="91"/>
      <c r="ROK2" s="91"/>
      <c r="ROL2" s="91"/>
      <c r="ROM2" s="91"/>
      <c r="RON2" s="91"/>
      <c r="ROO2" s="91"/>
      <c r="ROP2" s="91"/>
      <c r="ROQ2" s="91"/>
      <c r="ROR2" s="91"/>
      <c r="ROS2" s="91"/>
      <c r="ROT2" s="91"/>
      <c r="ROU2" s="91"/>
      <c r="ROV2" s="91"/>
      <c r="ROW2" s="91"/>
      <c r="ROX2" s="91"/>
      <c r="ROY2" s="91"/>
      <c r="ROZ2" s="91"/>
      <c r="RPA2" s="91"/>
      <c r="RPB2" s="91"/>
      <c r="RPC2" s="91"/>
      <c r="RPD2" s="91"/>
      <c r="RPE2" s="91"/>
      <c r="RPF2" s="91"/>
      <c r="RPG2" s="91"/>
      <c r="RPH2" s="91"/>
      <c r="RPI2" s="91"/>
      <c r="RPJ2" s="91"/>
      <c r="RPK2" s="91"/>
      <c r="RPL2" s="91"/>
      <c r="RPM2" s="91"/>
      <c r="RPN2" s="91"/>
      <c r="RPO2" s="91"/>
      <c r="RPP2" s="91"/>
      <c r="RPQ2" s="91"/>
      <c r="RPR2" s="91"/>
      <c r="RPS2" s="91"/>
      <c r="RPT2" s="91"/>
      <c r="RPU2" s="91"/>
      <c r="RPV2" s="91"/>
      <c r="RPW2" s="91"/>
      <c r="RPX2" s="91"/>
      <c r="RPY2" s="91"/>
      <c r="RPZ2" s="91"/>
      <c r="RQA2" s="91"/>
      <c r="RQB2" s="91"/>
      <c r="RQC2" s="91"/>
      <c r="RQD2" s="91"/>
      <c r="RQE2" s="91"/>
      <c r="RQF2" s="91"/>
      <c r="RQG2" s="91"/>
      <c r="RQH2" s="91"/>
      <c r="RQI2" s="91"/>
      <c r="RQJ2" s="91"/>
      <c r="RQK2" s="91"/>
      <c r="RQL2" s="91"/>
      <c r="RQM2" s="91"/>
      <c r="RQN2" s="91"/>
      <c r="RQO2" s="91"/>
      <c r="RQP2" s="91"/>
      <c r="RQQ2" s="91"/>
      <c r="RQR2" s="91"/>
      <c r="RQS2" s="91"/>
      <c r="RQT2" s="91"/>
      <c r="RQU2" s="91"/>
      <c r="RQV2" s="91"/>
      <c r="RQW2" s="91"/>
      <c r="RQX2" s="91"/>
      <c r="RQY2" s="91"/>
      <c r="RQZ2" s="91"/>
      <c r="RRA2" s="91"/>
      <c r="RRB2" s="91"/>
      <c r="RRC2" s="91"/>
      <c r="RRD2" s="91"/>
      <c r="RRE2" s="91"/>
      <c r="RRF2" s="91"/>
      <c r="RRG2" s="91"/>
      <c r="RRH2" s="91"/>
      <c r="RRI2" s="91"/>
      <c r="RRJ2" s="91"/>
      <c r="RRK2" s="91"/>
      <c r="RRL2" s="91"/>
      <c r="RRM2" s="91"/>
      <c r="RRN2" s="91"/>
      <c r="RRO2" s="91"/>
      <c r="RRP2" s="91"/>
      <c r="RRQ2" s="91"/>
      <c r="RRR2" s="91"/>
      <c r="RRS2" s="91"/>
      <c r="RRT2" s="91"/>
      <c r="RRU2" s="91"/>
      <c r="RRV2" s="91"/>
      <c r="RRW2" s="91"/>
      <c r="RRX2" s="91"/>
      <c r="RRY2" s="91"/>
      <c r="RRZ2" s="91"/>
      <c r="RSA2" s="91"/>
      <c r="RSB2" s="91"/>
      <c r="RSC2" s="91"/>
      <c r="RSD2" s="91"/>
      <c r="RSE2" s="91"/>
      <c r="RSF2" s="91"/>
      <c r="RSG2" s="91"/>
      <c r="RSH2" s="91"/>
      <c r="RSI2" s="91"/>
      <c r="RSJ2" s="91"/>
      <c r="RSK2" s="91"/>
      <c r="RSL2" s="91"/>
      <c r="RSM2" s="91"/>
      <c r="RSN2" s="91"/>
      <c r="RSO2" s="91"/>
      <c r="RSP2" s="91"/>
      <c r="RSQ2" s="91"/>
      <c r="RSR2" s="91"/>
      <c r="RSS2" s="91"/>
      <c r="RST2" s="91"/>
      <c r="RSU2" s="91"/>
      <c r="RSV2" s="91"/>
      <c r="RSW2" s="91"/>
      <c r="RSX2" s="91"/>
      <c r="RSY2" s="91"/>
      <c r="RSZ2" s="91"/>
      <c r="RTA2" s="91"/>
      <c r="RTB2" s="91"/>
      <c r="RTC2" s="91"/>
      <c r="RTD2" s="91"/>
      <c r="RTE2" s="91"/>
      <c r="RTF2" s="91"/>
      <c r="RTG2" s="91"/>
      <c r="RTH2" s="91"/>
      <c r="RTI2" s="91"/>
      <c r="RTJ2" s="91"/>
      <c r="RTK2" s="91"/>
      <c r="RTL2" s="91"/>
      <c r="RTM2" s="91"/>
      <c r="RTN2" s="91"/>
      <c r="RTO2" s="91"/>
      <c r="RTP2" s="91"/>
      <c r="RTQ2" s="91"/>
      <c r="RTR2" s="91"/>
      <c r="RTS2" s="91"/>
      <c r="RTT2" s="91"/>
      <c r="RTU2" s="91"/>
      <c r="RTV2" s="91"/>
      <c r="RTW2" s="91"/>
      <c r="RTX2" s="91"/>
      <c r="RTY2" s="91"/>
      <c r="RTZ2" s="91"/>
      <c r="RUA2" s="91"/>
      <c r="RUB2" s="91"/>
      <c r="RUC2" s="91"/>
      <c r="RUD2" s="91"/>
      <c r="RUE2" s="91"/>
      <c r="RUF2" s="91"/>
      <c r="RUG2" s="91"/>
      <c r="RUH2" s="91"/>
      <c r="RUI2" s="91"/>
      <c r="RUJ2" s="91"/>
      <c r="RUK2" s="91"/>
      <c r="RUL2" s="91"/>
      <c r="RUM2" s="91"/>
      <c r="RUN2" s="91"/>
      <c r="RUO2" s="91"/>
      <c r="RUP2" s="91"/>
      <c r="RUQ2" s="91"/>
      <c r="RUR2" s="91"/>
      <c r="RUS2" s="91"/>
      <c r="RUT2" s="91"/>
      <c r="RUU2" s="91"/>
      <c r="RUV2" s="91"/>
      <c r="RUW2" s="91"/>
      <c r="RUX2" s="91"/>
      <c r="RUY2" s="91"/>
      <c r="RUZ2" s="91"/>
      <c r="RVA2" s="91"/>
      <c r="RVB2" s="91"/>
      <c r="RVC2" s="91"/>
      <c r="RVD2" s="91"/>
      <c r="RVE2" s="91"/>
      <c r="RVF2" s="91"/>
      <c r="RVG2" s="91"/>
      <c r="RVH2" s="91"/>
      <c r="RVI2" s="91"/>
      <c r="RVJ2" s="91"/>
      <c r="RVK2" s="91"/>
      <c r="RVL2" s="91"/>
      <c r="RVM2" s="91"/>
      <c r="RVN2" s="91"/>
      <c r="RVO2" s="91"/>
      <c r="RVP2" s="91"/>
      <c r="RVQ2" s="91"/>
      <c r="RVR2" s="91"/>
      <c r="RVS2" s="91"/>
      <c r="RVT2" s="91"/>
      <c r="RVU2" s="91"/>
      <c r="RVV2" s="91"/>
      <c r="RVW2" s="91"/>
      <c r="RVX2" s="91"/>
      <c r="RVY2" s="91"/>
      <c r="RVZ2" s="91"/>
      <c r="RWA2" s="91"/>
      <c r="RWB2" s="91"/>
      <c r="RWC2" s="91"/>
      <c r="RWD2" s="91"/>
      <c r="RWE2" s="91"/>
      <c r="RWF2" s="91"/>
      <c r="RWG2" s="91"/>
      <c r="RWH2" s="91"/>
      <c r="RWI2" s="91"/>
      <c r="RWJ2" s="91"/>
      <c r="RWK2" s="91"/>
      <c r="RWL2" s="91"/>
      <c r="RWM2" s="91"/>
      <c r="RWN2" s="91"/>
      <c r="RWO2" s="91"/>
      <c r="RWP2" s="91"/>
      <c r="RWQ2" s="91"/>
      <c r="RWR2" s="91"/>
      <c r="RWS2" s="91"/>
      <c r="RWT2" s="91"/>
      <c r="RWU2" s="91"/>
      <c r="RWV2" s="91"/>
      <c r="RWW2" s="91"/>
      <c r="RWX2" s="91"/>
      <c r="RWY2" s="91"/>
      <c r="RWZ2" s="91"/>
      <c r="RXA2" s="91"/>
      <c r="RXB2" s="91"/>
      <c r="RXC2" s="91"/>
      <c r="RXD2" s="91"/>
      <c r="RXE2" s="91"/>
      <c r="RXF2" s="91"/>
      <c r="RXG2" s="91"/>
      <c r="RXH2" s="91"/>
      <c r="RXI2" s="91"/>
      <c r="RXJ2" s="91"/>
      <c r="RXK2" s="91"/>
      <c r="RXL2" s="91"/>
      <c r="RXM2" s="91"/>
      <c r="RXN2" s="91"/>
      <c r="RXO2" s="91"/>
      <c r="RXP2" s="91"/>
      <c r="RXQ2" s="91"/>
      <c r="RXR2" s="91"/>
      <c r="RXS2" s="91"/>
      <c r="RXT2" s="91"/>
      <c r="RXU2" s="91"/>
      <c r="RXV2" s="91"/>
      <c r="RXW2" s="91"/>
      <c r="RXX2" s="91"/>
      <c r="RXY2" s="91"/>
      <c r="RXZ2" s="91"/>
      <c r="RYA2" s="91"/>
      <c r="RYB2" s="91"/>
      <c r="RYC2" s="91"/>
      <c r="RYD2" s="91"/>
      <c r="RYE2" s="91"/>
      <c r="RYF2" s="91"/>
      <c r="RYG2" s="91"/>
      <c r="RYH2" s="91"/>
      <c r="RYI2" s="91"/>
      <c r="RYJ2" s="91"/>
      <c r="RYK2" s="91"/>
      <c r="RYL2" s="91"/>
      <c r="RYM2" s="91"/>
      <c r="RYN2" s="91"/>
      <c r="RYO2" s="91"/>
      <c r="RYP2" s="91"/>
      <c r="RYQ2" s="91"/>
      <c r="RYR2" s="91"/>
      <c r="RYS2" s="91"/>
      <c r="RYT2" s="91"/>
      <c r="RYU2" s="91"/>
      <c r="RYV2" s="91"/>
      <c r="RYW2" s="91"/>
      <c r="RYX2" s="91"/>
      <c r="RYY2" s="91"/>
      <c r="RYZ2" s="91"/>
      <c r="RZA2" s="91"/>
      <c r="RZB2" s="91"/>
      <c r="RZC2" s="91"/>
      <c r="RZD2" s="91"/>
      <c r="RZE2" s="91"/>
      <c r="RZF2" s="91"/>
      <c r="RZG2" s="91"/>
      <c r="RZH2" s="91"/>
      <c r="RZI2" s="91"/>
      <c r="RZJ2" s="91"/>
      <c r="RZK2" s="91"/>
      <c r="RZL2" s="91"/>
      <c r="RZM2" s="91"/>
      <c r="RZN2" s="91"/>
      <c r="RZO2" s="91"/>
      <c r="RZP2" s="91"/>
      <c r="RZQ2" s="91"/>
      <c r="RZR2" s="91"/>
      <c r="RZS2" s="91"/>
      <c r="RZT2" s="91"/>
      <c r="RZU2" s="91"/>
      <c r="RZV2" s="91"/>
      <c r="RZW2" s="91"/>
      <c r="RZX2" s="91"/>
      <c r="RZY2" s="91"/>
      <c r="RZZ2" s="91"/>
      <c r="SAA2" s="91"/>
      <c r="SAB2" s="91"/>
      <c r="SAC2" s="91"/>
      <c r="SAD2" s="91"/>
      <c r="SAE2" s="91"/>
      <c r="SAF2" s="91"/>
      <c r="SAG2" s="91"/>
      <c r="SAH2" s="91"/>
      <c r="SAI2" s="91"/>
      <c r="SAJ2" s="91"/>
      <c r="SAK2" s="91"/>
      <c r="SAL2" s="91"/>
      <c r="SAM2" s="91"/>
      <c r="SAN2" s="91"/>
      <c r="SAO2" s="91"/>
      <c r="SAP2" s="91"/>
      <c r="SAQ2" s="91"/>
      <c r="SAR2" s="91"/>
      <c r="SAS2" s="91"/>
      <c r="SAT2" s="91"/>
      <c r="SAU2" s="91"/>
      <c r="SAV2" s="91"/>
      <c r="SAW2" s="91"/>
      <c r="SAX2" s="91"/>
      <c r="SAY2" s="91"/>
      <c r="SAZ2" s="91"/>
      <c r="SBA2" s="91"/>
      <c r="SBB2" s="91"/>
      <c r="SBC2" s="91"/>
      <c r="SBD2" s="91"/>
      <c r="SBE2" s="91"/>
      <c r="SBF2" s="91"/>
      <c r="SBG2" s="91"/>
      <c r="SBH2" s="91"/>
      <c r="SBI2" s="91"/>
      <c r="SBJ2" s="91"/>
      <c r="SBK2" s="91"/>
      <c r="SBL2" s="91"/>
      <c r="SBM2" s="91"/>
      <c r="SBN2" s="91"/>
      <c r="SBO2" s="91"/>
      <c r="SBP2" s="91"/>
      <c r="SBQ2" s="91"/>
      <c r="SBR2" s="91"/>
      <c r="SBS2" s="91"/>
      <c r="SBT2" s="91"/>
      <c r="SBU2" s="91"/>
      <c r="SBV2" s="91"/>
      <c r="SBW2" s="91"/>
      <c r="SBX2" s="91"/>
      <c r="SBY2" s="91"/>
      <c r="SBZ2" s="91"/>
      <c r="SCA2" s="91"/>
      <c r="SCB2" s="91"/>
      <c r="SCC2" s="91"/>
      <c r="SCD2" s="91"/>
      <c r="SCE2" s="91"/>
      <c r="SCF2" s="91"/>
      <c r="SCG2" s="91"/>
      <c r="SCH2" s="91"/>
      <c r="SCI2" s="91"/>
      <c r="SCJ2" s="91"/>
      <c r="SCK2" s="91"/>
      <c r="SCL2" s="91"/>
      <c r="SCM2" s="91"/>
      <c r="SCN2" s="91"/>
      <c r="SCO2" s="91"/>
      <c r="SCP2" s="91"/>
      <c r="SCQ2" s="91"/>
      <c r="SCR2" s="91"/>
      <c r="SCS2" s="91"/>
      <c r="SCT2" s="91"/>
      <c r="SCU2" s="91"/>
      <c r="SCV2" s="91"/>
      <c r="SCW2" s="91"/>
      <c r="SCX2" s="91"/>
      <c r="SCY2" s="91"/>
      <c r="SCZ2" s="91"/>
      <c r="SDA2" s="91"/>
      <c r="SDB2" s="91"/>
      <c r="SDC2" s="91"/>
      <c r="SDD2" s="91"/>
      <c r="SDE2" s="91"/>
      <c r="SDF2" s="91"/>
      <c r="SDG2" s="91"/>
      <c r="SDH2" s="91"/>
      <c r="SDI2" s="91"/>
      <c r="SDJ2" s="91"/>
      <c r="SDK2" s="91"/>
      <c r="SDL2" s="91"/>
      <c r="SDM2" s="91"/>
      <c r="SDN2" s="91"/>
      <c r="SDO2" s="91"/>
      <c r="SDP2" s="91"/>
      <c r="SDQ2" s="91"/>
      <c r="SDR2" s="91"/>
      <c r="SDS2" s="91"/>
      <c r="SDT2" s="91"/>
      <c r="SDU2" s="91"/>
      <c r="SDV2" s="91"/>
      <c r="SDW2" s="91"/>
      <c r="SDX2" s="91"/>
      <c r="SDY2" s="91"/>
      <c r="SDZ2" s="91"/>
      <c r="SEA2" s="91"/>
      <c r="SEB2" s="91"/>
      <c r="SEC2" s="91"/>
      <c r="SED2" s="91"/>
      <c r="SEE2" s="91"/>
      <c r="SEF2" s="91"/>
      <c r="SEG2" s="91"/>
      <c r="SEH2" s="91"/>
      <c r="SEI2" s="91"/>
      <c r="SEJ2" s="91"/>
      <c r="SEK2" s="91"/>
      <c r="SEL2" s="91"/>
      <c r="SEM2" s="91"/>
      <c r="SEN2" s="91"/>
      <c r="SEO2" s="91"/>
      <c r="SEP2" s="91"/>
      <c r="SEQ2" s="91"/>
      <c r="SER2" s="91"/>
      <c r="SES2" s="91"/>
      <c r="SET2" s="91"/>
      <c r="SEU2" s="91"/>
      <c r="SEV2" s="91"/>
      <c r="SEW2" s="91"/>
      <c r="SEX2" s="91"/>
      <c r="SEY2" s="91"/>
      <c r="SEZ2" s="91"/>
      <c r="SFA2" s="91"/>
      <c r="SFB2" s="91"/>
      <c r="SFC2" s="91"/>
      <c r="SFD2" s="91"/>
      <c r="SFE2" s="91"/>
      <c r="SFF2" s="91"/>
      <c r="SFG2" s="91"/>
      <c r="SFH2" s="91"/>
      <c r="SFI2" s="91"/>
      <c r="SFJ2" s="91"/>
      <c r="SFK2" s="91"/>
      <c r="SFL2" s="91"/>
      <c r="SFM2" s="91"/>
      <c r="SFN2" s="91"/>
      <c r="SFO2" s="91"/>
      <c r="SFP2" s="91"/>
      <c r="SFQ2" s="91"/>
      <c r="SFR2" s="91"/>
      <c r="SFS2" s="91"/>
      <c r="SFT2" s="91"/>
      <c r="SFU2" s="91"/>
      <c r="SFV2" s="91"/>
      <c r="SFW2" s="91"/>
      <c r="SFX2" s="91"/>
      <c r="SFY2" s="91"/>
      <c r="SFZ2" s="91"/>
      <c r="SGA2" s="91"/>
      <c r="SGB2" s="91"/>
      <c r="SGC2" s="91"/>
      <c r="SGD2" s="91"/>
      <c r="SGE2" s="91"/>
      <c r="SGF2" s="91"/>
      <c r="SGG2" s="91"/>
      <c r="SGH2" s="91"/>
      <c r="SGI2" s="91"/>
      <c r="SGJ2" s="91"/>
      <c r="SGK2" s="91"/>
      <c r="SGL2" s="91"/>
      <c r="SGM2" s="91"/>
      <c r="SGN2" s="91"/>
      <c r="SGO2" s="91"/>
      <c r="SGP2" s="91"/>
      <c r="SGQ2" s="91"/>
      <c r="SGR2" s="91"/>
      <c r="SGS2" s="91"/>
      <c r="SGT2" s="91"/>
      <c r="SGU2" s="91"/>
      <c r="SGV2" s="91"/>
      <c r="SGW2" s="91"/>
      <c r="SGX2" s="91"/>
      <c r="SGY2" s="91"/>
      <c r="SGZ2" s="91"/>
      <c r="SHA2" s="91"/>
      <c r="SHB2" s="91"/>
      <c r="SHC2" s="91"/>
      <c r="SHD2" s="91"/>
      <c r="SHE2" s="91"/>
      <c r="SHF2" s="91"/>
      <c r="SHG2" s="91"/>
      <c r="SHH2" s="91"/>
      <c r="SHI2" s="91"/>
      <c r="SHJ2" s="91"/>
      <c r="SHK2" s="91"/>
      <c r="SHL2" s="91"/>
      <c r="SHM2" s="91"/>
      <c r="SHN2" s="91"/>
      <c r="SHO2" s="91"/>
      <c r="SHP2" s="91"/>
      <c r="SHQ2" s="91"/>
      <c r="SHR2" s="91"/>
      <c r="SHS2" s="91"/>
      <c r="SHT2" s="91"/>
      <c r="SHU2" s="91"/>
      <c r="SHV2" s="91"/>
      <c r="SHW2" s="91"/>
      <c r="SHX2" s="91"/>
      <c r="SHY2" s="91"/>
      <c r="SHZ2" s="91"/>
      <c r="SIA2" s="91"/>
      <c r="SIB2" s="91"/>
      <c r="SIC2" s="91"/>
      <c r="SID2" s="91"/>
      <c r="SIE2" s="91"/>
      <c r="SIF2" s="91"/>
      <c r="SIG2" s="91"/>
      <c r="SIH2" s="91"/>
      <c r="SII2" s="91"/>
      <c r="SIJ2" s="91"/>
      <c r="SIK2" s="91"/>
      <c r="SIL2" s="91"/>
      <c r="SIM2" s="91"/>
      <c r="SIN2" s="91"/>
      <c r="SIO2" s="91"/>
      <c r="SIP2" s="91"/>
      <c r="SIQ2" s="91"/>
      <c r="SIR2" s="91"/>
      <c r="SIS2" s="91"/>
      <c r="SIT2" s="91"/>
      <c r="SIU2" s="91"/>
      <c r="SIV2" s="91"/>
      <c r="SIW2" s="91"/>
      <c r="SIX2" s="91"/>
      <c r="SIY2" s="91"/>
      <c r="SIZ2" s="91"/>
      <c r="SJA2" s="91"/>
      <c r="SJB2" s="91"/>
      <c r="SJC2" s="91"/>
      <c r="SJD2" s="91"/>
      <c r="SJE2" s="91"/>
      <c r="SJF2" s="91"/>
      <c r="SJG2" s="91"/>
      <c r="SJH2" s="91"/>
      <c r="SJI2" s="91"/>
      <c r="SJJ2" s="91"/>
      <c r="SJK2" s="91"/>
      <c r="SJL2" s="91"/>
      <c r="SJM2" s="91"/>
      <c r="SJN2" s="91"/>
      <c r="SJO2" s="91"/>
      <c r="SJP2" s="91"/>
      <c r="SJQ2" s="91"/>
      <c r="SJR2" s="91"/>
      <c r="SJS2" s="91"/>
      <c r="SJT2" s="91"/>
      <c r="SJU2" s="91"/>
      <c r="SJV2" s="91"/>
      <c r="SJW2" s="91"/>
      <c r="SJX2" s="91"/>
      <c r="SJY2" s="91"/>
      <c r="SJZ2" s="91"/>
      <c r="SKA2" s="91"/>
      <c r="SKB2" s="91"/>
      <c r="SKC2" s="91"/>
      <c r="SKD2" s="91"/>
      <c r="SKE2" s="91"/>
      <c r="SKF2" s="91"/>
      <c r="SKG2" s="91"/>
      <c r="SKH2" s="91"/>
      <c r="SKI2" s="91"/>
      <c r="SKJ2" s="91"/>
      <c r="SKK2" s="91"/>
      <c r="SKL2" s="91"/>
      <c r="SKM2" s="91"/>
      <c r="SKN2" s="91"/>
      <c r="SKO2" s="91"/>
      <c r="SKP2" s="91"/>
      <c r="SKQ2" s="91"/>
      <c r="SKR2" s="91"/>
      <c r="SKS2" s="91"/>
      <c r="SKT2" s="91"/>
      <c r="SKU2" s="91"/>
      <c r="SKV2" s="91"/>
      <c r="SKW2" s="91"/>
      <c r="SKX2" s="91"/>
      <c r="SKY2" s="91"/>
      <c r="SKZ2" s="91"/>
      <c r="SLA2" s="91"/>
      <c r="SLB2" s="91"/>
      <c r="SLC2" s="91"/>
      <c r="SLD2" s="91"/>
      <c r="SLE2" s="91"/>
      <c r="SLF2" s="91"/>
      <c r="SLG2" s="91"/>
      <c r="SLH2" s="91"/>
      <c r="SLI2" s="91"/>
      <c r="SLJ2" s="91"/>
      <c r="SLK2" s="91"/>
      <c r="SLL2" s="91"/>
      <c r="SLM2" s="91"/>
      <c r="SLN2" s="91"/>
      <c r="SLO2" s="91"/>
      <c r="SLP2" s="91"/>
      <c r="SLQ2" s="91"/>
      <c r="SLR2" s="91"/>
      <c r="SLS2" s="91"/>
      <c r="SLT2" s="91"/>
      <c r="SLU2" s="91"/>
      <c r="SLV2" s="91"/>
      <c r="SLW2" s="91"/>
      <c r="SLX2" s="91"/>
      <c r="SLY2" s="91"/>
      <c r="SLZ2" s="91"/>
      <c r="SMA2" s="91"/>
      <c r="SMB2" s="91"/>
      <c r="SMC2" s="91"/>
      <c r="SMD2" s="91"/>
      <c r="SME2" s="91"/>
      <c r="SMF2" s="91"/>
      <c r="SMG2" s="91"/>
      <c r="SMH2" s="91"/>
      <c r="SMI2" s="91"/>
      <c r="SMJ2" s="91"/>
      <c r="SMK2" s="91"/>
      <c r="SML2" s="91"/>
      <c r="SMM2" s="91"/>
      <c r="SMN2" s="91"/>
      <c r="SMO2" s="91"/>
      <c r="SMP2" s="91"/>
      <c r="SMQ2" s="91"/>
      <c r="SMR2" s="91"/>
      <c r="SMS2" s="91"/>
      <c r="SMT2" s="91"/>
      <c r="SMU2" s="91"/>
      <c r="SMV2" s="91"/>
      <c r="SMW2" s="91"/>
      <c r="SMX2" s="91"/>
      <c r="SMY2" s="91"/>
      <c r="SMZ2" s="91"/>
      <c r="SNA2" s="91"/>
      <c r="SNB2" s="91"/>
      <c r="SNC2" s="91"/>
      <c r="SND2" s="91"/>
      <c r="SNE2" s="91"/>
      <c r="SNF2" s="91"/>
      <c r="SNG2" s="91"/>
      <c r="SNH2" s="91"/>
      <c r="SNI2" s="91"/>
      <c r="SNJ2" s="91"/>
      <c r="SNK2" s="91"/>
      <c r="SNL2" s="91"/>
      <c r="SNM2" s="91"/>
      <c r="SNN2" s="91"/>
      <c r="SNO2" s="91"/>
      <c r="SNP2" s="91"/>
      <c r="SNQ2" s="91"/>
      <c r="SNR2" s="91"/>
      <c r="SNS2" s="91"/>
      <c r="SNT2" s="91"/>
      <c r="SNU2" s="91"/>
      <c r="SNV2" s="91"/>
      <c r="SNW2" s="91"/>
      <c r="SNX2" s="91"/>
      <c r="SNY2" s="91"/>
      <c r="SNZ2" s="91"/>
      <c r="SOA2" s="91"/>
      <c r="SOB2" s="91"/>
      <c r="SOC2" s="91"/>
      <c r="SOD2" s="91"/>
      <c r="SOE2" s="91"/>
      <c r="SOF2" s="91"/>
      <c r="SOG2" s="91"/>
      <c r="SOH2" s="91"/>
      <c r="SOI2" s="91"/>
      <c r="SOJ2" s="91"/>
      <c r="SOK2" s="91"/>
      <c r="SOL2" s="91"/>
      <c r="SOM2" s="91"/>
      <c r="SON2" s="91"/>
      <c r="SOO2" s="91"/>
      <c r="SOP2" s="91"/>
      <c r="SOQ2" s="91"/>
      <c r="SOR2" s="91"/>
      <c r="SOS2" s="91"/>
      <c r="SOT2" s="91"/>
      <c r="SOU2" s="91"/>
      <c r="SOV2" s="91"/>
      <c r="SOW2" s="91"/>
      <c r="SOX2" s="91"/>
      <c r="SOY2" s="91"/>
      <c r="SOZ2" s="91"/>
      <c r="SPA2" s="91"/>
      <c r="SPB2" s="91"/>
      <c r="SPC2" s="91"/>
      <c r="SPD2" s="91"/>
      <c r="SPE2" s="91"/>
      <c r="SPF2" s="91"/>
      <c r="SPG2" s="91"/>
      <c r="SPH2" s="91"/>
      <c r="SPI2" s="91"/>
      <c r="SPJ2" s="91"/>
      <c r="SPK2" s="91"/>
      <c r="SPL2" s="91"/>
      <c r="SPM2" s="91"/>
      <c r="SPN2" s="91"/>
      <c r="SPO2" s="91"/>
      <c r="SPP2" s="91"/>
      <c r="SPQ2" s="91"/>
      <c r="SPR2" s="91"/>
      <c r="SPS2" s="91"/>
      <c r="SPT2" s="91"/>
      <c r="SPU2" s="91"/>
      <c r="SPV2" s="91"/>
      <c r="SPW2" s="91"/>
      <c r="SPX2" s="91"/>
      <c r="SPY2" s="91"/>
      <c r="SPZ2" s="91"/>
      <c r="SQA2" s="91"/>
      <c r="SQB2" s="91"/>
      <c r="SQC2" s="91"/>
      <c r="SQD2" s="91"/>
      <c r="SQE2" s="91"/>
      <c r="SQF2" s="91"/>
      <c r="SQG2" s="91"/>
      <c r="SQH2" s="91"/>
      <c r="SQI2" s="91"/>
      <c r="SQJ2" s="91"/>
      <c r="SQK2" s="91"/>
      <c r="SQL2" s="91"/>
      <c r="SQM2" s="91"/>
      <c r="SQN2" s="91"/>
      <c r="SQO2" s="91"/>
      <c r="SQP2" s="91"/>
      <c r="SQQ2" s="91"/>
      <c r="SQR2" s="91"/>
      <c r="SQS2" s="91"/>
      <c r="SQT2" s="91"/>
      <c r="SQU2" s="91"/>
      <c r="SQV2" s="91"/>
      <c r="SQW2" s="91"/>
      <c r="SQX2" s="91"/>
      <c r="SQY2" s="91"/>
      <c r="SQZ2" s="91"/>
      <c r="SRA2" s="91"/>
      <c r="SRB2" s="91"/>
      <c r="SRC2" s="91"/>
      <c r="SRD2" s="91"/>
      <c r="SRE2" s="91"/>
      <c r="SRF2" s="91"/>
      <c r="SRG2" s="91"/>
      <c r="SRH2" s="91"/>
      <c r="SRI2" s="91"/>
      <c r="SRJ2" s="91"/>
      <c r="SRK2" s="91"/>
      <c r="SRL2" s="91"/>
      <c r="SRM2" s="91"/>
      <c r="SRN2" s="91"/>
      <c r="SRO2" s="91"/>
      <c r="SRP2" s="91"/>
      <c r="SRQ2" s="91"/>
      <c r="SRR2" s="91"/>
      <c r="SRS2" s="91"/>
      <c r="SRT2" s="91"/>
      <c r="SRU2" s="91"/>
      <c r="SRV2" s="91"/>
      <c r="SRW2" s="91"/>
      <c r="SRX2" s="91"/>
      <c r="SRY2" s="91"/>
      <c r="SRZ2" s="91"/>
      <c r="SSA2" s="91"/>
      <c r="SSB2" s="91"/>
      <c r="SSC2" s="91"/>
      <c r="SSD2" s="91"/>
      <c r="SSE2" s="91"/>
      <c r="SSF2" s="91"/>
      <c r="SSG2" s="91"/>
      <c r="SSH2" s="91"/>
      <c r="SSI2" s="91"/>
      <c r="SSJ2" s="91"/>
      <c r="SSK2" s="91"/>
      <c r="SSL2" s="91"/>
      <c r="SSM2" s="91"/>
      <c r="SSN2" s="91"/>
      <c r="SSO2" s="91"/>
      <c r="SSP2" s="91"/>
      <c r="SSQ2" s="91"/>
      <c r="SSR2" s="91"/>
      <c r="SSS2" s="91"/>
      <c r="SST2" s="91"/>
      <c r="SSU2" s="91"/>
      <c r="SSV2" s="91"/>
      <c r="SSW2" s="91"/>
      <c r="SSX2" s="91"/>
      <c r="SSY2" s="91"/>
      <c r="SSZ2" s="91"/>
      <c r="STA2" s="91"/>
      <c r="STB2" s="91"/>
      <c r="STC2" s="91"/>
      <c r="STD2" s="91"/>
      <c r="STE2" s="91"/>
      <c r="STF2" s="91"/>
      <c r="STG2" s="91"/>
      <c r="STH2" s="91"/>
      <c r="STI2" s="91"/>
      <c r="STJ2" s="91"/>
      <c r="STK2" s="91"/>
      <c r="STL2" s="91"/>
      <c r="STM2" s="91"/>
      <c r="STN2" s="91"/>
      <c r="STO2" s="91"/>
      <c r="STP2" s="91"/>
      <c r="STQ2" s="91"/>
      <c r="STR2" s="91"/>
      <c r="STS2" s="91"/>
      <c r="STT2" s="91"/>
      <c r="STU2" s="91"/>
      <c r="STV2" s="91"/>
      <c r="STW2" s="91"/>
      <c r="STX2" s="91"/>
      <c r="STY2" s="91"/>
      <c r="STZ2" s="91"/>
      <c r="SUA2" s="91"/>
      <c r="SUB2" s="91"/>
      <c r="SUC2" s="91"/>
      <c r="SUD2" s="91"/>
      <c r="SUE2" s="91"/>
      <c r="SUF2" s="91"/>
      <c r="SUG2" s="91"/>
      <c r="SUH2" s="91"/>
      <c r="SUI2" s="91"/>
      <c r="SUJ2" s="91"/>
      <c r="SUK2" s="91"/>
      <c r="SUL2" s="91"/>
      <c r="SUM2" s="91"/>
      <c r="SUN2" s="91"/>
      <c r="SUO2" s="91"/>
      <c r="SUP2" s="91"/>
      <c r="SUQ2" s="91"/>
      <c r="SUR2" s="91"/>
      <c r="SUS2" s="91"/>
      <c r="SUT2" s="91"/>
      <c r="SUU2" s="91"/>
      <c r="SUV2" s="91"/>
      <c r="SUW2" s="91"/>
      <c r="SUX2" s="91"/>
      <c r="SUY2" s="91"/>
      <c r="SUZ2" s="91"/>
      <c r="SVA2" s="91"/>
      <c r="SVB2" s="91"/>
      <c r="SVC2" s="91"/>
      <c r="SVD2" s="91"/>
      <c r="SVE2" s="91"/>
      <c r="SVF2" s="91"/>
      <c r="SVG2" s="91"/>
      <c r="SVH2" s="91"/>
      <c r="SVI2" s="91"/>
      <c r="SVJ2" s="91"/>
      <c r="SVK2" s="91"/>
      <c r="SVL2" s="91"/>
      <c r="SVM2" s="91"/>
      <c r="SVN2" s="91"/>
      <c r="SVO2" s="91"/>
      <c r="SVP2" s="91"/>
      <c r="SVQ2" s="91"/>
      <c r="SVR2" s="91"/>
      <c r="SVS2" s="91"/>
      <c r="SVT2" s="91"/>
      <c r="SVU2" s="91"/>
      <c r="SVV2" s="91"/>
      <c r="SVW2" s="91"/>
      <c r="SVX2" s="91"/>
      <c r="SVY2" s="91"/>
      <c r="SVZ2" s="91"/>
      <c r="SWA2" s="91"/>
      <c r="SWB2" s="91"/>
      <c r="SWC2" s="91"/>
      <c r="SWD2" s="91"/>
      <c r="SWE2" s="91"/>
      <c r="SWF2" s="91"/>
      <c r="SWG2" s="91"/>
      <c r="SWH2" s="91"/>
      <c r="SWI2" s="91"/>
      <c r="SWJ2" s="91"/>
      <c r="SWK2" s="91"/>
      <c r="SWL2" s="91"/>
      <c r="SWM2" s="91"/>
      <c r="SWN2" s="91"/>
      <c r="SWO2" s="91"/>
      <c r="SWP2" s="91"/>
      <c r="SWQ2" s="91"/>
      <c r="SWR2" s="91"/>
      <c r="SWS2" s="91"/>
      <c r="SWT2" s="91"/>
      <c r="SWU2" s="91"/>
      <c r="SWV2" s="91"/>
      <c r="SWW2" s="91"/>
      <c r="SWX2" s="91"/>
      <c r="SWY2" s="91"/>
      <c r="SWZ2" s="91"/>
      <c r="SXA2" s="91"/>
      <c r="SXB2" s="91"/>
      <c r="SXC2" s="91"/>
      <c r="SXD2" s="91"/>
      <c r="SXE2" s="91"/>
      <c r="SXF2" s="91"/>
      <c r="SXG2" s="91"/>
      <c r="SXH2" s="91"/>
      <c r="SXI2" s="91"/>
      <c r="SXJ2" s="91"/>
      <c r="SXK2" s="91"/>
      <c r="SXL2" s="91"/>
      <c r="SXM2" s="91"/>
      <c r="SXN2" s="91"/>
      <c r="SXO2" s="91"/>
      <c r="SXP2" s="91"/>
      <c r="SXQ2" s="91"/>
      <c r="SXR2" s="91"/>
      <c r="SXS2" s="91"/>
      <c r="SXT2" s="91"/>
      <c r="SXU2" s="91"/>
      <c r="SXV2" s="91"/>
      <c r="SXW2" s="91"/>
      <c r="SXX2" s="91"/>
      <c r="SXY2" s="91"/>
      <c r="SXZ2" s="91"/>
      <c r="SYA2" s="91"/>
      <c r="SYB2" s="91"/>
      <c r="SYC2" s="91"/>
      <c r="SYD2" s="91"/>
      <c r="SYE2" s="91"/>
      <c r="SYF2" s="91"/>
      <c r="SYG2" s="91"/>
      <c r="SYH2" s="91"/>
      <c r="SYI2" s="91"/>
      <c r="SYJ2" s="91"/>
      <c r="SYK2" s="91"/>
      <c r="SYL2" s="91"/>
      <c r="SYM2" s="91"/>
      <c r="SYN2" s="91"/>
      <c r="SYO2" s="91"/>
      <c r="SYP2" s="91"/>
      <c r="SYQ2" s="91"/>
      <c r="SYR2" s="91"/>
      <c r="SYS2" s="91"/>
      <c r="SYT2" s="91"/>
      <c r="SYU2" s="91"/>
      <c r="SYV2" s="91"/>
      <c r="SYW2" s="91"/>
      <c r="SYX2" s="91"/>
      <c r="SYY2" s="91"/>
      <c r="SYZ2" s="91"/>
      <c r="SZA2" s="91"/>
      <c r="SZB2" s="91"/>
      <c r="SZC2" s="91"/>
      <c r="SZD2" s="91"/>
      <c r="SZE2" s="91"/>
      <c r="SZF2" s="91"/>
      <c r="SZG2" s="91"/>
      <c r="SZH2" s="91"/>
      <c r="SZI2" s="91"/>
      <c r="SZJ2" s="91"/>
      <c r="SZK2" s="91"/>
      <c r="SZL2" s="91"/>
      <c r="SZM2" s="91"/>
      <c r="SZN2" s="91"/>
      <c r="SZO2" s="91"/>
      <c r="SZP2" s="91"/>
      <c r="SZQ2" s="91"/>
      <c r="SZR2" s="91"/>
      <c r="SZS2" s="91"/>
      <c r="SZT2" s="91"/>
      <c r="SZU2" s="91"/>
      <c r="SZV2" s="91"/>
      <c r="SZW2" s="91"/>
      <c r="SZX2" s="91"/>
      <c r="SZY2" s="91"/>
      <c r="SZZ2" s="91"/>
      <c r="TAA2" s="91"/>
      <c r="TAB2" s="91"/>
      <c r="TAC2" s="91"/>
      <c r="TAD2" s="91"/>
      <c r="TAE2" s="91"/>
      <c r="TAF2" s="91"/>
      <c r="TAG2" s="91"/>
      <c r="TAH2" s="91"/>
      <c r="TAI2" s="91"/>
      <c r="TAJ2" s="91"/>
      <c r="TAK2" s="91"/>
      <c r="TAL2" s="91"/>
      <c r="TAM2" s="91"/>
      <c r="TAN2" s="91"/>
      <c r="TAO2" s="91"/>
      <c r="TAP2" s="91"/>
      <c r="TAQ2" s="91"/>
      <c r="TAR2" s="91"/>
      <c r="TAS2" s="91"/>
      <c r="TAT2" s="91"/>
      <c r="TAU2" s="91"/>
      <c r="TAV2" s="91"/>
      <c r="TAW2" s="91"/>
      <c r="TAX2" s="91"/>
      <c r="TAY2" s="91"/>
      <c r="TAZ2" s="91"/>
      <c r="TBA2" s="91"/>
      <c r="TBB2" s="91"/>
      <c r="TBC2" s="91"/>
      <c r="TBD2" s="91"/>
      <c r="TBE2" s="91"/>
      <c r="TBF2" s="91"/>
      <c r="TBG2" s="91"/>
      <c r="TBH2" s="91"/>
      <c r="TBI2" s="91"/>
      <c r="TBJ2" s="91"/>
      <c r="TBK2" s="91"/>
      <c r="TBL2" s="91"/>
      <c r="TBM2" s="91"/>
      <c r="TBN2" s="91"/>
      <c r="TBO2" s="91"/>
      <c r="TBP2" s="91"/>
      <c r="TBQ2" s="91"/>
      <c r="TBR2" s="91"/>
      <c r="TBS2" s="91"/>
      <c r="TBT2" s="91"/>
      <c r="TBU2" s="91"/>
      <c r="TBV2" s="91"/>
      <c r="TBW2" s="91"/>
      <c r="TBX2" s="91"/>
      <c r="TBY2" s="91"/>
      <c r="TBZ2" s="91"/>
      <c r="TCA2" s="91"/>
      <c r="TCB2" s="91"/>
      <c r="TCC2" s="91"/>
      <c r="TCD2" s="91"/>
      <c r="TCE2" s="91"/>
      <c r="TCF2" s="91"/>
      <c r="TCG2" s="91"/>
      <c r="TCH2" s="91"/>
      <c r="TCI2" s="91"/>
      <c r="TCJ2" s="91"/>
      <c r="TCK2" s="91"/>
      <c r="TCL2" s="91"/>
      <c r="TCM2" s="91"/>
      <c r="TCN2" s="91"/>
      <c r="TCO2" s="91"/>
      <c r="TCP2" s="91"/>
      <c r="TCQ2" s="91"/>
      <c r="TCR2" s="91"/>
      <c r="TCS2" s="91"/>
      <c r="TCT2" s="91"/>
      <c r="TCU2" s="91"/>
      <c r="TCV2" s="91"/>
      <c r="TCW2" s="91"/>
      <c r="TCX2" s="91"/>
      <c r="TCY2" s="91"/>
      <c r="TCZ2" s="91"/>
      <c r="TDA2" s="91"/>
      <c r="TDB2" s="91"/>
      <c r="TDC2" s="91"/>
      <c r="TDD2" s="91"/>
      <c r="TDE2" s="91"/>
      <c r="TDF2" s="91"/>
      <c r="TDG2" s="91"/>
      <c r="TDH2" s="91"/>
      <c r="TDI2" s="91"/>
      <c r="TDJ2" s="91"/>
      <c r="TDK2" s="91"/>
      <c r="TDL2" s="91"/>
      <c r="TDM2" s="91"/>
      <c r="TDN2" s="91"/>
      <c r="TDO2" s="91"/>
      <c r="TDP2" s="91"/>
      <c r="TDQ2" s="91"/>
      <c r="TDR2" s="91"/>
      <c r="TDS2" s="91"/>
      <c r="TDT2" s="91"/>
      <c r="TDU2" s="91"/>
      <c r="TDV2" s="91"/>
      <c r="TDW2" s="91"/>
      <c r="TDX2" s="91"/>
      <c r="TDY2" s="91"/>
      <c r="TDZ2" s="91"/>
      <c r="TEA2" s="91"/>
      <c r="TEB2" s="91"/>
      <c r="TEC2" s="91"/>
      <c r="TED2" s="91"/>
      <c r="TEE2" s="91"/>
      <c r="TEF2" s="91"/>
      <c r="TEG2" s="91"/>
      <c r="TEH2" s="91"/>
      <c r="TEI2" s="91"/>
      <c r="TEJ2" s="91"/>
      <c r="TEK2" s="91"/>
      <c r="TEL2" s="91"/>
      <c r="TEM2" s="91"/>
      <c r="TEN2" s="91"/>
      <c r="TEO2" s="91"/>
      <c r="TEP2" s="91"/>
      <c r="TEQ2" s="91"/>
      <c r="TER2" s="91"/>
      <c r="TES2" s="91"/>
      <c r="TET2" s="91"/>
      <c r="TEU2" s="91"/>
      <c r="TEV2" s="91"/>
      <c r="TEW2" s="91"/>
      <c r="TEX2" s="91"/>
      <c r="TEY2" s="91"/>
      <c r="TEZ2" s="91"/>
      <c r="TFA2" s="91"/>
      <c r="TFB2" s="91"/>
      <c r="TFC2" s="91"/>
      <c r="TFD2" s="91"/>
      <c r="TFE2" s="91"/>
      <c r="TFF2" s="91"/>
      <c r="TFG2" s="91"/>
      <c r="TFH2" s="91"/>
      <c r="TFI2" s="91"/>
      <c r="TFJ2" s="91"/>
      <c r="TFK2" s="91"/>
      <c r="TFL2" s="91"/>
      <c r="TFM2" s="91"/>
      <c r="TFN2" s="91"/>
      <c r="TFO2" s="91"/>
      <c r="TFP2" s="91"/>
      <c r="TFQ2" s="91"/>
      <c r="TFR2" s="91"/>
      <c r="TFS2" s="91"/>
      <c r="TFT2" s="91"/>
      <c r="TFU2" s="91"/>
      <c r="TFV2" s="91"/>
      <c r="TFW2" s="91"/>
      <c r="TFX2" s="91"/>
      <c r="TFY2" s="91"/>
      <c r="TFZ2" s="91"/>
      <c r="TGA2" s="91"/>
      <c r="TGB2" s="91"/>
      <c r="TGC2" s="91"/>
      <c r="TGD2" s="91"/>
      <c r="TGE2" s="91"/>
      <c r="TGF2" s="91"/>
      <c r="TGG2" s="91"/>
      <c r="TGH2" s="91"/>
      <c r="TGI2" s="91"/>
      <c r="TGJ2" s="91"/>
      <c r="TGK2" s="91"/>
      <c r="TGL2" s="91"/>
      <c r="TGM2" s="91"/>
      <c r="TGN2" s="91"/>
      <c r="TGO2" s="91"/>
      <c r="TGP2" s="91"/>
      <c r="TGQ2" s="91"/>
      <c r="TGR2" s="91"/>
      <c r="TGS2" s="91"/>
      <c r="TGT2" s="91"/>
      <c r="TGU2" s="91"/>
      <c r="TGV2" s="91"/>
      <c r="TGW2" s="91"/>
      <c r="TGX2" s="91"/>
      <c r="TGY2" s="91"/>
      <c r="TGZ2" s="91"/>
      <c r="THA2" s="91"/>
      <c r="THB2" s="91"/>
      <c r="THC2" s="91"/>
      <c r="THD2" s="91"/>
      <c r="THE2" s="91"/>
      <c r="THF2" s="91"/>
      <c r="THG2" s="91"/>
      <c r="THH2" s="91"/>
      <c r="THI2" s="91"/>
      <c r="THJ2" s="91"/>
      <c r="THK2" s="91"/>
      <c r="THL2" s="91"/>
      <c r="THM2" s="91"/>
      <c r="THN2" s="91"/>
      <c r="THO2" s="91"/>
      <c r="THP2" s="91"/>
      <c r="THQ2" s="91"/>
      <c r="THR2" s="91"/>
      <c r="THS2" s="91"/>
      <c r="THT2" s="91"/>
      <c r="THU2" s="91"/>
      <c r="THV2" s="91"/>
      <c r="THW2" s="91"/>
      <c r="THX2" s="91"/>
      <c r="THY2" s="91"/>
      <c r="THZ2" s="91"/>
      <c r="TIA2" s="91"/>
      <c r="TIB2" s="91"/>
      <c r="TIC2" s="91"/>
      <c r="TID2" s="91"/>
      <c r="TIE2" s="91"/>
      <c r="TIF2" s="91"/>
      <c r="TIG2" s="91"/>
      <c r="TIH2" s="91"/>
      <c r="TII2" s="91"/>
      <c r="TIJ2" s="91"/>
      <c r="TIK2" s="91"/>
      <c r="TIL2" s="91"/>
      <c r="TIM2" s="91"/>
      <c r="TIN2" s="91"/>
      <c r="TIO2" s="91"/>
      <c r="TIP2" s="91"/>
      <c r="TIQ2" s="91"/>
      <c r="TIR2" s="91"/>
      <c r="TIS2" s="91"/>
      <c r="TIT2" s="91"/>
      <c r="TIU2" s="91"/>
      <c r="TIV2" s="91"/>
      <c r="TIW2" s="91"/>
      <c r="TIX2" s="91"/>
      <c r="TIY2" s="91"/>
      <c r="TIZ2" s="91"/>
      <c r="TJA2" s="91"/>
      <c r="TJB2" s="91"/>
      <c r="TJC2" s="91"/>
      <c r="TJD2" s="91"/>
      <c r="TJE2" s="91"/>
      <c r="TJF2" s="91"/>
      <c r="TJG2" s="91"/>
      <c r="TJH2" s="91"/>
      <c r="TJI2" s="91"/>
      <c r="TJJ2" s="91"/>
      <c r="TJK2" s="91"/>
      <c r="TJL2" s="91"/>
      <c r="TJM2" s="91"/>
      <c r="TJN2" s="91"/>
      <c r="TJO2" s="91"/>
      <c r="TJP2" s="91"/>
      <c r="TJQ2" s="91"/>
      <c r="TJR2" s="91"/>
      <c r="TJS2" s="91"/>
      <c r="TJT2" s="91"/>
      <c r="TJU2" s="91"/>
      <c r="TJV2" s="91"/>
      <c r="TJW2" s="91"/>
      <c r="TJX2" s="91"/>
      <c r="TJY2" s="91"/>
      <c r="TJZ2" s="91"/>
      <c r="TKA2" s="91"/>
      <c r="TKB2" s="91"/>
      <c r="TKC2" s="91"/>
      <c r="TKD2" s="91"/>
      <c r="TKE2" s="91"/>
      <c r="TKF2" s="91"/>
      <c r="TKG2" s="91"/>
      <c r="TKH2" s="91"/>
      <c r="TKI2" s="91"/>
      <c r="TKJ2" s="91"/>
      <c r="TKK2" s="91"/>
      <c r="TKL2" s="91"/>
      <c r="TKM2" s="91"/>
      <c r="TKN2" s="91"/>
      <c r="TKO2" s="91"/>
      <c r="TKP2" s="91"/>
      <c r="TKQ2" s="91"/>
      <c r="TKR2" s="91"/>
      <c r="TKS2" s="91"/>
      <c r="TKT2" s="91"/>
      <c r="TKU2" s="91"/>
      <c r="TKV2" s="91"/>
      <c r="TKW2" s="91"/>
      <c r="TKX2" s="91"/>
      <c r="TKY2" s="91"/>
      <c r="TKZ2" s="91"/>
      <c r="TLA2" s="91"/>
      <c r="TLB2" s="91"/>
      <c r="TLC2" s="91"/>
      <c r="TLD2" s="91"/>
      <c r="TLE2" s="91"/>
      <c r="TLF2" s="91"/>
      <c r="TLG2" s="91"/>
      <c r="TLH2" s="91"/>
      <c r="TLI2" s="91"/>
      <c r="TLJ2" s="91"/>
      <c r="TLK2" s="91"/>
      <c r="TLL2" s="91"/>
      <c r="TLM2" s="91"/>
      <c r="TLN2" s="91"/>
      <c r="TLO2" s="91"/>
      <c r="TLP2" s="91"/>
      <c r="TLQ2" s="91"/>
      <c r="TLR2" s="91"/>
      <c r="TLS2" s="91"/>
      <c r="TLT2" s="91"/>
      <c r="TLU2" s="91"/>
      <c r="TLV2" s="91"/>
      <c r="TLW2" s="91"/>
      <c r="TLX2" s="91"/>
      <c r="TLY2" s="91"/>
      <c r="TLZ2" s="91"/>
      <c r="TMA2" s="91"/>
      <c r="TMB2" s="91"/>
      <c r="TMC2" s="91"/>
      <c r="TMD2" s="91"/>
      <c r="TME2" s="91"/>
      <c r="TMF2" s="91"/>
      <c r="TMG2" s="91"/>
      <c r="TMH2" s="91"/>
      <c r="TMI2" s="91"/>
      <c r="TMJ2" s="91"/>
      <c r="TMK2" s="91"/>
      <c r="TML2" s="91"/>
      <c r="TMM2" s="91"/>
      <c r="TMN2" s="91"/>
      <c r="TMO2" s="91"/>
      <c r="TMP2" s="91"/>
      <c r="TMQ2" s="91"/>
      <c r="TMR2" s="91"/>
      <c r="TMS2" s="91"/>
      <c r="TMT2" s="91"/>
      <c r="TMU2" s="91"/>
      <c r="TMV2" s="91"/>
      <c r="TMW2" s="91"/>
      <c r="TMX2" s="91"/>
      <c r="TMY2" s="91"/>
      <c r="TMZ2" s="91"/>
      <c r="TNA2" s="91"/>
      <c r="TNB2" s="91"/>
      <c r="TNC2" s="91"/>
      <c r="TND2" s="91"/>
      <c r="TNE2" s="91"/>
      <c r="TNF2" s="91"/>
      <c r="TNG2" s="91"/>
      <c r="TNH2" s="91"/>
      <c r="TNI2" s="91"/>
      <c r="TNJ2" s="91"/>
      <c r="TNK2" s="91"/>
      <c r="TNL2" s="91"/>
      <c r="TNM2" s="91"/>
      <c r="TNN2" s="91"/>
      <c r="TNO2" s="91"/>
      <c r="TNP2" s="91"/>
      <c r="TNQ2" s="91"/>
      <c r="TNR2" s="91"/>
      <c r="TNS2" s="91"/>
      <c r="TNT2" s="91"/>
      <c r="TNU2" s="91"/>
      <c r="TNV2" s="91"/>
      <c r="TNW2" s="91"/>
      <c r="TNX2" s="91"/>
      <c r="TNY2" s="91"/>
      <c r="TNZ2" s="91"/>
      <c r="TOA2" s="91"/>
      <c r="TOB2" s="91"/>
      <c r="TOC2" s="91"/>
      <c r="TOD2" s="91"/>
      <c r="TOE2" s="91"/>
      <c r="TOF2" s="91"/>
      <c r="TOG2" s="91"/>
      <c r="TOH2" s="91"/>
      <c r="TOI2" s="91"/>
      <c r="TOJ2" s="91"/>
      <c r="TOK2" s="91"/>
      <c r="TOL2" s="91"/>
      <c r="TOM2" s="91"/>
      <c r="TON2" s="91"/>
      <c r="TOO2" s="91"/>
      <c r="TOP2" s="91"/>
      <c r="TOQ2" s="91"/>
      <c r="TOR2" s="91"/>
      <c r="TOS2" s="91"/>
      <c r="TOT2" s="91"/>
      <c r="TOU2" s="91"/>
      <c r="TOV2" s="91"/>
      <c r="TOW2" s="91"/>
      <c r="TOX2" s="91"/>
      <c r="TOY2" s="91"/>
      <c r="TOZ2" s="91"/>
      <c r="TPA2" s="91"/>
      <c r="TPB2" s="91"/>
      <c r="TPC2" s="91"/>
      <c r="TPD2" s="91"/>
      <c r="TPE2" s="91"/>
      <c r="TPF2" s="91"/>
      <c r="TPG2" s="91"/>
      <c r="TPH2" s="91"/>
      <c r="TPI2" s="91"/>
      <c r="TPJ2" s="91"/>
      <c r="TPK2" s="91"/>
      <c r="TPL2" s="91"/>
      <c r="TPM2" s="91"/>
      <c r="TPN2" s="91"/>
      <c r="TPO2" s="91"/>
      <c r="TPP2" s="91"/>
      <c r="TPQ2" s="91"/>
      <c r="TPR2" s="91"/>
      <c r="TPS2" s="91"/>
      <c r="TPT2" s="91"/>
      <c r="TPU2" s="91"/>
      <c r="TPV2" s="91"/>
      <c r="TPW2" s="91"/>
      <c r="TPX2" s="91"/>
      <c r="TPY2" s="91"/>
      <c r="TPZ2" s="91"/>
      <c r="TQA2" s="91"/>
      <c r="TQB2" s="91"/>
      <c r="TQC2" s="91"/>
      <c r="TQD2" s="91"/>
      <c r="TQE2" s="91"/>
      <c r="TQF2" s="91"/>
      <c r="TQG2" s="91"/>
      <c r="TQH2" s="91"/>
      <c r="TQI2" s="91"/>
      <c r="TQJ2" s="91"/>
      <c r="TQK2" s="91"/>
      <c r="TQL2" s="91"/>
      <c r="TQM2" s="91"/>
      <c r="TQN2" s="91"/>
      <c r="TQO2" s="91"/>
      <c r="TQP2" s="91"/>
      <c r="TQQ2" s="91"/>
      <c r="TQR2" s="91"/>
      <c r="TQS2" s="91"/>
      <c r="TQT2" s="91"/>
      <c r="TQU2" s="91"/>
      <c r="TQV2" s="91"/>
      <c r="TQW2" s="91"/>
      <c r="TQX2" s="91"/>
      <c r="TQY2" s="91"/>
      <c r="TQZ2" s="91"/>
      <c r="TRA2" s="91"/>
      <c r="TRB2" s="91"/>
      <c r="TRC2" s="91"/>
      <c r="TRD2" s="91"/>
      <c r="TRE2" s="91"/>
      <c r="TRF2" s="91"/>
      <c r="TRG2" s="91"/>
      <c r="TRH2" s="91"/>
      <c r="TRI2" s="91"/>
      <c r="TRJ2" s="91"/>
      <c r="TRK2" s="91"/>
      <c r="TRL2" s="91"/>
      <c r="TRM2" s="91"/>
      <c r="TRN2" s="91"/>
      <c r="TRO2" s="91"/>
      <c r="TRP2" s="91"/>
      <c r="TRQ2" s="91"/>
      <c r="TRR2" s="91"/>
      <c r="TRS2" s="91"/>
      <c r="TRT2" s="91"/>
      <c r="TRU2" s="91"/>
      <c r="TRV2" s="91"/>
      <c r="TRW2" s="91"/>
      <c r="TRX2" s="91"/>
      <c r="TRY2" s="91"/>
      <c r="TRZ2" s="91"/>
      <c r="TSA2" s="91"/>
      <c r="TSB2" s="91"/>
      <c r="TSC2" s="91"/>
      <c r="TSD2" s="91"/>
      <c r="TSE2" s="91"/>
      <c r="TSF2" s="91"/>
      <c r="TSG2" s="91"/>
      <c r="TSH2" s="91"/>
      <c r="TSI2" s="91"/>
      <c r="TSJ2" s="91"/>
      <c r="TSK2" s="91"/>
      <c r="TSL2" s="91"/>
      <c r="TSM2" s="91"/>
      <c r="TSN2" s="91"/>
      <c r="TSO2" s="91"/>
      <c r="TSP2" s="91"/>
      <c r="TSQ2" s="91"/>
      <c r="TSR2" s="91"/>
      <c r="TSS2" s="91"/>
      <c r="TST2" s="91"/>
      <c r="TSU2" s="91"/>
      <c r="TSV2" s="91"/>
      <c r="TSW2" s="91"/>
      <c r="TSX2" s="91"/>
      <c r="TSY2" s="91"/>
      <c r="TSZ2" s="91"/>
      <c r="TTA2" s="91"/>
      <c r="TTB2" s="91"/>
      <c r="TTC2" s="91"/>
      <c r="TTD2" s="91"/>
      <c r="TTE2" s="91"/>
      <c r="TTF2" s="91"/>
      <c r="TTG2" s="91"/>
      <c r="TTH2" s="91"/>
      <c r="TTI2" s="91"/>
      <c r="TTJ2" s="91"/>
      <c r="TTK2" s="91"/>
      <c r="TTL2" s="91"/>
      <c r="TTM2" s="91"/>
      <c r="TTN2" s="91"/>
      <c r="TTO2" s="91"/>
      <c r="TTP2" s="91"/>
      <c r="TTQ2" s="91"/>
      <c r="TTR2" s="91"/>
      <c r="TTS2" s="91"/>
      <c r="TTT2" s="91"/>
      <c r="TTU2" s="91"/>
      <c r="TTV2" s="91"/>
      <c r="TTW2" s="91"/>
      <c r="TTX2" s="91"/>
      <c r="TTY2" s="91"/>
      <c r="TTZ2" s="91"/>
      <c r="TUA2" s="91"/>
      <c r="TUB2" s="91"/>
      <c r="TUC2" s="91"/>
      <c r="TUD2" s="91"/>
      <c r="TUE2" s="91"/>
      <c r="TUF2" s="91"/>
      <c r="TUG2" s="91"/>
      <c r="TUH2" s="91"/>
      <c r="TUI2" s="91"/>
      <c r="TUJ2" s="91"/>
      <c r="TUK2" s="91"/>
      <c r="TUL2" s="91"/>
      <c r="TUM2" s="91"/>
      <c r="TUN2" s="91"/>
      <c r="TUO2" s="91"/>
      <c r="TUP2" s="91"/>
      <c r="TUQ2" s="91"/>
      <c r="TUR2" s="91"/>
      <c r="TUS2" s="91"/>
      <c r="TUT2" s="91"/>
      <c r="TUU2" s="91"/>
      <c r="TUV2" s="91"/>
      <c r="TUW2" s="91"/>
      <c r="TUX2" s="91"/>
      <c r="TUY2" s="91"/>
      <c r="TUZ2" s="91"/>
      <c r="TVA2" s="91"/>
      <c r="TVB2" s="91"/>
      <c r="TVC2" s="91"/>
      <c r="TVD2" s="91"/>
      <c r="TVE2" s="91"/>
      <c r="TVF2" s="91"/>
      <c r="TVG2" s="91"/>
      <c r="TVH2" s="91"/>
      <c r="TVI2" s="91"/>
      <c r="TVJ2" s="91"/>
      <c r="TVK2" s="91"/>
      <c r="TVL2" s="91"/>
      <c r="TVM2" s="91"/>
      <c r="TVN2" s="91"/>
      <c r="TVO2" s="91"/>
      <c r="TVP2" s="91"/>
      <c r="TVQ2" s="91"/>
      <c r="TVR2" s="91"/>
      <c r="TVS2" s="91"/>
      <c r="TVT2" s="91"/>
      <c r="TVU2" s="91"/>
      <c r="TVV2" s="91"/>
      <c r="TVW2" s="91"/>
      <c r="TVX2" s="91"/>
      <c r="TVY2" s="91"/>
      <c r="TVZ2" s="91"/>
      <c r="TWA2" s="91"/>
      <c r="TWB2" s="91"/>
      <c r="TWC2" s="91"/>
      <c r="TWD2" s="91"/>
      <c r="TWE2" s="91"/>
      <c r="TWF2" s="91"/>
      <c r="TWG2" s="91"/>
      <c r="TWH2" s="91"/>
      <c r="TWI2" s="91"/>
      <c r="TWJ2" s="91"/>
      <c r="TWK2" s="91"/>
      <c r="TWL2" s="91"/>
      <c r="TWM2" s="91"/>
      <c r="TWN2" s="91"/>
      <c r="TWO2" s="91"/>
      <c r="TWP2" s="91"/>
      <c r="TWQ2" s="91"/>
      <c r="TWR2" s="91"/>
      <c r="TWS2" s="91"/>
      <c r="TWT2" s="91"/>
      <c r="TWU2" s="91"/>
      <c r="TWV2" s="91"/>
      <c r="TWW2" s="91"/>
      <c r="TWX2" s="91"/>
      <c r="TWY2" s="91"/>
      <c r="TWZ2" s="91"/>
      <c r="TXA2" s="91"/>
      <c r="TXB2" s="91"/>
      <c r="TXC2" s="91"/>
      <c r="TXD2" s="91"/>
      <c r="TXE2" s="91"/>
      <c r="TXF2" s="91"/>
      <c r="TXG2" s="91"/>
      <c r="TXH2" s="91"/>
      <c r="TXI2" s="91"/>
      <c r="TXJ2" s="91"/>
      <c r="TXK2" s="91"/>
      <c r="TXL2" s="91"/>
      <c r="TXM2" s="91"/>
      <c r="TXN2" s="91"/>
      <c r="TXO2" s="91"/>
      <c r="TXP2" s="91"/>
      <c r="TXQ2" s="91"/>
      <c r="TXR2" s="91"/>
      <c r="TXS2" s="91"/>
      <c r="TXT2" s="91"/>
      <c r="TXU2" s="91"/>
      <c r="TXV2" s="91"/>
      <c r="TXW2" s="91"/>
      <c r="TXX2" s="91"/>
      <c r="TXY2" s="91"/>
      <c r="TXZ2" s="91"/>
      <c r="TYA2" s="91"/>
      <c r="TYB2" s="91"/>
      <c r="TYC2" s="91"/>
      <c r="TYD2" s="91"/>
      <c r="TYE2" s="91"/>
      <c r="TYF2" s="91"/>
      <c r="TYG2" s="91"/>
      <c r="TYH2" s="91"/>
      <c r="TYI2" s="91"/>
      <c r="TYJ2" s="91"/>
      <c r="TYK2" s="91"/>
      <c r="TYL2" s="91"/>
      <c r="TYM2" s="91"/>
      <c r="TYN2" s="91"/>
      <c r="TYO2" s="91"/>
      <c r="TYP2" s="91"/>
      <c r="TYQ2" s="91"/>
      <c r="TYR2" s="91"/>
      <c r="TYS2" s="91"/>
      <c r="TYT2" s="91"/>
      <c r="TYU2" s="91"/>
      <c r="TYV2" s="91"/>
      <c r="TYW2" s="91"/>
      <c r="TYX2" s="91"/>
      <c r="TYY2" s="91"/>
      <c r="TYZ2" s="91"/>
      <c r="TZA2" s="91"/>
      <c r="TZB2" s="91"/>
      <c r="TZC2" s="91"/>
      <c r="TZD2" s="91"/>
      <c r="TZE2" s="91"/>
      <c r="TZF2" s="91"/>
      <c r="TZG2" s="91"/>
      <c r="TZH2" s="91"/>
      <c r="TZI2" s="91"/>
      <c r="TZJ2" s="91"/>
      <c r="TZK2" s="91"/>
      <c r="TZL2" s="91"/>
      <c r="TZM2" s="91"/>
      <c r="TZN2" s="91"/>
      <c r="TZO2" s="91"/>
      <c r="TZP2" s="91"/>
      <c r="TZQ2" s="91"/>
      <c r="TZR2" s="91"/>
      <c r="TZS2" s="91"/>
      <c r="TZT2" s="91"/>
      <c r="TZU2" s="91"/>
      <c r="TZV2" s="91"/>
      <c r="TZW2" s="91"/>
      <c r="TZX2" s="91"/>
      <c r="TZY2" s="91"/>
      <c r="TZZ2" s="91"/>
      <c r="UAA2" s="91"/>
      <c r="UAB2" s="91"/>
      <c r="UAC2" s="91"/>
      <c r="UAD2" s="91"/>
      <c r="UAE2" s="91"/>
      <c r="UAF2" s="91"/>
      <c r="UAG2" s="91"/>
      <c r="UAH2" s="91"/>
      <c r="UAI2" s="91"/>
      <c r="UAJ2" s="91"/>
      <c r="UAK2" s="91"/>
      <c r="UAL2" s="91"/>
      <c r="UAM2" s="91"/>
      <c r="UAN2" s="91"/>
      <c r="UAO2" s="91"/>
      <c r="UAP2" s="91"/>
      <c r="UAQ2" s="91"/>
      <c r="UAR2" s="91"/>
      <c r="UAS2" s="91"/>
      <c r="UAT2" s="91"/>
      <c r="UAU2" s="91"/>
      <c r="UAV2" s="91"/>
      <c r="UAW2" s="91"/>
      <c r="UAX2" s="91"/>
      <c r="UAY2" s="91"/>
      <c r="UAZ2" s="91"/>
      <c r="UBA2" s="91"/>
      <c r="UBB2" s="91"/>
      <c r="UBC2" s="91"/>
      <c r="UBD2" s="91"/>
      <c r="UBE2" s="91"/>
      <c r="UBF2" s="91"/>
      <c r="UBG2" s="91"/>
      <c r="UBH2" s="91"/>
      <c r="UBI2" s="91"/>
      <c r="UBJ2" s="91"/>
      <c r="UBK2" s="91"/>
      <c r="UBL2" s="91"/>
      <c r="UBM2" s="91"/>
      <c r="UBN2" s="91"/>
      <c r="UBO2" s="91"/>
      <c r="UBP2" s="91"/>
      <c r="UBQ2" s="91"/>
      <c r="UBR2" s="91"/>
      <c r="UBS2" s="91"/>
      <c r="UBT2" s="91"/>
      <c r="UBU2" s="91"/>
      <c r="UBV2" s="91"/>
      <c r="UBW2" s="91"/>
      <c r="UBX2" s="91"/>
      <c r="UBY2" s="91"/>
      <c r="UBZ2" s="91"/>
      <c r="UCA2" s="91"/>
      <c r="UCB2" s="91"/>
      <c r="UCC2" s="91"/>
      <c r="UCD2" s="91"/>
      <c r="UCE2" s="91"/>
      <c r="UCF2" s="91"/>
      <c r="UCG2" s="91"/>
      <c r="UCH2" s="91"/>
      <c r="UCI2" s="91"/>
      <c r="UCJ2" s="91"/>
      <c r="UCK2" s="91"/>
      <c r="UCL2" s="91"/>
      <c r="UCM2" s="91"/>
      <c r="UCN2" s="91"/>
      <c r="UCO2" s="91"/>
      <c r="UCP2" s="91"/>
      <c r="UCQ2" s="91"/>
      <c r="UCR2" s="91"/>
      <c r="UCS2" s="91"/>
      <c r="UCT2" s="91"/>
      <c r="UCU2" s="91"/>
      <c r="UCV2" s="91"/>
      <c r="UCW2" s="91"/>
      <c r="UCX2" s="91"/>
      <c r="UCY2" s="91"/>
      <c r="UCZ2" s="91"/>
      <c r="UDA2" s="91"/>
      <c r="UDB2" s="91"/>
      <c r="UDC2" s="91"/>
      <c r="UDD2" s="91"/>
      <c r="UDE2" s="91"/>
      <c r="UDF2" s="91"/>
      <c r="UDG2" s="91"/>
      <c r="UDH2" s="91"/>
      <c r="UDI2" s="91"/>
      <c r="UDJ2" s="91"/>
      <c r="UDK2" s="91"/>
      <c r="UDL2" s="91"/>
      <c r="UDM2" s="91"/>
      <c r="UDN2" s="91"/>
      <c r="UDO2" s="91"/>
      <c r="UDP2" s="91"/>
      <c r="UDQ2" s="91"/>
      <c r="UDR2" s="91"/>
      <c r="UDS2" s="91"/>
      <c r="UDT2" s="91"/>
      <c r="UDU2" s="91"/>
      <c r="UDV2" s="91"/>
      <c r="UDW2" s="91"/>
      <c r="UDX2" s="91"/>
      <c r="UDY2" s="91"/>
      <c r="UDZ2" s="91"/>
      <c r="UEA2" s="91"/>
      <c r="UEB2" s="91"/>
      <c r="UEC2" s="91"/>
      <c r="UED2" s="91"/>
      <c r="UEE2" s="91"/>
      <c r="UEF2" s="91"/>
      <c r="UEG2" s="91"/>
      <c r="UEH2" s="91"/>
      <c r="UEI2" s="91"/>
      <c r="UEJ2" s="91"/>
      <c r="UEK2" s="91"/>
      <c r="UEL2" s="91"/>
      <c r="UEM2" s="91"/>
      <c r="UEN2" s="91"/>
      <c r="UEO2" s="91"/>
      <c r="UEP2" s="91"/>
      <c r="UEQ2" s="91"/>
      <c r="UER2" s="91"/>
      <c r="UES2" s="91"/>
      <c r="UET2" s="91"/>
      <c r="UEU2" s="91"/>
      <c r="UEV2" s="91"/>
      <c r="UEW2" s="91"/>
      <c r="UEX2" s="91"/>
      <c r="UEY2" s="91"/>
      <c r="UEZ2" s="91"/>
      <c r="UFA2" s="91"/>
      <c r="UFB2" s="91"/>
      <c r="UFC2" s="91"/>
      <c r="UFD2" s="91"/>
      <c r="UFE2" s="91"/>
      <c r="UFF2" s="91"/>
      <c r="UFG2" s="91"/>
      <c r="UFH2" s="91"/>
      <c r="UFI2" s="91"/>
      <c r="UFJ2" s="91"/>
      <c r="UFK2" s="91"/>
      <c r="UFL2" s="91"/>
      <c r="UFM2" s="91"/>
      <c r="UFN2" s="91"/>
      <c r="UFO2" s="91"/>
      <c r="UFP2" s="91"/>
      <c r="UFQ2" s="91"/>
      <c r="UFR2" s="91"/>
      <c r="UFS2" s="91"/>
      <c r="UFT2" s="91"/>
      <c r="UFU2" s="91"/>
      <c r="UFV2" s="91"/>
      <c r="UFW2" s="91"/>
      <c r="UFX2" s="91"/>
      <c r="UFY2" s="91"/>
      <c r="UFZ2" s="91"/>
      <c r="UGA2" s="91"/>
      <c r="UGB2" s="91"/>
      <c r="UGC2" s="91"/>
      <c r="UGD2" s="91"/>
      <c r="UGE2" s="91"/>
      <c r="UGF2" s="91"/>
      <c r="UGG2" s="91"/>
      <c r="UGH2" s="91"/>
      <c r="UGI2" s="91"/>
      <c r="UGJ2" s="91"/>
      <c r="UGK2" s="91"/>
      <c r="UGL2" s="91"/>
      <c r="UGM2" s="91"/>
      <c r="UGN2" s="91"/>
      <c r="UGO2" s="91"/>
      <c r="UGP2" s="91"/>
      <c r="UGQ2" s="91"/>
      <c r="UGR2" s="91"/>
      <c r="UGS2" s="91"/>
      <c r="UGT2" s="91"/>
      <c r="UGU2" s="91"/>
      <c r="UGV2" s="91"/>
      <c r="UGW2" s="91"/>
      <c r="UGX2" s="91"/>
      <c r="UGY2" s="91"/>
      <c r="UGZ2" s="91"/>
      <c r="UHA2" s="91"/>
      <c r="UHB2" s="91"/>
      <c r="UHC2" s="91"/>
      <c r="UHD2" s="91"/>
      <c r="UHE2" s="91"/>
      <c r="UHF2" s="91"/>
      <c r="UHG2" s="91"/>
      <c r="UHH2" s="91"/>
      <c r="UHI2" s="91"/>
      <c r="UHJ2" s="91"/>
      <c r="UHK2" s="91"/>
      <c r="UHL2" s="91"/>
      <c r="UHM2" s="91"/>
      <c r="UHN2" s="91"/>
      <c r="UHO2" s="91"/>
      <c r="UHP2" s="91"/>
      <c r="UHQ2" s="91"/>
      <c r="UHR2" s="91"/>
      <c r="UHS2" s="91"/>
      <c r="UHT2" s="91"/>
      <c r="UHU2" s="91"/>
      <c r="UHV2" s="91"/>
      <c r="UHW2" s="91"/>
      <c r="UHX2" s="91"/>
      <c r="UHY2" s="91"/>
      <c r="UHZ2" s="91"/>
      <c r="UIA2" s="91"/>
      <c r="UIB2" s="91"/>
      <c r="UIC2" s="91"/>
      <c r="UID2" s="91"/>
      <c r="UIE2" s="91"/>
      <c r="UIF2" s="91"/>
      <c r="UIG2" s="91"/>
      <c r="UIH2" s="91"/>
      <c r="UII2" s="91"/>
      <c r="UIJ2" s="91"/>
      <c r="UIK2" s="91"/>
      <c r="UIL2" s="91"/>
      <c r="UIM2" s="91"/>
      <c r="UIN2" s="91"/>
      <c r="UIO2" s="91"/>
      <c r="UIP2" s="91"/>
      <c r="UIQ2" s="91"/>
      <c r="UIR2" s="91"/>
      <c r="UIS2" s="91"/>
      <c r="UIT2" s="91"/>
      <c r="UIU2" s="91"/>
      <c r="UIV2" s="91"/>
      <c r="UIW2" s="91"/>
      <c r="UIX2" s="91"/>
      <c r="UIY2" s="91"/>
      <c r="UIZ2" s="91"/>
      <c r="UJA2" s="91"/>
      <c r="UJB2" s="91"/>
      <c r="UJC2" s="91"/>
      <c r="UJD2" s="91"/>
      <c r="UJE2" s="91"/>
      <c r="UJF2" s="91"/>
      <c r="UJG2" s="91"/>
      <c r="UJH2" s="91"/>
      <c r="UJI2" s="91"/>
      <c r="UJJ2" s="91"/>
      <c r="UJK2" s="91"/>
      <c r="UJL2" s="91"/>
      <c r="UJM2" s="91"/>
      <c r="UJN2" s="91"/>
      <c r="UJO2" s="91"/>
      <c r="UJP2" s="91"/>
      <c r="UJQ2" s="91"/>
      <c r="UJR2" s="91"/>
      <c r="UJS2" s="91"/>
      <c r="UJT2" s="91"/>
      <c r="UJU2" s="91"/>
      <c r="UJV2" s="91"/>
      <c r="UJW2" s="91"/>
      <c r="UJX2" s="91"/>
      <c r="UJY2" s="91"/>
      <c r="UJZ2" s="91"/>
      <c r="UKA2" s="91"/>
      <c r="UKB2" s="91"/>
      <c r="UKC2" s="91"/>
      <c r="UKD2" s="91"/>
      <c r="UKE2" s="91"/>
      <c r="UKF2" s="91"/>
      <c r="UKG2" s="91"/>
      <c r="UKH2" s="91"/>
      <c r="UKI2" s="91"/>
      <c r="UKJ2" s="91"/>
      <c r="UKK2" s="91"/>
      <c r="UKL2" s="91"/>
      <c r="UKM2" s="91"/>
      <c r="UKN2" s="91"/>
      <c r="UKO2" s="91"/>
      <c r="UKP2" s="91"/>
      <c r="UKQ2" s="91"/>
      <c r="UKR2" s="91"/>
      <c r="UKS2" s="91"/>
      <c r="UKT2" s="91"/>
      <c r="UKU2" s="91"/>
      <c r="UKV2" s="91"/>
      <c r="UKW2" s="91"/>
      <c r="UKX2" s="91"/>
      <c r="UKY2" s="91"/>
      <c r="UKZ2" s="91"/>
      <c r="ULA2" s="91"/>
      <c r="ULB2" s="91"/>
      <c r="ULC2" s="91"/>
      <c r="ULD2" s="91"/>
      <c r="ULE2" s="91"/>
      <c r="ULF2" s="91"/>
      <c r="ULG2" s="91"/>
      <c r="ULH2" s="91"/>
      <c r="ULI2" s="91"/>
      <c r="ULJ2" s="91"/>
      <c r="ULK2" s="91"/>
      <c r="ULL2" s="91"/>
      <c r="ULM2" s="91"/>
      <c r="ULN2" s="91"/>
      <c r="ULO2" s="91"/>
      <c r="ULP2" s="91"/>
      <c r="ULQ2" s="91"/>
      <c r="ULR2" s="91"/>
      <c r="ULS2" s="91"/>
      <c r="ULT2" s="91"/>
      <c r="ULU2" s="91"/>
      <c r="ULV2" s="91"/>
      <c r="ULW2" s="91"/>
      <c r="ULX2" s="91"/>
      <c r="ULY2" s="91"/>
      <c r="ULZ2" s="91"/>
      <c r="UMA2" s="91"/>
      <c r="UMB2" s="91"/>
      <c r="UMC2" s="91"/>
      <c r="UMD2" s="91"/>
      <c r="UME2" s="91"/>
      <c r="UMF2" s="91"/>
      <c r="UMG2" s="91"/>
      <c r="UMH2" s="91"/>
      <c r="UMI2" s="91"/>
      <c r="UMJ2" s="91"/>
      <c r="UMK2" s="91"/>
      <c r="UML2" s="91"/>
      <c r="UMM2" s="91"/>
      <c r="UMN2" s="91"/>
      <c r="UMO2" s="91"/>
      <c r="UMP2" s="91"/>
      <c r="UMQ2" s="91"/>
      <c r="UMR2" s="91"/>
      <c r="UMS2" s="91"/>
      <c r="UMT2" s="91"/>
      <c r="UMU2" s="91"/>
      <c r="UMV2" s="91"/>
      <c r="UMW2" s="91"/>
      <c r="UMX2" s="91"/>
      <c r="UMY2" s="91"/>
      <c r="UMZ2" s="91"/>
      <c r="UNA2" s="91"/>
      <c r="UNB2" s="91"/>
      <c r="UNC2" s="91"/>
      <c r="UND2" s="91"/>
      <c r="UNE2" s="91"/>
      <c r="UNF2" s="91"/>
      <c r="UNG2" s="91"/>
      <c r="UNH2" s="91"/>
      <c r="UNI2" s="91"/>
      <c r="UNJ2" s="91"/>
      <c r="UNK2" s="91"/>
      <c r="UNL2" s="91"/>
      <c r="UNM2" s="91"/>
      <c r="UNN2" s="91"/>
      <c r="UNO2" s="91"/>
      <c r="UNP2" s="91"/>
      <c r="UNQ2" s="91"/>
      <c r="UNR2" s="91"/>
      <c r="UNS2" s="91"/>
      <c r="UNT2" s="91"/>
      <c r="UNU2" s="91"/>
      <c r="UNV2" s="91"/>
      <c r="UNW2" s="91"/>
      <c r="UNX2" s="91"/>
      <c r="UNY2" s="91"/>
      <c r="UNZ2" s="91"/>
      <c r="UOA2" s="91"/>
      <c r="UOB2" s="91"/>
      <c r="UOC2" s="91"/>
      <c r="UOD2" s="91"/>
      <c r="UOE2" s="91"/>
      <c r="UOF2" s="91"/>
      <c r="UOG2" s="91"/>
      <c r="UOH2" s="91"/>
      <c r="UOI2" s="91"/>
      <c r="UOJ2" s="91"/>
      <c r="UOK2" s="91"/>
      <c r="UOL2" s="91"/>
      <c r="UOM2" s="91"/>
      <c r="UON2" s="91"/>
      <c r="UOO2" s="91"/>
      <c r="UOP2" s="91"/>
      <c r="UOQ2" s="91"/>
      <c r="UOR2" s="91"/>
      <c r="UOS2" s="91"/>
      <c r="UOT2" s="91"/>
      <c r="UOU2" s="91"/>
      <c r="UOV2" s="91"/>
      <c r="UOW2" s="91"/>
      <c r="UOX2" s="91"/>
      <c r="UOY2" s="91"/>
      <c r="UOZ2" s="91"/>
      <c r="UPA2" s="91"/>
      <c r="UPB2" s="91"/>
      <c r="UPC2" s="91"/>
      <c r="UPD2" s="91"/>
      <c r="UPE2" s="91"/>
      <c r="UPF2" s="91"/>
      <c r="UPG2" s="91"/>
      <c r="UPH2" s="91"/>
      <c r="UPI2" s="91"/>
      <c r="UPJ2" s="91"/>
      <c r="UPK2" s="91"/>
      <c r="UPL2" s="91"/>
      <c r="UPM2" s="91"/>
      <c r="UPN2" s="91"/>
      <c r="UPO2" s="91"/>
      <c r="UPP2" s="91"/>
      <c r="UPQ2" s="91"/>
      <c r="UPR2" s="91"/>
      <c r="UPS2" s="91"/>
      <c r="UPT2" s="91"/>
      <c r="UPU2" s="91"/>
      <c r="UPV2" s="91"/>
      <c r="UPW2" s="91"/>
      <c r="UPX2" s="91"/>
      <c r="UPY2" s="91"/>
      <c r="UPZ2" s="91"/>
      <c r="UQA2" s="91"/>
      <c r="UQB2" s="91"/>
      <c r="UQC2" s="91"/>
      <c r="UQD2" s="91"/>
      <c r="UQE2" s="91"/>
      <c r="UQF2" s="91"/>
      <c r="UQG2" s="91"/>
      <c r="UQH2" s="91"/>
      <c r="UQI2" s="91"/>
      <c r="UQJ2" s="91"/>
      <c r="UQK2" s="91"/>
      <c r="UQL2" s="91"/>
      <c r="UQM2" s="91"/>
      <c r="UQN2" s="91"/>
      <c r="UQO2" s="91"/>
      <c r="UQP2" s="91"/>
      <c r="UQQ2" s="91"/>
      <c r="UQR2" s="91"/>
      <c r="UQS2" s="91"/>
      <c r="UQT2" s="91"/>
      <c r="UQU2" s="91"/>
      <c r="UQV2" s="91"/>
      <c r="UQW2" s="91"/>
      <c r="UQX2" s="91"/>
      <c r="UQY2" s="91"/>
      <c r="UQZ2" s="91"/>
      <c r="URA2" s="91"/>
      <c r="URB2" s="91"/>
      <c r="URC2" s="91"/>
      <c r="URD2" s="91"/>
      <c r="URE2" s="91"/>
      <c r="URF2" s="91"/>
      <c r="URG2" s="91"/>
      <c r="URH2" s="91"/>
      <c r="URI2" s="91"/>
      <c r="URJ2" s="91"/>
      <c r="URK2" s="91"/>
      <c r="URL2" s="91"/>
      <c r="URM2" s="91"/>
      <c r="URN2" s="91"/>
      <c r="URO2" s="91"/>
      <c r="URP2" s="91"/>
      <c r="URQ2" s="91"/>
      <c r="URR2" s="91"/>
      <c r="URS2" s="91"/>
      <c r="URT2" s="91"/>
      <c r="URU2" s="91"/>
      <c r="URV2" s="91"/>
      <c r="URW2" s="91"/>
      <c r="URX2" s="91"/>
      <c r="URY2" s="91"/>
      <c r="URZ2" s="91"/>
      <c r="USA2" s="91"/>
      <c r="USB2" s="91"/>
      <c r="USC2" s="91"/>
      <c r="USD2" s="91"/>
      <c r="USE2" s="91"/>
      <c r="USF2" s="91"/>
      <c r="USG2" s="91"/>
      <c r="USH2" s="91"/>
      <c r="USI2" s="91"/>
      <c r="USJ2" s="91"/>
      <c r="USK2" s="91"/>
      <c r="USL2" s="91"/>
      <c r="USM2" s="91"/>
      <c r="USN2" s="91"/>
      <c r="USO2" s="91"/>
      <c r="USP2" s="91"/>
      <c r="USQ2" s="91"/>
      <c r="USR2" s="91"/>
      <c r="USS2" s="91"/>
      <c r="UST2" s="91"/>
      <c r="USU2" s="91"/>
      <c r="USV2" s="91"/>
      <c r="USW2" s="91"/>
      <c r="USX2" s="91"/>
      <c r="USY2" s="91"/>
      <c r="USZ2" s="91"/>
      <c r="UTA2" s="91"/>
      <c r="UTB2" s="91"/>
      <c r="UTC2" s="91"/>
      <c r="UTD2" s="91"/>
      <c r="UTE2" s="91"/>
      <c r="UTF2" s="91"/>
      <c r="UTG2" s="91"/>
      <c r="UTH2" s="91"/>
      <c r="UTI2" s="91"/>
      <c r="UTJ2" s="91"/>
      <c r="UTK2" s="91"/>
      <c r="UTL2" s="91"/>
      <c r="UTM2" s="91"/>
      <c r="UTN2" s="91"/>
      <c r="UTO2" s="91"/>
      <c r="UTP2" s="91"/>
      <c r="UTQ2" s="91"/>
      <c r="UTR2" s="91"/>
      <c r="UTS2" s="91"/>
      <c r="UTT2" s="91"/>
      <c r="UTU2" s="91"/>
      <c r="UTV2" s="91"/>
      <c r="UTW2" s="91"/>
      <c r="UTX2" s="91"/>
      <c r="UTY2" s="91"/>
      <c r="UTZ2" s="91"/>
      <c r="UUA2" s="91"/>
      <c r="UUB2" s="91"/>
      <c r="UUC2" s="91"/>
      <c r="UUD2" s="91"/>
      <c r="UUE2" s="91"/>
      <c r="UUF2" s="91"/>
      <c r="UUG2" s="91"/>
      <c r="UUH2" s="91"/>
      <c r="UUI2" s="91"/>
      <c r="UUJ2" s="91"/>
      <c r="UUK2" s="91"/>
      <c r="UUL2" s="91"/>
      <c r="UUM2" s="91"/>
      <c r="UUN2" s="91"/>
      <c r="UUO2" s="91"/>
      <c r="UUP2" s="91"/>
      <c r="UUQ2" s="91"/>
      <c r="UUR2" s="91"/>
      <c r="UUS2" s="91"/>
      <c r="UUT2" s="91"/>
      <c r="UUU2" s="91"/>
      <c r="UUV2" s="91"/>
      <c r="UUW2" s="91"/>
      <c r="UUX2" s="91"/>
      <c r="UUY2" s="91"/>
      <c r="UUZ2" s="91"/>
      <c r="UVA2" s="91"/>
      <c r="UVB2" s="91"/>
      <c r="UVC2" s="91"/>
      <c r="UVD2" s="91"/>
      <c r="UVE2" s="91"/>
      <c r="UVF2" s="91"/>
      <c r="UVG2" s="91"/>
      <c r="UVH2" s="91"/>
      <c r="UVI2" s="91"/>
      <c r="UVJ2" s="91"/>
      <c r="UVK2" s="91"/>
      <c r="UVL2" s="91"/>
      <c r="UVM2" s="91"/>
      <c r="UVN2" s="91"/>
      <c r="UVO2" s="91"/>
      <c r="UVP2" s="91"/>
      <c r="UVQ2" s="91"/>
      <c r="UVR2" s="91"/>
      <c r="UVS2" s="91"/>
      <c r="UVT2" s="91"/>
      <c r="UVU2" s="91"/>
      <c r="UVV2" s="91"/>
      <c r="UVW2" s="91"/>
      <c r="UVX2" s="91"/>
      <c r="UVY2" s="91"/>
      <c r="UVZ2" s="91"/>
      <c r="UWA2" s="91"/>
      <c r="UWB2" s="91"/>
      <c r="UWC2" s="91"/>
      <c r="UWD2" s="91"/>
      <c r="UWE2" s="91"/>
      <c r="UWF2" s="91"/>
      <c r="UWG2" s="91"/>
      <c r="UWH2" s="91"/>
      <c r="UWI2" s="91"/>
      <c r="UWJ2" s="91"/>
      <c r="UWK2" s="91"/>
      <c r="UWL2" s="91"/>
      <c r="UWM2" s="91"/>
      <c r="UWN2" s="91"/>
      <c r="UWO2" s="91"/>
      <c r="UWP2" s="91"/>
      <c r="UWQ2" s="91"/>
      <c r="UWR2" s="91"/>
      <c r="UWS2" s="91"/>
      <c r="UWT2" s="91"/>
      <c r="UWU2" s="91"/>
      <c r="UWV2" s="91"/>
      <c r="UWW2" s="91"/>
      <c r="UWX2" s="91"/>
      <c r="UWY2" s="91"/>
      <c r="UWZ2" s="91"/>
      <c r="UXA2" s="91"/>
      <c r="UXB2" s="91"/>
      <c r="UXC2" s="91"/>
      <c r="UXD2" s="91"/>
      <c r="UXE2" s="91"/>
      <c r="UXF2" s="91"/>
      <c r="UXG2" s="91"/>
      <c r="UXH2" s="91"/>
      <c r="UXI2" s="91"/>
      <c r="UXJ2" s="91"/>
      <c r="UXK2" s="91"/>
      <c r="UXL2" s="91"/>
      <c r="UXM2" s="91"/>
      <c r="UXN2" s="91"/>
      <c r="UXO2" s="91"/>
      <c r="UXP2" s="91"/>
      <c r="UXQ2" s="91"/>
      <c r="UXR2" s="91"/>
      <c r="UXS2" s="91"/>
      <c r="UXT2" s="91"/>
      <c r="UXU2" s="91"/>
      <c r="UXV2" s="91"/>
      <c r="UXW2" s="91"/>
      <c r="UXX2" s="91"/>
      <c r="UXY2" s="91"/>
      <c r="UXZ2" s="91"/>
      <c r="UYA2" s="91"/>
      <c r="UYB2" s="91"/>
      <c r="UYC2" s="91"/>
      <c r="UYD2" s="91"/>
      <c r="UYE2" s="91"/>
      <c r="UYF2" s="91"/>
      <c r="UYG2" s="91"/>
      <c r="UYH2" s="91"/>
      <c r="UYI2" s="91"/>
      <c r="UYJ2" s="91"/>
      <c r="UYK2" s="91"/>
      <c r="UYL2" s="91"/>
      <c r="UYM2" s="91"/>
      <c r="UYN2" s="91"/>
      <c r="UYO2" s="91"/>
      <c r="UYP2" s="91"/>
      <c r="UYQ2" s="91"/>
      <c r="UYR2" s="91"/>
      <c r="UYS2" s="91"/>
      <c r="UYT2" s="91"/>
      <c r="UYU2" s="91"/>
      <c r="UYV2" s="91"/>
      <c r="UYW2" s="91"/>
      <c r="UYX2" s="91"/>
      <c r="UYY2" s="91"/>
      <c r="UYZ2" s="91"/>
      <c r="UZA2" s="91"/>
      <c r="UZB2" s="91"/>
      <c r="UZC2" s="91"/>
      <c r="UZD2" s="91"/>
      <c r="UZE2" s="91"/>
      <c r="UZF2" s="91"/>
      <c r="UZG2" s="91"/>
      <c r="UZH2" s="91"/>
      <c r="UZI2" s="91"/>
      <c r="UZJ2" s="91"/>
      <c r="UZK2" s="91"/>
      <c r="UZL2" s="91"/>
      <c r="UZM2" s="91"/>
      <c r="UZN2" s="91"/>
      <c r="UZO2" s="91"/>
      <c r="UZP2" s="91"/>
      <c r="UZQ2" s="91"/>
      <c r="UZR2" s="91"/>
      <c r="UZS2" s="91"/>
      <c r="UZT2" s="91"/>
      <c r="UZU2" s="91"/>
      <c r="UZV2" s="91"/>
      <c r="UZW2" s="91"/>
      <c r="UZX2" s="91"/>
      <c r="UZY2" s="91"/>
      <c r="UZZ2" s="91"/>
      <c r="VAA2" s="91"/>
      <c r="VAB2" s="91"/>
      <c r="VAC2" s="91"/>
      <c r="VAD2" s="91"/>
      <c r="VAE2" s="91"/>
      <c r="VAF2" s="91"/>
      <c r="VAG2" s="91"/>
      <c r="VAH2" s="91"/>
      <c r="VAI2" s="91"/>
      <c r="VAJ2" s="91"/>
      <c r="VAK2" s="91"/>
      <c r="VAL2" s="91"/>
      <c r="VAM2" s="91"/>
      <c r="VAN2" s="91"/>
      <c r="VAO2" s="91"/>
      <c r="VAP2" s="91"/>
      <c r="VAQ2" s="91"/>
      <c r="VAR2" s="91"/>
      <c r="VAS2" s="91"/>
      <c r="VAT2" s="91"/>
      <c r="VAU2" s="91"/>
      <c r="VAV2" s="91"/>
      <c r="VAW2" s="91"/>
      <c r="VAX2" s="91"/>
      <c r="VAY2" s="91"/>
      <c r="VAZ2" s="91"/>
      <c r="VBA2" s="91"/>
      <c r="VBB2" s="91"/>
      <c r="VBC2" s="91"/>
      <c r="VBD2" s="91"/>
      <c r="VBE2" s="91"/>
      <c r="VBF2" s="91"/>
      <c r="VBG2" s="91"/>
      <c r="VBH2" s="91"/>
      <c r="VBI2" s="91"/>
      <c r="VBJ2" s="91"/>
      <c r="VBK2" s="91"/>
      <c r="VBL2" s="91"/>
      <c r="VBM2" s="91"/>
      <c r="VBN2" s="91"/>
      <c r="VBO2" s="91"/>
      <c r="VBP2" s="91"/>
      <c r="VBQ2" s="91"/>
      <c r="VBR2" s="91"/>
      <c r="VBS2" s="91"/>
      <c r="VBT2" s="91"/>
      <c r="VBU2" s="91"/>
      <c r="VBV2" s="91"/>
      <c r="VBW2" s="91"/>
      <c r="VBX2" s="91"/>
      <c r="VBY2" s="91"/>
      <c r="VBZ2" s="91"/>
      <c r="VCA2" s="91"/>
      <c r="VCB2" s="91"/>
      <c r="VCC2" s="91"/>
      <c r="VCD2" s="91"/>
      <c r="VCE2" s="91"/>
      <c r="VCF2" s="91"/>
      <c r="VCG2" s="91"/>
      <c r="VCH2" s="91"/>
      <c r="VCI2" s="91"/>
      <c r="VCJ2" s="91"/>
      <c r="VCK2" s="91"/>
      <c r="VCL2" s="91"/>
      <c r="VCM2" s="91"/>
      <c r="VCN2" s="91"/>
      <c r="VCO2" s="91"/>
      <c r="VCP2" s="91"/>
      <c r="VCQ2" s="91"/>
      <c r="VCR2" s="91"/>
      <c r="VCS2" s="91"/>
      <c r="VCT2" s="91"/>
      <c r="VCU2" s="91"/>
      <c r="VCV2" s="91"/>
      <c r="VCW2" s="91"/>
      <c r="VCX2" s="91"/>
      <c r="VCY2" s="91"/>
      <c r="VCZ2" s="91"/>
      <c r="VDA2" s="91"/>
      <c r="VDB2" s="91"/>
      <c r="VDC2" s="91"/>
      <c r="VDD2" s="91"/>
      <c r="VDE2" s="91"/>
      <c r="VDF2" s="91"/>
      <c r="VDG2" s="91"/>
      <c r="VDH2" s="91"/>
      <c r="VDI2" s="91"/>
      <c r="VDJ2" s="91"/>
      <c r="VDK2" s="91"/>
      <c r="VDL2" s="91"/>
      <c r="VDM2" s="91"/>
      <c r="VDN2" s="91"/>
      <c r="VDO2" s="91"/>
      <c r="VDP2" s="91"/>
      <c r="VDQ2" s="91"/>
      <c r="VDR2" s="91"/>
      <c r="VDS2" s="91"/>
      <c r="VDT2" s="91"/>
      <c r="VDU2" s="91"/>
      <c r="VDV2" s="91"/>
      <c r="VDW2" s="91"/>
      <c r="VDX2" s="91"/>
      <c r="VDY2" s="91"/>
      <c r="VDZ2" s="91"/>
      <c r="VEA2" s="91"/>
      <c r="VEB2" s="91"/>
      <c r="VEC2" s="91"/>
      <c r="VED2" s="91"/>
      <c r="VEE2" s="91"/>
      <c r="VEF2" s="91"/>
      <c r="VEG2" s="91"/>
      <c r="VEH2" s="91"/>
      <c r="VEI2" s="91"/>
      <c r="VEJ2" s="91"/>
      <c r="VEK2" s="91"/>
      <c r="VEL2" s="91"/>
      <c r="VEM2" s="91"/>
      <c r="VEN2" s="91"/>
      <c r="VEO2" s="91"/>
      <c r="VEP2" s="91"/>
      <c r="VEQ2" s="91"/>
      <c r="VER2" s="91"/>
      <c r="VES2" s="91"/>
      <c r="VET2" s="91"/>
      <c r="VEU2" s="91"/>
      <c r="VEV2" s="91"/>
      <c r="VEW2" s="91"/>
      <c r="VEX2" s="91"/>
      <c r="VEY2" s="91"/>
      <c r="VEZ2" s="91"/>
      <c r="VFA2" s="91"/>
      <c r="VFB2" s="91"/>
      <c r="VFC2" s="91"/>
      <c r="VFD2" s="91"/>
      <c r="VFE2" s="91"/>
      <c r="VFF2" s="91"/>
      <c r="VFG2" s="91"/>
      <c r="VFH2" s="91"/>
      <c r="VFI2" s="91"/>
      <c r="VFJ2" s="91"/>
      <c r="VFK2" s="91"/>
      <c r="VFL2" s="91"/>
      <c r="VFM2" s="91"/>
      <c r="VFN2" s="91"/>
      <c r="VFO2" s="91"/>
      <c r="VFP2" s="91"/>
      <c r="VFQ2" s="91"/>
      <c r="VFR2" s="91"/>
      <c r="VFS2" s="91"/>
      <c r="VFT2" s="91"/>
      <c r="VFU2" s="91"/>
      <c r="VFV2" s="91"/>
      <c r="VFW2" s="91"/>
      <c r="VFX2" s="91"/>
      <c r="VFY2" s="91"/>
      <c r="VFZ2" s="91"/>
      <c r="VGA2" s="91"/>
      <c r="VGB2" s="91"/>
      <c r="VGC2" s="91"/>
      <c r="VGD2" s="91"/>
      <c r="VGE2" s="91"/>
      <c r="VGF2" s="91"/>
      <c r="VGG2" s="91"/>
      <c r="VGH2" s="91"/>
      <c r="VGI2" s="91"/>
      <c r="VGJ2" s="91"/>
      <c r="VGK2" s="91"/>
      <c r="VGL2" s="91"/>
      <c r="VGM2" s="91"/>
      <c r="VGN2" s="91"/>
      <c r="VGO2" s="91"/>
      <c r="VGP2" s="91"/>
      <c r="VGQ2" s="91"/>
      <c r="VGR2" s="91"/>
      <c r="VGS2" s="91"/>
      <c r="VGT2" s="91"/>
      <c r="VGU2" s="91"/>
      <c r="VGV2" s="91"/>
      <c r="VGW2" s="91"/>
      <c r="VGX2" s="91"/>
      <c r="VGY2" s="91"/>
      <c r="VGZ2" s="91"/>
      <c r="VHA2" s="91"/>
      <c r="VHB2" s="91"/>
      <c r="VHC2" s="91"/>
      <c r="VHD2" s="91"/>
      <c r="VHE2" s="91"/>
      <c r="VHF2" s="91"/>
      <c r="VHG2" s="91"/>
      <c r="VHH2" s="91"/>
      <c r="VHI2" s="91"/>
      <c r="VHJ2" s="91"/>
      <c r="VHK2" s="91"/>
      <c r="VHL2" s="91"/>
      <c r="VHM2" s="91"/>
      <c r="VHN2" s="91"/>
      <c r="VHO2" s="91"/>
      <c r="VHP2" s="91"/>
      <c r="VHQ2" s="91"/>
      <c r="VHR2" s="91"/>
      <c r="VHS2" s="91"/>
      <c r="VHT2" s="91"/>
      <c r="VHU2" s="91"/>
      <c r="VHV2" s="91"/>
      <c r="VHW2" s="91"/>
      <c r="VHX2" s="91"/>
      <c r="VHY2" s="91"/>
      <c r="VHZ2" s="91"/>
      <c r="VIA2" s="91"/>
      <c r="VIB2" s="91"/>
      <c r="VIC2" s="91"/>
      <c r="VID2" s="91"/>
      <c r="VIE2" s="91"/>
      <c r="VIF2" s="91"/>
      <c r="VIG2" s="91"/>
      <c r="VIH2" s="91"/>
      <c r="VII2" s="91"/>
      <c r="VIJ2" s="91"/>
      <c r="VIK2" s="91"/>
      <c r="VIL2" s="91"/>
      <c r="VIM2" s="91"/>
      <c r="VIN2" s="91"/>
      <c r="VIO2" s="91"/>
      <c r="VIP2" s="91"/>
      <c r="VIQ2" s="91"/>
      <c r="VIR2" s="91"/>
      <c r="VIS2" s="91"/>
      <c r="VIT2" s="91"/>
      <c r="VIU2" s="91"/>
      <c r="VIV2" s="91"/>
      <c r="VIW2" s="91"/>
      <c r="VIX2" s="91"/>
      <c r="VIY2" s="91"/>
      <c r="VIZ2" s="91"/>
      <c r="VJA2" s="91"/>
      <c r="VJB2" s="91"/>
      <c r="VJC2" s="91"/>
      <c r="VJD2" s="91"/>
      <c r="VJE2" s="91"/>
      <c r="VJF2" s="91"/>
      <c r="VJG2" s="91"/>
      <c r="VJH2" s="91"/>
      <c r="VJI2" s="91"/>
      <c r="VJJ2" s="91"/>
      <c r="VJK2" s="91"/>
      <c r="VJL2" s="91"/>
      <c r="VJM2" s="91"/>
      <c r="VJN2" s="91"/>
      <c r="VJO2" s="91"/>
      <c r="VJP2" s="91"/>
      <c r="VJQ2" s="91"/>
      <c r="VJR2" s="91"/>
      <c r="VJS2" s="91"/>
      <c r="VJT2" s="91"/>
      <c r="VJU2" s="91"/>
      <c r="VJV2" s="91"/>
      <c r="VJW2" s="91"/>
      <c r="VJX2" s="91"/>
      <c r="VJY2" s="91"/>
      <c r="VJZ2" s="91"/>
      <c r="VKA2" s="91"/>
      <c r="VKB2" s="91"/>
      <c r="VKC2" s="91"/>
      <c r="VKD2" s="91"/>
      <c r="VKE2" s="91"/>
      <c r="VKF2" s="91"/>
      <c r="VKG2" s="91"/>
      <c r="VKH2" s="91"/>
      <c r="VKI2" s="91"/>
      <c r="VKJ2" s="91"/>
      <c r="VKK2" s="91"/>
      <c r="VKL2" s="91"/>
      <c r="VKM2" s="91"/>
      <c r="VKN2" s="91"/>
      <c r="VKO2" s="91"/>
      <c r="VKP2" s="91"/>
      <c r="VKQ2" s="91"/>
      <c r="VKR2" s="91"/>
      <c r="VKS2" s="91"/>
      <c r="VKT2" s="91"/>
      <c r="VKU2" s="91"/>
      <c r="VKV2" s="91"/>
      <c r="VKW2" s="91"/>
      <c r="VKX2" s="91"/>
      <c r="VKY2" s="91"/>
      <c r="VKZ2" s="91"/>
      <c r="VLA2" s="91"/>
      <c r="VLB2" s="91"/>
      <c r="VLC2" s="91"/>
      <c r="VLD2" s="91"/>
      <c r="VLE2" s="91"/>
      <c r="VLF2" s="91"/>
      <c r="VLG2" s="91"/>
      <c r="VLH2" s="91"/>
      <c r="VLI2" s="91"/>
      <c r="VLJ2" s="91"/>
      <c r="VLK2" s="91"/>
      <c r="VLL2" s="91"/>
      <c r="VLM2" s="91"/>
      <c r="VLN2" s="91"/>
      <c r="VLO2" s="91"/>
      <c r="VLP2" s="91"/>
      <c r="VLQ2" s="91"/>
      <c r="VLR2" s="91"/>
      <c r="VLS2" s="91"/>
      <c r="VLT2" s="91"/>
      <c r="VLU2" s="91"/>
      <c r="VLV2" s="91"/>
      <c r="VLW2" s="91"/>
      <c r="VLX2" s="91"/>
      <c r="VLY2" s="91"/>
      <c r="VLZ2" s="91"/>
      <c r="VMA2" s="91"/>
      <c r="VMB2" s="91"/>
      <c r="VMC2" s="91"/>
      <c r="VMD2" s="91"/>
      <c r="VME2" s="91"/>
      <c r="VMF2" s="91"/>
      <c r="VMG2" s="91"/>
      <c r="VMH2" s="91"/>
      <c r="VMI2" s="91"/>
      <c r="VMJ2" s="91"/>
      <c r="VMK2" s="91"/>
      <c r="VML2" s="91"/>
      <c r="VMM2" s="91"/>
      <c r="VMN2" s="91"/>
      <c r="VMO2" s="91"/>
      <c r="VMP2" s="91"/>
      <c r="VMQ2" s="91"/>
      <c r="VMR2" s="91"/>
      <c r="VMS2" s="91"/>
      <c r="VMT2" s="91"/>
      <c r="VMU2" s="91"/>
      <c r="VMV2" s="91"/>
      <c r="VMW2" s="91"/>
      <c r="VMX2" s="91"/>
      <c r="VMY2" s="91"/>
      <c r="VMZ2" s="91"/>
      <c r="VNA2" s="91"/>
      <c r="VNB2" s="91"/>
      <c r="VNC2" s="91"/>
      <c r="VND2" s="91"/>
      <c r="VNE2" s="91"/>
      <c r="VNF2" s="91"/>
      <c r="VNG2" s="91"/>
      <c r="VNH2" s="91"/>
      <c r="VNI2" s="91"/>
      <c r="VNJ2" s="91"/>
      <c r="VNK2" s="91"/>
      <c r="VNL2" s="91"/>
      <c r="VNM2" s="91"/>
      <c r="VNN2" s="91"/>
      <c r="VNO2" s="91"/>
      <c r="VNP2" s="91"/>
      <c r="VNQ2" s="91"/>
      <c r="VNR2" s="91"/>
      <c r="VNS2" s="91"/>
      <c r="VNT2" s="91"/>
      <c r="VNU2" s="91"/>
      <c r="VNV2" s="91"/>
      <c r="VNW2" s="91"/>
      <c r="VNX2" s="91"/>
      <c r="VNY2" s="91"/>
      <c r="VNZ2" s="91"/>
      <c r="VOA2" s="91"/>
      <c r="VOB2" s="91"/>
      <c r="VOC2" s="91"/>
      <c r="VOD2" s="91"/>
      <c r="VOE2" s="91"/>
      <c r="VOF2" s="91"/>
      <c r="VOG2" s="91"/>
      <c r="VOH2" s="91"/>
      <c r="VOI2" s="91"/>
      <c r="VOJ2" s="91"/>
      <c r="VOK2" s="91"/>
      <c r="VOL2" s="91"/>
      <c r="VOM2" s="91"/>
      <c r="VON2" s="91"/>
      <c r="VOO2" s="91"/>
      <c r="VOP2" s="91"/>
      <c r="VOQ2" s="91"/>
      <c r="VOR2" s="91"/>
      <c r="VOS2" s="91"/>
      <c r="VOT2" s="91"/>
      <c r="VOU2" s="91"/>
      <c r="VOV2" s="91"/>
      <c r="VOW2" s="91"/>
      <c r="VOX2" s="91"/>
      <c r="VOY2" s="91"/>
      <c r="VOZ2" s="91"/>
      <c r="VPA2" s="91"/>
      <c r="VPB2" s="91"/>
      <c r="VPC2" s="91"/>
      <c r="VPD2" s="91"/>
      <c r="VPE2" s="91"/>
      <c r="VPF2" s="91"/>
      <c r="VPG2" s="91"/>
      <c r="VPH2" s="91"/>
      <c r="VPI2" s="91"/>
      <c r="VPJ2" s="91"/>
      <c r="VPK2" s="91"/>
      <c r="VPL2" s="91"/>
      <c r="VPM2" s="91"/>
      <c r="VPN2" s="91"/>
      <c r="VPO2" s="91"/>
      <c r="VPP2" s="91"/>
      <c r="VPQ2" s="91"/>
      <c r="VPR2" s="91"/>
      <c r="VPS2" s="91"/>
      <c r="VPT2" s="91"/>
      <c r="VPU2" s="91"/>
      <c r="VPV2" s="91"/>
      <c r="VPW2" s="91"/>
      <c r="VPX2" s="91"/>
      <c r="VPY2" s="91"/>
      <c r="VPZ2" s="91"/>
      <c r="VQA2" s="91"/>
      <c r="VQB2" s="91"/>
      <c r="VQC2" s="91"/>
      <c r="VQD2" s="91"/>
      <c r="VQE2" s="91"/>
      <c r="VQF2" s="91"/>
      <c r="VQG2" s="91"/>
      <c r="VQH2" s="91"/>
      <c r="VQI2" s="91"/>
      <c r="VQJ2" s="91"/>
      <c r="VQK2" s="91"/>
      <c r="VQL2" s="91"/>
      <c r="VQM2" s="91"/>
      <c r="VQN2" s="91"/>
      <c r="VQO2" s="91"/>
      <c r="VQP2" s="91"/>
      <c r="VQQ2" s="91"/>
      <c r="VQR2" s="91"/>
      <c r="VQS2" s="91"/>
      <c r="VQT2" s="91"/>
      <c r="VQU2" s="91"/>
      <c r="VQV2" s="91"/>
      <c r="VQW2" s="91"/>
      <c r="VQX2" s="91"/>
      <c r="VQY2" s="91"/>
      <c r="VQZ2" s="91"/>
      <c r="VRA2" s="91"/>
      <c r="VRB2" s="91"/>
      <c r="VRC2" s="91"/>
      <c r="VRD2" s="91"/>
      <c r="VRE2" s="91"/>
      <c r="VRF2" s="91"/>
      <c r="VRG2" s="91"/>
      <c r="VRH2" s="91"/>
      <c r="VRI2" s="91"/>
      <c r="VRJ2" s="91"/>
      <c r="VRK2" s="91"/>
      <c r="VRL2" s="91"/>
      <c r="VRM2" s="91"/>
      <c r="VRN2" s="91"/>
      <c r="VRO2" s="91"/>
      <c r="VRP2" s="91"/>
      <c r="VRQ2" s="91"/>
      <c r="VRR2" s="91"/>
      <c r="VRS2" s="91"/>
      <c r="VRT2" s="91"/>
      <c r="VRU2" s="91"/>
      <c r="VRV2" s="91"/>
      <c r="VRW2" s="91"/>
      <c r="VRX2" s="91"/>
      <c r="VRY2" s="91"/>
      <c r="VRZ2" s="91"/>
      <c r="VSA2" s="91"/>
      <c r="VSB2" s="91"/>
      <c r="VSC2" s="91"/>
      <c r="VSD2" s="91"/>
      <c r="VSE2" s="91"/>
      <c r="VSF2" s="91"/>
      <c r="VSG2" s="91"/>
      <c r="VSH2" s="91"/>
      <c r="VSI2" s="91"/>
      <c r="VSJ2" s="91"/>
      <c r="VSK2" s="91"/>
      <c r="VSL2" s="91"/>
      <c r="VSM2" s="91"/>
      <c r="VSN2" s="91"/>
      <c r="VSO2" s="91"/>
      <c r="VSP2" s="91"/>
      <c r="VSQ2" s="91"/>
      <c r="VSR2" s="91"/>
      <c r="VSS2" s="91"/>
      <c r="VST2" s="91"/>
      <c r="VSU2" s="91"/>
      <c r="VSV2" s="91"/>
      <c r="VSW2" s="91"/>
      <c r="VSX2" s="91"/>
      <c r="VSY2" s="91"/>
      <c r="VSZ2" s="91"/>
      <c r="VTA2" s="91"/>
      <c r="VTB2" s="91"/>
      <c r="VTC2" s="91"/>
      <c r="VTD2" s="91"/>
      <c r="VTE2" s="91"/>
      <c r="VTF2" s="91"/>
      <c r="VTG2" s="91"/>
      <c r="VTH2" s="91"/>
      <c r="VTI2" s="91"/>
      <c r="VTJ2" s="91"/>
      <c r="VTK2" s="91"/>
      <c r="VTL2" s="91"/>
      <c r="VTM2" s="91"/>
      <c r="VTN2" s="91"/>
      <c r="VTO2" s="91"/>
      <c r="VTP2" s="91"/>
      <c r="VTQ2" s="91"/>
      <c r="VTR2" s="91"/>
      <c r="VTS2" s="91"/>
      <c r="VTT2" s="91"/>
      <c r="VTU2" s="91"/>
      <c r="VTV2" s="91"/>
      <c r="VTW2" s="91"/>
      <c r="VTX2" s="91"/>
      <c r="VTY2" s="91"/>
      <c r="VTZ2" s="91"/>
      <c r="VUA2" s="91"/>
      <c r="VUB2" s="91"/>
      <c r="VUC2" s="91"/>
      <c r="VUD2" s="91"/>
      <c r="VUE2" s="91"/>
      <c r="VUF2" s="91"/>
      <c r="VUG2" s="91"/>
      <c r="VUH2" s="91"/>
      <c r="VUI2" s="91"/>
      <c r="VUJ2" s="91"/>
      <c r="VUK2" s="91"/>
      <c r="VUL2" s="91"/>
      <c r="VUM2" s="91"/>
      <c r="VUN2" s="91"/>
      <c r="VUO2" s="91"/>
      <c r="VUP2" s="91"/>
      <c r="VUQ2" s="91"/>
      <c r="VUR2" s="91"/>
      <c r="VUS2" s="91"/>
      <c r="VUT2" s="91"/>
      <c r="VUU2" s="91"/>
      <c r="VUV2" s="91"/>
      <c r="VUW2" s="91"/>
      <c r="VUX2" s="91"/>
      <c r="VUY2" s="91"/>
      <c r="VUZ2" s="91"/>
      <c r="VVA2" s="91"/>
      <c r="VVB2" s="91"/>
      <c r="VVC2" s="91"/>
      <c r="VVD2" s="91"/>
      <c r="VVE2" s="91"/>
      <c r="VVF2" s="91"/>
      <c r="VVG2" s="91"/>
      <c r="VVH2" s="91"/>
      <c r="VVI2" s="91"/>
      <c r="VVJ2" s="91"/>
      <c r="VVK2" s="91"/>
      <c r="VVL2" s="91"/>
      <c r="VVM2" s="91"/>
      <c r="VVN2" s="91"/>
      <c r="VVO2" s="91"/>
      <c r="VVP2" s="91"/>
      <c r="VVQ2" s="91"/>
      <c r="VVR2" s="91"/>
      <c r="VVS2" s="91"/>
      <c r="VVT2" s="91"/>
      <c r="VVU2" s="91"/>
      <c r="VVV2" s="91"/>
      <c r="VVW2" s="91"/>
      <c r="VVX2" s="91"/>
      <c r="VVY2" s="91"/>
      <c r="VVZ2" s="91"/>
      <c r="VWA2" s="91"/>
      <c r="VWB2" s="91"/>
      <c r="VWC2" s="91"/>
      <c r="VWD2" s="91"/>
      <c r="VWE2" s="91"/>
      <c r="VWF2" s="91"/>
      <c r="VWG2" s="91"/>
      <c r="VWH2" s="91"/>
      <c r="VWI2" s="91"/>
      <c r="VWJ2" s="91"/>
      <c r="VWK2" s="91"/>
      <c r="VWL2" s="91"/>
      <c r="VWM2" s="91"/>
      <c r="VWN2" s="91"/>
      <c r="VWO2" s="91"/>
      <c r="VWP2" s="91"/>
      <c r="VWQ2" s="91"/>
      <c r="VWR2" s="91"/>
      <c r="VWS2" s="91"/>
      <c r="VWT2" s="91"/>
      <c r="VWU2" s="91"/>
      <c r="VWV2" s="91"/>
      <c r="VWW2" s="91"/>
      <c r="VWX2" s="91"/>
      <c r="VWY2" s="91"/>
      <c r="VWZ2" s="91"/>
      <c r="VXA2" s="91"/>
      <c r="VXB2" s="91"/>
      <c r="VXC2" s="91"/>
      <c r="VXD2" s="91"/>
      <c r="VXE2" s="91"/>
      <c r="VXF2" s="91"/>
      <c r="VXG2" s="91"/>
      <c r="VXH2" s="91"/>
      <c r="VXI2" s="91"/>
      <c r="VXJ2" s="91"/>
      <c r="VXK2" s="91"/>
      <c r="VXL2" s="91"/>
      <c r="VXM2" s="91"/>
      <c r="VXN2" s="91"/>
      <c r="VXO2" s="91"/>
      <c r="VXP2" s="91"/>
      <c r="VXQ2" s="91"/>
      <c r="VXR2" s="91"/>
      <c r="VXS2" s="91"/>
      <c r="VXT2" s="91"/>
      <c r="VXU2" s="91"/>
      <c r="VXV2" s="91"/>
      <c r="VXW2" s="91"/>
      <c r="VXX2" s="91"/>
      <c r="VXY2" s="91"/>
      <c r="VXZ2" s="91"/>
      <c r="VYA2" s="91"/>
      <c r="VYB2" s="91"/>
      <c r="VYC2" s="91"/>
      <c r="VYD2" s="91"/>
      <c r="VYE2" s="91"/>
      <c r="VYF2" s="91"/>
      <c r="VYG2" s="91"/>
      <c r="VYH2" s="91"/>
      <c r="VYI2" s="91"/>
      <c r="VYJ2" s="91"/>
      <c r="VYK2" s="91"/>
      <c r="VYL2" s="91"/>
      <c r="VYM2" s="91"/>
      <c r="VYN2" s="91"/>
      <c r="VYO2" s="91"/>
      <c r="VYP2" s="91"/>
      <c r="VYQ2" s="91"/>
      <c r="VYR2" s="91"/>
      <c r="VYS2" s="91"/>
      <c r="VYT2" s="91"/>
      <c r="VYU2" s="91"/>
      <c r="VYV2" s="91"/>
      <c r="VYW2" s="91"/>
      <c r="VYX2" s="91"/>
      <c r="VYY2" s="91"/>
      <c r="VYZ2" s="91"/>
      <c r="VZA2" s="91"/>
      <c r="VZB2" s="91"/>
      <c r="VZC2" s="91"/>
      <c r="VZD2" s="91"/>
      <c r="VZE2" s="91"/>
      <c r="VZF2" s="91"/>
      <c r="VZG2" s="91"/>
      <c r="VZH2" s="91"/>
      <c r="VZI2" s="91"/>
      <c r="VZJ2" s="91"/>
      <c r="VZK2" s="91"/>
      <c r="VZL2" s="91"/>
      <c r="VZM2" s="91"/>
      <c r="VZN2" s="91"/>
      <c r="VZO2" s="91"/>
      <c r="VZP2" s="91"/>
      <c r="VZQ2" s="91"/>
      <c r="VZR2" s="91"/>
      <c r="VZS2" s="91"/>
      <c r="VZT2" s="91"/>
      <c r="VZU2" s="91"/>
      <c r="VZV2" s="91"/>
      <c r="VZW2" s="91"/>
      <c r="VZX2" s="91"/>
      <c r="VZY2" s="91"/>
      <c r="VZZ2" s="91"/>
      <c r="WAA2" s="91"/>
      <c r="WAB2" s="91"/>
      <c r="WAC2" s="91"/>
      <c r="WAD2" s="91"/>
      <c r="WAE2" s="91"/>
      <c r="WAF2" s="91"/>
      <c r="WAG2" s="91"/>
      <c r="WAH2" s="91"/>
      <c r="WAI2" s="91"/>
      <c r="WAJ2" s="91"/>
      <c r="WAK2" s="91"/>
      <c r="WAL2" s="91"/>
      <c r="WAM2" s="91"/>
      <c r="WAN2" s="91"/>
      <c r="WAO2" s="91"/>
      <c r="WAP2" s="91"/>
      <c r="WAQ2" s="91"/>
      <c r="WAR2" s="91"/>
      <c r="WAS2" s="91"/>
      <c r="WAT2" s="91"/>
      <c r="WAU2" s="91"/>
      <c r="WAV2" s="91"/>
      <c r="WAW2" s="91"/>
      <c r="WAX2" s="91"/>
      <c r="WAY2" s="91"/>
      <c r="WAZ2" s="91"/>
      <c r="WBA2" s="91"/>
      <c r="WBB2" s="91"/>
      <c r="WBC2" s="91"/>
      <c r="WBD2" s="91"/>
      <c r="WBE2" s="91"/>
      <c r="WBF2" s="91"/>
      <c r="WBG2" s="91"/>
      <c r="WBH2" s="91"/>
      <c r="WBI2" s="91"/>
      <c r="WBJ2" s="91"/>
      <c r="WBK2" s="91"/>
      <c r="WBL2" s="91"/>
      <c r="WBM2" s="91"/>
      <c r="WBN2" s="91"/>
      <c r="WBO2" s="91"/>
      <c r="WBP2" s="91"/>
      <c r="WBQ2" s="91"/>
      <c r="WBR2" s="91"/>
      <c r="WBS2" s="91"/>
      <c r="WBT2" s="91"/>
      <c r="WBU2" s="91"/>
      <c r="WBV2" s="91"/>
      <c r="WBW2" s="91"/>
      <c r="WBX2" s="91"/>
      <c r="WBY2" s="91"/>
      <c r="WBZ2" s="91"/>
      <c r="WCA2" s="91"/>
      <c r="WCB2" s="91"/>
      <c r="WCC2" s="91"/>
      <c r="WCD2" s="91"/>
      <c r="WCE2" s="91"/>
      <c r="WCF2" s="91"/>
      <c r="WCG2" s="91"/>
      <c r="WCH2" s="91"/>
      <c r="WCI2" s="91"/>
      <c r="WCJ2" s="91"/>
      <c r="WCK2" s="91"/>
      <c r="WCL2" s="91"/>
      <c r="WCM2" s="91"/>
      <c r="WCN2" s="91"/>
      <c r="WCO2" s="91"/>
      <c r="WCP2" s="91"/>
      <c r="WCQ2" s="91"/>
      <c r="WCR2" s="91"/>
      <c r="WCS2" s="91"/>
      <c r="WCT2" s="91"/>
      <c r="WCU2" s="91"/>
      <c r="WCV2" s="91"/>
      <c r="WCW2" s="91"/>
      <c r="WCX2" s="91"/>
      <c r="WCY2" s="91"/>
      <c r="WCZ2" s="91"/>
      <c r="WDA2" s="91"/>
      <c r="WDB2" s="91"/>
      <c r="WDC2" s="91"/>
      <c r="WDD2" s="91"/>
      <c r="WDE2" s="91"/>
      <c r="WDF2" s="91"/>
      <c r="WDG2" s="91"/>
      <c r="WDH2" s="91"/>
      <c r="WDI2" s="91"/>
      <c r="WDJ2" s="91"/>
      <c r="WDK2" s="91"/>
      <c r="WDL2" s="91"/>
      <c r="WDM2" s="91"/>
      <c r="WDN2" s="91"/>
      <c r="WDO2" s="91"/>
      <c r="WDP2" s="91"/>
      <c r="WDQ2" s="91"/>
      <c r="WDR2" s="91"/>
      <c r="WDS2" s="91"/>
      <c r="WDT2" s="91"/>
      <c r="WDU2" s="91"/>
      <c r="WDV2" s="91"/>
      <c r="WDW2" s="91"/>
      <c r="WDX2" s="91"/>
      <c r="WDY2" s="91"/>
      <c r="WDZ2" s="91"/>
      <c r="WEA2" s="91"/>
      <c r="WEB2" s="91"/>
      <c r="WEC2" s="91"/>
      <c r="WED2" s="91"/>
      <c r="WEE2" s="91"/>
      <c r="WEF2" s="91"/>
      <c r="WEG2" s="91"/>
      <c r="WEH2" s="91"/>
      <c r="WEI2" s="91"/>
      <c r="WEJ2" s="91"/>
      <c r="WEK2" s="91"/>
      <c r="WEL2" s="91"/>
      <c r="WEM2" s="91"/>
      <c r="WEN2" s="91"/>
      <c r="WEO2" s="91"/>
      <c r="WEP2" s="91"/>
      <c r="WEQ2" s="91"/>
      <c r="WER2" s="91"/>
      <c r="WES2" s="91"/>
      <c r="WET2" s="91"/>
      <c r="WEU2" s="91"/>
      <c r="WEV2" s="91"/>
      <c r="WEW2" s="91"/>
      <c r="WEX2" s="91"/>
      <c r="WEY2" s="91"/>
      <c r="WEZ2" s="91"/>
      <c r="WFA2" s="91"/>
      <c r="WFB2" s="91"/>
      <c r="WFC2" s="91"/>
      <c r="WFD2" s="91"/>
      <c r="WFE2" s="91"/>
      <c r="WFF2" s="91"/>
      <c r="WFG2" s="91"/>
      <c r="WFH2" s="91"/>
      <c r="WFI2" s="91"/>
      <c r="WFJ2" s="91"/>
      <c r="WFK2" s="91"/>
      <c r="WFL2" s="91"/>
      <c r="WFM2" s="91"/>
      <c r="WFN2" s="91"/>
      <c r="WFO2" s="91"/>
      <c r="WFP2" s="91"/>
      <c r="WFQ2" s="91"/>
      <c r="WFR2" s="91"/>
      <c r="WFS2" s="91"/>
      <c r="WFT2" s="91"/>
      <c r="WFU2" s="91"/>
      <c r="WFV2" s="91"/>
      <c r="WFW2" s="91"/>
      <c r="WFX2" s="91"/>
      <c r="WFY2" s="91"/>
      <c r="WFZ2" s="91"/>
      <c r="WGA2" s="91"/>
      <c r="WGB2" s="91"/>
      <c r="WGC2" s="91"/>
      <c r="WGD2" s="91"/>
      <c r="WGE2" s="91"/>
      <c r="WGF2" s="91"/>
      <c r="WGG2" s="91"/>
      <c r="WGH2" s="91"/>
      <c r="WGI2" s="91"/>
      <c r="WGJ2" s="91"/>
      <c r="WGK2" s="91"/>
      <c r="WGL2" s="91"/>
      <c r="WGM2" s="91"/>
      <c r="WGN2" s="91"/>
      <c r="WGO2" s="91"/>
      <c r="WGP2" s="91"/>
      <c r="WGQ2" s="91"/>
      <c r="WGR2" s="91"/>
      <c r="WGS2" s="91"/>
      <c r="WGT2" s="91"/>
      <c r="WGU2" s="91"/>
      <c r="WGV2" s="91"/>
      <c r="WGW2" s="91"/>
      <c r="WGX2" s="91"/>
      <c r="WGY2" s="91"/>
      <c r="WGZ2" s="91"/>
      <c r="WHA2" s="91"/>
      <c r="WHB2" s="91"/>
      <c r="WHC2" s="91"/>
      <c r="WHD2" s="91"/>
      <c r="WHE2" s="91"/>
      <c r="WHF2" s="91"/>
      <c r="WHG2" s="91"/>
      <c r="WHH2" s="91"/>
      <c r="WHI2" s="91"/>
      <c r="WHJ2" s="91"/>
      <c r="WHK2" s="91"/>
      <c r="WHL2" s="91"/>
      <c r="WHM2" s="91"/>
      <c r="WHN2" s="91"/>
      <c r="WHO2" s="91"/>
      <c r="WHP2" s="91"/>
      <c r="WHQ2" s="91"/>
      <c r="WHR2" s="91"/>
      <c r="WHS2" s="91"/>
      <c r="WHT2" s="91"/>
      <c r="WHU2" s="91"/>
      <c r="WHV2" s="91"/>
      <c r="WHW2" s="91"/>
      <c r="WHX2" s="91"/>
      <c r="WHY2" s="91"/>
      <c r="WHZ2" s="91"/>
      <c r="WIA2" s="91"/>
      <c r="WIB2" s="91"/>
      <c r="WIC2" s="91"/>
      <c r="WID2" s="91"/>
      <c r="WIE2" s="91"/>
      <c r="WIF2" s="91"/>
      <c r="WIG2" s="91"/>
      <c r="WIH2" s="91"/>
      <c r="WII2" s="91"/>
      <c r="WIJ2" s="91"/>
      <c r="WIK2" s="91"/>
      <c r="WIL2" s="91"/>
      <c r="WIM2" s="91"/>
      <c r="WIN2" s="91"/>
      <c r="WIO2" s="91"/>
      <c r="WIP2" s="91"/>
      <c r="WIQ2" s="91"/>
      <c r="WIR2" s="91"/>
      <c r="WIS2" s="91"/>
      <c r="WIT2" s="91"/>
      <c r="WIU2" s="91"/>
      <c r="WIV2" s="91"/>
      <c r="WIW2" s="91"/>
      <c r="WIX2" s="91"/>
      <c r="WIY2" s="91"/>
      <c r="WIZ2" s="91"/>
      <c r="WJA2" s="91"/>
      <c r="WJB2" s="91"/>
      <c r="WJC2" s="91"/>
      <c r="WJD2" s="91"/>
      <c r="WJE2" s="91"/>
      <c r="WJF2" s="91"/>
      <c r="WJG2" s="91"/>
      <c r="WJH2" s="91"/>
      <c r="WJI2" s="91"/>
      <c r="WJJ2" s="91"/>
      <c r="WJK2" s="91"/>
      <c r="WJL2" s="91"/>
      <c r="WJM2" s="91"/>
      <c r="WJN2" s="91"/>
      <c r="WJO2" s="91"/>
      <c r="WJP2" s="91"/>
      <c r="WJQ2" s="91"/>
      <c r="WJR2" s="91"/>
      <c r="WJS2" s="91"/>
      <c r="WJT2" s="91"/>
      <c r="WJU2" s="91"/>
      <c r="WJV2" s="91"/>
      <c r="WJW2" s="91"/>
      <c r="WJX2" s="91"/>
      <c r="WJY2" s="91"/>
      <c r="WJZ2" s="91"/>
      <c r="WKA2" s="91"/>
      <c r="WKB2" s="91"/>
      <c r="WKC2" s="91"/>
      <c r="WKD2" s="91"/>
      <c r="WKE2" s="91"/>
      <c r="WKF2" s="91"/>
      <c r="WKG2" s="91"/>
      <c r="WKH2" s="91"/>
      <c r="WKI2" s="91"/>
      <c r="WKJ2" s="91"/>
      <c r="WKK2" s="91"/>
      <c r="WKL2" s="91"/>
      <c r="WKM2" s="91"/>
      <c r="WKN2" s="91"/>
      <c r="WKO2" s="91"/>
      <c r="WKP2" s="91"/>
      <c r="WKQ2" s="91"/>
      <c r="WKR2" s="91"/>
      <c r="WKS2" s="91"/>
      <c r="WKT2" s="91"/>
      <c r="WKU2" s="91"/>
      <c r="WKV2" s="91"/>
      <c r="WKW2" s="91"/>
      <c r="WKX2" s="91"/>
      <c r="WKY2" s="91"/>
      <c r="WKZ2" s="91"/>
      <c r="WLA2" s="91"/>
      <c r="WLB2" s="91"/>
      <c r="WLC2" s="91"/>
      <c r="WLD2" s="91"/>
      <c r="WLE2" s="91"/>
      <c r="WLF2" s="91"/>
      <c r="WLG2" s="91"/>
      <c r="WLH2" s="91"/>
      <c r="WLI2" s="91"/>
      <c r="WLJ2" s="91"/>
      <c r="WLK2" s="91"/>
      <c r="WLL2" s="91"/>
      <c r="WLM2" s="91"/>
      <c r="WLN2" s="91"/>
      <c r="WLO2" s="91"/>
      <c r="WLP2" s="91"/>
      <c r="WLQ2" s="91"/>
      <c r="WLR2" s="91"/>
      <c r="WLS2" s="91"/>
      <c r="WLT2" s="91"/>
      <c r="WLU2" s="91"/>
      <c r="WLV2" s="91"/>
      <c r="WLW2" s="91"/>
      <c r="WLX2" s="91"/>
      <c r="WLY2" s="91"/>
      <c r="WLZ2" s="91"/>
      <c r="WMA2" s="91"/>
      <c r="WMB2" s="91"/>
      <c r="WMC2" s="91"/>
      <c r="WMD2" s="91"/>
      <c r="WME2" s="91"/>
      <c r="WMF2" s="91"/>
      <c r="WMG2" s="91"/>
      <c r="WMH2" s="91"/>
      <c r="WMI2" s="91"/>
      <c r="WMJ2" s="91"/>
      <c r="WMK2" s="91"/>
      <c r="WML2" s="91"/>
      <c r="WMM2" s="91"/>
      <c r="WMN2" s="91"/>
      <c r="WMO2" s="91"/>
      <c r="WMP2" s="91"/>
      <c r="WMQ2" s="91"/>
      <c r="WMR2" s="91"/>
      <c r="WMS2" s="91"/>
      <c r="WMT2" s="91"/>
      <c r="WMU2" s="91"/>
      <c r="WMV2" s="91"/>
      <c r="WMW2" s="91"/>
      <c r="WMX2" s="91"/>
      <c r="WMY2" s="91"/>
      <c r="WMZ2" s="91"/>
      <c r="WNA2" s="91"/>
      <c r="WNB2" s="91"/>
      <c r="WNC2" s="91"/>
      <c r="WND2" s="91"/>
      <c r="WNE2" s="91"/>
      <c r="WNF2" s="91"/>
      <c r="WNG2" s="91"/>
      <c r="WNH2" s="91"/>
      <c r="WNI2" s="91"/>
      <c r="WNJ2" s="91"/>
      <c r="WNK2" s="91"/>
      <c r="WNL2" s="91"/>
      <c r="WNM2" s="91"/>
      <c r="WNN2" s="91"/>
      <c r="WNO2" s="91"/>
      <c r="WNP2" s="91"/>
      <c r="WNQ2" s="91"/>
      <c r="WNR2" s="91"/>
      <c r="WNS2" s="91"/>
      <c r="WNT2" s="91"/>
      <c r="WNU2" s="91"/>
      <c r="WNV2" s="91"/>
      <c r="WNW2" s="91"/>
      <c r="WNX2" s="91"/>
      <c r="WNY2" s="91"/>
      <c r="WNZ2" s="91"/>
      <c r="WOA2" s="91"/>
      <c r="WOB2" s="91"/>
      <c r="WOC2" s="91"/>
      <c r="WOD2" s="91"/>
      <c r="WOE2" s="91"/>
      <c r="WOF2" s="91"/>
      <c r="WOG2" s="91"/>
      <c r="WOH2" s="91"/>
      <c r="WOI2" s="91"/>
      <c r="WOJ2" s="91"/>
      <c r="WOK2" s="91"/>
      <c r="WOL2" s="91"/>
      <c r="WOM2" s="91"/>
      <c r="WON2" s="91"/>
      <c r="WOO2" s="91"/>
      <c r="WOP2" s="91"/>
      <c r="WOQ2" s="91"/>
      <c r="WOR2" s="91"/>
      <c r="WOS2" s="91"/>
      <c r="WOT2" s="91"/>
      <c r="WOU2" s="91"/>
      <c r="WOV2" s="91"/>
      <c r="WOW2" s="91"/>
      <c r="WOX2" s="91"/>
      <c r="WOY2" s="91"/>
      <c r="WOZ2" s="91"/>
      <c r="WPA2" s="91"/>
      <c r="WPB2" s="91"/>
      <c r="WPC2" s="91"/>
      <c r="WPD2" s="91"/>
      <c r="WPE2" s="91"/>
      <c r="WPF2" s="91"/>
      <c r="WPG2" s="91"/>
      <c r="WPH2" s="91"/>
      <c r="WPI2" s="91"/>
      <c r="WPJ2" s="91"/>
      <c r="WPK2" s="91"/>
      <c r="WPL2" s="91"/>
      <c r="WPM2" s="91"/>
      <c r="WPN2" s="91"/>
      <c r="WPO2" s="91"/>
      <c r="WPP2" s="91"/>
      <c r="WPQ2" s="91"/>
      <c r="WPR2" s="91"/>
      <c r="WPS2" s="91"/>
      <c r="WPT2" s="91"/>
      <c r="WPU2" s="91"/>
      <c r="WPV2" s="91"/>
      <c r="WPW2" s="91"/>
      <c r="WPX2" s="91"/>
      <c r="WPY2" s="91"/>
      <c r="WPZ2" s="91"/>
      <c r="WQA2" s="91"/>
      <c r="WQB2" s="91"/>
      <c r="WQC2" s="91"/>
      <c r="WQD2" s="91"/>
      <c r="WQE2" s="91"/>
      <c r="WQF2" s="91"/>
      <c r="WQG2" s="91"/>
      <c r="WQH2" s="91"/>
      <c r="WQI2" s="91"/>
      <c r="WQJ2" s="91"/>
      <c r="WQK2" s="91"/>
      <c r="WQL2" s="91"/>
      <c r="WQM2" s="91"/>
      <c r="WQN2" s="91"/>
      <c r="WQO2" s="91"/>
      <c r="WQP2" s="91"/>
      <c r="WQQ2" s="91"/>
      <c r="WQR2" s="91"/>
      <c r="WQS2" s="91"/>
      <c r="WQT2" s="91"/>
      <c r="WQU2" s="91"/>
      <c r="WQV2" s="91"/>
      <c r="WQW2" s="91"/>
      <c r="WQX2" s="91"/>
      <c r="WQY2" s="91"/>
      <c r="WQZ2" s="91"/>
      <c r="WRA2" s="91"/>
      <c r="WRB2" s="91"/>
      <c r="WRC2" s="91"/>
      <c r="WRD2" s="91"/>
      <c r="WRE2" s="91"/>
      <c r="WRF2" s="91"/>
      <c r="WRG2" s="91"/>
      <c r="WRH2" s="91"/>
      <c r="WRI2" s="91"/>
      <c r="WRJ2" s="91"/>
      <c r="WRK2" s="91"/>
      <c r="WRL2" s="91"/>
      <c r="WRM2" s="91"/>
      <c r="WRN2" s="91"/>
      <c r="WRO2" s="91"/>
      <c r="WRP2" s="91"/>
      <c r="WRQ2" s="91"/>
      <c r="WRR2" s="91"/>
      <c r="WRS2" s="91"/>
      <c r="WRT2" s="91"/>
      <c r="WRU2" s="91"/>
      <c r="WRV2" s="91"/>
      <c r="WRW2" s="91"/>
      <c r="WRX2" s="91"/>
      <c r="WRY2" s="91"/>
      <c r="WRZ2" s="91"/>
      <c r="WSA2" s="91"/>
      <c r="WSB2" s="91"/>
      <c r="WSC2" s="91"/>
      <c r="WSD2" s="91"/>
      <c r="WSE2" s="91"/>
      <c r="WSF2" s="91"/>
      <c r="WSG2" s="91"/>
      <c r="WSH2" s="91"/>
      <c r="WSI2" s="91"/>
      <c r="WSJ2" s="91"/>
      <c r="WSK2" s="91"/>
      <c r="WSL2" s="91"/>
      <c r="WSM2" s="91"/>
      <c r="WSN2" s="91"/>
      <c r="WSO2" s="91"/>
      <c r="WSP2" s="91"/>
      <c r="WSQ2" s="91"/>
      <c r="WSR2" s="91"/>
      <c r="WSS2" s="91"/>
      <c r="WST2" s="91"/>
      <c r="WSU2" s="91"/>
      <c r="WSV2" s="91"/>
      <c r="WSW2" s="91"/>
      <c r="WSX2" s="91"/>
      <c r="WSY2" s="91"/>
      <c r="WSZ2" s="91"/>
      <c r="WTA2" s="91"/>
      <c r="WTB2" s="91"/>
      <c r="WTC2" s="91"/>
      <c r="WTD2" s="91"/>
      <c r="WTE2" s="91"/>
      <c r="WTF2" s="91"/>
      <c r="WTG2" s="91"/>
      <c r="WTH2" s="91"/>
      <c r="WTI2" s="91"/>
      <c r="WTJ2" s="91"/>
      <c r="WTK2" s="91"/>
      <c r="WTL2" s="91"/>
      <c r="WTM2" s="91"/>
      <c r="WTN2" s="91"/>
      <c r="WTO2" s="91"/>
      <c r="WTP2" s="91"/>
      <c r="WTQ2" s="91"/>
      <c r="WTR2" s="91"/>
      <c r="WTS2" s="91"/>
      <c r="WTT2" s="91"/>
      <c r="WTU2" s="91"/>
      <c r="WTV2" s="91"/>
      <c r="WTW2" s="91"/>
      <c r="WTX2" s="91"/>
      <c r="WTY2" s="91"/>
      <c r="WTZ2" s="91"/>
      <c r="WUA2" s="91"/>
      <c r="WUB2" s="91"/>
      <c r="WUC2" s="91"/>
      <c r="WUD2" s="91"/>
      <c r="WUE2" s="91"/>
      <c r="WUF2" s="91"/>
      <c r="WUG2" s="91"/>
      <c r="WUH2" s="91"/>
      <c r="WUI2" s="91"/>
      <c r="WUJ2" s="91"/>
      <c r="WUK2" s="91"/>
      <c r="WUL2" s="91"/>
      <c r="WUM2" s="91"/>
      <c r="WUN2" s="91"/>
      <c r="WUO2" s="91"/>
      <c r="WUP2" s="91"/>
      <c r="WUQ2" s="91"/>
      <c r="WUR2" s="91"/>
      <c r="WUS2" s="91"/>
      <c r="WUT2" s="91"/>
      <c r="WUU2" s="91"/>
      <c r="WUV2" s="91"/>
      <c r="WUW2" s="91"/>
      <c r="WUX2" s="91"/>
      <c r="WUY2" s="91"/>
      <c r="WUZ2" s="91"/>
      <c r="WVA2" s="91"/>
      <c r="WVB2" s="91"/>
      <c r="WVC2" s="91"/>
      <c r="WVD2" s="91"/>
      <c r="WVE2" s="91"/>
      <c r="WVF2" s="91"/>
      <c r="WVG2" s="91"/>
      <c r="WVH2" s="91"/>
      <c r="WVI2" s="91"/>
      <c r="WVJ2" s="91"/>
      <c r="WVK2" s="91"/>
      <c r="WVL2" s="91"/>
      <c r="WVM2" s="91"/>
      <c r="WVN2" s="91"/>
      <c r="WVO2" s="91"/>
      <c r="WVP2" s="91"/>
      <c r="WVQ2" s="91"/>
      <c r="WVR2" s="91"/>
      <c r="WVS2" s="91"/>
      <c r="WVT2" s="91"/>
      <c r="WVU2" s="91"/>
      <c r="WVV2" s="91"/>
      <c r="WVW2" s="91"/>
      <c r="WVX2" s="91"/>
      <c r="WVY2" s="91"/>
      <c r="WVZ2" s="91"/>
      <c r="WWA2" s="91"/>
      <c r="WWB2" s="91"/>
      <c r="WWC2" s="91"/>
      <c r="WWD2" s="91"/>
      <c r="WWE2" s="91"/>
      <c r="WWF2" s="91"/>
      <c r="WWG2" s="91"/>
      <c r="WWH2" s="91"/>
      <c r="WWI2" s="91"/>
      <c r="WWJ2" s="91"/>
      <c r="WWK2" s="91"/>
      <c r="WWL2" s="91"/>
      <c r="WWM2" s="91"/>
      <c r="WWN2" s="91"/>
      <c r="WWO2" s="91"/>
      <c r="WWP2" s="91"/>
      <c r="WWQ2" s="91"/>
      <c r="WWR2" s="91"/>
      <c r="WWS2" s="91"/>
      <c r="WWT2" s="91"/>
      <c r="WWU2" s="91"/>
      <c r="WWV2" s="91"/>
      <c r="WWW2" s="91"/>
      <c r="WWX2" s="91"/>
      <c r="WWY2" s="91"/>
      <c r="WWZ2" s="91"/>
      <c r="WXA2" s="91"/>
      <c r="WXB2" s="91"/>
      <c r="WXC2" s="91"/>
      <c r="WXD2" s="91"/>
      <c r="WXE2" s="91"/>
      <c r="WXF2" s="91"/>
      <c r="WXG2" s="91"/>
      <c r="WXH2" s="91"/>
      <c r="WXI2" s="91"/>
      <c r="WXJ2" s="91"/>
      <c r="WXK2" s="91"/>
      <c r="WXL2" s="91"/>
      <c r="WXM2" s="91"/>
      <c r="WXN2" s="91"/>
      <c r="WXO2" s="91"/>
      <c r="WXP2" s="91"/>
      <c r="WXQ2" s="91"/>
      <c r="WXR2" s="91"/>
      <c r="WXS2" s="91"/>
      <c r="WXT2" s="91"/>
      <c r="WXU2" s="91"/>
      <c r="WXV2" s="91"/>
      <c r="WXW2" s="91"/>
      <c r="WXX2" s="91"/>
      <c r="WXY2" s="91"/>
      <c r="WXZ2" s="91"/>
      <c r="WYA2" s="91"/>
      <c r="WYB2" s="91"/>
      <c r="WYC2" s="91"/>
      <c r="WYD2" s="91"/>
      <c r="WYE2" s="91"/>
      <c r="WYF2" s="91"/>
      <c r="WYG2" s="91"/>
      <c r="WYH2" s="91"/>
      <c r="WYI2" s="91"/>
      <c r="WYJ2" s="91"/>
      <c r="WYK2" s="91"/>
      <c r="WYL2" s="91"/>
      <c r="WYM2" s="91"/>
      <c r="WYN2" s="91"/>
      <c r="WYO2" s="91"/>
      <c r="WYP2" s="91"/>
      <c r="WYQ2" s="91"/>
      <c r="WYR2" s="91"/>
      <c r="WYS2" s="91"/>
      <c r="WYT2" s="91"/>
      <c r="WYU2" s="91"/>
      <c r="WYV2" s="91"/>
      <c r="WYW2" s="91"/>
      <c r="WYX2" s="91"/>
      <c r="WYY2" s="91"/>
      <c r="WYZ2" s="91"/>
      <c r="WZA2" s="91"/>
      <c r="WZB2" s="91"/>
      <c r="WZC2" s="91"/>
      <c r="WZD2" s="91"/>
      <c r="WZE2" s="91"/>
      <c r="WZF2" s="91"/>
      <c r="WZG2" s="91"/>
      <c r="WZH2" s="91"/>
      <c r="WZI2" s="91"/>
      <c r="WZJ2" s="91"/>
      <c r="WZK2" s="91"/>
      <c r="WZL2" s="91"/>
      <c r="WZM2" s="91"/>
      <c r="WZN2" s="91"/>
      <c r="WZO2" s="91"/>
      <c r="WZP2" s="91"/>
      <c r="WZQ2" s="91"/>
      <c r="WZR2" s="91"/>
      <c r="WZS2" s="91"/>
      <c r="WZT2" s="91"/>
      <c r="WZU2" s="91"/>
      <c r="WZV2" s="91"/>
      <c r="WZW2" s="91"/>
      <c r="WZX2" s="91"/>
      <c r="WZY2" s="91"/>
      <c r="WZZ2" s="91"/>
      <c r="XAA2" s="91"/>
      <c r="XAB2" s="91"/>
      <c r="XAC2" s="91"/>
      <c r="XAD2" s="91"/>
      <c r="XAE2" s="91"/>
      <c r="XAF2" s="91"/>
      <c r="XAG2" s="91"/>
      <c r="XAH2" s="91"/>
      <c r="XAI2" s="91"/>
      <c r="XAJ2" s="91"/>
      <c r="XAK2" s="91"/>
      <c r="XAL2" s="91"/>
      <c r="XAM2" s="91"/>
      <c r="XAN2" s="91"/>
      <c r="XAO2" s="91"/>
      <c r="XAP2" s="91"/>
      <c r="XAQ2" s="91"/>
      <c r="XAR2" s="91"/>
      <c r="XAS2" s="91"/>
      <c r="XAT2" s="91"/>
      <c r="XAU2" s="91"/>
      <c r="XAV2" s="91"/>
      <c r="XAW2" s="91"/>
      <c r="XAX2" s="91"/>
      <c r="XAY2" s="91"/>
      <c r="XAZ2" s="91"/>
      <c r="XBA2" s="91"/>
      <c r="XBB2" s="91"/>
      <c r="XBC2" s="91"/>
      <c r="XBD2" s="91"/>
      <c r="XBE2" s="91"/>
      <c r="XBF2" s="91"/>
      <c r="XBG2" s="91"/>
      <c r="XBH2" s="91"/>
      <c r="XBI2" s="91"/>
      <c r="XBJ2" s="91"/>
      <c r="XBK2" s="91"/>
      <c r="XBL2" s="91"/>
      <c r="XBM2" s="91"/>
      <c r="XBN2" s="91"/>
      <c r="XBO2" s="91"/>
      <c r="XBP2" s="91"/>
      <c r="XBQ2" s="91"/>
      <c r="XBR2" s="91"/>
      <c r="XBS2" s="91"/>
      <c r="XBT2" s="91"/>
      <c r="XBU2" s="91"/>
      <c r="XBV2" s="91"/>
      <c r="XBW2" s="91"/>
      <c r="XBX2" s="91"/>
      <c r="XBY2" s="91"/>
      <c r="XBZ2" s="91"/>
      <c r="XCA2" s="91"/>
      <c r="XCB2" s="91"/>
      <c r="XCC2" s="91"/>
      <c r="XCD2" s="91"/>
      <c r="XCE2" s="91"/>
      <c r="XCF2" s="91"/>
      <c r="XCG2" s="91"/>
      <c r="XCH2" s="91"/>
      <c r="XCI2" s="91"/>
      <c r="XCJ2" s="91"/>
      <c r="XCK2" s="91"/>
      <c r="XCL2" s="91"/>
      <c r="XCM2" s="91"/>
      <c r="XCN2" s="91"/>
      <c r="XCO2" s="91"/>
      <c r="XCP2" s="91"/>
      <c r="XCQ2" s="91"/>
      <c r="XCR2" s="91"/>
      <c r="XCS2" s="91"/>
      <c r="XCT2" s="91"/>
      <c r="XCU2" s="91"/>
      <c r="XCV2" s="91"/>
      <c r="XCW2" s="91"/>
      <c r="XCX2" s="91"/>
      <c r="XCY2" s="91"/>
      <c r="XCZ2" s="91"/>
      <c r="XDA2" s="91"/>
      <c r="XDB2" s="91"/>
      <c r="XDC2" s="91"/>
      <c r="XDD2" s="91"/>
      <c r="XDE2" s="91"/>
      <c r="XDF2" s="91"/>
      <c r="XDG2" s="91"/>
      <c r="XDH2" s="91"/>
      <c r="XDI2" s="91"/>
      <c r="XDJ2" s="91"/>
      <c r="XDK2" s="91"/>
      <c r="XDL2" s="91"/>
      <c r="XDM2" s="91"/>
      <c r="XDN2" s="91"/>
      <c r="XDO2" s="91"/>
      <c r="XDP2" s="91"/>
      <c r="XDQ2" s="91"/>
      <c r="XDR2" s="91"/>
      <c r="XDS2" s="91"/>
      <c r="XDT2" s="91"/>
      <c r="XDU2" s="91"/>
      <c r="XDV2" s="91"/>
      <c r="XDW2" s="91"/>
      <c r="XDX2" s="91"/>
      <c r="XDY2" s="91"/>
      <c r="XDZ2" s="91"/>
      <c r="XEA2" s="91"/>
      <c r="XEB2" s="91"/>
      <c r="XEC2" s="91"/>
      <c r="XED2" s="91"/>
      <c r="XEE2" s="91"/>
      <c r="XEF2" s="91"/>
      <c r="XEG2" s="91"/>
      <c r="XEH2" s="91"/>
      <c r="XEI2" s="91"/>
      <c r="XEJ2" s="91"/>
      <c r="XEK2" s="91"/>
      <c r="XEL2" s="91"/>
      <c r="XEM2" s="91"/>
      <c r="XEN2" s="91"/>
      <c r="XEO2" s="91"/>
      <c r="XEP2" s="91"/>
      <c r="XEQ2" s="91"/>
      <c r="XER2" s="91"/>
      <c r="XES2" s="91"/>
      <c r="XET2" s="91"/>
      <c r="XEU2" s="91"/>
      <c r="XEV2" s="91"/>
      <c r="XEW2" s="91"/>
      <c r="XEX2" s="91"/>
      <c r="XEY2" s="91"/>
      <c r="XEZ2" s="91"/>
      <c r="XFA2" s="91"/>
      <c r="XFB2" s="91"/>
      <c r="XFC2" s="91"/>
      <c r="XFD2" s="91"/>
    </row>
    <row r="3" spans="1:1638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6384" ht="18.75">
      <c r="A4" s="86"/>
      <c r="B4" s="266" t="s">
        <v>48</v>
      </c>
      <c r="C4" s="267" t="s">
        <v>240</v>
      </c>
      <c r="D4" s="267"/>
      <c r="E4" s="267"/>
      <c r="F4" s="267"/>
      <c r="G4" s="267" t="s">
        <v>211</v>
      </c>
      <c r="H4" s="267"/>
      <c r="I4" s="267"/>
      <c r="J4" s="267"/>
      <c r="K4" s="267"/>
      <c r="L4" s="86"/>
    </row>
    <row r="5" spans="1:16384">
      <c r="A5" s="86"/>
      <c r="B5" s="266"/>
      <c r="C5" s="92" t="s">
        <v>241</v>
      </c>
      <c r="D5" s="92" t="s">
        <v>242</v>
      </c>
      <c r="E5" s="92" t="s">
        <v>243</v>
      </c>
      <c r="F5" s="92" t="s">
        <v>244</v>
      </c>
      <c r="G5" s="92" t="s">
        <v>3</v>
      </c>
      <c r="H5" s="92" t="s">
        <v>5</v>
      </c>
      <c r="I5" s="92" t="s">
        <v>6</v>
      </c>
      <c r="J5" s="92" t="s">
        <v>7</v>
      </c>
      <c r="K5" s="92" t="s">
        <v>8</v>
      </c>
      <c r="L5" s="86"/>
    </row>
    <row r="6" spans="1:16384">
      <c r="A6" s="86"/>
      <c r="B6" s="93"/>
      <c r="C6" s="94"/>
      <c r="D6" s="94"/>
      <c r="E6" s="94"/>
      <c r="F6" s="94"/>
      <c r="G6" s="94"/>
      <c r="H6" s="94"/>
      <c r="I6" s="94"/>
      <c r="J6" s="94"/>
      <c r="K6" s="94"/>
      <c r="L6" s="86"/>
    </row>
    <row r="7" spans="1:16384">
      <c r="A7" s="86"/>
      <c r="B7" s="95" t="s">
        <v>0</v>
      </c>
      <c r="C7" s="96">
        <v>7.1900000000000006E-2</v>
      </c>
      <c r="D7" s="96">
        <v>7.1900000000000006E-2</v>
      </c>
      <c r="E7" s="96">
        <v>7.1900000000000006E-2</v>
      </c>
      <c r="F7" s="96">
        <v>7.1900000000000006E-2</v>
      </c>
      <c r="G7" s="96">
        <f>WACC!B30</f>
        <v>6.4376215963417083E-2</v>
      </c>
      <c r="H7" s="96">
        <f>G7</f>
        <v>6.4376215963417083E-2</v>
      </c>
      <c r="I7" s="96">
        <f t="shared" ref="I7:K7" si="0">H7</f>
        <v>6.4376215963417083E-2</v>
      </c>
      <c r="J7" s="96">
        <f t="shared" si="0"/>
        <v>6.4376215963417083E-2</v>
      </c>
      <c r="K7" s="96">
        <f t="shared" si="0"/>
        <v>6.4376215963417083E-2</v>
      </c>
      <c r="L7" s="86"/>
    </row>
    <row r="8" spans="1:16384">
      <c r="A8" s="86"/>
      <c r="B8" s="97" t="s">
        <v>19</v>
      </c>
      <c r="C8" s="98">
        <v>0.28000000000000003</v>
      </c>
      <c r="D8" s="98">
        <v>0.28000000000000003</v>
      </c>
      <c r="E8" s="98">
        <v>0.28000000000000003</v>
      </c>
      <c r="F8" s="98">
        <v>0.28000000000000003</v>
      </c>
      <c r="G8" s="98">
        <v>0.28000000000000003</v>
      </c>
      <c r="H8" s="98">
        <v>0.28000000000000003</v>
      </c>
      <c r="I8" s="98">
        <v>0.28000000000000003</v>
      </c>
      <c r="J8" s="98">
        <v>0.28000000000000003</v>
      </c>
      <c r="K8" s="98">
        <v>0.28000000000000003</v>
      </c>
      <c r="L8" s="86"/>
    </row>
    <row r="9" spans="1:16384">
      <c r="A9" s="86"/>
      <c r="B9" s="95"/>
      <c r="C9" s="99"/>
      <c r="D9" s="99"/>
      <c r="E9" s="99"/>
      <c r="F9" s="99"/>
      <c r="G9" s="99"/>
      <c r="H9" s="99"/>
      <c r="I9" s="99"/>
      <c r="J9" s="99"/>
      <c r="K9" s="99"/>
      <c r="L9" s="86"/>
    </row>
    <row r="10" spans="1:16384">
      <c r="A10" s="86"/>
      <c r="B10" s="97" t="s">
        <v>245</v>
      </c>
      <c r="C10" s="100">
        <v>82424000</v>
      </c>
      <c r="D10" s="101">
        <f>C25</f>
        <v>88662602.659121439</v>
      </c>
      <c r="E10" s="101">
        <f>D25</f>
        <v>97559693.626799539</v>
      </c>
      <c r="F10" s="101">
        <f t="shared" ref="F10:K10" si="1">E25</f>
        <v>66347917.433644384</v>
      </c>
      <c r="G10" s="101">
        <f t="shared" si="1"/>
        <v>49599804.442300908</v>
      </c>
      <c r="H10" s="101">
        <f t="shared" si="1"/>
        <v>29578116.95078405</v>
      </c>
      <c r="I10" s="101">
        <f t="shared" si="1"/>
        <v>22860552.425521776</v>
      </c>
      <c r="J10" s="101">
        <f t="shared" si="1"/>
        <v>15710536.515633026</v>
      </c>
      <c r="K10" s="101">
        <f t="shared" si="1"/>
        <v>8100229.6373874117</v>
      </c>
      <c r="L10" s="86"/>
    </row>
    <row r="11" spans="1:16384">
      <c r="A11" s="86"/>
      <c r="B11" s="102" t="s">
        <v>246</v>
      </c>
      <c r="C11" s="103">
        <v>-36201433</v>
      </c>
      <c r="D11" s="103"/>
      <c r="E11" s="103"/>
      <c r="F11" s="103"/>
      <c r="G11" s="103"/>
      <c r="H11" s="103"/>
      <c r="I11" s="103"/>
      <c r="J11" s="103"/>
      <c r="K11" s="103"/>
      <c r="L11" s="86"/>
    </row>
    <row r="12" spans="1:16384">
      <c r="A12" s="86"/>
      <c r="B12" s="102"/>
      <c r="C12" s="103">
        <f>SUM(C10:C11)</f>
        <v>46222567</v>
      </c>
      <c r="D12" s="103">
        <f t="shared" ref="D12:K12" si="2">SUM(D10:D11)</f>
        <v>88662602.659121439</v>
      </c>
      <c r="E12" s="103">
        <f>SUM(E10:E11)</f>
        <v>97559693.626799539</v>
      </c>
      <c r="F12" s="103">
        <f t="shared" si="2"/>
        <v>66347917.433644384</v>
      </c>
      <c r="G12" s="103">
        <f t="shared" si="2"/>
        <v>49599804.442300908</v>
      </c>
      <c r="H12" s="103">
        <f t="shared" si="2"/>
        <v>29578116.95078405</v>
      </c>
      <c r="I12" s="103">
        <f t="shared" si="2"/>
        <v>22860552.425521776</v>
      </c>
      <c r="J12" s="103">
        <f t="shared" si="2"/>
        <v>15710536.515633026</v>
      </c>
      <c r="K12" s="103">
        <f t="shared" si="2"/>
        <v>8100229.6373874117</v>
      </c>
      <c r="L12" s="86"/>
    </row>
    <row r="13" spans="1:16384">
      <c r="A13" s="86"/>
      <c r="B13" s="95"/>
      <c r="C13" s="104"/>
      <c r="D13" s="104"/>
      <c r="E13" s="104"/>
      <c r="F13" s="104"/>
      <c r="G13" s="104"/>
      <c r="H13" s="104"/>
      <c r="I13" s="104"/>
      <c r="J13" s="104"/>
      <c r="K13" s="104"/>
      <c r="L13" s="86"/>
    </row>
    <row r="14" spans="1:16384">
      <c r="A14" s="86"/>
      <c r="B14" s="105" t="s">
        <v>247</v>
      </c>
      <c r="C14" s="106">
        <v>21546846.5977019</v>
      </c>
      <c r="D14" s="106">
        <v>14899999.999999998</v>
      </c>
      <c r="E14" s="106">
        <v>15459780.748300241</v>
      </c>
      <c r="F14" s="106"/>
      <c r="G14" s="106"/>
      <c r="H14" s="106"/>
      <c r="I14" s="106"/>
      <c r="J14" s="106"/>
      <c r="K14" s="106"/>
      <c r="L14" s="86"/>
    </row>
    <row r="15" spans="1:16384">
      <c r="A15" s="86"/>
      <c r="B15" s="105" t="s">
        <v>357</v>
      </c>
      <c r="C15" s="106">
        <v>4956277.2614195403</v>
      </c>
      <c r="D15" s="106">
        <f>-C15*(1+D7)</f>
        <v>-5312633.5965156052</v>
      </c>
      <c r="E15" s="106">
        <v>-698800.38351964415</v>
      </c>
      <c r="F15" s="106"/>
      <c r="G15" s="106"/>
      <c r="H15" s="106"/>
      <c r="I15" s="106"/>
      <c r="J15" s="106"/>
      <c r="K15" s="106"/>
      <c r="L15" s="86"/>
    </row>
    <row r="16" spans="1:16384">
      <c r="A16" s="86"/>
      <c r="B16" s="107" t="s">
        <v>248</v>
      </c>
      <c r="C16" s="101"/>
      <c r="D16" s="101"/>
      <c r="E16" s="101">
        <f>-SUM(C14:C15)*(1+D7)*(1+E7)</f>
        <v>-30451283.88419646</v>
      </c>
      <c r="F16" s="101">
        <f>-SUM(D14:D15)*(1+E7)*(1+F7)</f>
        <v>-11015592.637538567</v>
      </c>
      <c r="G16" s="101">
        <f>-SUM(E14:E15)*(1+F7)*(1+G7)</f>
        <v>-16840874.323502451</v>
      </c>
      <c r="H16" s="101"/>
      <c r="I16" s="101"/>
      <c r="J16" s="101"/>
      <c r="K16" s="101"/>
      <c r="L16" s="86"/>
    </row>
    <row r="17" spans="1:13">
      <c r="A17" s="86"/>
      <c r="B17" s="95"/>
      <c r="C17" s="104"/>
      <c r="D17" s="104"/>
      <c r="E17" s="104"/>
      <c r="F17" s="104"/>
      <c r="G17" s="104"/>
      <c r="H17" s="104"/>
      <c r="I17" s="104"/>
      <c r="J17" s="104"/>
      <c r="K17" s="104"/>
      <c r="L17" s="86"/>
    </row>
    <row r="18" spans="1:13">
      <c r="A18" s="86"/>
      <c r="B18" s="97" t="s">
        <v>249</v>
      </c>
      <c r="C18" s="100">
        <f>C10*C7</f>
        <v>5926285.6000000006</v>
      </c>
      <c r="D18" s="100">
        <f>D12*D7</f>
        <v>6374841.1311908318</v>
      </c>
      <c r="E18" s="100">
        <f>(E12-SUM($D20:D21))*E7</f>
        <v>6889971.8832339803</v>
      </c>
      <c r="F18" s="100">
        <f>(F12-SUM($C20:E21))*F7</f>
        <v>4797689.0791979656</v>
      </c>
      <c r="G18" s="100">
        <f>(G12-SUM($C20:F21))*G7</f>
        <v>3329002.3257592726</v>
      </c>
      <c r="H18" s="100">
        <f>(H12-SUM($C20:G21))*H7</f>
        <v>1904127.2446148815</v>
      </c>
      <c r="I18" s="100">
        <f>(I12-SUM($C20:H21))*I7</f>
        <v>1471675.8599884082</v>
      </c>
      <c r="J18" s="100">
        <f>(J12-SUM($C20:I21))*J7</f>
        <v>1011384.8916315418</v>
      </c>
      <c r="K18" s="100">
        <f>(K12-SUM($C20:J21))*K7</f>
        <v>521462.13248972368</v>
      </c>
      <c r="L18" s="93"/>
    </row>
    <row r="19" spans="1:13">
      <c r="A19" s="86"/>
      <c r="B19" s="95"/>
      <c r="C19" s="108"/>
      <c r="D19" s="108"/>
      <c r="E19" s="108"/>
      <c r="F19" s="108"/>
      <c r="G19" s="108"/>
      <c r="H19" s="108"/>
      <c r="I19" s="108"/>
      <c r="J19" s="104"/>
      <c r="K19" s="104"/>
      <c r="L19" s="86"/>
    </row>
    <row r="20" spans="1:13">
      <c r="A20" s="86"/>
      <c r="B20" s="93" t="s">
        <v>250</v>
      </c>
      <c r="C20" s="109">
        <v>10010626.199999999</v>
      </c>
      <c r="D20" s="109">
        <v>1732546.4330028745</v>
      </c>
      <c r="E20" s="109">
        <v>-2111876.2761034844</v>
      </c>
      <c r="F20" s="109"/>
      <c r="G20" s="109"/>
      <c r="H20" s="109"/>
      <c r="I20" s="109"/>
      <c r="J20" s="106"/>
      <c r="K20" s="106"/>
      <c r="L20" s="86"/>
    </row>
    <row r="21" spans="1:13">
      <c r="A21" s="86"/>
      <c r="B21" s="93" t="s">
        <v>251</v>
      </c>
      <c r="C21" s="109"/>
      <c r="D21" s="109"/>
      <c r="E21" s="109">
        <f>-C20</f>
        <v>-10010626.199999999</v>
      </c>
      <c r="F21" s="109">
        <f>-D20</f>
        <v>-1732546.4330028745</v>
      </c>
      <c r="G21" s="109">
        <f>-E20</f>
        <v>2111876.2761034844</v>
      </c>
      <c r="H21" s="109"/>
      <c r="I21" s="109"/>
      <c r="J21" s="106"/>
      <c r="K21" s="106"/>
      <c r="L21" s="86"/>
    </row>
    <row r="22" spans="1:13">
      <c r="A22" s="86"/>
      <c r="B22" s="97" t="s">
        <v>252</v>
      </c>
      <c r="C22" s="100"/>
      <c r="D22" s="100"/>
      <c r="E22" s="100">
        <f>-C20*((1+D7)*(1+E7)-1)</f>
        <v>-1491279.0808697839</v>
      </c>
      <c r="F22" s="100"/>
      <c r="G22" s="100"/>
      <c r="H22" s="100"/>
      <c r="I22" s="100"/>
      <c r="J22" s="101"/>
      <c r="K22" s="101"/>
      <c r="L22" s="86"/>
    </row>
    <row r="23" spans="1:13">
      <c r="A23" s="86"/>
      <c r="B23" s="93"/>
      <c r="C23" s="109"/>
      <c r="D23" s="109"/>
      <c r="E23" s="109"/>
      <c r="F23" s="109"/>
      <c r="G23" s="109"/>
      <c r="H23" s="109"/>
      <c r="I23" s="109"/>
      <c r="J23" s="106"/>
      <c r="K23" s="106"/>
      <c r="L23" s="86"/>
    </row>
    <row r="24" spans="1:13">
      <c r="A24" s="86"/>
      <c r="B24" s="93" t="s">
        <v>253</v>
      </c>
      <c r="C24" s="106"/>
      <c r="D24" s="106">
        <v>-8797663</v>
      </c>
      <c r="E24" s="106">
        <f>D24</f>
        <v>-8797663</v>
      </c>
      <c r="F24" s="106">
        <f t="shared" ref="F24:K24" si="3">E24</f>
        <v>-8797663</v>
      </c>
      <c r="G24" s="106">
        <f>-$G$7*F33/(1-1/(1+$G$7)^5)</f>
        <v>-8621691.7698771562</v>
      </c>
      <c r="H24" s="106">
        <f t="shared" si="3"/>
        <v>-8621691.7698771562</v>
      </c>
      <c r="I24" s="106">
        <f t="shared" si="3"/>
        <v>-8621691.7698771562</v>
      </c>
      <c r="J24" s="106">
        <f t="shared" si="3"/>
        <v>-8621691.7698771562</v>
      </c>
      <c r="K24" s="106">
        <f t="shared" si="3"/>
        <v>-8621691.7698771562</v>
      </c>
      <c r="L24" s="86"/>
    </row>
    <row r="25" spans="1:13" s="114" customFormat="1" ht="19.5" customHeight="1">
      <c r="A25" s="110"/>
      <c r="B25" s="111" t="s">
        <v>254</v>
      </c>
      <c r="C25" s="112">
        <f t="shared" ref="C25:K25" si="4">SUM(C12:C24)</f>
        <v>88662602.659121439</v>
      </c>
      <c r="D25" s="112">
        <f t="shared" si="4"/>
        <v>97559693.626799539</v>
      </c>
      <c r="E25" s="112">
        <f t="shared" si="4"/>
        <v>66347917.433644384</v>
      </c>
      <c r="F25" s="112">
        <f t="shared" si="4"/>
        <v>49599804.442300908</v>
      </c>
      <c r="G25" s="112">
        <f>SUM(G12:G24)</f>
        <v>29578116.95078405</v>
      </c>
      <c r="H25" s="112">
        <f t="shared" si="4"/>
        <v>22860552.425521776</v>
      </c>
      <c r="I25" s="112">
        <f t="shared" si="4"/>
        <v>15710536.515633026</v>
      </c>
      <c r="J25" s="112">
        <f t="shared" si="4"/>
        <v>8100229.6373874117</v>
      </c>
      <c r="K25" s="112">
        <f t="shared" si="4"/>
        <v>-2.0489096641540527E-8</v>
      </c>
      <c r="L25" s="110"/>
      <c r="M25" s="113" t="str">
        <f>IF(K25&lt;-5,"ERROR",IF(K25&gt;5,"ERROR","OK"))</f>
        <v>OK</v>
      </c>
    </row>
    <row r="26" spans="1:13" s="115" customForma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3" s="115" customFormat="1">
      <c r="A27" s="93"/>
      <c r="B27" s="93" t="s">
        <v>255</v>
      </c>
      <c r="C27" s="93"/>
      <c r="D27" s="93"/>
      <c r="E27" s="106">
        <f t="shared" ref="E27:K27" si="5">(E16+E24)/0.72</f>
        <v>-54512426.228050642</v>
      </c>
      <c r="F27" s="106">
        <f t="shared" si="5"/>
        <v>-27518410.607692454</v>
      </c>
      <c r="G27" s="106">
        <f>(G16+G24)/0.72</f>
        <v>-35364675.129693903</v>
      </c>
      <c r="H27" s="106">
        <f t="shared" si="5"/>
        <v>-11974571.902607162</v>
      </c>
      <c r="I27" s="106">
        <f t="shared" si="5"/>
        <v>-11974571.902607162</v>
      </c>
      <c r="J27" s="106">
        <f t="shared" si="5"/>
        <v>-11974571.902607162</v>
      </c>
      <c r="K27" s="106">
        <f t="shared" si="5"/>
        <v>-11974571.902607162</v>
      </c>
      <c r="L27" s="93"/>
    </row>
    <row r="28" spans="1:13" s="115" customFormat="1">
      <c r="A28" s="93"/>
      <c r="B28" s="93" t="s">
        <v>256</v>
      </c>
      <c r="C28" s="93"/>
      <c r="D28" s="93"/>
      <c r="E28" s="106">
        <v>311492.65413194441</v>
      </c>
      <c r="F28" s="106">
        <v>754837.90077788895</v>
      </c>
      <c r="G28" s="106"/>
      <c r="H28" s="106"/>
      <c r="I28" s="106"/>
      <c r="J28" s="106"/>
      <c r="K28" s="106"/>
      <c r="L28" s="93"/>
    </row>
    <row r="29" spans="1:13" s="115" customFormat="1">
      <c r="A29" s="93"/>
      <c r="B29" s="93" t="s">
        <v>257</v>
      </c>
      <c r="C29" s="93"/>
      <c r="D29" s="93"/>
      <c r="E29" s="106"/>
      <c r="F29" s="106">
        <v>290000</v>
      </c>
      <c r="G29" s="106"/>
      <c r="H29" s="106"/>
      <c r="I29" s="106"/>
      <c r="J29" s="106"/>
      <c r="K29" s="106"/>
      <c r="L29" s="93"/>
    </row>
    <row r="30" spans="1:13" s="114" customFormat="1" ht="19.5" customHeight="1">
      <c r="A30" s="110"/>
      <c r="B30" s="111" t="s">
        <v>258</v>
      </c>
      <c r="C30" s="112"/>
      <c r="D30" s="112"/>
      <c r="E30" s="112">
        <f>SUM(E27:E29)</f>
        <v>-54200933.5739187</v>
      </c>
      <c r="F30" s="112">
        <f t="shared" ref="F30:K30" si="6">SUM(F27:F29)</f>
        <v>-26473572.706914566</v>
      </c>
      <c r="G30" s="112">
        <f t="shared" si="6"/>
        <v>-35364675.129693903</v>
      </c>
      <c r="H30" s="112">
        <f t="shared" si="6"/>
        <v>-11974571.902607162</v>
      </c>
      <c r="I30" s="112">
        <f t="shared" si="6"/>
        <v>-11974571.902607162</v>
      </c>
      <c r="J30" s="112">
        <f t="shared" si="6"/>
        <v>-11974571.902607162</v>
      </c>
      <c r="K30" s="112">
        <f t="shared" si="6"/>
        <v>-11974571.902607162</v>
      </c>
      <c r="L30" s="110"/>
      <c r="M30" s="116"/>
    </row>
    <row r="31" spans="1:13" s="115" customFormat="1" ht="8.25" customHeight="1">
      <c r="A31" s="93"/>
      <c r="B31" s="117"/>
      <c r="C31" s="93"/>
      <c r="D31" s="93"/>
      <c r="E31" s="106"/>
      <c r="F31" s="106"/>
      <c r="G31" s="106"/>
      <c r="H31" s="106"/>
      <c r="I31" s="106"/>
      <c r="J31" s="106"/>
      <c r="K31" s="106"/>
      <c r="L31" s="93"/>
    </row>
    <row r="32" spans="1:13" s="114" customFormat="1" ht="20.25" customHeight="1">
      <c r="A32" s="110"/>
      <c r="B32" s="111" t="s">
        <v>259</v>
      </c>
      <c r="C32" s="112"/>
      <c r="D32" s="112"/>
      <c r="E32" s="112">
        <f t="shared" ref="E32:K32" si="7">SUM(E21:E22)</f>
        <v>-11501905.280869784</v>
      </c>
      <c r="F32" s="112">
        <f t="shared" si="7"/>
        <v>-1732546.4330028745</v>
      </c>
      <c r="G32" s="112">
        <f t="shared" si="7"/>
        <v>2111876.2761034844</v>
      </c>
      <c r="H32" s="112">
        <f t="shared" si="7"/>
        <v>0</v>
      </c>
      <c r="I32" s="112">
        <f t="shared" si="7"/>
        <v>0</v>
      </c>
      <c r="J32" s="112">
        <f t="shared" si="7"/>
        <v>0</v>
      </c>
      <c r="K32" s="112">
        <f t="shared" si="7"/>
        <v>0</v>
      </c>
      <c r="L32" s="110"/>
      <c r="M32" s="116"/>
    </row>
    <row r="33" spans="1:13" s="114" customFormat="1" ht="20.25" customHeight="1">
      <c r="A33" s="110"/>
      <c r="B33" s="119" t="s">
        <v>261</v>
      </c>
      <c r="C33" s="120"/>
      <c r="D33" s="120"/>
      <c r="E33" s="120"/>
      <c r="F33" s="120">
        <v>35889385.865396082</v>
      </c>
      <c r="G33" s="120"/>
      <c r="H33" s="120"/>
      <c r="I33" s="120"/>
      <c r="J33" s="120"/>
      <c r="K33" s="120"/>
      <c r="L33" s="110"/>
      <c r="M33" s="116"/>
    </row>
    <row r="34" spans="1:13">
      <c r="A34" s="86"/>
      <c r="B34" s="93"/>
      <c r="C34" s="93"/>
      <c r="D34" s="93"/>
      <c r="E34" s="118"/>
      <c r="F34" s="118"/>
      <c r="G34" s="118"/>
      <c r="H34" s="118"/>
      <c r="I34" s="118"/>
      <c r="J34" s="118"/>
      <c r="K34" s="118"/>
      <c r="L34" s="86"/>
    </row>
    <row r="35" spans="1:13" ht="18.75">
      <c r="A35" s="86"/>
      <c r="B35" s="266" t="s">
        <v>49</v>
      </c>
      <c r="C35" s="267" t="s">
        <v>240</v>
      </c>
      <c r="D35" s="267"/>
      <c r="E35" s="267"/>
      <c r="F35" s="267"/>
      <c r="G35" s="267" t="s">
        <v>211</v>
      </c>
      <c r="H35" s="267"/>
      <c r="I35" s="267"/>
      <c r="J35" s="267"/>
      <c r="K35" s="267"/>
      <c r="L35" s="86"/>
    </row>
    <row r="36" spans="1:13">
      <c r="A36" s="86"/>
      <c r="B36" s="266"/>
      <c r="C36" s="92" t="s">
        <v>241</v>
      </c>
      <c r="D36" s="92" t="s">
        <v>242</v>
      </c>
      <c r="E36" s="92" t="s">
        <v>243</v>
      </c>
      <c r="F36" s="92" t="s">
        <v>244</v>
      </c>
      <c r="G36" s="92" t="s">
        <v>3</v>
      </c>
      <c r="H36" s="92" t="s">
        <v>5</v>
      </c>
      <c r="I36" s="92" t="s">
        <v>6</v>
      </c>
      <c r="J36" s="92" t="s">
        <v>7</v>
      </c>
      <c r="K36" s="92" t="s">
        <v>8</v>
      </c>
      <c r="L36" s="86"/>
    </row>
    <row r="37" spans="1:13">
      <c r="A37" s="86"/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86"/>
    </row>
    <row r="38" spans="1:13">
      <c r="A38" s="86"/>
      <c r="B38" s="95" t="s">
        <v>0</v>
      </c>
      <c r="C38" s="96">
        <v>7.1900000000000006E-2</v>
      </c>
      <c r="D38" s="96">
        <v>7.1900000000000006E-2</v>
      </c>
      <c r="E38" s="96">
        <v>7.1900000000000006E-2</v>
      </c>
      <c r="F38" s="96">
        <v>7.1900000000000006E-2</v>
      </c>
      <c r="G38" s="96">
        <f>WACC!B30</f>
        <v>6.4376215963417083E-2</v>
      </c>
      <c r="H38" s="96">
        <f>G38</f>
        <v>6.4376215963417083E-2</v>
      </c>
      <c r="I38" s="96">
        <f t="shared" ref="I38:K38" si="8">H38</f>
        <v>6.4376215963417083E-2</v>
      </c>
      <c r="J38" s="96">
        <f t="shared" si="8"/>
        <v>6.4376215963417083E-2</v>
      </c>
      <c r="K38" s="96">
        <f t="shared" si="8"/>
        <v>6.4376215963417083E-2</v>
      </c>
      <c r="L38" s="86"/>
    </row>
    <row r="39" spans="1:13">
      <c r="A39" s="86"/>
      <c r="B39" s="97" t="s">
        <v>19</v>
      </c>
      <c r="C39" s="98">
        <v>0.28000000000000003</v>
      </c>
      <c r="D39" s="98">
        <v>0.28000000000000003</v>
      </c>
      <c r="E39" s="98">
        <v>0.28000000000000003</v>
      </c>
      <c r="F39" s="98">
        <v>0.28000000000000003</v>
      </c>
      <c r="G39" s="98">
        <v>0.28000000000000003</v>
      </c>
      <c r="H39" s="98">
        <v>0.28000000000000003</v>
      </c>
      <c r="I39" s="98">
        <v>0.28000000000000003</v>
      </c>
      <c r="J39" s="98">
        <v>0.28000000000000003</v>
      </c>
      <c r="K39" s="98">
        <v>0.28000000000000003</v>
      </c>
      <c r="L39" s="86"/>
    </row>
    <row r="40" spans="1:13">
      <c r="A40" s="86"/>
      <c r="B40" s="95"/>
      <c r="C40" s="99"/>
      <c r="D40" s="99"/>
      <c r="E40" s="99"/>
      <c r="F40" s="99"/>
      <c r="G40" s="99"/>
      <c r="H40" s="99"/>
      <c r="I40" s="99"/>
      <c r="J40" s="99"/>
      <c r="K40" s="99"/>
      <c r="L40" s="86"/>
    </row>
    <row r="41" spans="1:13">
      <c r="A41" s="86"/>
      <c r="B41" s="97" t="s">
        <v>245</v>
      </c>
      <c r="C41" s="100">
        <v>-106677000</v>
      </c>
      <c r="D41" s="101">
        <f>C56</f>
        <v>-109595679.56501079</v>
      </c>
      <c r="E41" s="101">
        <f t="shared" ref="E41:K41" si="9">D56</f>
        <v>-92375784.541735068</v>
      </c>
      <c r="F41" s="101">
        <f t="shared" si="9"/>
        <v>-78524780.278064519</v>
      </c>
      <c r="G41" s="101">
        <f t="shared" si="9"/>
        <v>-75270728.934831515</v>
      </c>
      <c r="H41" s="101">
        <f t="shared" si="9"/>
        <v>-59024289.511345074</v>
      </c>
      <c r="I41" s="101">
        <f t="shared" si="9"/>
        <v>-45619126.700948149</v>
      </c>
      <c r="J41" s="101">
        <f t="shared" si="9"/>
        <v>-31350990.234444343</v>
      </c>
      <c r="K41" s="101">
        <f t="shared" si="9"/>
        <v>-16164325.133377381</v>
      </c>
      <c r="L41" s="86"/>
    </row>
    <row r="42" spans="1:13">
      <c r="A42" s="86"/>
      <c r="B42" s="102" t="s">
        <v>246</v>
      </c>
      <c r="C42" s="103">
        <v>10282000</v>
      </c>
      <c r="D42" s="103"/>
      <c r="E42" s="103"/>
      <c r="F42" s="103"/>
      <c r="G42" s="103"/>
      <c r="H42" s="103"/>
      <c r="I42" s="103"/>
      <c r="J42" s="103"/>
      <c r="K42" s="103"/>
      <c r="L42" s="86"/>
    </row>
    <row r="43" spans="1:13">
      <c r="A43" s="86"/>
      <c r="B43" s="102"/>
      <c r="C43" s="103">
        <f>SUM(C41:C42)</f>
        <v>-96395000</v>
      </c>
      <c r="D43" s="103">
        <f t="shared" ref="D43:K43" si="10">SUM(D41:D42)</f>
        <v>-109595679.56501079</v>
      </c>
      <c r="E43" s="103">
        <f t="shared" si="10"/>
        <v>-92375784.541735068</v>
      </c>
      <c r="F43" s="103">
        <f t="shared" si="10"/>
        <v>-78524780.278064519</v>
      </c>
      <c r="G43" s="103">
        <f t="shared" si="10"/>
        <v>-75270728.934831515</v>
      </c>
      <c r="H43" s="103">
        <f t="shared" si="10"/>
        <v>-59024289.511345074</v>
      </c>
      <c r="I43" s="103">
        <f t="shared" si="10"/>
        <v>-45619126.700948149</v>
      </c>
      <c r="J43" s="103">
        <f t="shared" si="10"/>
        <v>-31350990.234444343</v>
      </c>
      <c r="K43" s="103">
        <f t="shared" si="10"/>
        <v>-16164325.133377381</v>
      </c>
      <c r="L43" s="86"/>
    </row>
    <row r="44" spans="1:13">
      <c r="A44" s="86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86"/>
    </row>
    <row r="45" spans="1:13">
      <c r="A45" s="86"/>
      <c r="B45" s="105" t="s">
        <v>247</v>
      </c>
      <c r="C45" s="106">
        <v>-6206446.525010787</v>
      </c>
      <c r="D45" s="106">
        <v>6299999.9999999916</v>
      </c>
      <c r="E45" s="106">
        <v>-4962929.6747600762</v>
      </c>
      <c r="F45" s="106"/>
      <c r="G45" s="106"/>
      <c r="H45" s="106"/>
      <c r="I45" s="106"/>
      <c r="J45" s="106"/>
      <c r="K45" s="106"/>
      <c r="L45" s="86"/>
    </row>
    <row r="46" spans="1:13">
      <c r="A46" s="86"/>
      <c r="B46" s="105" t="s">
        <v>357</v>
      </c>
      <c r="C46" s="106"/>
      <c r="D46" s="106"/>
      <c r="E46" s="106">
        <v>460458.96482603461</v>
      </c>
      <c r="F46" s="106"/>
      <c r="G46" s="106"/>
      <c r="H46" s="106"/>
      <c r="I46" s="106"/>
      <c r="J46" s="106"/>
      <c r="K46" s="106"/>
      <c r="L46" s="86"/>
    </row>
    <row r="47" spans="1:13">
      <c r="A47" s="86"/>
      <c r="B47" s="107" t="s">
        <v>248</v>
      </c>
      <c r="C47" s="101"/>
      <c r="D47" s="101"/>
      <c r="E47" s="101">
        <f>-SUM(C45:C45)*(1+D38)*(1+E38)</f>
        <v>7131018.4433274996</v>
      </c>
      <c r="F47" s="101">
        <f>-SUM(D45:D45)*(1+E38)*(1+F38)</f>
        <v>-7238508.5429999912</v>
      </c>
      <c r="G47" s="101">
        <f>-SUM(E45:E46)*(1+F38)*(1+G38)</f>
        <v>5136890.7414962947</v>
      </c>
      <c r="H47" s="101"/>
      <c r="I47" s="101"/>
      <c r="J47" s="101"/>
      <c r="K47" s="101"/>
      <c r="L47" s="86"/>
    </row>
    <row r="48" spans="1:13">
      <c r="A48" s="86"/>
      <c r="B48" s="95"/>
      <c r="C48" s="104"/>
      <c r="D48" s="104"/>
      <c r="E48" s="104"/>
      <c r="F48" s="104"/>
      <c r="G48" s="104"/>
      <c r="H48" s="104"/>
      <c r="I48" s="104"/>
      <c r="J48" s="104"/>
      <c r="K48" s="104"/>
      <c r="L48" s="86"/>
    </row>
    <row r="49" spans="1:13">
      <c r="A49" s="86"/>
      <c r="B49" s="97" t="s">
        <v>249</v>
      </c>
      <c r="C49" s="100">
        <f>C41*C38</f>
        <v>-7670076.3000000007</v>
      </c>
      <c r="D49" s="100">
        <f>D43*D38</f>
        <v>-7879929.3607242759</v>
      </c>
      <c r="E49" s="100">
        <f>(E43-SUM($D51:D52))*E38</f>
        <v>-6731244.0578603521</v>
      </c>
      <c r="F49" s="100">
        <f>(F43-SUM($C51:E52))*F38</f>
        <v>-5819777.7297669966</v>
      </c>
      <c r="G49" s="100">
        <f>(G43-SUM($C51:F52))*G38</f>
        <v>-4921231.5820755959</v>
      </c>
      <c r="H49" s="100">
        <f>(H43-SUM($C51:G52))*H38</f>
        <v>-3799760.408669604</v>
      </c>
      <c r="I49" s="100">
        <f>(I43-SUM($C51:H52))*I38</f>
        <v>-2936786.7525627245</v>
      </c>
      <c r="J49" s="100">
        <f>(J43-SUM($C51:I52))*J38</f>
        <v>-2018258.117999569</v>
      </c>
      <c r="K49" s="100">
        <f>(K43-SUM($C51:J52))*K38</f>
        <v>-1040598.0856891929</v>
      </c>
      <c r="L49" s="86"/>
    </row>
    <row r="50" spans="1:13">
      <c r="A50" s="86"/>
      <c r="B50" s="95"/>
      <c r="C50" s="108"/>
      <c r="D50" s="108"/>
      <c r="E50" s="108"/>
      <c r="F50" s="108"/>
      <c r="G50" s="108"/>
      <c r="H50" s="108"/>
      <c r="I50" s="108"/>
      <c r="J50" s="104"/>
      <c r="K50" s="104"/>
      <c r="L50" s="86"/>
    </row>
    <row r="51" spans="1:13">
      <c r="A51" s="86"/>
      <c r="B51" s="93" t="s">
        <v>250</v>
      </c>
      <c r="C51" s="109">
        <v>675843.25999999966</v>
      </c>
      <c r="D51" s="109">
        <v>1243743.3840000033</v>
      </c>
      <c r="E51" s="109">
        <v>1174142.9550007947</v>
      </c>
      <c r="F51" s="109"/>
      <c r="G51" s="109"/>
      <c r="H51" s="109"/>
      <c r="I51" s="109"/>
      <c r="J51" s="106"/>
      <c r="K51" s="106"/>
      <c r="L51" s="86"/>
    </row>
    <row r="52" spans="1:13">
      <c r="A52" s="86"/>
      <c r="B52" s="93" t="s">
        <v>251</v>
      </c>
      <c r="C52" s="109"/>
      <c r="D52" s="109"/>
      <c r="E52" s="109">
        <f>-C51</f>
        <v>-675843.25999999966</v>
      </c>
      <c r="F52" s="109">
        <f>-D51</f>
        <v>-1243743.3840000033</v>
      </c>
      <c r="G52" s="109">
        <f>-E51</f>
        <v>-1174142.9550007947</v>
      </c>
      <c r="H52" s="109"/>
      <c r="I52" s="109"/>
      <c r="J52" s="106"/>
      <c r="K52" s="106"/>
      <c r="L52" s="86"/>
    </row>
    <row r="53" spans="1:13">
      <c r="A53" s="86"/>
      <c r="B53" s="97" t="s">
        <v>252</v>
      </c>
      <c r="C53" s="100"/>
      <c r="D53" s="100"/>
      <c r="E53" s="100">
        <f>-C51*((1+D38)*(1+E38)-1)</f>
        <v>-100680.10686332868</v>
      </c>
      <c r="F53" s="100"/>
      <c r="G53" s="100"/>
      <c r="H53" s="100"/>
      <c r="I53" s="100"/>
      <c r="J53" s="101"/>
      <c r="K53" s="101"/>
      <c r="L53" s="86"/>
    </row>
    <row r="54" spans="1:13">
      <c r="A54" s="86"/>
      <c r="B54" s="93"/>
      <c r="C54" s="109"/>
      <c r="D54" s="109"/>
      <c r="E54" s="109"/>
      <c r="F54" s="109"/>
      <c r="G54" s="109"/>
      <c r="H54" s="109"/>
      <c r="I54" s="109"/>
      <c r="J54" s="106"/>
      <c r="K54" s="106"/>
      <c r="L54" s="86"/>
    </row>
    <row r="55" spans="1:13">
      <c r="A55" s="86"/>
      <c r="B55" s="93" t="s">
        <v>253</v>
      </c>
      <c r="C55" s="106"/>
      <c r="D55" s="106">
        <v>17556081</v>
      </c>
      <c r="E55" s="106">
        <f>D55</f>
        <v>17556081</v>
      </c>
      <c r="F55" s="106">
        <f t="shared" ref="F55:K55" si="11">E55</f>
        <v>17556081</v>
      </c>
      <c r="G55" s="106">
        <f>-$G$7*F63/(1-1/(1+$G$7)^5)</f>
        <v>17204923.21906653</v>
      </c>
      <c r="H55" s="106">
        <f t="shared" si="11"/>
        <v>17204923.21906653</v>
      </c>
      <c r="I55" s="106">
        <f t="shared" si="11"/>
        <v>17204923.21906653</v>
      </c>
      <c r="J55" s="106">
        <f t="shared" si="11"/>
        <v>17204923.21906653</v>
      </c>
      <c r="K55" s="106">
        <f t="shared" si="11"/>
        <v>17204923.21906653</v>
      </c>
      <c r="L55" s="86"/>
    </row>
    <row r="56" spans="1:13" ht="20.25" customHeight="1">
      <c r="A56" s="86"/>
      <c r="B56" s="111" t="s">
        <v>254</v>
      </c>
      <c r="C56" s="112">
        <f t="shared" ref="C56:K56" si="12">SUM(C43:C55)</f>
        <v>-109595679.56501079</v>
      </c>
      <c r="D56" s="112">
        <f t="shared" si="12"/>
        <v>-92375784.541735068</v>
      </c>
      <c r="E56" s="112">
        <f t="shared" si="12"/>
        <v>-78524780.278064519</v>
      </c>
      <c r="F56" s="112">
        <f t="shared" si="12"/>
        <v>-75270728.934831515</v>
      </c>
      <c r="G56" s="112">
        <f t="shared" si="12"/>
        <v>-59024289.511345074</v>
      </c>
      <c r="H56" s="112">
        <f t="shared" si="12"/>
        <v>-45619126.700948149</v>
      </c>
      <c r="I56" s="112">
        <f t="shared" si="12"/>
        <v>-31350990.234444343</v>
      </c>
      <c r="J56" s="112">
        <f t="shared" si="12"/>
        <v>-16164325.133377381</v>
      </c>
      <c r="K56" s="112">
        <f t="shared" si="12"/>
        <v>-4.4703483581542969E-8</v>
      </c>
      <c r="L56" s="86"/>
      <c r="M56" s="113" t="str">
        <f>IF(K56&lt;-5,"ERROR",IF(K56&gt;5,"ERROR","OK"))</f>
        <v>OK</v>
      </c>
    </row>
    <row r="57" spans="1:13">
      <c r="A57" s="93"/>
      <c r="B57" s="93"/>
      <c r="C57" s="93"/>
      <c r="D57" s="93"/>
      <c r="E57" s="106"/>
      <c r="F57" s="106"/>
      <c r="G57" s="106"/>
      <c r="H57" s="106"/>
      <c r="I57" s="106"/>
      <c r="J57" s="106"/>
      <c r="K57" s="106"/>
      <c r="L57" s="86"/>
    </row>
    <row r="58" spans="1:13">
      <c r="A58" s="86"/>
      <c r="B58" s="93" t="s">
        <v>255</v>
      </c>
      <c r="C58" s="93"/>
      <c r="D58" s="93"/>
      <c r="E58" s="106">
        <f t="shared" ref="E58:K58" si="13">(E47+E55)/0.72</f>
        <v>34287638.11573264</v>
      </c>
      <c r="F58" s="106">
        <f t="shared" si="13"/>
        <v>14329961.745833347</v>
      </c>
      <c r="G58" s="106">
        <f t="shared" si="13"/>
        <v>31030297.167448368</v>
      </c>
      <c r="H58" s="106">
        <f t="shared" si="13"/>
        <v>23895726.693147961</v>
      </c>
      <c r="I58" s="106">
        <f t="shared" si="13"/>
        <v>23895726.693147961</v>
      </c>
      <c r="J58" s="106">
        <f t="shared" si="13"/>
        <v>23895726.693147961</v>
      </c>
      <c r="K58" s="106">
        <f t="shared" si="13"/>
        <v>23895726.693147961</v>
      </c>
      <c r="L58" s="86"/>
    </row>
    <row r="59" spans="1:13">
      <c r="A59" s="86"/>
      <c r="B59" s="93" t="s">
        <v>260</v>
      </c>
      <c r="C59" s="93"/>
      <c r="D59" s="93"/>
      <c r="E59" s="106"/>
      <c r="F59" s="106"/>
      <c r="G59" s="106"/>
      <c r="H59" s="106"/>
      <c r="I59" s="106"/>
      <c r="J59" s="106"/>
      <c r="K59" s="106"/>
      <c r="L59" s="86"/>
    </row>
    <row r="60" spans="1:13" ht="19.5" customHeight="1">
      <c r="A60" s="86"/>
      <c r="B60" s="111" t="s">
        <v>258</v>
      </c>
      <c r="C60" s="112"/>
      <c r="D60" s="112"/>
      <c r="E60" s="112">
        <f t="shared" ref="E60:K60" si="14">SUM(E58:E59)</f>
        <v>34287638.11573264</v>
      </c>
      <c r="F60" s="112">
        <f t="shared" si="14"/>
        <v>14329961.745833347</v>
      </c>
      <c r="G60" s="112">
        <f t="shared" si="14"/>
        <v>31030297.167448368</v>
      </c>
      <c r="H60" s="112">
        <f t="shared" si="14"/>
        <v>23895726.693147961</v>
      </c>
      <c r="I60" s="112">
        <f t="shared" si="14"/>
        <v>23895726.693147961</v>
      </c>
      <c r="J60" s="112">
        <f t="shared" si="14"/>
        <v>23895726.693147961</v>
      </c>
      <c r="K60" s="112">
        <f t="shared" si="14"/>
        <v>23895726.693147961</v>
      </c>
      <c r="L60" s="86"/>
    </row>
    <row r="61" spans="1:13" ht="8.25" customHeight="1">
      <c r="A61" s="86"/>
      <c r="B61" s="117"/>
      <c r="C61" s="93"/>
      <c r="D61" s="93"/>
      <c r="E61" s="106"/>
      <c r="F61" s="106"/>
      <c r="G61" s="106"/>
      <c r="H61" s="106"/>
      <c r="I61" s="106"/>
      <c r="J61" s="106"/>
      <c r="K61" s="106"/>
      <c r="L61" s="86"/>
    </row>
    <row r="62" spans="1:13" ht="20.25" customHeight="1">
      <c r="A62" s="86"/>
      <c r="B62" s="111" t="s">
        <v>259</v>
      </c>
      <c r="C62" s="112"/>
      <c r="D62" s="112"/>
      <c r="E62" s="112">
        <f>SUM(E52:E53)</f>
        <v>-776523.36686332838</v>
      </c>
      <c r="F62" s="112">
        <f t="shared" ref="F62:K62" si="15">SUM(F52:F53)</f>
        <v>-1243743.3840000033</v>
      </c>
      <c r="G62" s="112">
        <f t="shared" si="15"/>
        <v>-1174142.9550007947</v>
      </c>
      <c r="H62" s="112">
        <f t="shared" si="15"/>
        <v>0</v>
      </c>
      <c r="I62" s="112">
        <f t="shared" si="15"/>
        <v>0</v>
      </c>
      <c r="J62" s="112">
        <f t="shared" si="15"/>
        <v>0</v>
      </c>
      <c r="K62" s="112">
        <f t="shared" si="15"/>
        <v>0</v>
      </c>
      <c r="L62" s="86"/>
    </row>
    <row r="63" spans="1:13" ht="20.25" customHeight="1">
      <c r="A63" s="86"/>
      <c r="B63" s="119" t="s">
        <v>261</v>
      </c>
      <c r="C63" s="120"/>
      <c r="D63" s="120"/>
      <c r="E63" s="120"/>
      <c r="F63" s="120">
        <v>-71618673.535853982</v>
      </c>
      <c r="G63" s="120"/>
      <c r="H63" s="120"/>
      <c r="I63" s="120"/>
      <c r="J63" s="120"/>
      <c r="K63" s="120"/>
      <c r="L63" s="86"/>
    </row>
    <row r="64" spans="1:13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</sheetData>
  <mergeCells count="6">
    <mergeCell ref="B4:B5"/>
    <mergeCell ref="C4:F4"/>
    <mergeCell ref="G4:K4"/>
    <mergeCell ref="B35:B36"/>
    <mergeCell ref="C35:F35"/>
    <mergeCell ref="G35:K35"/>
  </mergeCells>
  <pageMargins left="0.7" right="0.7" top="0.75" bottom="0.75" header="0.3" footer="0.3"/>
  <pageSetup paperSize="9" scale="52" orientation="landscape" r:id="rId1"/>
  <headerFooter>
    <oddFooter>&amp;L&amp;Z&amp;F&amp;A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/>
  </sheetViews>
  <sheetFormatPr defaultRowHeight="15"/>
  <cols>
    <col min="1" max="1" width="42.42578125" style="7" bestFit="1" customWidth="1"/>
    <col min="2" max="2" width="17.42578125" style="7" customWidth="1"/>
    <col min="3" max="17" width="18.140625" style="83" customWidth="1"/>
    <col min="18" max="16384" width="9.140625" style="7"/>
  </cols>
  <sheetData>
    <row r="1" spans="1:17">
      <c r="A1" s="145" t="s">
        <v>75</v>
      </c>
      <c r="B1" s="145"/>
      <c r="C1" s="140" t="s">
        <v>307</v>
      </c>
      <c r="D1" s="140"/>
    </row>
    <row r="2" spans="1:17">
      <c r="A2" s="145" t="s">
        <v>306</v>
      </c>
      <c r="B2" s="145"/>
      <c r="C2" s="140" t="s">
        <v>305</v>
      </c>
      <c r="D2" s="140"/>
    </row>
    <row r="3" spans="1:17">
      <c r="A3" s="145" t="s">
        <v>304</v>
      </c>
      <c r="B3" s="145"/>
      <c r="C3" s="140" t="s">
        <v>303</v>
      </c>
      <c r="D3" s="140"/>
    </row>
    <row r="4" spans="1:17">
      <c r="A4" s="145" t="s">
        <v>302</v>
      </c>
      <c r="B4" s="145"/>
      <c r="C4" s="140" t="s">
        <v>301</v>
      </c>
      <c r="D4" s="140"/>
    </row>
    <row r="6" spans="1:17" s="13" customFormat="1">
      <c r="C6" s="139" t="s">
        <v>3</v>
      </c>
      <c r="D6" s="139" t="s">
        <v>3</v>
      </c>
      <c r="E6" s="139" t="s">
        <v>3</v>
      </c>
      <c r="F6" s="139" t="s">
        <v>5</v>
      </c>
      <c r="G6" s="139" t="s">
        <v>5</v>
      </c>
      <c r="H6" s="139" t="s">
        <v>5</v>
      </c>
      <c r="I6" s="139" t="s">
        <v>6</v>
      </c>
      <c r="J6" s="139" t="s">
        <v>6</v>
      </c>
      <c r="K6" s="139" t="s">
        <v>6</v>
      </c>
      <c r="L6" s="139" t="s">
        <v>7</v>
      </c>
      <c r="M6" s="139" t="s">
        <v>7</v>
      </c>
      <c r="N6" s="139" t="s">
        <v>7</v>
      </c>
      <c r="O6" s="139" t="s">
        <v>8</v>
      </c>
      <c r="P6" s="139" t="s">
        <v>8</v>
      </c>
      <c r="Q6" s="139" t="s">
        <v>8</v>
      </c>
    </row>
    <row r="7" spans="1:17" s="136" customFormat="1" ht="30">
      <c r="C7" s="138" t="s">
        <v>299</v>
      </c>
      <c r="D7" s="137" t="s">
        <v>48</v>
      </c>
      <c r="E7" s="137" t="s">
        <v>49</v>
      </c>
      <c r="F7" s="138" t="s">
        <v>299</v>
      </c>
      <c r="G7" s="137" t="s">
        <v>48</v>
      </c>
      <c r="H7" s="137" t="s">
        <v>49</v>
      </c>
      <c r="I7" s="138" t="s">
        <v>299</v>
      </c>
      <c r="J7" s="137" t="s">
        <v>48</v>
      </c>
      <c r="K7" s="137" t="s">
        <v>49</v>
      </c>
      <c r="L7" s="138" t="s">
        <v>299</v>
      </c>
      <c r="M7" s="137" t="s">
        <v>48</v>
      </c>
      <c r="N7" s="137" t="s">
        <v>49</v>
      </c>
      <c r="O7" s="138" t="s">
        <v>299</v>
      </c>
      <c r="P7" s="137" t="s">
        <v>48</v>
      </c>
      <c r="Q7" s="137" t="s">
        <v>49</v>
      </c>
    </row>
    <row r="8" spans="1:17">
      <c r="A8" s="47" t="s">
        <v>298</v>
      </c>
      <c r="B8" s="47"/>
      <c r="C8" s="83">
        <v>45568324.747872375</v>
      </c>
      <c r="D8" s="83">
        <v>41738308.173722468</v>
      </c>
      <c r="E8" s="83">
        <v>3830016.5741498969</v>
      </c>
      <c r="F8" s="83">
        <v>33800699.826848894</v>
      </c>
      <c r="G8" s="83">
        <v>29283366.645470399</v>
      </c>
      <c r="H8" s="83">
        <v>4517333.1813784912</v>
      </c>
      <c r="I8" s="83">
        <v>35689860.453398883</v>
      </c>
      <c r="J8" s="83">
        <v>30310393.105390262</v>
      </c>
      <c r="K8" s="83">
        <v>5379467.3480086112</v>
      </c>
      <c r="L8" s="83">
        <v>31577950.46694864</v>
      </c>
      <c r="M8" s="83">
        <v>27804111.519897919</v>
      </c>
      <c r="N8" s="83">
        <v>3773838.9470507158</v>
      </c>
      <c r="O8" s="83">
        <v>32006504.414481156</v>
      </c>
      <c r="P8" s="83">
        <v>28361554.645754803</v>
      </c>
      <c r="Q8" s="83">
        <v>3644949.7687263498</v>
      </c>
    </row>
    <row r="9" spans="1:17">
      <c r="A9" s="134" t="s">
        <v>297</v>
      </c>
      <c r="B9" s="134"/>
      <c r="C9" s="83">
        <v>20347758.847773664</v>
      </c>
      <c r="D9" s="83">
        <v>20324124.989817195</v>
      </c>
      <c r="E9" s="83">
        <v>23633.857956487398</v>
      </c>
      <c r="F9" s="83">
        <v>20615680.973697942</v>
      </c>
      <c r="G9" s="83">
        <v>20591870.308103558</v>
      </c>
      <c r="H9" s="83">
        <v>23810.665594369246</v>
      </c>
      <c r="I9" s="83">
        <v>21460013.888912611</v>
      </c>
      <c r="J9" s="83">
        <v>21434878.881455012</v>
      </c>
      <c r="K9" s="83">
        <v>25135.007457595162</v>
      </c>
      <c r="L9" s="83">
        <v>21950125.427656859</v>
      </c>
      <c r="M9" s="83">
        <v>21924399.271967918</v>
      </c>
      <c r="N9" s="83">
        <v>25726.155688936069</v>
      </c>
      <c r="O9" s="83">
        <v>22452575.208693352</v>
      </c>
      <c r="P9" s="83">
        <v>22426243.906154796</v>
      </c>
      <c r="Q9" s="83">
        <v>26331.302538554362</v>
      </c>
    </row>
    <row r="10" spans="1:17">
      <c r="A10" s="135" t="s">
        <v>296</v>
      </c>
      <c r="B10" s="135"/>
      <c r="C10" s="83">
        <v>11794467.819196036</v>
      </c>
      <c r="D10" s="83">
        <v>11770833.961239545</v>
      </c>
      <c r="E10" s="83">
        <v>23633.857956487398</v>
      </c>
      <c r="F10" s="83">
        <v>11882770.83352014</v>
      </c>
      <c r="G10" s="83">
        <v>11858960.167925779</v>
      </c>
      <c r="H10" s="83">
        <v>23810.665594369246</v>
      </c>
      <c r="I10" s="83">
        <v>12543712.635791102</v>
      </c>
      <c r="J10" s="83">
        <v>12518577.628333503</v>
      </c>
      <c r="K10" s="83">
        <v>25135.007457595162</v>
      </c>
      <c r="L10" s="83">
        <v>12837665.546966672</v>
      </c>
      <c r="M10" s="83">
        <v>12811939.39127773</v>
      </c>
      <c r="N10" s="83">
        <v>25726.155688936069</v>
      </c>
      <c r="O10" s="83">
        <v>13139641.210627982</v>
      </c>
      <c r="P10" s="83">
        <v>13113309.908089427</v>
      </c>
      <c r="Q10" s="83">
        <v>26331.302538554362</v>
      </c>
    </row>
    <row r="11" spans="1:17">
      <c r="A11" s="133" t="s">
        <v>295</v>
      </c>
      <c r="B11" s="133"/>
      <c r="C11" s="83">
        <v>5886795.0290042898</v>
      </c>
      <c r="D11" s="83">
        <v>5886795.0290042898</v>
      </c>
      <c r="E11" s="83">
        <v>0</v>
      </c>
      <c r="F11" s="83">
        <v>6010417.7246133788</v>
      </c>
      <c r="G11" s="83">
        <v>6010417.7246133788</v>
      </c>
      <c r="H11" s="83">
        <v>0</v>
      </c>
      <c r="I11" s="83">
        <v>6136636.4968302585</v>
      </c>
      <c r="J11" s="83">
        <v>6136636.4968302585</v>
      </c>
      <c r="K11" s="83">
        <v>0</v>
      </c>
      <c r="L11" s="83">
        <v>6271642.4997605244</v>
      </c>
      <c r="M11" s="83">
        <v>6271642.4997605244</v>
      </c>
      <c r="N11" s="83">
        <v>0</v>
      </c>
      <c r="O11" s="83">
        <v>6409618.6347552566</v>
      </c>
      <c r="P11" s="83">
        <v>6409618.6347552566</v>
      </c>
      <c r="Q11" s="83">
        <v>0</v>
      </c>
    </row>
    <row r="12" spans="1:17">
      <c r="A12" s="133" t="s">
        <v>294</v>
      </c>
      <c r="B12" s="133"/>
      <c r="C12" s="83">
        <v>2666495.9995733611</v>
      </c>
      <c r="D12" s="83">
        <v>2666495.9995733611</v>
      </c>
      <c r="E12" s="83">
        <v>0</v>
      </c>
      <c r="F12" s="83">
        <v>2722492.4155644015</v>
      </c>
      <c r="G12" s="83">
        <v>2722492.4155644015</v>
      </c>
      <c r="H12" s="83">
        <v>0</v>
      </c>
      <c r="I12" s="83">
        <v>2779664.7562912535</v>
      </c>
      <c r="J12" s="83">
        <v>2779664.7562912535</v>
      </c>
      <c r="K12" s="83">
        <v>0</v>
      </c>
      <c r="L12" s="83">
        <v>2840817.3809296605</v>
      </c>
      <c r="M12" s="83">
        <v>2840817.3809296605</v>
      </c>
      <c r="N12" s="83">
        <v>0</v>
      </c>
      <c r="O12" s="83">
        <v>2903315.3633101135</v>
      </c>
      <c r="P12" s="83">
        <v>2903315.3633101135</v>
      </c>
      <c r="Q12" s="83">
        <v>0</v>
      </c>
    </row>
    <row r="13" spans="1:17">
      <c r="A13" s="133" t="s">
        <v>293</v>
      </c>
      <c r="B13" s="133"/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</row>
    <row r="14" spans="1:17" s="20" customFormat="1">
      <c r="A14" s="146" t="s">
        <v>292</v>
      </c>
      <c r="B14" s="146"/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</row>
    <row r="15" spans="1:17">
      <c r="A15" s="134" t="s">
        <v>291</v>
      </c>
      <c r="B15" s="134"/>
      <c r="C15" s="83">
        <v>25220565.900098696</v>
      </c>
      <c r="D15" s="83">
        <v>21414183.183905259</v>
      </c>
      <c r="E15" s="83">
        <v>3806382.7161934096</v>
      </c>
      <c r="F15" s="83">
        <v>13185018.853150962</v>
      </c>
      <c r="G15" s="83">
        <v>8691496.337366825</v>
      </c>
      <c r="H15" s="83">
        <v>4493522.515784122</v>
      </c>
      <c r="I15" s="83">
        <v>14229846.564486271</v>
      </c>
      <c r="J15" s="83">
        <v>8875514.2239352483</v>
      </c>
      <c r="K15" s="83">
        <v>5354332.3405510169</v>
      </c>
      <c r="L15" s="83">
        <v>9627825.0392917767</v>
      </c>
      <c r="M15" s="83">
        <v>5879712.2479299996</v>
      </c>
      <c r="N15" s="83">
        <v>3748112.7913617799</v>
      </c>
      <c r="O15" s="83">
        <v>9553929.2057877947</v>
      </c>
      <c r="P15" s="83">
        <v>5935310.739599999</v>
      </c>
      <c r="Q15" s="83">
        <v>3618618.4661877956</v>
      </c>
    </row>
    <row r="16" spans="1:17">
      <c r="A16" s="133" t="s">
        <v>290</v>
      </c>
      <c r="B16" s="133"/>
      <c r="C16" s="83">
        <v>1788068.4149999993</v>
      </c>
      <c r="D16" s="83">
        <v>0</v>
      </c>
      <c r="E16" s="83">
        <v>1788068.4149999993</v>
      </c>
      <c r="F16" s="83">
        <v>1718396.8551120001</v>
      </c>
      <c r="G16" s="83">
        <v>0</v>
      </c>
      <c r="H16" s="83">
        <v>1718396.8551120001</v>
      </c>
      <c r="I16" s="83">
        <v>2522316.6038351152</v>
      </c>
      <c r="J16" s="83">
        <v>0</v>
      </c>
      <c r="K16" s="83">
        <v>2522316.6038351152</v>
      </c>
      <c r="L16" s="83">
        <v>3023160.9486053307</v>
      </c>
      <c r="M16" s="83">
        <v>0</v>
      </c>
      <c r="N16" s="83">
        <v>3023160.9486053307</v>
      </c>
      <c r="O16" s="83">
        <v>2858006.7856722618</v>
      </c>
      <c r="P16" s="83">
        <v>0</v>
      </c>
      <c r="Q16" s="83">
        <v>2858006.7856722618</v>
      </c>
    </row>
    <row r="17" spans="1:17">
      <c r="A17" s="133" t="s">
        <v>289</v>
      </c>
      <c r="B17" s="133"/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</row>
    <row r="18" spans="1:17" s="84" customFormat="1">
      <c r="A18" s="144" t="s">
        <v>288</v>
      </c>
      <c r="B18" s="144"/>
      <c r="C18" s="143">
        <v>5449574.4000000013</v>
      </c>
      <c r="D18" s="143">
        <v>5449574.4000000013</v>
      </c>
      <c r="E18" s="143">
        <v>0</v>
      </c>
      <c r="F18" s="143">
        <v>5564015.467199998</v>
      </c>
      <c r="G18" s="143">
        <v>5564015.467199998</v>
      </c>
      <c r="H18" s="143">
        <v>0</v>
      </c>
      <c r="I18" s="143">
        <v>5683919.9959300011</v>
      </c>
      <c r="J18" s="143">
        <v>5683919.9959300011</v>
      </c>
      <c r="K18" s="143">
        <v>0</v>
      </c>
      <c r="L18" s="143">
        <v>5879712.2479299996</v>
      </c>
      <c r="M18" s="143">
        <v>5879712.2479299996</v>
      </c>
      <c r="N18" s="143">
        <v>0</v>
      </c>
      <c r="O18" s="143">
        <v>5935310.739599999</v>
      </c>
      <c r="P18" s="143">
        <v>5935310.739599999</v>
      </c>
      <c r="Q18" s="143">
        <v>0</v>
      </c>
    </row>
    <row r="19" spans="1:17">
      <c r="A19" s="133" t="s">
        <v>287</v>
      </c>
      <c r="B19" s="133"/>
      <c r="C19" s="83">
        <v>17982923.085098676</v>
      </c>
      <c r="D19" s="83">
        <v>15964608.783905262</v>
      </c>
      <c r="E19" s="83">
        <v>2018314.3011934103</v>
      </c>
      <c r="F19" s="83">
        <v>5902606.5308389533</v>
      </c>
      <c r="G19" s="83">
        <v>3127480.8701668284</v>
      </c>
      <c r="H19" s="83">
        <v>2775125.6606721226</v>
      </c>
      <c r="I19" s="83">
        <v>6023609.9647211488</v>
      </c>
      <c r="J19" s="83">
        <v>3191594.2280052472</v>
      </c>
      <c r="K19" s="83">
        <v>2832015.7367159012</v>
      </c>
      <c r="L19" s="83">
        <v>724951.84275644901</v>
      </c>
      <c r="M19" s="83">
        <v>0</v>
      </c>
      <c r="N19" s="83">
        <v>724951.84275644901</v>
      </c>
      <c r="O19" s="83">
        <v>760611.68051553378</v>
      </c>
      <c r="P19" s="83">
        <v>0</v>
      </c>
      <c r="Q19" s="83">
        <v>760611.68051553378</v>
      </c>
    </row>
    <row r="20" spans="1:17" s="20" customFormat="1">
      <c r="A20" s="146" t="s">
        <v>286</v>
      </c>
      <c r="B20" s="146"/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</row>
    <row r="22" spans="1:17">
      <c r="A22" s="141" t="s">
        <v>345</v>
      </c>
      <c r="B22" s="141"/>
      <c r="C22" s="140"/>
      <c r="D22" s="140"/>
    </row>
    <row r="24" spans="1:17" s="13" customFormat="1">
      <c r="C24" s="139" t="s">
        <v>3</v>
      </c>
      <c r="D24" s="139" t="s">
        <v>3</v>
      </c>
      <c r="E24" s="139" t="s">
        <v>3</v>
      </c>
      <c r="F24" s="139" t="s">
        <v>5</v>
      </c>
      <c r="G24" s="139" t="s">
        <v>5</v>
      </c>
      <c r="H24" s="139" t="s">
        <v>5</v>
      </c>
      <c r="I24" s="139" t="s">
        <v>6</v>
      </c>
      <c r="J24" s="139" t="s">
        <v>6</v>
      </c>
      <c r="K24" s="139" t="s">
        <v>6</v>
      </c>
      <c r="L24" s="139" t="s">
        <v>7</v>
      </c>
      <c r="M24" s="139" t="s">
        <v>7</v>
      </c>
      <c r="N24" s="139" t="s">
        <v>7</v>
      </c>
      <c r="O24" s="139" t="s">
        <v>8</v>
      </c>
      <c r="P24" s="139" t="s">
        <v>8</v>
      </c>
      <c r="Q24" s="139" t="s">
        <v>8</v>
      </c>
    </row>
    <row r="25" spans="1:17" s="136" customFormat="1" ht="30">
      <c r="C25" s="138" t="s">
        <v>299</v>
      </c>
      <c r="D25" s="137" t="s">
        <v>48</v>
      </c>
      <c r="E25" s="137" t="s">
        <v>49</v>
      </c>
      <c r="F25" s="138" t="s">
        <v>299</v>
      </c>
      <c r="G25" s="137" t="s">
        <v>48</v>
      </c>
      <c r="H25" s="137" t="s">
        <v>49</v>
      </c>
      <c r="I25" s="138" t="s">
        <v>299</v>
      </c>
      <c r="J25" s="137" t="s">
        <v>48</v>
      </c>
      <c r="K25" s="137" t="s">
        <v>49</v>
      </c>
      <c r="L25" s="138" t="s">
        <v>299</v>
      </c>
      <c r="M25" s="137" t="s">
        <v>48</v>
      </c>
      <c r="N25" s="137" t="s">
        <v>49</v>
      </c>
      <c r="O25" s="138" t="s">
        <v>299</v>
      </c>
      <c r="P25" s="137" t="s">
        <v>48</v>
      </c>
      <c r="Q25" s="137" t="s">
        <v>49</v>
      </c>
    </row>
    <row r="26" spans="1:17">
      <c r="A26" s="47" t="s">
        <v>298</v>
      </c>
      <c r="B26" s="47"/>
      <c r="C26" s="83">
        <f t="shared" ref="C26:C38" si="0">SUM(D26:E26)</f>
        <v>42311668.277072497</v>
      </c>
      <c r="D26" s="83">
        <f>D27+D33</f>
        <v>39766957.158310115</v>
      </c>
      <c r="E26" s="83">
        <f>E27+E33</f>
        <v>2544711.1187623846</v>
      </c>
      <c r="F26" s="83">
        <f t="shared" ref="F26:F38" si="1">SUM(G26:H26)</f>
        <v>33935267.429822937</v>
      </c>
      <c r="G26" s="83">
        <f>G27+G33</f>
        <v>32063929.580179326</v>
      </c>
      <c r="H26" s="83">
        <f>H27+H33</f>
        <v>1871337.8496436109</v>
      </c>
      <c r="I26" s="83">
        <f t="shared" ref="I26:I38" si="2">SUM(J26:K26)</f>
        <v>36046743.945198365</v>
      </c>
      <c r="J26" s="83">
        <f>J27+J33</f>
        <v>33469032.199136924</v>
      </c>
      <c r="K26" s="83">
        <f>K27+K33</f>
        <v>2577711.746061442</v>
      </c>
      <c r="L26" s="83">
        <f t="shared" ref="L26:L38" si="3">SUM(M26:N26)</f>
        <v>27445137.680166461</v>
      </c>
      <c r="M26" s="83">
        <f>M27+M33</f>
        <v>21715853.728286985</v>
      </c>
      <c r="N26" s="83">
        <f>N27+N33</f>
        <v>5729283.9518794753</v>
      </c>
      <c r="O26" s="83">
        <f t="shared" ref="O26:O38" si="4">SUM(P26:Q26)</f>
        <v>24692784.54896713</v>
      </c>
      <c r="P26" s="83">
        <f>P27+P33</f>
        <v>22166453.246428575</v>
      </c>
      <c r="Q26" s="83">
        <f>Q27+Q33</f>
        <v>2526331.3025385542</v>
      </c>
    </row>
    <row r="27" spans="1:17">
      <c r="A27" s="134" t="s">
        <v>297</v>
      </c>
      <c r="B27" s="134"/>
      <c r="C27" s="83">
        <f t="shared" si="0"/>
        <v>18636379.880116567</v>
      </c>
      <c r="D27" s="83">
        <f>SUM(D28:D32)</f>
        <v>18612746.022160079</v>
      </c>
      <c r="E27" s="83">
        <f>SUM(E28:E32)</f>
        <v>23633.857956487398</v>
      </c>
      <c r="F27" s="83">
        <f t="shared" si="1"/>
        <v>19526323.303246602</v>
      </c>
      <c r="G27" s="83">
        <f>SUM(G28:G32)</f>
        <v>19502512.637652233</v>
      </c>
      <c r="H27" s="83">
        <f>SUM(H28:H32)</f>
        <v>23810.665594369246</v>
      </c>
      <c r="I27" s="83">
        <f t="shared" si="2"/>
        <v>20676497.358439874</v>
      </c>
      <c r="J27" s="83">
        <f>SUM(J28:J32)</f>
        <v>20651362.350982279</v>
      </c>
      <c r="K27" s="83">
        <f>SUM(K28:K32)</f>
        <v>25135.007457595162</v>
      </c>
      <c r="L27" s="83">
        <f t="shared" si="3"/>
        <v>21741579.883975923</v>
      </c>
      <c r="M27" s="83">
        <f>SUM(M28:M32)</f>
        <v>21715853.728286985</v>
      </c>
      <c r="N27" s="83">
        <f>SUM(N28:N32)</f>
        <v>25726.155688936069</v>
      </c>
      <c r="O27" s="83">
        <f t="shared" si="4"/>
        <v>22192784.54896713</v>
      </c>
      <c r="P27" s="83">
        <f>SUM(P28:P32)</f>
        <v>22166453.246428575</v>
      </c>
      <c r="Q27" s="83">
        <f>SUM(Q28:Q32)</f>
        <v>26331.302538554362</v>
      </c>
    </row>
    <row r="28" spans="1:17">
      <c r="A28" s="210" t="s">
        <v>296</v>
      </c>
      <c r="B28" s="142" t="s">
        <v>356</v>
      </c>
      <c r="C28" s="83">
        <f t="shared" si="0"/>
        <v>10083088.851538915</v>
      </c>
      <c r="D28" s="83">
        <f>C64</f>
        <v>10059454.993582428</v>
      </c>
      <c r="E28" s="83">
        <v>23633.857956487398</v>
      </c>
      <c r="F28" s="83">
        <f t="shared" si="1"/>
        <v>10793413.163068822</v>
      </c>
      <c r="G28" s="83">
        <f>D64</f>
        <v>10769602.497474452</v>
      </c>
      <c r="H28" s="83">
        <v>23810.665594369246</v>
      </c>
      <c r="I28" s="83">
        <f t="shared" si="2"/>
        <v>11760196.10531836</v>
      </c>
      <c r="J28" s="83">
        <f>E64</f>
        <v>11735061.097860765</v>
      </c>
      <c r="K28" s="83">
        <v>25135.007457595162</v>
      </c>
      <c r="L28" s="83">
        <f t="shared" si="3"/>
        <v>12629120.003285738</v>
      </c>
      <c r="M28" s="83">
        <f>F64</f>
        <v>12603393.847596802</v>
      </c>
      <c r="N28" s="83">
        <v>25726.155688936069</v>
      </c>
      <c r="O28" s="83">
        <f t="shared" si="4"/>
        <v>12879850.550901761</v>
      </c>
      <c r="P28" s="83">
        <f>G64</f>
        <v>12853519.248363206</v>
      </c>
      <c r="Q28" s="83">
        <v>26331.302538554362</v>
      </c>
    </row>
    <row r="29" spans="1:17">
      <c r="A29" s="133" t="s">
        <v>295</v>
      </c>
      <c r="B29" s="133"/>
      <c r="C29" s="83">
        <f t="shared" si="0"/>
        <v>5886795.0290042898</v>
      </c>
      <c r="D29" s="83">
        <v>5886795.0290042898</v>
      </c>
      <c r="E29" s="83">
        <v>0</v>
      </c>
      <c r="F29" s="83">
        <f t="shared" si="1"/>
        <v>6010417.7246133788</v>
      </c>
      <c r="G29" s="83">
        <v>6010417.7246133788</v>
      </c>
      <c r="H29" s="83">
        <v>0</v>
      </c>
      <c r="I29" s="83">
        <f t="shared" si="2"/>
        <v>6136636.4968302585</v>
      </c>
      <c r="J29" s="83">
        <v>6136636.4968302585</v>
      </c>
      <c r="K29" s="83">
        <v>0</v>
      </c>
      <c r="L29" s="83">
        <f t="shared" si="3"/>
        <v>6271642.4997605244</v>
      </c>
      <c r="M29" s="83">
        <v>6271642.4997605244</v>
      </c>
      <c r="N29" s="83">
        <v>0</v>
      </c>
      <c r="O29" s="83">
        <f t="shared" si="4"/>
        <v>6409618.6347552566</v>
      </c>
      <c r="P29" s="83">
        <v>6409618.6347552566</v>
      </c>
      <c r="Q29" s="83">
        <v>0</v>
      </c>
    </row>
    <row r="30" spans="1:17">
      <c r="A30" s="133" t="s">
        <v>294</v>
      </c>
      <c r="B30" s="133"/>
      <c r="C30" s="83">
        <f t="shared" si="0"/>
        <v>2666495.9995733611</v>
      </c>
      <c r="D30" s="83">
        <v>2666495.9995733611</v>
      </c>
      <c r="E30" s="83">
        <v>0</v>
      </c>
      <c r="F30" s="83">
        <f t="shared" si="1"/>
        <v>2722492.4155644015</v>
      </c>
      <c r="G30" s="83">
        <v>2722492.4155644015</v>
      </c>
      <c r="H30" s="83">
        <v>0</v>
      </c>
      <c r="I30" s="83">
        <f t="shared" si="2"/>
        <v>2779664.7562912535</v>
      </c>
      <c r="J30" s="83">
        <v>2779664.7562912535</v>
      </c>
      <c r="K30" s="83">
        <v>0</v>
      </c>
      <c r="L30" s="83">
        <f t="shared" si="3"/>
        <v>2840817.3809296605</v>
      </c>
      <c r="M30" s="83">
        <v>2840817.3809296605</v>
      </c>
      <c r="N30" s="83">
        <v>0</v>
      </c>
      <c r="O30" s="83">
        <f t="shared" si="4"/>
        <v>2903315.3633101135</v>
      </c>
      <c r="P30" s="83">
        <v>2903315.3633101135</v>
      </c>
      <c r="Q30" s="83">
        <v>0</v>
      </c>
    </row>
    <row r="31" spans="1:17">
      <c r="A31" s="133" t="s">
        <v>293</v>
      </c>
      <c r="B31" s="133"/>
      <c r="C31" s="83">
        <f t="shared" si="0"/>
        <v>0</v>
      </c>
      <c r="D31" s="83">
        <v>0</v>
      </c>
      <c r="E31" s="83">
        <v>0</v>
      </c>
      <c r="F31" s="83">
        <f t="shared" si="1"/>
        <v>0</v>
      </c>
      <c r="G31" s="83">
        <v>0</v>
      </c>
      <c r="H31" s="83">
        <v>0</v>
      </c>
      <c r="I31" s="83">
        <f t="shared" si="2"/>
        <v>0</v>
      </c>
      <c r="J31" s="83">
        <v>0</v>
      </c>
      <c r="K31" s="83">
        <v>0</v>
      </c>
      <c r="L31" s="83">
        <f t="shared" si="3"/>
        <v>0</v>
      </c>
      <c r="M31" s="83">
        <v>0</v>
      </c>
      <c r="N31" s="83">
        <v>0</v>
      </c>
      <c r="O31" s="83">
        <f t="shared" si="4"/>
        <v>0</v>
      </c>
      <c r="P31" s="83">
        <v>0</v>
      </c>
      <c r="Q31" s="83">
        <v>0</v>
      </c>
    </row>
    <row r="32" spans="1:17" s="20" customFormat="1">
      <c r="A32" s="146" t="s">
        <v>292</v>
      </c>
      <c r="B32" s="146" t="s">
        <v>309</v>
      </c>
      <c r="C32" s="147">
        <f t="shared" si="0"/>
        <v>0</v>
      </c>
      <c r="D32" s="147">
        <v>0</v>
      </c>
      <c r="E32" s="147">
        <v>0</v>
      </c>
      <c r="F32" s="147">
        <f t="shared" si="1"/>
        <v>0</v>
      </c>
      <c r="G32" s="147">
        <v>0</v>
      </c>
      <c r="H32" s="147">
        <v>0</v>
      </c>
      <c r="I32" s="147">
        <f t="shared" si="2"/>
        <v>0</v>
      </c>
      <c r="J32" s="147">
        <v>0</v>
      </c>
      <c r="K32" s="147">
        <v>0</v>
      </c>
      <c r="L32" s="147">
        <f t="shared" si="3"/>
        <v>0</v>
      </c>
      <c r="M32" s="147">
        <v>0</v>
      </c>
      <c r="N32" s="147">
        <v>0</v>
      </c>
      <c r="O32" s="147">
        <f t="shared" si="4"/>
        <v>0</v>
      </c>
      <c r="P32" s="147">
        <v>0</v>
      </c>
      <c r="Q32" s="147">
        <v>0</v>
      </c>
    </row>
    <row r="33" spans="1:17">
      <c r="A33" s="134" t="s">
        <v>291</v>
      </c>
      <c r="B33" s="134"/>
      <c r="C33" s="83">
        <f t="shared" si="0"/>
        <v>23675288.396955933</v>
      </c>
      <c r="D33" s="83">
        <f>SUM(D34:D38)</f>
        <v>21154211.136150036</v>
      </c>
      <c r="E33" s="83">
        <f>SUM(E34:E38)</f>
        <v>2521077.2608058974</v>
      </c>
      <c r="F33" s="83">
        <f t="shared" si="1"/>
        <v>14408944.126576332</v>
      </c>
      <c r="G33" s="83">
        <f>SUM(G34:G38)</f>
        <v>12561416.942527091</v>
      </c>
      <c r="H33" s="83">
        <f>SUM(H34:H38)</f>
        <v>1847527.1840492417</v>
      </c>
      <c r="I33" s="83">
        <f t="shared" si="2"/>
        <v>15370246.586758493</v>
      </c>
      <c r="J33" s="83">
        <f>SUM(J34:J38)</f>
        <v>12817669.848154645</v>
      </c>
      <c r="K33" s="83">
        <f>SUM(K34:K38)</f>
        <v>2552576.7386038466</v>
      </c>
      <c r="L33" s="83">
        <f t="shared" si="3"/>
        <v>5703557.7961905394</v>
      </c>
      <c r="M33" s="83">
        <f>SUM(M34:M38)</f>
        <v>0</v>
      </c>
      <c r="N33" s="83">
        <f>SUM(N34:N38)</f>
        <v>5703557.7961905394</v>
      </c>
      <c r="O33" s="83">
        <f t="shared" si="4"/>
        <v>2500000</v>
      </c>
      <c r="P33" s="83">
        <f>SUM(P34:P38)</f>
        <v>0</v>
      </c>
      <c r="Q33" s="83">
        <f>SUM(Q34:Q38)</f>
        <v>2500000</v>
      </c>
    </row>
    <row r="34" spans="1:17">
      <c r="A34" s="133" t="s">
        <v>290</v>
      </c>
      <c r="B34" s="142" t="s">
        <v>312</v>
      </c>
      <c r="C34" s="83">
        <f t="shared" si="0"/>
        <v>1700000</v>
      </c>
      <c r="D34" s="83">
        <v>0</v>
      </c>
      <c r="E34" s="83">
        <v>1700000</v>
      </c>
      <c r="F34" s="83">
        <f t="shared" si="1"/>
        <v>1600000</v>
      </c>
      <c r="G34" s="83">
        <v>0</v>
      </c>
      <c r="H34" s="83">
        <v>1600000</v>
      </c>
      <c r="I34" s="83">
        <f t="shared" si="2"/>
        <v>2300000</v>
      </c>
      <c r="J34" s="83">
        <v>0</v>
      </c>
      <c r="K34" s="83">
        <v>2300000</v>
      </c>
      <c r="L34" s="83">
        <f t="shared" si="3"/>
        <v>2700000</v>
      </c>
      <c r="M34" s="83">
        <v>0</v>
      </c>
      <c r="N34" s="83">
        <v>2700000</v>
      </c>
      <c r="O34" s="83">
        <f t="shared" si="4"/>
        <v>2500000</v>
      </c>
      <c r="P34" s="83">
        <v>0</v>
      </c>
      <c r="Q34" s="83">
        <v>2500000</v>
      </c>
    </row>
    <row r="35" spans="1:17">
      <c r="A35" s="133" t="s">
        <v>289</v>
      </c>
      <c r="B35" s="133"/>
      <c r="C35" s="83">
        <f t="shared" si="0"/>
        <v>0</v>
      </c>
      <c r="D35" s="83">
        <v>0</v>
      </c>
      <c r="E35" s="83">
        <v>0</v>
      </c>
      <c r="F35" s="83">
        <f t="shared" si="1"/>
        <v>0</v>
      </c>
      <c r="G35" s="83">
        <v>0</v>
      </c>
      <c r="H35" s="83">
        <v>0</v>
      </c>
      <c r="I35" s="83">
        <f t="shared" si="2"/>
        <v>0</v>
      </c>
      <c r="J35" s="83">
        <v>0</v>
      </c>
      <c r="K35" s="83">
        <v>0</v>
      </c>
      <c r="L35" s="83">
        <f t="shared" si="3"/>
        <v>0</v>
      </c>
      <c r="M35" s="83">
        <v>0</v>
      </c>
      <c r="N35" s="83">
        <v>0</v>
      </c>
      <c r="O35" s="83">
        <f t="shared" si="4"/>
        <v>0</v>
      </c>
      <c r="P35" s="83">
        <v>0</v>
      </c>
      <c r="Q35" s="83">
        <v>0</v>
      </c>
    </row>
    <row r="36" spans="1:17">
      <c r="A36" s="133" t="s">
        <v>288</v>
      </c>
      <c r="B36" s="142" t="s">
        <v>311</v>
      </c>
      <c r="C36" s="83">
        <f t="shared" si="0"/>
        <v>0</v>
      </c>
      <c r="D36" s="83">
        <v>0</v>
      </c>
      <c r="E36" s="83">
        <v>0</v>
      </c>
      <c r="F36" s="83">
        <f t="shared" si="1"/>
        <v>0</v>
      </c>
      <c r="G36" s="83">
        <v>0</v>
      </c>
      <c r="H36" s="83">
        <v>0</v>
      </c>
      <c r="I36" s="83">
        <f t="shared" si="2"/>
        <v>0</v>
      </c>
      <c r="J36" s="83">
        <v>0</v>
      </c>
      <c r="K36" s="83">
        <v>0</v>
      </c>
      <c r="L36" s="83">
        <f t="shared" si="3"/>
        <v>0</v>
      </c>
      <c r="M36" s="83">
        <v>0</v>
      </c>
      <c r="N36" s="83">
        <v>0</v>
      </c>
      <c r="O36" s="83">
        <f t="shared" si="4"/>
        <v>0</v>
      </c>
      <c r="P36" s="83">
        <v>0</v>
      </c>
      <c r="Q36" s="83">
        <v>0</v>
      </c>
    </row>
    <row r="37" spans="1:17">
      <c r="A37" s="133" t="s">
        <v>287</v>
      </c>
      <c r="B37" s="142" t="s">
        <v>340</v>
      </c>
      <c r="C37" s="83">
        <f t="shared" si="0"/>
        <v>21975288.396955933</v>
      </c>
      <c r="D37" s="83">
        <f>'IRIS forecast'!G36</f>
        <v>21154211.136150036</v>
      </c>
      <c r="E37" s="83">
        <f>'IRIS forecast'!G44</f>
        <v>821077.26080589741</v>
      </c>
      <c r="F37" s="83">
        <f t="shared" si="1"/>
        <v>12808944.126576332</v>
      </c>
      <c r="G37" s="83">
        <f>'IRIS forecast'!H36</f>
        <v>12561416.942527091</v>
      </c>
      <c r="H37" s="83">
        <f>'IRIS forecast'!H44</f>
        <v>247527.18404924183</v>
      </c>
      <c r="I37" s="83">
        <f t="shared" si="2"/>
        <v>13070246.586758493</v>
      </c>
      <c r="J37" s="83">
        <f>'IRIS forecast'!I36</f>
        <v>12817669.848154645</v>
      </c>
      <c r="K37" s="83">
        <f>'IRIS forecast'!I44</f>
        <v>252576.73860384675</v>
      </c>
      <c r="L37" s="83">
        <f t="shared" si="3"/>
        <v>3003557.7961905394</v>
      </c>
      <c r="M37" s="83">
        <f>'IRIS forecast'!J36</f>
        <v>0</v>
      </c>
      <c r="N37" s="83">
        <f>'IRIS forecast'!J44</f>
        <v>3003557.7961905394</v>
      </c>
      <c r="O37" s="83">
        <f t="shared" si="4"/>
        <v>0</v>
      </c>
      <c r="P37" s="83">
        <f>'IRIS forecast'!K36</f>
        <v>0</v>
      </c>
      <c r="Q37" s="83">
        <f>'IRIS forecast'!K44</f>
        <v>0</v>
      </c>
    </row>
    <row r="38" spans="1:17" s="20" customFormat="1">
      <c r="A38" s="146" t="s">
        <v>286</v>
      </c>
      <c r="B38" s="146" t="s">
        <v>309</v>
      </c>
      <c r="C38" s="147">
        <f t="shared" si="0"/>
        <v>0</v>
      </c>
      <c r="D38" s="147">
        <v>0</v>
      </c>
      <c r="E38" s="147">
        <v>0</v>
      </c>
      <c r="F38" s="147">
        <f t="shared" si="1"/>
        <v>0</v>
      </c>
      <c r="G38" s="147">
        <v>0</v>
      </c>
      <c r="H38" s="147">
        <v>0</v>
      </c>
      <c r="I38" s="147">
        <f t="shared" si="2"/>
        <v>0</v>
      </c>
      <c r="J38" s="147">
        <v>0</v>
      </c>
      <c r="K38" s="147">
        <v>0</v>
      </c>
      <c r="L38" s="147">
        <f t="shared" si="3"/>
        <v>0</v>
      </c>
      <c r="M38" s="147">
        <v>0</v>
      </c>
      <c r="N38" s="147">
        <v>0</v>
      </c>
      <c r="O38" s="147">
        <f t="shared" si="4"/>
        <v>0</v>
      </c>
      <c r="P38" s="147">
        <v>0</v>
      </c>
      <c r="Q38" s="147">
        <v>0</v>
      </c>
    </row>
    <row r="40" spans="1:17">
      <c r="A40" s="141" t="s">
        <v>300</v>
      </c>
      <c r="B40" s="141"/>
      <c r="C40" s="140"/>
      <c r="D40" s="140"/>
    </row>
    <row r="42" spans="1:17" s="13" customFormat="1">
      <c r="C42" s="139" t="s">
        <v>3</v>
      </c>
      <c r="D42" s="139" t="s">
        <v>3</v>
      </c>
      <c r="E42" s="139" t="s">
        <v>3</v>
      </c>
      <c r="F42" s="139" t="s">
        <v>5</v>
      </c>
      <c r="G42" s="139" t="s">
        <v>5</v>
      </c>
      <c r="H42" s="139" t="s">
        <v>5</v>
      </c>
      <c r="I42" s="139" t="s">
        <v>6</v>
      </c>
      <c r="J42" s="139" t="s">
        <v>6</v>
      </c>
      <c r="K42" s="139" t="s">
        <v>6</v>
      </c>
      <c r="L42" s="139" t="s">
        <v>7</v>
      </c>
      <c r="M42" s="139" t="s">
        <v>7</v>
      </c>
      <c r="N42" s="139" t="s">
        <v>7</v>
      </c>
      <c r="O42" s="139" t="s">
        <v>8</v>
      </c>
      <c r="P42" s="139" t="s">
        <v>8</v>
      </c>
      <c r="Q42" s="139" t="s">
        <v>8</v>
      </c>
    </row>
    <row r="43" spans="1:17" s="136" customFormat="1" ht="30">
      <c r="C43" s="138" t="s">
        <v>299</v>
      </c>
      <c r="D43" s="137" t="s">
        <v>48</v>
      </c>
      <c r="E43" s="137" t="s">
        <v>49</v>
      </c>
      <c r="F43" s="138" t="s">
        <v>299</v>
      </c>
      <c r="G43" s="137" t="s">
        <v>48</v>
      </c>
      <c r="H43" s="137" t="s">
        <v>49</v>
      </c>
      <c r="I43" s="138" t="s">
        <v>299</v>
      </c>
      <c r="J43" s="137" t="s">
        <v>48</v>
      </c>
      <c r="K43" s="137" t="s">
        <v>49</v>
      </c>
      <c r="L43" s="138" t="s">
        <v>299</v>
      </c>
      <c r="M43" s="137" t="s">
        <v>48</v>
      </c>
      <c r="N43" s="137" t="s">
        <v>49</v>
      </c>
      <c r="O43" s="138" t="s">
        <v>299</v>
      </c>
      <c r="P43" s="137" t="s">
        <v>48</v>
      </c>
      <c r="Q43" s="137" t="s">
        <v>49</v>
      </c>
    </row>
    <row r="44" spans="1:17">
      <c r="A44" s="47" t="s">
        <v>298</v>
      </c>
      <c r="B44" s="47"/>
      <c r="C44" s="83">
        <f t="shared" ref="C44:Q44" si="5">C26-C8</f>
        <v>-3256656.4707998782</v>
      </c>
      <c r="D44" s="83">
        <f t="shared" si="5"/>
        <v>-1971351.015412353</v>
      </c>
      <c r="E44" s="83">
        <f t="shared" si="5"/>
        <v>-1285305.4553875122</v>
      </c>
      <c r="F44" s="83">
        <f t="shared" si="5"/>
        <v>134567.6029740423</v>
      </c>
      <c r="G44" s="83">
        <f t="shared" si="5"/>
        <v>2780562.9347089268</v>
      </c>
      <c r="H44" s="83">
        <f t="shared" si="5"/>
        <v>-2645995.3317348803</v>
      </c>
      <c r="I44" s="83">
        <f t="shared" si="5"/>
        <v>356883.49179948121</v>
      </c>
      <c r="J44" s="83">
        <f t="shared" si="5"/>
        <v>3158639.0937466621</v>
      </c>
      <c r="K44" s="83">
        <f t="shared" si="5"/>
        <v>-2801755.6019471693</v>
      </c>
      <c r="L44" s="83">
        <f t="shared" si="5"/>
        <v>-4132812.786782179</v>
      </c>
      <c r="M44" s="83">
        <f t="shared" si="5"/>
        <v>-6088257.7916109338</v>
      </c>
      <c r="N44" s="83">
        <f t="shared" si="5"/>
        <v>1955445.0048287595</v>
      </c>
      <c r="O44" s="83">
        <f t="shared" si="5"/>
        <v>-7313719.8655140251</v>
      </c>
      <c r="P44" s="83">
        <f t="shared" si="5"/>
        <v>-6195101.3993262276</v>
      </c>
      <c r="Q44" s="83">
        <f t="shared" si="5"/>
        <v>-1118618.4661877956</v>
      </c>
    </row>
    <row r="45" spans="1:17">
      <c r="A45" s="134" t="s">
        <v>297</v>
      </c>
      <c r="B45" s="134"/>
      <c r="C45" s="83">
        <f t="shared" ref="C45:Q45" si="6">C27-C9</f>
        <v>-1711378.9676570967</v>
      </c>
      <c r="D45" s="83">
        <f t="shared" si="6"/>
        <v>-1711378.9676571153</v>
      </c>
      <c r="E45" s="83">
        <f t="shared" si="6"/>
        <v>0</v>
      </c>
      <c r="F45" s="83">
        <f t="shared" si="6"/>
        <v>-1089357.6704513393</v>
      </c>
      <c r="G45" s="83">
        <f t="shared" si="6"/>
        <v>-1089357.6704513244</v>
      </c>
      <c r="H45" s="83">
        <f t="shared" si="6"/>
        <v>0</v>
      </c>
      <c r="I45" s="83">
        <f t="shared" si="6"/>
        <v>-783516.53047273681</v>
      </c>
      <c r="J45" s="83">
        <f t="shared" si="6"/>
        <v>-783516.53047273308</v>
      </c>
      <c r="K45" s="83">
        <f t="shared" si="6"/>
        <v>0</v>
      </c>
      <c r="L45" s="83">
        <f t="shared" si="6"/>
        <v>-208545.5436809361</v>
      </c>
      <c r="M45" s="83">
        <f t="shared" si="6"/>
        <v>-208545.54368093237</v>
      </c>
      <c r="N45" s="83">
        <f t="shared" si="6"/>
        <v>0</v>
      </c>
      <c r="O45" s="83">
        <f t="shared" si="6"/>
        <v>-259790.65972622111</v>
      </c>
      <c r="P45" s="83">
        <f t="shared" si="6"/>
        <v>-259790.65972622111</v>
      </c>
      <c r="Q45" s="83">
        <f t="shared" si="6"/>
        <v>0</v>
      </c>
    </row>
    <row r="46" spans="1:17">
      <c r="A46" s="135" t="s">
        <v>296</v>
      </c>
      <c r="B46" s="135"/>
      <c r="C46" s="83">
        <f t="shared" ref="C46:Q46" si="7">C28-C10</f>
        <v>-1711378.9676571209</v>
      </c>
      <c r="D46" s="83">
        <f t="shared" si="7"/>
        <v>-1711378.9676571172</v>
      </c>
      <c r="E46" s="83">
        <f t="shared" si="7"/>
        <v>0</v>
      </c>
      <c r="F46" s="83">
        <f t="shared" si="7"/>
        <v>-1089357.6704513188</v>
      </c>
      <c r="G46" s="83">
        <f t="shared" si="7"/>
        <v>-1089357.6704513263</v>
      </c>
      <c r="H46" s="83">
        <f t="shared" si="7"/>
        <v>0</v>
      </c>
      <c r="I46" s="83">
        <f t="shared" si="7"/>
        <v>-783516.53047274239</v>
      </c>
      <c r="J46" s="83">
        <f t="shared" si="7"/>
        <v>-783516.53047273867</v>
      </c>
      <c r="K46" s="83">
        <f t="shared" si="7"/>
        <v>0</v>
      </c>
      <c r="L46" s="83">
        <f t="shared" si="7"/>
        <v>-208545.54368093424</v>
      </c>
      <c r="M46" s="83">
        <f t="shared" si="7"/>
        <v>-208545.54368092865</v>
      </c>
      <c r="N46" s="83">
        <f t="shared" si="7"/>
        <v>0</v>
      </c>
      <c r="O46" s="83">
        <f t="shared" si="7"/>
        <v>-259790.65972622111</v>
      </c>
      <c r="P46" s="83">
        <f t="shared" si="7"/>
        <v>-259790.65972622111</v>
      </c>
      <c r="Q46" s="83">
        <f t="shared" si="7"/>
        <v>0</v>
      </c>
    </row>
    <row r="47" spans="1:17">
      <c r="A47" s="133" t="s">
        <v>295</v>
      </c>
      <c r="B47" s="133"/>
      <c r="C47" s="83">
        <f t="shared" ref="C47:Q47" si="8">C29-C11</f>
        <v>0</v>
      </c>
      <c r="D47" s="83">
        <f t="shared" si="8"/>
        <v>0</v>
      </c>
      <c r="E47" s="83">
        <f t="shared" si="8"/>
        <v>0</v>
      </c>
      <c r="F47" s="83">
        <f t="shared" si="8"/>
        <v>0</v>
      </c>
      <c r="G47" s="83">
        <f t="shared" si="8"/>
        <v>0</v>
      </c>
      <c r="H47" s="83">
        <f t="shared" si="8"/>
        <v>0</v>
      </c>
      <c r="I47" s="83">
        <f t="shared" si="8"/>
        <v>0</v>
      </c>
      <c r="J47" s="83">
        <f t="shared" si="8"/>
        <v>0</v>
      </c>
      <c r="K47" s="83">
        <f t="shared" si="8"/>
        <v>0</v>
      </c>
      <c r="L47" s="83">
        <f t="shared" si="8"/>
        <v>0</v>
      </c>
      <c r="M47" s="83">
        <f t="shared" si="8"/>
        <v>0</v>
      </c>
      <c r="N47" s="83">
        <f t="shared" si="8"/>
        <v>0</v>
      </c>
      <c r="O47" s="83">
        <f t="shared" si="8"/>
        <v>0</v>
      </c>
      <c r="P47" s="83">
        <f t="shared" si="8"/>
        <v>0</v>
      </c>
      <c r="Q47" s="83">
        <f t="shared" si="8"/>
        <v>0</v>
      </c>
    </row>
    <row r="48" spans="1:17">
      <c r="A48" s="133" t="s">
        <v>294</v>
      </c>
      <c r="B48" s="133"/>
      <c r="C48" s="83">
        <f t="shared" ref="C48:Q48" si="9">C30-C12</f>
        <v>0</v>
      </c>
      <c r="D48" s="83">
        <f t="shared" si="9"/>
        <v>0</v>
      </c>
      <c r="E48" s="83">
        <f t="shared" si="9"/>
        <v>0</v>
      </c>
      <c r="F48" s="83">
        <f t="shared" si="9"/>
        <v>0</v>
      </c>
      <c r="G48" s="83">
        <f t="shared" si="9"/>
        <v>0</v>
      </c>
      <c r="H48" s="83">
        <f t="shared" si="9"/>
        <v>0</v>
      </c>
      <c r="I48" s="83">
        <f t="shared" si="9"/>
        <v>0</v>
      </c>
      <c r="J48" s="83">
        <f t="shared" si="9"/>
        <v>0</v>
      </c>
      <c r="K48" s="83">
        <f t="shared" si="9"/>
        <v>0</v>
      </c>
      <c r="L48" s="83">
        <f t="shared" si="9"/>
        <v>0</v>
      </c>
      <c r="M48" s="83">
        <f t="shared" si="9"/>
        <v>0</v>
      </c>
      <c r="N48" s="83">
        <f t="shared" si="9"/>
        <v>0</v>
      </c>
      <c r="O48" s="83">
        <f t="shared" si="9"/>
        <v>0</v>
      </c>
      <c r="P48" s="83">
        <f t="shared" si="9"/>
        <v>0</v>
      </c>
      <c r="Q48" s="83">
        <f t="shared" si="9"/>
        <v>0</v>
      </c>
    </row>
    <row r="49" spans="1:17">
      <c r="A49" s="133" t="s">
        <v>293</v>
      </c>
      <c r="B49" s="133"/>
      <c r="C49" s="83">
        <f t="shared" ref="C49:Q49" si="10">C31-C13</f>
        <v>0</v>
      </c>
      <c r="D49" s="83">
        <f t="shared" si="10"/>
        <v>0</v>
      </c>
      <c r="E49" s="83">
        <f t="shared" si="10"/>
        <v>0</v>
      </c>
      <c r="F49" s="83">
        <f t="shared" si="10"/>
        <v>0</v>
      </c>
      <c r="G49" s="83">
        <f t="shared" si="10"/>
        <v>0</v>
      </c>
      <c r="H49" s="83">
        <f t="shared" si="10"/>
        <v>0</v>
      </c>
      <c r="I49" s="83">
        <f t="shared" si="10"/>
        <v>0</v>
      </c>
      <c r="J49" s="83">
        <f t="shared" si="10"/>
        <v>0</v>
      </c>
      <c r="K49" s="83">
        <f t="shared" si="10"/>
        <v>0</v>
      </c>
      <c r="L49" s="83">
        <f t="shared" si="10"/>
        <v>0</v>
      </c>
      <c r="M49" s="83">
        <f t="shared" si="10"/>
        <v>0</v>
      </c>
      <c r="N49" s="83">
        <f t="shared" si="10"/>
        <v>0</v>
      </c>
      <c r="O49" s="83">
        <f t="shared" si="10"/>
        <v>0</v>
      </c>
      <c r="P49" s="83">
        <f t="shared" si="10"/>
        <v>0</v>
      </c>
      <c r="Q49" s="83">
        <f t="shared" si="10"/>
        <v>0</v>
      </c>
    </row>
    <row r="50" spans="1:17" s="20" customFormat="1">
      <c r="A50" s="146" t="s">
        <v>292</v>
      </c>
      <c r="B50" s="146"/>
      <c r="C50" s="147">
        <f t="shared" ref="C50:Q50" si="11">C32-C14</f>
        <v>0</v>
      </c>
      <c r="D50" s="147">
        <f t="shared" si="11"/>
        <v>0</v>
      </c>
      <c r="E50" s="147">
        <f t="shared" si="11"/>
        <v>0</v>
      </c>
      <c r="F50" s="147">
        <f t="shared" si="11"/>
        <v>0</v>
      </c>
      <c r="G50" s="147">
        <f t="shared" si="11"/>
        <v>0</v>
      </c>
      <c r="H50" s="147">
        <f t="shared" si="11"/>
        <v>0</v>
      </c>
      <c r="I50" s="147">
        <f t="shared" si="11"/>
        <v>0</v>
      </c>
      <c r="J50" s="147">
        <f t="shared" si="11"/>
        <v>0</v>
      </c>
      <c r="K50" s="147">
        <f t="shared" si="11"/>
        <v>0</v>
      </c>
      <c r="L50" s="147">
        <f t="shared" si="11"/>
        <v>0</v>
      </c>
      <c r="M50" s="147">
        <f t="shared" si="11"/>
        <v>0</v>
      </c>
      <c r="N50" s="147">
        <f t="shared" si="11"/>
        <v>0</v>
      </c>
      <c r="O50" s="147">
        <f t="shared" si="11"/>
        <v>0</v>
      </c>
      <c r="P50" s="147">
        <f t="shared" si="11"/>
        <v>0</v>
      </c>
      <c r="Q50" s="147">
        <f t="shared" si="11"/>
        <v>0</v>
      </c>
    </row>
    <row r="51" spans="1:17">
      <c r="A51" s="134" t="s">
        <v>291</v>
      </c>
      <c r="B51" s="134"/>
      <c r="C51" s="83">
        <f t="shared" ref="C51:Q51" si="12">C33-C15</f>
        <v>-1545277.5031427629</v>
      </c>
      <c r="D51" s="83">
        <f t="shared" si="12"/>
        <v>-259972.04775522277</v>
      </c>
      <c r="E51" s="83">
        <f t="shared" si="12"/>
        <v>-1285305.4553875122</v>
      </c>
      <c r="F51" s="83">
        <f t="shared" si="12"/>
        <v>1223925.2734253705</v>
      </c>
      <c r="G51" s="83">
        <f t="shared" si="12"/>
        <v>3869920.6051602662</v>
      </c>
      <c r="H51" s="83">
        <f t="shared" si="12"/>
        <v>-2645995.3317348803</v>
      </c>
      <c r="I51" s="83">
        <f t="shared" si="12"/>
        <v>1140400.0222722217</v>
      </c>
      <c r="J51" s="83">
        <f t="shared" si="12"/>
        <v>3942155.6242193971</v>
      </c>
      <c r="K51" s="83">
        <f t="shared" si="12"/>
        <v>-2801755.6019471702</v>
      </c>
      <c r="L51" s="83">
        <f t="shared" si="12"/>
        <v>-3924267.2431012373</v>
      </c>
      <c r="M51" s="83">
        <f t="shared" si="12"/>
        <v>-5879712.2479299996</v>
      </c>
      <c r="N51" s="83">
        <f t="shared" si="12"/>
        <v>1955445.0048287595</v>
      </c>
      <c r="O51" s="83">
        <f t="shared" si="12"/>
        <v>-7053929.2057877947</v>
      </c>
      <c r="P51" s="83">
        <f t="shared" si="12"/>
        <v>-5935310.739599999</v>
      </c>
      <c r="Q51" s="83">
        <f t="shared" si="12"/>
        <v>-1118618.4661877956</v>
      </c>
    </row>
    <row r="52" spans="1:17">
      <c r="A52" s="133" t="s">
        <v>290</v>
      </c>
      <c r="B52" s="133"/>
      <c r="C52" s="83">
        <f t="shared" ref="C52:Q52" si="13">C34-C16</f>
        <v>-88068.414999999339</v>
      </c>
      <c r="D52" s="83">
        <f t="shared" si="13"/>
        <v>0</v>
      </c>
      <c r="E52" s="83">
        <f t="shared" si="13"/>
        <v>-88068.414999999339</v>
      </c>
      <c r="F52" s="83">
        <f t="shared" si="13"/>
        <v>-118396.85511200014</v>
      </c>
      <c r="G52" s="83">
        <f t="shared" si="13"/>
        <v>0</v>
      </c>
      <c r="H52" s="83">
        <f t="shared" si="13"/>
        <v>-118396.85511200014</v>
      </c>
      <c r="I52" s="83">
        <f t="shared" si="13"/>
        <v>-222316.60383511521</v>
      </c>
      <c r="J52" s="83">
        <f t="shared" si="13"/>
        <v>0</v>
      </c>
      <c r="K52" s="83">
        <f t="shared" si="13"/>
        <v>-222316.60383511521</v>
      </c>
      <c r="L52" s="83">
        <f t="shared" si="13"/>
        <v>-323160.94860533066</v>
      </c>
      <c r="M52" s="83">
        <f t="shared" si="13"/>
        <v>0</v>
      </c>
      <c r="N52" s="83">
        <f t="shared" si="13"/>
        <v>-323160.94860533066</v>
      </c>
      <c r="O52" s="83">
        <f t="shared" si="13"/>
        <v>-358006.78567226185</v>
      </c>
      <c r="P52" s="83">
        <f t="shared" si="13"/>
        <v>0</v>
      </c>
      <c r="Q52" s="83">
        <f t="shared" si="13"/>
        <v>-358006.78567226185</v>
      </c>
    </row>
    <row r="53" spans="1:17">
      <c r="A53" s="133" t="s">
        <v>289</v>
      </c>
      <c r="B53" s="133"/>
      <c r="C53" s="83">
        <f t="shared" ref="C53:Q53" si="14">C35-C17</f>
        <v>0</v>
      </c>
      <c r="D53" s="83">
        <f t="shared" si="14"/>
        <v>0</v>
      </c>
      <c r="E53" s="83">
        <f t="shared" si="14"/>
        <v>0</v>
      </c>
      <c r="F53" s="83">
        <f t="shared" si="14"/>
        <v>0</v>
      </c>
      <c r="G53" s="83">
        <f t="shared" si="14"/>
        <v>0</v>
      </c>
      <c r="H53" s="83">
        <f t="shared" si="14"/>
        <v>0</v>
      </c>
      <c r="I53" s="83">
        <f t="shared" si="14"/>
        <v>0</v>
      </c>
      <c r="J53" s="83">
        <f t="shared" si="14"/>
        <v>0</v>
      </c>
      <c r="K53" s="83">
        <f t="shared" si="14"/>
        <v>0</v>
      </c>
      <c r="L53" s="83">
        <f t="shared" si="14"/>
        <v>0</v>
      </c>
      <c r="M53" s="83">
        <f t="shared" si="14"/>
        <v>0</v>
      </c>
      <c r="N53" s="83">
        <f t="shared" si="14"/>
        <v>0</v>
      </c>
      <c r="O53" s="83">
        <f t="shared" si="14"/>
        <v>0</v>
      </c>
      <c r="P53" s="83">
        <f t="shared" si="14"/>
        <v>0</v>
      </c>
      <c r="Q53" s="83">
        <f t="shared" si="14"/>
        <v>0</v>
      </c>
    </row>
    <row r="54" spans="1:17">
      <c r="A54" s="133" t="s">
        <v>288</v>
      </c>
      <c r="B54" s="133"/>
      <c r="C54" s="83">
        <f t="shared" ref="C54:Q54" si="15">C36-C18</f>
        <v>-5449574.4000000013</v>
      </c>
      <c r="D54" s="83">
        <f t="shared" si="15"/>
        <v>-5449574.4000000013</v>
      </c>
      <c r="E54" s="83">
        <f t="shared" si="15"/>
        <v>0</v>
      </c>
      <c r="F54" s="83">
        <f t="shared" si="15"/>
        <v>-5564015.467199998</v>
      </c>
      <c r="G54" s="83">
        <f t="shared" si="15"/>
        <v>-5564015.467199998</v>
      </c>
      <c r="H54" s="83">
        <f t="shared" si="15"/>
        <v>0</v>
      </c>
      <c r="I54" s="83">
        <f t="shared" si="15"/>
        <v>-5683919.9959300011</v>
      </c>
      <c r="J54" s="83">
        <f t="shared" si="15"/>
        <v>-5683919.9959300011</v>
      </c>
      <c r="K54" s="83">
        <f t="shared" si="15"/>
        <v>0</v>
      </c>
      <c r="L54" s="83">
        <f t="shared" si="15"/>
        <v>-5879712.2479299996</v>
      </c>
      <c r="M54" s="83">
        <f t="shared" si="15"/>
        <v>-5879712.2479299996</v>
      </c>
      <c r="N54" s="83">
        <f t="shared" si="15"/>
        <v>0</v>
      </c>
      <c r="O54" s="83">
        <f t="shared" si="15"/>
        <v>-5935310.739599999</v>
      </c>
      <c r="P54" s="83">
        <f t="shared" si="15"/>
        <v>-5935310.739599999</v>
      </c>
      <c r="Q54" s="83">
        <f t="shared" si="15"/>
        <v>0</v>
      </c>
    </row>
    <row r="55" spans="1:17">
      <c r="A55" s="133" t="s">
        <v>287</v>
      </c>
      <c r="B55" s="133"/>
      <c r="C55" s="83">
        <f t="shared" ref="C55:Q55" si="16">C37-C19</f>
        <v>3992365.311857257</v>
      </c>
      <c r="D55" s="83">
        <f t="shared" si="16"/>
        <v>5189602.3522447739</v>
      </c>
      <c r="E55" s="83">
        <f t="shared" si="16"/>
        <v>-1197237.0403875129</v>
      </c>
      <c r="F55" s="83">
        <f t="shared" si="16"/>
        <v>6906337.595737379</v>
      </c>
      <c r="G55" s="83">
        <f t="shared" si="16"/>
        <v>9433936.0723602623</v>
      </c>
      <c r="H55" s="83">
        <f t="shared" si="16"/>
        <v>-2527598.4766228809</v>
      </c>
      <c r="I55" s="83">
        <f t="shared" si="16"/>
        <v>7046636.6220373437</v>
      </c>
      <c r="J55" s="83">
        <f t="shared" si="16"/>
        <v>9626075.6201493982</v>
      </c>
      <c r="K55" s="83">
        <f t="shared" si="16"/>
        <v>-2579438.9981120545</v>
      </c>
      <c r="L55" s="83">
        <f t="shared" si="16"/>
        <v>2278605.9534340901</v>
      </c>
      <c r="M55" s="83">
        <f t="shared" si="16"/>
        <v>0</v>
      </c>
      <c r="N55" s="83">
        <f t="shared" si="16"/>
        <v>2278605.9534340901</v>
      </c>
      <c r="O55" s="83">
        <f t="shared" si="16"/>
        <v>-760611.68051553378</v>
      </c>
      <c r="P55" s="83">
        <f t="shared" si="16"/>
        <v>0</v>
      </c>
      <c r="Q55" s="83">
        <f t="shared" si="16"/>
        <v>-760611.68051553378</v>
      </c>
    </row>
    <row r="56" spans="1:17" s="20" customFormat="1">
      <c r="A56" s="146" t="s">
        <v>286</v>
      </c>
      <c r="B56" s="146"/>
      <c r="C56" s="147">
        <f t="shared" ref="C56:Q56" si="17">C38-C20</f>
        <v>0</v>
      </c>
      <c r="D56" s="147">
        <f t="shared" si="17"/>
        <v>0</v>
      </c>
      <c r="E56" s="147">
        <f t="shared" si="17"/>
        <v>0</v>
      </c>
      <c r="F56" s="147">
        <f t="shared" si="17"/>
        <v>0</v>
      </c>
      <c r="G56" s="147">
        <f t="shared" si="17"/>
        <v>0</v>
      </c>
      <c r="H56" s="147">
        <f t="shared" si="17"/>
        <v>0</v>
      </c>
      <c r="I56" s="147">
        <f t="shared" si="17"/>
        <v>0</v>
      </c>
      <c r="J56" s="147">
        <f t="shared" si="17"/>
        <v>0</v>
      </c>
      <c r="K56" s="147">
        <f t="shared" si="17"/>
        <v>0</v>
      </c>
      <c r="L56" s="147">
        <f t="shared" si="17"/>
        <v>0</v>
      </c>
      <c r="M56" s="147">
        <f t="shared" si="17"/>
        <v>0</v>
      </c>
      <c r="N56" s="147">
        <f t="shared" si="17"/>
        <v>0</v>
      </c>
      <c r="O56" s="147">
        <f t="shared" si="17"/>
        <v>0</v>
      </c>
      <c r="P56" s="147">
        <f t="shared" si="17"/>
        <v>0</v>
      </c>
      <c r="Q56" s="147">
        <f t="shared" si="17"/>
        <v>0</v>
      </c>
    </row>
    <row r="60" spans="1:17">
      <c r="A60" s="198" t="s">
        <v>355</v>
      </c>
      <c r="B60" s="199"/>
      <c r="C60" s="200"/>
      <c r="D60" s="200"/>
      <c r="E60" s="200"/>
      <c r="F60" s="200"/>
      <c r="G60" s="201"/>
    </row>
    <row r="61" spans="1:17">
      <c r="A61" s="202" t="s">
        <v>348</v>
      </c>
      <c r="B61" s="203"/>
      <c r="C61" s="204"/>
      <c r="D61" s="204"/>
      <c r="E61" s="204"/>
      <c r="F61" s="204"/>
      <c r="G61" s="205"/>
    </row>
    <row r="62" spans="1:17">
      <c r="A62" s="202"/>
      <c r="B62" s="203"/>
      <c r="C62" s="204" t="s">
        <v>349</v>
      </c>
      <c r="D62" s="204" t="s">
        <v>350</v>
      </c>
      <c r="E62" s="204" t="s">
        <v>351</v>
      </c>
      <c r="F62" s="204" t="s">
        <v>352</v>
      </c>
      <c r="G62" s="205" t="s">
        <v>353</v>
      </c>
    </row>
    <row r="63" spans="1:17">
      <c r="A63" s="202"/>
      <c r="B63" s="203"/>
      <c r="C63" s="204"/>
      <c r="D63" s="204"/>
      <c r="E63" s="204"/>
      <c r="F63" s="204"/>
      <c r="G63" s="205"/>
    </row>
    <row r="64" spans="1:17">
      <c r="A64" s="206" t="s">
        <v>354</v>
      </c>
      <c r="B64" s="207"/>
      <c r="C64" s="208">
        <v>10059454.993582428</v>
      </c>
      <c r="D64" s="208">
        <v>10769602.497474452</v>
      </c>
      <c r="E64" s="208">
        <v>11735061.097860765</v>
      </c>
      <c r="F64" s="208">
        <v>12603393.847596802</v>
      </c>
      <c r="G64" s="209">
        <v>12853519.248363206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4" sqref="A4"/>
    </sheetView>
  </sheetViews>
  <sheetFormatPr defaultRowHeight="15"/>
  <cols>
    <col min="1" max="1" width="53.140625" bestFit="1" customWidth="1"/>
    <col min="2" max="3" width="15.85546875" customWidth="1"/>
    <col min="4" max="9" width="14" customWidth="1"/>
  </cols>
  <sheetData>
    <row r="1" spans="1:10" ht="23.25">
      <c r="A1" s="132" t="s">
        <v>283</v>
      </c>
    </row>
    <row r="2" spans="1:10">
      <c r="A2" t="s">
        <v>284</v>
      </c>
    </row>
    <row r="3" spans="1:10">
      <c r="A3" t="s">
        <v>285</v>
      </c>
    </row>
    <row r="4" spans="1:10" s="7" customFormat="1"/>
    <row r="5" spans="1:10">
      <c r="D5" t="s">
        <v>244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</row>
    <row r="6" spans="1:10" s="7" customFormat="1">
      <c r="A6" s="7" t="s">
        <v>275</v>
      </c>
      <c r="E6" s="127">
        <f>WACC!B30</f>
        <v>6.4376215963417083E-2</v>
      </c>
      <c r="F6" s="127">
        <f>E6</f>
        <v>6.4376215963417083E-2</v>
      </c>
      <c r="G6" s="127">
        <f t="shared" ref="G6:I6" si="0">F6</f>
        <v>6.4376215963417083E-2</v>
      </c>
      <c r="H6" s="127">
        <f t="shared" si="0"/>
        <v>6.4376215963417083E-2</v>
      </c>
      <c r="I6" s="127">
        <f t="shared" si="0"/>
        <v>6.4376215963417083E-2</v>
      </c>
    </row>
    <row r="8" spans="1:10">
      <c r="A8" t="s">
        <v>45</v>
      </c>
      <c r="E8" s="5">
        <v>-3.81</v>
      </c>
      <c r="F8" s="5">
        <v>-4.07</v>
      </c>
      <c r="G8" s="5">
        <v>-4.3499999999999996</v>
      </c>
      <c r="H8" s="5">
        <v>-4.6399999999999997</v>
      </c>
      <c r="I8" s="5">
        <v>-4.96</v>
      </c>
    </row>
    <row r="9" spans="1:10">
      <c r="A9" t="s">
        <v>46</v>
      </c>
      <c r="E9" s="5">
        <f>-E28</f>
        <v>-4.6651142884419263</v>
      </c>
      <c r="F9" s="5">
        <f t="shared" ref="F9:I9" si="1">-F28</f>
        <v>-4.9654366933686864</v>
      </c>
      <c r="G9" s="5">
        <f t="shared" si="1"/>
        <v>-5.2850927182936651</v>
      </c>
      <c r="H9" s="5">
        <f t="shared" si="1"/>
        <v>-5.6253269885132218</v>
      </c>
      <c r="I9" s="5">
        <f t="shared" si="1"/>
        <v>-5.9874642535905878</v>
      </c>
    </row>
    <row r="10" spans="1:10" ht="15.75" thickBot="1">
      <c r="E10" s="11">
        <f>SUM(E8:E9)</f>
        <v>-8.4751142884419259</v>
      </c>
      <c r="F10" s="11">
        <f t="shared" ref="F10:I10" si="2">SUM(F8:F9)</f>
        <v>-9.0354366933686876</v>
      </c>
      <c r="G10" s="11">
        <f t="shared" si="2"/>
        <v>-9.6350927182936648</v>
      </c>
      <c r="H10" s="11">
        <f t="shared" si="2"/>
        <v>-10.265326988513221</v>
      </c>
      <c r="I10" s="11">
        <f t="shared" si="2"/>
        <v>-10.947464253590589</v>
      </c>
    </row>
    <row r="11" spans="1:10" ht="15.75" thickTop="1"/>
    <row r="14" spans="1:10">
      <c r="A14" s="121" t="s">
        <v>274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>
      <c r="A16" s="122" t="s">
        <v>263</v>
      </c>
      <c r="B16" s="123">
        <v>894</v>
      </c>
      <c r="C16" s="7"/>
      <c r="D16" s="7"/>
      <c r="E16" s="7"/>
      <c r="F16" s="7"/>
      <c r="G16" s="7"/>
      <c r="H16" s="7"/>
      <c r="I16" s="7"/>
      <c r="J16" s="7"/>
    </row>
    <row r="17" spans="1:10">
      <c r="A17" s="122" t="s">
        <v>264</v>
      </c>
      <c r="B17" s="123">
        <v>-876</v>
      </c>
      <c r="C17" s="7"/>
      <c r="D17" s="7"/>
      <c r="E17" s="7"/>
      <c r="F17" s="7"/>
      <c r="G17" s="7"/>
      <c r="H17" s="7"/>
      <c r="I17" s="7"/>
      <c r="J17" s="7"/>
    </row>
    <row r="18" spans="1:10" ht="15.75" thickBot="1">
      <c r="A18" s="7"/>
      <c r="B18" s="124">
        <f>SUM(B16:B17)</f>
        <v>18</v>
      </c>
      <c r="C18" s="7"/>
      <c r="D18" s="7"/>
      <c r="E18" s="7"/>
      <c r="F18" s="7"/>
      <c r="G18" s="7"/>
      <c r="H18" s="7"/>
      <c r="I18" s="7"/>
      <c r="J18" s="7"/>
    </row>
    <row r="19" spans="1:10" ht="15.75" thickTop="1">
      <c r="A19" s="7"/>
      <c r="B19" s="123"/>
      <c r="C19" s="7"/>
      <c r="D19" s="7"/>
      <c r="E19" s="7"/>
      <c r="F19" s="7"/>
      <c r="G19" s="7"/>
      <c r="H19" s="7"/>
      <c r="I19" s="7"/>
      <c r="J19" s="7"/>
    </row>
    <row r="20" spans="1:10" ht="15.75" thickBot="1">
      <c r="A20" s="122" t="s">
        <v>265</v>
      </c>
      <c r="B20" s="125">
        <v>16.239456640548084</v>
      </c>
      <c r="C20" s="7"/>
      <c r="D20" s="7"/>
      <c r="E20" s="7"/>
      <c r="F20" s="7"/>
      <c r="G20" s="7"/>
      <c r="H20" s="7"/>
      <c r="I20" s="7"/>
      <c r="J20" s="7"/>
    </row>
    <row r="21" spans="1:10" ht="16.5" thickTop="1" thickBot="1">
      <c r="A21" s="122" t="s">
        <v>266</v>
      </c>
      <c r="B21" s="126">
        <f>B20/0.72</f>
        <v>22.554800889650117</v>
      </c>
      <c r="C21" s="7"/>
      <c r="D21" s="7"/>
      <c r="E21" s="7"/>
      <c r="F21" s="7"/>
      <c r="G21" s="7"/>
      <c r="H21" s="7"/>
      <c r="I21" s="7"/>
      <c r="J21" s="7"/>
    </row>
    <row r="22" spans="1:10" ht="15.75" thickTop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122" t="s">
        <v>267</v>
      </c>
      <c r="B23" s="7"/>
      <c r="C23" s="7"/>
      <c r="D23" s="123">
        <f>B21*1.0719^2</f>
        <v>25.914780781808954</v>
      </c>
      <c r="E23" s="7" t="s">
        <v>268</v>
      </c>
      <c r="F23" s="7"/>
      <c r="G23" s="7"/>
      <c r="H23" s="7"/>
      <c r="I23" s="7"/>
      <c r="J23" s="7"/>
    </row>
    <row r="24" spans="1:10">
      <c r="A24" s="122"/>
      <c r="B24" s="7"/>
      <c r="C24" s="7"/>
      <c r="D24" s="123">
        <v>-4</v>
      </c>
      <c r="E24" s="122" t="s">
        <v>269</v>
      </c>
      <c r="F24" s="7"/>
      <c r="G24" s="7"/>
      <c r="H24" s="7"/>
      <c r="I24" s="7"/>
      <c r="J24" s="7"/>
    </row>
    <row r="25" spans="1:10" ht="15.75" thickBot="1">
      <c r="A25" s="122" t="s">
        <v>270</v>
      </c>
      <c r="B25" s="7"/>
      <c r="C25" s="7"/>
      <c r="D25" s="124">
        <f>SUM(D23:D24)</f>
        <v>21.914780781808954</v>
      </c>
      <c r="E25" s="7" t="s">
        <v>271</v>
      </c>
      <c r="F25" s="7"/>
      <c r="G25" s="7"/>
      <c r="H25" s="7"/>
      <c r="I25" s="7"/>
      <c r="J25" s="7"/>
    </row>
    <row r="26" spans="1:10" ht="15.75" thickTop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 thickBot="1">
      <c r="A27" s="122" t="s">
        <v>272</v>
      </c>
      <c r="B27" s="7"/>
      <c r="C27" s="7"/>
      <c r="D27" s="125">
        <f>D25/5</f>
        <v>4.3829561563617911</v>
      </c>
      <c r="E27" s="7"/>
      <c r="F27" s="7"/>
      <c r="G27" s="7"/>
      <c r="H27" s="7"/>
      <c r="I27" s="7"/>
      <c r="J27" s="7"/>
    </row>
    <row r="28" spans="1:10" ht="16.5" thickTop="1" thickBot="1">
      <c r="A28" s="122" t="s">
        <v>273</v>
      </c>
      <c r="B28" s="7"/>
      <c r="C28" s="7"/>
      <c r="D28" s="7"/>
      <c r="E28" s="125">
        <f>D27*(1+E6)</f>
        <v>4.6651142884419263</v>
      </c>
      <c r="F28" s="125">
        <f>E28*(1+F6)</f>
        <v>4.9654366933686864</v>
      </c>
      <c r="G28" s="125">
        <f t="shared" ref="G28:I28" si="3">F28*(1+G6)</f>
        <v>5.2850927182936651</v>
      </c>
      <c r="H28" s="125">
        <f t="shared" si="3"/>
        <v>5.6253269885132218</v>
      </c>
      <c r="I28" s="125">
        <f t="shared" si="3"/>
        <v>5.9874642535905878</v>
      </c>
      <c r="J28" s="7"/>
    </row>
    <row r="29" spans="1:10" ht="15.75" thickTop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2" spans="1:10">
      <c r="A32" s="121" t="s">
        <v>279</v>
      </c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7" t="s">
        <v>276</v>
      </c>
      <c r="C34" s="7"/>
      <c r="D34" s="7"/>
      <c r="E34" s="128">
        <v>28.900000000000006</v>
      </c>
      <c r="F34" s="7"/>
      <c r="G34" s="7"/>
      <c r="H34" s="7"/>
      <c r="I34" s="7"/>
    </row>
    <row r="35" spans="1:9">
      <c r="A35" s="7" t="s">
        <v>282</v>
      </c>
      <c r="C35" s="7"/>
      <c r="D35" s="7"/>
      <c r="E35" s="128">
        <v>11.920073892298689</v>
      </c>
      <c r="F35" s="7"/>
      <c r="G35" s="7"/>
      <c r="H35" s="7"/>
      <c r="I35" s="7"/>
    </row>
    <row r="36" spans="1:9">
      <c r="A36" s="7"/>
      <c r="C36" s="7"/>
      <c r="D36" s="7"/>
      <c r="E36" s="129">
        <f>E35/E34</f>
        <v>0.41245930423178845</v>
      </c>
      <c r="F36" s="7"/>
      <c r="G36" s="7"/>
      <c r="H36" s="7"/>
      <c r="I36" s="7"/>
    </row>
    <row r="37" spans="1:9">
      <c r="A37" s="7" t="s">
        <v>277</v>
      </c>
      <c r="C37" s="7"/>
      <c r="D37" s="7"/>
      <c r="E37" s="128">
        <v>46.208145031881386</v>
      </c>
      <c r="F37" s="7"/>
      <c r="G37" s="7"/>
      <c r="H37" s="7"/>
      <c r="I37" s="7"/>
    </row>
    <row r="38" spans="1:9">
      <c r="A38" s="7" t="s">
        <v>281</v>
      </c>
      <c r="B38" s="7" t="s">
        <v>280</v>
      </c>
      <c r="D38" s="7"/>
      <c r="E38" s="131">
        <f>E37*E36</f>
        <v>19.05897934969137</v>
      </c>
      <c r="F38" s="7"/>
      <c r="G38" s="7"/>
      <c r="H38" s="7"/>
      <c r="I38" s="7"/>
    </row>
    <row r="39" spans="1:9" ht="15.75" thickBot="1">
      <c r="A39" s="7" t="s">
        <v>278</v>
      </c>
      <c r="B39" s="7"/>
      <c r="C39" s="7"/>
      <c r="D39" s="7"/>
      <c r="E39" s="125">
        <f>E38/5</f>
        <v>3.8117958699382739</v>
      </c>
      <c r="F39" s="125">
        <f>E39*(1+F6)</f>
        <v>4.0571848640698818</v>
      </c>
      <c r="G39" s="125">
        <f t="shared" ref="G39:I39" si="4">F39*(1+G6)</f>
        <v>4.3183710730827514</v>
      </c>
      <c r="H39" s="125">
        <f t="shared" si="4"/>
        <v>4.5963714618936997</v>
      </c>
      <c r="I39" s="125">
        <f t="shared" si="4"/>
        <v>4.8922684637726555</v>
      </c>
    </row>
    <row r="40" spans="1:9" ht="15.75" thickTop="1">
      <c r="A40" s="7"/>
      <c r="B40" s="130"/>
      <c r="C40" s="7"/>
      <c r="D40" s="7"/>
      <c r="E40" s="7"/>
      <c r="F40" s="7"/>
      <c r="G40" s="7"/>
      <c r="H40" s="7"/>
      <c r="I40" s="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view="pageBreakPreview" zoomScaleNormal="100" zoomScaleSheetLayoutView="100" workbookViewId="0"/>
  </sheetViews>
  <sheetFormatPr defaultRowHeight="12.75"/>
  <cols>
    <col min="1" max="1" width="63.140625" style="69" bestFit="1" customWidth="1"/>
    <col min="2" max="2" width="17" style="68" customWidth="1"/>
    <col min="3" max="16384" width="9.140625" style="69"/>
  </cols>
  <sheetData>
    <row r="1" spans="1:2" ht="18">
      <c r="A1" s="67" t="s">
        <v>377</v>
      </c>
    </row>
    <row r="2" spans="1:2" ht="15">
      <c r="A2" s="232" t="s">
        <v>378</v>
      </c>
      <c r="B2" s="70"/>
    </row>
    <row r="3" spans="1:2" s="71" customFormat="1">
      <c r="B3" s="72" t="s">
        <v>211</v>
      </c>
    </row>
    <row r="4" spans="1:2" s="75" customFormat="1" ht="15">
      <c r="A4" s="73" t="s">
        <v>212</v>
      </c>
      <c r="B4" s="74">
        <v>4.0899999999999999E-2</v>
      </c>
    </row>
    <row r="5" spans="1:2" s="75" customFormat="1" ht="15">
      <c r="A5" s="75" t="s">
        <v>213</v>
      </c>
      <c r="B5" s="76">
        <v>1.6500000000000001E-2</v>
      </c>
    </row>
    <row r="6" spans="1:2" ht="15">
      <c r="A6" s="69" t="s">
        <v>214</v>
      </c>
      <c r="B6" s="77">
        <v>3.5000000000000001E-3</v>
      </c>
    </row>
    <row r="7" spans="1:2" ht="15">
      <c r="A7" s="69" t="s">
        <v>215</v>
      </c>
      <c r="B7" s="77">
        <v>0.28000000000000003</v>
      </c>
    </row>
    <row r="8" spans="1:2" ht="15">
      <c r="A8" s="69" t="s">
        <v>216</v>
      </c>
      <c r="B8" s="77">
        <v>0.28000000000000003</v>
      </c>
    </row>
    <row r="9" spans="1:2" ht="15">
      <c r="A9" s="69" t="s">
        <v>217</v>
      </c>
      <c r="B9" s="77">
        <v>0.34</v>
      </c>
    </row>
    <row r="10" spans="1:2" ht="15">
      <c r="A10" s="69" t="s">
        <v>218</v>
      </c>
      <c r="B10" s="77">
        <f>ROUND(B9+B9*B12/(1-B12),2)</f>
        <v>0.61</v>
      </c>
    </row>
    <row r="11" spans="1:2" ht="15">
      <c r="A11" s="69" t="s">
        <v>219</v>
      </c>
      <c r="B11" s="77">
        <v>7.0000000000000007E-2</v>
      </c>
    </row>
    <row r="12" spans="1:2" ht="15">
      <c r="A12" s="69" t="s">
        <v>220</v>
      </c>
      <c r="B12" s="77">
        <v>0.44</v>
      </c>
    </row>
    <row r="13" spans="1:2" ht="15">
      <c r="A13" s="69" t="s">
        <v>221</v>
      </c>
      <c r="B13" s="77">
        <f>B4+B5+B6</f>
        <v>6.0900000000000003E-2</v>
      </c>
    </row>
    <row r="14" spans="1:2" ht="15">
      <c r="A14" s="69" t="s">
        <v>222</v>
      </c>
      <c r="B14" s="211">
        <f>B4*(1-B8)+B10*B11</f>
        <v>7.2148000000000004E-2</v>
      </c>
    </row>
    <row r="15" spans="1:2" ht="15">
      <c r="A15" s="78" t="s">
        <v>223</v>
      </c>
      <c r="B15" s="79">
        <f>B13*(1-B7)*B12+B14*(1-B12)</f>
        <v>5.9696000000000013E-2</v>
      </c>
    </row>
    <row r="16" spans="1:2" ht="15">
      <c r="A16" s="78" t="s">
        <v>224</v>
      </c>
      <c r="B16" s="79">
        <f>B13*B12+B14*(1-B12)</f>
        <v>6.7198880000000016E-2</v>
      </c>
    </row>
    <row r="17" spans="1:3" ht="15">
      <c r="A17" s="148" t="s">
        <v>358</v>
      </c>
      <c r="B17" s="77">
        <v>1.5E-3</v>
      </c>
    </row>
    <row r="18" spans="1:3" ht="15">
      <c r="A18" s="80" t="s">
        <v>225</v>
      </c>
      <c r="B18" s="77">
        <f>SQRT(0.00003+(0.0169*B11^2)+(0.1936*B17^2))</f>
        <v>1.0641691594854645E-2</v>
      </c>
      <c r="C18" s="148"/>
    </row>
    <row r="19" spans="1:3" ht="15">
      <c r="A19" s="237" t="s">
        <v>226</v>
      </c>
      <c r="B19" s="238">
        <f>B18*0.674</f>
        <v>7.1725001349320309E-3</v>
      </c>
    </row>
    <row r="20" spans="1:3" ht="15">
      <c r="A20" s="148" t="s">
        <v>310</v>
      </c>
      <c r="B20" s="77">
        <f>B18*0.4398</f>
        <v>4.6802159634170733E-3</v>
      </c>
      <c r="C20" s="149"/>
    </row>
    <row r="21" spans="1:3" ht="15">
      <c r="B21" s="77"/>
    </row>
    <row r="22" spans="1:3" ht="15">
      <c r="A22" s="239" t="s">
        <v>227</v>
      </c>
      <c r="B22" s="240">
        <f>B16+B19</f>
        <v>7.4371380134932052E-2</v>
      </c>
    </row>
    <row r="23" spans="1:3" ht="15">
      <c r="A23" s="239" t="s">
        <v>228</v>
      </c>
      <c r="B23" s="240">
        <f>B15+B19</f>
        <v>6.6868500134932049E-2</v>
      </c>
    </row>
    <row r="24" spans="1:3" ht="15">
      <c r="A24" s="81"/>
      <c r="B24" s="82"/>
    </row>
    <row r="25" spans="1:3" ht="15">
      <c r="A25" s="81" t="s">
        <v>229</v>
      </c>
      <c r="B25" s="82">
        <f>B16+B20</f>
        <v>7.1879095963417086E-2</v>
      </c>
    </row>
    <row r="26" spans="1:3" ht="15">
      <c r="A26" s="81" t="s">
        <v>376</v>
      </c>
      <c r="B26" s="82">
        <f>B15+B20</f>
        <v>6.4376215963417083E-2</v>
      </c>
    </row>
    <row r="27" spans="1:3" ht="15">
      <c r="A27" s="81"/>
      <c r="B27" s="82"/>
    </row>
    <row r="28" spans="1:3" ht="15">
      <c r="A28" s="81"/>
      <c r="B28" s="82"/>
    </row>
    <row r="29" spans="1:3" ht="15">
      <c r="A29" s="191" t="s">
        <v>341</v>
      </c>
      <c r="B29" s="192">
        <f>B25</f>
        <v>7.1879095963417086E-2</v>
      </c>
    </row>
    <row r="30" spans="1:3" ht="15">
      <c r="A30" s="191" t="s">
        <v>342</v>
      </c>
      <c r="B30" s="192">
        <f>B26</f>
        <v>6.4376215963417083E-2</v>
      </c>
    </row>
  </sheetData>
  <hyperlinks>
    <hyperlink ref="A2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&amp;L&amp;Z&amp;F&amp;R&amp;D&amp;T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" sqref="A2"/>
    </sheetView>
  </sheetViews>
  <sheetFormatPr defaultRowHeight="15"/>
  <cols>
    <col min="1" max="1" width="83.7109375" customWidth="1"/>
    <col min="2" max="2" width="16.85546875" bestFit="1" customWidth="1"/>
    <col min="3" max="3" width="14.140625" customWidth="1"/>
    <col min="5" max="5" width="15.28515625" customWidth="1"/>
    <col min="8" max="12" width="15.28515625" customWidth="1"/>
  </cols>
  <sheetData>
    <row r="1" spans="1:12" ht="21">
      <c r="A1" s="24" t="s">
        <v>230</v>
      </c>
    </row>
    <row r="4" spans="1:12">
      <c r="A4" t="s">
        <v>236</v>
      </c>
    </row>
    <row r="5" spans="1:12">
      <c r="A5" t="s">
        <v>231</v>
      </c>
    </row>
    <row r="6" spans="1:12">
      <c r="A6" t="s">
        <v>232</v>
      </c>
    </row>
    <row r="8" spans="1:12">
      <c r="A8" t="s">
        <v>233</v>
      </c>
    </row>
    <row r="10" spans="1:12">
      <c r="A10" t="s">
        <v>234</v>
      </c>
      <c r="B10" s="83">
        <v>2318258.8339148937</v>
      </c>
    </row>
    <row r="11" spans="1:12">
      <c r="A11" t="s">
        <v>235</v>
      </c>
      <c r="B11" s="83">
        <v>4255096429.4091988</v>
      </c>
    </row>
    <row r="13" spans="1:12">
      <c r="A13" t="s">
        <v>237</v>
      </c>
      <c r="B13" s="241">
        <f>B10/B11</f>
        <v>5.4481934131790611E-4</v>
      </c>
    </row>
    <row r="15" spans="1:12" s="7" customFormat="1">
      <c r="A15" s="242" t="s">
        <v>398</v>
      </c>
      <c r="B15" s="243"/>
      <c r="C15" s="243"/>
      <c r="D15" s="243"/>
      <c r="E15" s="243"/>
      <c r="F15" s="243"/>
      <c r="G15" s="243"/>
      <c r="H15" s="268" t="s">
        <v>383</v>
      </c>
      <c r="I15" s="268"/>
      <c r="J15" s="268"/>
      <c r="K15" s="268"/>
      <c r="L15" s="269"/>
    </row>
    <row r="16" spans="1:12" s="7" customFormat="1">
      <c r="A16" s="222"/>
      <c r="B16" s="9"/>
      <c r="C16" s="188" t="s">
        <v>243</v>
      </c>
      <c r="D16" s="9"/>
      <c r="E16" s="9"/>
      <c r="F16" s="9"/>
      <c r="G16" s="9"/>
      <c r="H16" s="244" t="s">
        <v>3</v>
      </c>
      <c r="I16" s="244" t="s">
        <v>5</v>
      </c>
      <c r="J16" s="244" t="s">
        <v>6</v>
      </c>
      <c r="K16" s="244" t="s">
        <v>7</v>
      </c>
      <c r="L16" s="245" t="s">
        <v>8</v>
      </c>
    </row>
    <row r="17" spans="1:12" s="7" customFormat="1" ht="30">
      <c r="A17" s="222"/>
      <c r="B17" s="246" t="s">
        <v>397</v>
      </c>
      <c r="C17" s="188" t="s">
        <v>384</v>
      </c>
      <c r="D17" s="9"/>
      <c r="E17" s="9"/>
      <c r="F17" s="9"/>
      <c r="G17" s="9"/>
      <c r="H17" s="9"/>
      <c r="I17" s="9"/>
      <c r="J17" s="9"/>
      <c r="K17" s="9"/>
      <c r="L17" s="247"/>
    </row>
    <row r="18" spans="1:12" s="7" customFormat="1">
      <c r="A18" s="222" t="s">
        <v>385</v>
      </c>
      <c r="B18" s="9">
        <v>2.2542567869403589E-3</v>
      </c>
      <c r="C18" s="248">
        <v>2979463062.4476423</v>
      </c>
      <c r="D18" s="249" t="s">
        <v>386</v>
      </c>
      <c r="E18" s="250">
        <f>B18*C18</f>
        <v>6716474.8299607038</v>
      </c>
      <c r="F18" s="9"/>
      <c r="G18" s="9"/>
      <c r="H18" s="250">
        <f>$B18*$C18*(H$26/$E$26)</f>
        <v>7354345.5261368984</v>
      </c>
      <c r="I18" s="250">
        <f t="shared" ref="I18:L18" si="0">$B18*$C18*(I$26/$E$26)</f>
        <v>7491474.033474653</v>
      </c>
      <c r="J18" s="250">
        <f t="shared" si="0"/>
        <v>7588778.790518879</v>
      </c>
      <c r="K18" s="250">
        <f t="shared" si="0"/>
        <v>7649979.7039651163</v>
      </c>
      <c r="L18" s="251">
        <f t="shared" si="0"/>
        <v>7643006.840815438</v>
      </c>
    </row>
    <row r="19" spans="1:12" s="7" customFormat="1">
      <c r="A19" s="222" t="s">
        <v>387</v>
      </c>
      <c r="B19" s="9">
        <v>3.464816538970404E-4</v>
      </c>
      <c r="C19" s="248">
        <v>2979463062.4476423</v>
      </c>
      <c r="D19" s="249" t="s">
        <v>388</v>
      </c>
      <c r="E19" s="250">
        <f>B19*C19</f>
        <v>1032329.289602</v>
      </c>
      <c r="F19" s="9"/>
      <c r="G19" s="9"/>
      <c r="H19" s="250">
        <f t="shared" ref="H19:L20" si="1">$B19*$C19*(H$26/$E$26)</f>
        <v>1130370.6906810475</v>
      </c>
      <c r="I19" s="250">
        <f t="shared" si="1"/>
        <v>1151447.4873858741</v>
      </c>
      <c r="J19" s="250">
        <f t="shared" si="1"/>
        <v>1166403.3315239737</v>
      </c>
      <c r="K19" s="250">
        <f t="shared" si="1"/>
        <v>1175809.976691334</v>
      </c>
      <c r="L19" s="251">
        <f t="shared" si="1"/>
        <v>1174738.2402456484</v>
      </c>
    </row>
    <row r="20" spans="1:12" s="7" customFormat="1">
      <c r="A20" s="222" t="s">
        <v>389</v>
      </c>
      <c r="B20" s="9">
        <v>-1.362512665114885E-3</v>
      </c>
      <c r="C20" s="248">
        <v>2979463062.4476423</v>
      </c>
      <c r="D20" s="249" t="s">
        <v>390</v>
      </c>
      <c r="E20" s="250">
        <f>B20*C20</f>
        <v>-4059556.1578268944</v>
      </c>
      <c r="F20" s="9"/>
      <c r="G20" s="9"/>
      <c r="H20" s="250">
        <f t="shared" si="1"/>
        <v>-4445096.486364767</v>
      </c>
      <c r="I20" s="250">
        <f t="shared" si="1"/>
        <v>-4527979.3811079077</v>
      </c>
      <c r="J20" s="250">
        <f t="shared" si="1"/>
        <v>-4586792.0969514437</v>
      </c>
      <c r="K20" s="250">
        <f t="shared" si="1"/>
        <v>-4623783.0112830261</v>
      </c>
      <c r="L20" s="251">
        <f t="shared" si="1"/>
        <v>-4619568.4894909253</v>
      </c>
    </row>
    <row r="21" spans="1:12" s="7" customFormat="1">
      <c r="A21" s="222"/>
      <c r="B21" s="9"/>
      <c r="C21" s="9"/>
      <c r="D21" s="9"/>
      <c r="E21" s="9"/>
      <c r="F21" s="9"/>
      <c r="G21" s="9"/>
      <c r="H21" s="9"/>
      <c r="I21" s="9"/>
      <c r="J21" s="9"/>
      <c r="K21" s="9"/>
      <c r="L21" s="247"/>
    </row>
    <row r="22" spans="1:12" s="7" customFormat="1">
      <c r="A22" s="222" t="s">
        <v>391</v>
      </c>
      <c r="B22" s="9"/>
      <c r="C22" s="9"/>
      <c r="D22" s="9"/>
      <c r="E22" s="250">
        <f>SUM(E18:E21)</f>
        <v>3689247.9617358097</v>
      </c>
      <c r="F22" s="9"/>
      <c r="G22" s="9"/>
      <c r="H22" s="250">
        <f>SUM(H18:H21)</f>
        <v>4039619.7304531783</v>
      </c>
      <c r="I22" s="250">
        <f t="shared" ref="I22:L22" si="2">SUM(I18:I21)</f>
        <v>4114942.139752619</v>
      </c>
      <c r="J22" s="250">
        <f t="shared" si="2"/>
        <v>4168390.0250914097</v>
      </c>
      <c r="K22" s="250">
        <f t="shared" si="2"/>
        <v>4202006.6693734238</v>
      </c>
      <c r="L22" s="251">
        <f t="shared" si="2"/>
        <v>4198176.5915701604</v>
      </c>
    </row>
    <row r="23" spans="1:12" s="7" customFormat="1">
      <c r="A23" s="222"/>
      <c r="B23" s="9"/>
      <c r="C23" s="9"/>
      <c r="D23" s="9"/>
      <c r="E23" s="9"/>
      <c r="F23" s="9"/>
      <c r="G23" s="9"/>
      <c r="H23" s="9"/>
      <c r="I23" s="9"/>
      <c r="J23" s="9"/>
      <c r="K23" s="9"/>
      <c r="L23" s="247"/>
    </row>
    <row r="24" spans="1:12" s="7" customFormat="1">
      <c r="A24" s="222" t="s">
        <v>392</v>
      </c>
      <c r="B24" s="9"/>
      <c r="C24" s="9"/>
      <c r="D24" s="9"/>
      <c r="E24" s="248">
        <v>2979463062.4476423</v>
      </c>
      <c r="F24" s="9"/>
      <c r="G24" s="9"/>
      <c r="H24" s="252">
        <f>$E$24*H$26/$E$26</f>
        <v>3262425810.9116092</v>
      </c>
      <c r="I24" s="252">
        <f t="shared" ref="I24:L24" si="3">$E$24*I$26/$E$26</f>
        <v>3323256727.8382812</v>
      </c>
      <c r="J24" s="252">
        <f t="shared" si="3"/>
        <v>3366421622.6310763</v>
      </c>
      <c r="K24" s="252">
        <f t="shared" si="3"/>
        <v>3393570665.1894903</v>
      </c>
      <c r="L24" s="253">
        <f t="shared" si="3"/>
        <v>3390477466.9389291</v>
      </c>
    </row>
    <row r="25" spans="1:12" s="7" customFormat="1">
      <c r="A25" s="222" t="s">
        <v>393</v>
      </c>
      <c r="B25" s="9"/>
      <c r="C25" s="9"/>
      <c r="D25" s="9"/>
      <c r="E25" s="254">
        <v>0.44</v>
      </c>
      <c r="F25" s="9"/>
      <c r="G25" s="9"/>
      <c r="H25" s="255">
        <f>E25</f>
        <v>0.44</v>
      </c>
      <c r="I25" s="255">
        <f>H25</f>
        <v>0.44</v>
      </c>
      <c r="J25" s="255">
        <f t="shared" ref="J25:L25" si="4">I25</f>
        <v>0.44</v>
      </c>
      <c r="K25" s="255">
        <f t="shared" si="4"/>
        <v>0.44</v>
      </c>
      <c r="L25" s="256">
        <f t="shared" si="4"/>
        <v>0.44</v>
      </c>
    </row>
    <row r="26" spans="1:12" s="7" customFormat="1">
      <c r="A26" s="222" t="s">
        <v>394</v>
      </c>
      <c r="B26" s="9"/>
      <c r="C26" s="9"/>
      <c r="D26" s="9"/>
      <c r="E26" s="252">
        <f>B11</f>
        <v>4255096429.4091988</v>
      </c>
      <c r="F26" s="9"/>
      <c r="G26" s="9"/>
      <c r="H26" s="252">
        <f>('Building blocks'!$G$14+('Building blocks'!$G$27-'Building blocks'!$G$28)/2)*1000000</f>
        <v>4659207423.7088633</v>
      </c>
      <c r="I26" s="252">
        <f>('Building blocks'!$N$14+('Building blocks'!$N$27-'Building blocks'!$N$28)/2)*1000000</f>
        <v>4746082612.9584751</v>
      </c>
      <c r="J26" s="252">
        <f>('Building blocks'!$U$14+('Building blocks'!$U$27-'Building blocks'!$U$28)/2)*1000000</f>
        <v>4807728213.4774361</v>
      </c>
      <c r="K26" s="252">
        <f>('Building blocks'!$AB$14+('Building blocks'!$AB$27-'Building blocks'!$AB$28)/2)*1000000</f>
        <v>4846500902.2575693</v>
      </c>
      <c r="L26" s="253">
        <f>('Building blocks'!$AI$14+('Building blocks'!$AI$27-'Building blocks'!$AI$28)/2)*1000000</f>
        <v>4842083375.8256073</v>
      </c>
    </row>
    <row r="27" spans="1:12" s="7" customFormat="1">
      <c r="A27" s="222"/>
      <c r="B27" s="9"/>
      <c r="C27" s="9"/>
      <c r="D27" s="9"/>
      <c r="E27" s="9"/>
      <c r="F27" s="9"/>
      <c r="G27" s="9"/>
      <c r="H27" s="9"/>
      <c r="I27" s="9"/>
      <c r="J27" s="9"/>
      <c r="K27" s="9"/>
      <c r="L27" s="247"/>
    </row>
    <row r="28" spans="1:12" s="7" customFormat="1">
      <c r="A28" s="222" t="s">
        <v>395</v>
      </c>
      <c r="B28" s="9"/>
      <c r="C28" s="9"/>
      <c r="D28" s="9"/>
      <c r="E28" s="255">
        <f>E22/E24*E25*E26</f>
        <v>2318258.8339148941</v>
      </c>
      <c r="F28" s="9"/>
      <c r="G28" s="9"/>
      <c r="H28" s="257">
        <f>H22/H24*H25*H26</f>
        <v>2538426.3196485606</v>
      </c>
      <c r="I28" s="257">
        <f t="shared" ref="I28:L28" si="5">I22/I24*I25*I26</f>
        <v>2585757.6030324032</v>
      </c>
      <c r="J28" s="257">
        <f t="shared" si="5"/>
        <v>2619343.3185022911</v>
      </c>
      <c r="K28" s="257">
        <f t="shared" si="5"/>
        <v>2640467.429264606</v>
      </c>
      <c r="L28" s="258">
        <f t="shared" si="5"/>
        <v>2638060.675423691</v>
      </c>
    </row>
    <row r="29" spans="1:12" s="7" customFormat="1">
      <c r="A29" s="222"/>
      <c r="B29" s="9"/>
      <c r="C29" s="9"/>
      <c r="D29" s="9"/>
      <c r="E29" s="9"/>
      <c r="F29" s="9"/>
      <c r="G29" s="9"/>
      <c r="H29" s="252"/>
      <c r="I29" s="252"/>
      <c r="J29" s="252"/>
      <c r="K29" s="252"/>
      <c r="L29" s="253"/>
    </row>
    <row r="30" spans="1:12" s="7" customFormat="1">
      <c r="A30" s="222" t="s">
        <v>396</v>
      </c>
      <c r="B30" s="9"/>
      <c r="C30" s="9"/>
      <c r="D30" s="9"/>
      <c r="E30" s="9"/>
      <c r="F30" s="9"/>
      <c r="G30" s="9"/>
      <c r="H30" s="252">
        <f>'Building blocks'!$G$31*1000000</f>
        <v>2538426.3196485611</v>
      </c>
      <c r="I30" s="252">
        <f>'Building blocks'!$N$31*1000000</f>
        <v>2585757.6030324027</v>
      </c>
      <c r="J30" s="252">
        <f>'Building blocks'!$U$31*1000000</f>
        <v>2619343.3185022902</v>
      </c>
      <c r="K30" s="252">
        <f>'Building blocks'!$AB$31*1000000</f>
        <v>2640467.4292646069</v>
      </c>
      <c r="L30" s="253">
        <f>'Building blocks'!$AI$31*1000000</f>
        <v>2638060.675423691</v>
      </c>
    </row>
    <row r="31" spans="1:12" s="7" customFormat="1">
      <c r="A31" s="222"/>
      <c r="B31" s="9"/>
      <c r="C31" s="9"/>
      <c r="D31" s="9"/>
      <c r="E31" s="9"/>
      <c r="F31" s="9"/>
      <c r="G31" s="9"/>
      <c r="H31" s="252"/>
      <c r="I31" s="252"/>
      <c r="J31" s="252"/>
      <c r="K31" s="252"/>
      <c r="L31" s="253"/>
    </row>
    <row r="32" spans="1:12" s="7" customFormat="1">
      <c r="A32" s="259" t="s">
        <v>300</v>
      </c>
      <c r="B32" s="260"/>
      <c r="C32" s="260"/>
      <c r="D32" s="260"/>
      <c r="E32" s="260"/>
      <c r="F32" s="260"/>
      <c r="G32" s="260"/>
      <c r="H32" s="261">
        <f>H30-H28</f>
        <v>0</v>
      </c>
      <c r="I32" s="261">
        <f t="shared" ref="I32:L32" si="6">I30-I28</f>
        <v>0</v>
      </c>
      <c r="J32" s="261">
        <f t="shared" si="6"/>
        <v>0</v>
      </c>
      <c r="K32" s="261">
        <f t="shared" si="6"/>
        <v>0</v>
      </c>
      <c r="L32" s="262">
        <f t="shared" si="6"/>
        <v>0</v>
      </c>
    </row>
  </sheetData>
  <mergeCells count="1">
    <mergeCell ref="H15:L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Function xmlns="49a1c405-d3a8-4a6a-ab79-550cf17fb8b5">n/a</BusinessFunction>
    <DocumentDescription xmlns="49a1c405-d3a8-4a6a-ab79-550cf17fb8b5" xsi:nil="true"/>
    <DocumentStatus xmlns="49a1c405-d3a8-4a6a-ab79-550cf17fb8b5">Working</DocumentStatus>
    <BusinessActivity xmlns="49a1c405-d3a8-4a6a-ab79-550cf17fb8b5">n/a</BusinessActivity>
    <Topic xmlns="e3f8e9e5-f9d7-4a83-83c3-31cba94a564e">RCP2</Topic>
    <DocumentOwner xmlns="49a1c405-d3a8-4a6a-ab79-550cf17fb8b5">David Lee-Smith</DocumentOwner>
    <SecurityClassification xmlns="49a1c405-d3a8-4a6a-ab79-550cf17fb8b5">TP Internal</SecurityClassification>
    <_dlc_DocId xmlns="9a75d499-dff4-4385-88cc-9be2ea8c03f8">TP210-11-63</_dlc_DocId>
    <_dlc_DocIdUrl xmlns="9a75d499-dff4-4385-88cc-9be2ea8c03f8">
      <Url>http://tp-hub.transpower.co.nz/activity/gv12/_layouts/DocIdRedir.aspx?ID=TP210-11-63</Url>
      <Description>TP210-11-63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635862C2AD0F584B8E35CAFF023E609F020094E8841D5E65764A953D6F9DB4C044E9" ma:contentTypeVersion="5" ma:contentTypeDescription="Create an Excel Spreadsheet" ma:contentTypeScope="" ma:versionID="061d348992511d7b4d1a43065b431db6">
  <xsd:schema xmlns:xsd="http://www.w3.org/2001/XMLSchema" xmlns:xs="http://www.w3.org/2001/XMLSchema" xmlns:p="http://schemas.microsoft.com/office/2006/metadata/properties" xmlns:ns2="9a75d499-dff4-4385-88cc-9be2ea8c03f8" xmlns:ns3="49a1c405-d3a8-4a6a-ab79-550cf17fb8b5" xmlns:ns5="e3f8e9e5-f9d7-4a83-83c3-31cba94a564e" targetNamespace="http://schemas.microsoft.com/office/2006/metadata/properties" ma:root="true" ma:fieldsID="d528905ccd0103d01c98893774184aa9" ns2:_="" ns3:_="" ns5:_="">
    <xsd:import namespace="9a75d499-dff4-4385-88cc-9be2ea8c03f8"/>
    <xsd:import namespace="49a1c405-d3a8-4a6a-ab79-550cf17fb8b5"/>
    <xsd:import namespace="e3f8e9e5-f9d7-4a83-83c3-31cba94a564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BusinessActivity" minOccurs="0"/>
                <xsd:element ref="ns3:BusinessFunction" minOccurs="0"/>
                <xsd:element ref="ns3:DocumentDescription" minOccurs="0"/>
                <xsd:element ref="ns3:DocumentOwner" minOccurs="0"/>
                <xsd:element ref="ns3:DocumentStatus"/>
                <xsd:element ref="ns3:SecurityClassification" minOccurs="0"/>
                <xsd:element ref="ns5:Top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5d499-dff4-4385-88cc-9be2ea8c03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1c405-d3a8-4a6a-ab79-550cf17fb8b5" elementFormDefault="qualified">
    <xsd:import namespace="http://schemas.microsoft.com/office/2006/documentManagement/types"/>
    <xsd:import namespace="http://schemas.microsoft.com/office/infopath/2007/PartnerControls"/>
    <xsd:element name="BusinessActivity" ma:index="11" nillable="true" ma:displayName="Business Activity" ma:default="n/a" ma:description="Business Activity relating to this site." ma:hidden="true" ma:internalName="BusinessActivity" ma:readOnly="false">
      <xsd:simpleType>
        <xsd:restriction base="dms:Text">
          <xsd:maxLength value="255"/>
        </xsd:restriction>
      </xsd:simpleType>
    </xsd:element>
    <xsd:element name="BusinessFunction" ma:index="12" nillable="true" ma:displayName="Business Function" ma:default="n/a" ma:description="Business Function relating to  this site." ma:hidden="true" ma:internalName="BusinessFunction" ma:readOnly="false">
      <xsd:simpleType>
        <xsd:restriction base="dms:Text">
          <xsd:maxLength value="255"/>
        </xsd:restriction>
      </xsd:simpleType>
    </xsd:element>
    <xsd:element name="DocumentDescription" ma:index="13" nillable="true" ma:displayName="Document Description" ma:description="Enter 1 or 2 sentences which will provide the searcher with a succinct overview of the document." ma:internalName="DocumentDescription0">
      <xsd:simpleType>
        <xsd:restriction base="dms:Note">
          <xsd:maxLength value="255"/>
        </xsd:restriction>
      </xsd:simpleType>
    </xsd:element>
    <xsd:element name="DocumentOwner" ma:index="14" nillable="true" ma:displayName="Document Owner" ma:default="n/a" ma:description="Owner of item" ma:hidden="true" ma:internalName="DocumentOwner" ma:readOnly="false">
      <xsd:simpleType>
        <xsd:restriction base="dms:Text">
          <xsd:maxLength value="255"/>
        </xsd:restriction>
      </xsd:simpleType>
    </xsd:element>
    <xsd:element name="DocumentStatus" ma:index="15" ma:displayName="Document Status" ma:default="Working" ma:description="Status of the document" ma:format="Dropdown" ma:internalName="DocumentStatus">
      <xsd:simpleType>
        <xsd:restriction base="dms:Choice">
          <xsd:enumeration value="Working"/>
          <xsd:enumeration value="Draft"/>
          <xsd:enumeration value="Final"/>
          <xsd:enumeration value="Approved"/>
          <xsd:enumeration value="Superseded"/>
        </xsd:restriction>
      </xsd:simpleType>
    </xsd:element>
    <xsd:element name="SecurityClassification" ma:index="17" nillable="true" ma:displayName="Security Classification" ma:default="TP Internal" ma:description="Security Classification of the document" ma:format="Dropdown" ma:internalName="SecurityClassification">
      <xsd:simpleType>
        <xsd:restriction base="dms:Choice">
          <xsd:enumeration value="TP Internal"/>
          <xsd:enumeration value="TP Sensi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8e9e5-f9d7-4a83-83c3-31cba94a564e" elementFormDefault="qualified">
    <xsd:import namespace="http://schemas.microsoft.com/office/2006/documentManagement/types"/>
    <xsd:import namespace="http://schemas.microsoft.com/office/infopath/2007/PartnerControls"/>
    <xsd:element name="Topic" ma:index="18" ma:displayName="Topic" ma:default="RCP2" ma:format="Dropdown" ma:internalName="Topic">
      <xsd:simpleType>
        <xsd:restriction base="dms:Choice">
          <xsd:enumeration value="RCP2"/>
          <xsd:enumeration value="Customer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B43BCB-6D4D-4998-85EF-FECF992F786A}">
  <ds:schemaRefs>
    <ds:schemaRef ds:uri="http://purl.org/dc/dcmitype/"/>
    <ds:schemaRef ds:uri="9a75d499-dff4-4385-88cc-9be2ea8c03f8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e3f8e9e5-f9d7-4a83-83c3-31cba94a564e"/>
    <ds:schemaRef ds:uri="49a1c405-d3a8-4a6a-ab79-550cf17fb8b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EC7BD0-49D7-4D39-BE17-F3F20FC841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9DDCD3-9041-4682-85A1-4CE914F9FA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722C635-53D4-4858-86C6-939276A02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5d499-dff4-4385-88cc-9be2ea8c03f8"/>
    <ds:schemaRef ds:uri="49a1c405-d3a8-4a6a-ab79-550cf17fb8b5"/>
    <ds:schemaRef ds:uri="e3f8e9e5-f9d7-4a83-83c3-31cba94a5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Building blocks</vt:lpstr>
      <vt:lpstr> Commissioning - Base &amp; Major</vt:lpstr>
      <vt:lpstr>Approved Major</vt:lpstr>
      <vt:lpstr>EV calculation</vt:lpstr>
      <vt:lpstr>PTR</vt:lpstr>
      <vt:lpstr>Voluntary</vt:lpstr>
      <vt:lpstr>WACC</vt:lpstr>
      <vt:lpstr>TCSD</vt:lpstr>
      <vt:lpstr>IDC cap adjustment</vt:lpstr>
      <vt:lpstr>IRIS forecast</vt:lpstr>
    </vt:vector>
  </TitlesOfParts>
  <Company>Transpower New Zealand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RCP2 revenue calculation (sent to CC)</dc:title>
  <dc:creator>John Findlay</dc:creator>
  <cp:lastModifiedBy>grantw</cp:lastModifiedBy>
  <cp:lastPrinted>2014-11-13T21:32:56Z</cp:lastPrinted>
  <dcterms:created xsi:type="dcterms:W3CDTF">2014-02-16T23:29:47Z</dcterms:created>
  <dcterms:modified xsi:type="dcterms:W3CDTF">2014-11-16T02:52:24Z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0x010100635862C2AD0F584B8E35CAFF023E609F020094E8841D5E65764A953D6F9DB4C044E9</vt:lpwstr>
  </property>
  <property fmtid="{D5CDD505-2E9C-101B-9397-08002B2CF9AE}" pid="3" name="_dlc_DocIdItemGuid">
    <vt:lpwstr>971a14b7-3221-4e71-8bc3-1bda3dc7f773</vt:lpwstr>
  </property>
  <property fmtid="{D5CDD505-2E9C-101B-9397-08002B2CF9AE}" pid="4" name="Calendar Year">
    <vt:lpwstr>2014</vt:lpwstr>
  </property>
</Properties>
</file>