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/>
  <xr:revisionPtr revIDLastSave="0" documentId="13_ncr:1_{8F8906C5-A711-4FDF-8470-972798BB4B2D}" xr6:coauthVersionLast="41" xr6:coauthVersionMax="41" xr10:uidLastSave="{00000000-0000-0000-0000-000000000000}"/>
  <bookViews>
    <workbookView xWindow="4590" yWindow="4590" windowWidth="43200" windowHeight="23535" xr2:uid="{00000000-000D-0000-FFFF-FFFF00000000}"/>
  </bookViews>
  <sheets>
    <sheet name="CoverSheet" sheetId="11" r:id="rId1"/>
    <sheet name="Table of Contents" sheetId="9" r:id="rId2"/>
    <sheet name="Description" sheetId="6" r:id="rId3"/>
    <sheet name="Waterfall" sheetId="4" r:id="rId4"/>
    <sheet name="Outputs" sheetId="8" r:id="rId5"/>
  </sheets>
  <definedNames>
    <definedName name="_xlnm.Print_Area" localSheetId="0">CoverSheet!$A$1:$D$18</definedName>
    <definedName name="_xlnm.Print_Area" localSheetId="2">Description!$A$1:$D$64</definedName>
    <definedName name="_xlnm.Print_Area" localSheetId="4">Outputs!$A$1:$D$16</definedName>
    <definedName name="_xlnm.Print_Area" localSheetId="1">'Table of Contents'!$A$1:$D$9</definedName>
    <definedName name="_xlnm.Print_Area" localSheetId="3">Waterfall!$A$1:$J$45</definedName>
    <definedName name="Z_2F530BD0_D284_4ADF_AC7F_C1C966DD4D52_.wvu.PrintArea" localSheetId="0" hidden="1">CoverSheet!$A$1:$D$18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" l="1"/>
  <c r="B20" i="4"/>
  <c r="B21" i="4" s="1"/>
  <c r="B23" i="4" s="1"/>
  <c r="B24" i="4" s="1"/>
  <c r="D19" i="4"/>
  <c r="E19" i="4" s="1"/>
  <c r="F19" i="4" s="1"/>
  <c r="G19" i="4" s="1"/>
  <c r="H19" i="4" s="1"/>
  <c r="I19" i="4" s="1"/>
  <c r="B19" i="4"/>
  <c r="G17" i="4"/>
  <c r="H17" i="4" s="1"/>
  <c r="I17" i="4" s="1"/>
  <c r="D17" i="4"/>
  <c r="E17" i="4" s="1"/>
  <c r="C17" i="4"/>
  <c r="C16" i="4"/>
  <c r="D16" i="4" s="1"/>
  <c r="E16" i="4" s="1"/>
  <c r="F16" i="4" s="1"/>
  <c r="G16" i="4" s="1"/>
  <c r="C15" i="4"/>
  <c r="D15" i="4" s="1"/>
  <c r="E15" i="4" s="1"/>
  <c r="F15" i="4" s="1"/>
  <c r="G15" i="4" s="1"/>
  <c r="H15" i="4" s="1"/>
  <c r="I15" i="4" s="1"/>
  <c r="C14" i="4"/>
  <c r="D14" i="4" s="1"/>
  <c r="E14" i="4" s="1"/>
  <c r="F13" i="4"/>
  <c r="G13" i="4" s="1"/>
  <c r="C13" i="4"/>
  <c r="D13" i="4" s="1"/>
  <c r="E12" i="4"/>
  <c r="F12" i="4" s="1"/>
  <c r="G12" i="4" s="1"/>
  <c r="H12" i="4" s="1"/>
  <c r="I12" i="4" s="1"/>
  <c r="C12" i="4"/>
  <c r="I11" i="4"/>
  <c r="C11" i="4"/>
  <c r="D11" i="4" s="1"/>
  <c r="E11" i="4" s="1"/>
  <c r="F11" i="4" s="1"/>
  <c r="G11" i="4" s="1"/>
  <c r="H10" i="4"/>
  <c r="I10" i="4" s="1"/>
  <c r="C10" i="4"/>
  <c r="D10" i="4" s="1"/>
  <c r="C9" i="4"/>
  <c r="D9" i="4" s="1"/>
  <c r="E9" i="4" s="1"/>
  <c r="F9" i="4" s="1"/>
  <c r="G9" i="4" s="1"/>
  <c r="H9" i="4" s="1"/>
  <c r="I9" i="4" s="1"/>
  <c r="G22" i="4" l="1"/>
  <c r="D20" i="4"/>
  <c r="H16" i="4"/>
  <c r="I16" i="4" s="1"/>
  <c r="E10" i="4"/>
  <c r="D22" i="4"/>
  <c r="D21" i="4"/>
  <c r="H13" i="4"/>
  <c r="I22" i="4"/>
  <c r="E20" i="4"/>
  <c r="F14" i="4"/>
  <c r="C20" i="4"/>
  <c r="C21" i="4" s="1"/>
  <c r="C22" i="4"/>
  <c r="H22" i="4"/>
  <c r="C23" i="4" l="1"/>
  <c r="C24" i="4" s="1"/>
  <c r="G14" i="4"/>
  <c r="F20" i="4"/>
  <c r="I13" i="4"/>
  <c r="E22" i="4"/>
  <c r="E21" i="4"/>
  <c r="E23" i="4" s="1"/>
  <c r="E24" i="4" s="1"/>
  <c r="F10" i="4"/>
  <c r="D23" i="4"/>
  <c r="D24" i="4" s="1"/>
  <c r="F22" i="4" l="1"/>
  <c r="F21" i="4"/>
  <c r="F23" i="4" s="1"/>
  <c r="F24" i="4" s="1"/>
  <c r="H14" i="4"/>
  <c r="G20" i="4"/>
  <c r="G21" i="4" s="1"/>
  <c r="G23" i="4" s="1"/>
  <c r="G24" i="4" s="1"/>
  <c r="I14" i="4" l="1"/>
  <c r="I20" i="4" s="1"/>
  <c r="I21" i="4" s="1"/>
  <c r="I23" i="4" s="1"/>
  <c r="I24" i="4" s="1"/>
  <c r="H20" i="4"/>
  <c r="H21" i="4" s="1"/>
  <c r="H23" i="4" s="1"/>
  <c r="H24" i="4" s="1"/>
  <c r="C15" i="8" l="1"/>
  <c r="A15" i="8"/>
  <c r="A14" i="8"/>
  <c r="A13" i="8"/>
  <c r="A12" i="8"/>
  <c r="A11" i="8"/>
  <c r="A10" i="8"/>
  <c r="A9" i="8"/>
  <c r="C8" i="8"/>
  <c r="A8" i="8"/>
  <c r="B44" i="4" l="1"/>
  <c r="B15" i="8" s="1"/>
  <c r="B37" i="4" l="1"/>
  <c r="B8" i="8" s="1"/>
  <c r="B40" i="4"/>
  <c r="B43" i="4"/>
  <c r="B41" i="4"/>
  <c r="B39" i="4"/>
  <c r="B38" i="4"/>
  <c r="B42" i="4"/>
  <c r="B9" i="8" l="1"/>
  <c r="C38" i="4"/>
  <c r="C9" i="8" s="1"/>
  <c r="B14" i="8"/>
  <c r="C43" i="4"/>
  <c r="C14" i="8" s="1"/>
  <c r="B11" i="8"/>
  <c r="C40" i="4"/>
  <c r="C11" i="8" s="1"/>
  <c r="B10" i="8"/>
  <c r="C39" i="4"/>
  <c r="C10" i="8" s="1"/>
  <c r="B13" i="8"/>
  <c r="C42" i="4"/>
  <c r="C13" i="8" s="1"/>
  <c r="B12" i="8"/>
  <c r="C41" i="4"/>
  <c r="C12" i="8" s="1"/>
</calcChain>
</file>

<file path=xl/sharedStrings.xml><?xml version="1.0" encoding="utf-8"?>
<sst xmlns="http://schemas.openxmlformats.org/spreadsheetml/2006/main" count="93" uniqueCount="70">
  <si>
    <t>Parameters</t>
  </si>
  <si>
    <t>Debt premium</t>
  </si>
  <si>
    <t>Leverage</t>
  </si>
  <si>
    <t>Debt issuance costs</t>
  </si>
  <si>
    <t>Risk-free rate</t>
  </si>
  <si>
    <t>Asset beta</t>
  </si>
  <si>
    <t>Debt beta</t>
  </si>
  <si>
    <t>TAMRP</t>
  </si>
  <si>
    <t>Investor tax rate</t>
  </si>
  <si>
    <t>WACC std error</t>
  </si>
  <si>
    <t>RfR</t>
  </si>
  <si>
    <t>WACC Std Error</t>
  </si>
  <si>
    <t>RfR adjustment</t>
  </si>
  <si>
    <t>Debt premium adjustment</t>
  </si>
  <si>
    <t>Cumulative effect of changes to the Vanilla WACC</t>
  </si>
  <si>
    <t>WACC Rate</t>
  </si>
  <si>
    <t>Change Component</t>
  </si>
  <si>
    <t>Waterfall calculations</t>
  </si>
  <si>
    <t>Output</t>
  </si>
  <si>
    <t>Value (estimate)</t>
  </si>
  <si>
    <t>Description</t>
  </si>
  <si>
    <t>Source of data</t>
  </si>
  <si>
    <t>2019 vanilla ID WACC (67th percentile)</t>
  </si>
  <si>
    <t>2014 vanilla DPP WACC (67th percentile)</t>
  </si>
  <si>
    <t>2014 EDB DPP WACC</t>
  </si>
  <si>
    <t>2019 EDB ID WACC</t>
  </si>
  <si>
    <t>Sheet Name</t>
  </si>
  <si>
    <t>Link</t>
  </si>
  <si>
    <t>Waterfall</t>
  </si>
  <si>
    <t>Outputs</t>
  </si>
  <si>
    <t>Table of Contents</t>
  </si>
  <si>
    <t>z-Score</t>
  </si>
  <si>
    <t>Standard error of debt premium</t>
  </si>
  <si>
    <t>Cost of capital determination - EDB - [2014] NZCC 28</t>
  </si>
  <si>
    <t>Cost of capital determination – EDB – [2019] NZCC 7</t>
  </si>
  <si>
    <t>EDB WACC [2014] NZCC 28</t>
  </si>
  <si>
    <t>All parameter changes at once— EDB WACC [2019] NZCC 7</t>
  </si>
  <si>
    <t>Standard error of WACC ¹ ²</t>
  </si>
  <si>
    <t>Equity beta ³</t>
  </si>
  <si>
    <t>Cost of equity ⁴</t>
  </si>
  <si>
    <t>Cost of debt ⁵</t>
  </si>
  <si>
    <t>Vanilla WACC (mid-point) ⁶</t>
  </si>
  <si>
    <t>Percentile-adjusted Vanilla  WACC ⁷</t>
  </si>
  <si>
    <t>⁵ Cost of debt = Risk-free rate + Debt premium + Debt issuance costs.</t>
  </si>
  <si>
    <t>⁷ 67th percentile vanilla WACC = Mid-point vanilla WACC + z-Score x Standard error of WACC</t>
  </si>
  <si>
    <t>Change (percentage points)</t>
  </si>
  <si>
    <t>Cumulative (percent)</t>
  </si>
  <si>
    <t>calculations for the draft DPP determination.</t>
  </si>
  <si>
    <t>²  Electricity Distribution Services Input Methodologies Amendments determination [2016] NZCC 24 changed the definition of Standard error of WACC to 0.0101</t>
  </si>
  <si>
    <t>Note: The percentage point changes are dependent on sequence order.</t>
  </si>
  <si>
    <t>Electricity Distribution Business</t>
  </si>
  <si>
    <t>Price-Quality Regulation 1 April 2020 Reset</t>
  </si>
  <si>
    <t>³ Equity beta = Asset beta + (Asset beta – Debt beta) x Leverage/(1 – Leverage), rounded to two decimal places</t>
  </si>
  <si>
    <t>⁴ Cost of equity = Risk-free rate x (1 – Investor tax rate) + Equity beta x TAMRP</t>
  </si>
  <si>
    <t>⁶ Vanilla WACC (mid-point) = Cost of equity × (1 – Leverage) + Cost of debt × Leverage</t>
  </si>
  <si>
    <t>¹  Until 20 December 2016, Standard error of WACC was defined as SQRT(0.00003 + 0.0169 x [TAMRP]^2 + 0.1936 x [standard error of debt premium]^2)</t>
  </si>
  <si>
    <t>Published 29 May 2019 v1</t>
  </si>
  <si>
    <t>WACC waterfall model</t>
  </si>
  <si>
    <t>General description</t>
  </si>
  <si>
    <t>Effect of changes on vanilla WACC</t>
  </si>
  <si>
    <t>This sheet identifies the impact on the vanilla WACC of each successive parameter change (shown in a red font) from the 2014 EDB DPP WACC to the 2019 EDB IM WACC used in</t>
  </si>
  <si>
    <t>The data in this table is used to prepare the WACC waterfall chart in the</t>
  </si>
  <si>
    <t xml:space="preserve"> 2014 EDB DPP draft determination reasons paper.</t>
  </si>
  <si>
    <t>This model calculates the values used in the WACC waterfall diagram in the draft 2019 EDB DPP Reset Reasons Paper.</t>
  </si>
  <si>
    <t>Draft determination</t>
  </si>
  <si>
    <t>This model has been prepared and published for consultation purposes only.</t>
  </si>
  <si>
    <t>Model suite</t>
  </si>
  <si>
    <t>Cumulative effect of changes in WACC</t>
  </si>
  <si>
    <t>Figure C1</t>
  </si>
  <si>
    <t>Data flow map of the draft EDB DPP3 (1 April 2020–31 March 2025) model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</si>
</sst>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–&quot;???_);_(* 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%_);_(* \(#,##0%\);_(* &quot;–&quot;??_);_(* @_)"/>
    <numFmt numFmtId="175" formatCode="_(* #,##0.0%_);_(* \(#,##0.0%\);_(* &quot;–&quot;??_);_(* @_)"/>
    <numFmt numFmtId="176" formatCode="_(* #,##0.00%_);_(* \(#,##0.00%\);_(* &quot;–&quot;???_);_(* @_)"/>
    <numFmt numFmtId="177" formatCode="_(* #,##0.000%_);_(* \(#,##0.000%\);_(* &quot;–&quot;???_);_(* @_)"/>
    <numFmt numFmtId="178" formatCode="_(@_)"/>
    <numFmt numFmtId="179" formatCode="_(* 0_);_(* \(0\);_(* &quot;–&quot;??_);_(@_)"/>
    <numFmt numFmtId="180" formatCode="_(* #,##0.000_);_(* \(#,##0.000\);_(* &quot;–&quot;??_);_(* 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i/>
      <sz val="10"/>
      <name val="Calibri"/>
      <family val="4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2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70" fontId="14" fillId="0" borderId="0" applyFont="0" applyFill="0" applyBorder="0" applyAlignment="0" applyProtection="0">
      <protection locked="0"/>
    </xf>
    <xf numFmtId="169" fontId="14" fillId="0" borderId="0" applyFont="0" applyFill="0" applyBorder="0" applyAlignment="0" applyProtection="0">
      <protection locked="0"/>
    </xf>
    <xf numFmtId="179" fontId="14" fillId="0" borderId="0" applyFont="0" applyFill="0" applyBorder="0" applyAlignment="0" applyProtection="0">
      <alignment horizontal="left"/>
      <protection locked="0"/>
    </xf>
    <xf numFmtId="173" fontId="21" fillId="34" borderId="6" applyNumberFormat="0" applyFill="0" applyAlignment="0"/>
    <xf numFmtId="178" fontId="22" fillId="0" borderId="0" applyFont="0" applyFill="0" applyBorder="0" applyAlignment="0" applyProtection="0">
      <alignment horizontal="left"/>
      <protection locked="0"/>
    </xf>
    <xf numFmtId="165" fontId="1" fillId="36" borderId="7" applyNumberFormat="0" applyFont="0" applyFill="0" applyAlignment="0" applyProtection="0"/>
    <xf numFmtId="177" fontId="3" fillId="3" borderId="0" applyFont="0" applyBorder="0"/>
    <xf numFmtId="175" fontId="3" fillId="0" borderId="0" applyFont="0" applyFill="0" applyBorder="0" applyAlignment="0" applyProtection="0">
      <alignment horizontal="center" vertical="top" wrapText="1"/>
    </xf>
    <xf numFmtId="174" fontId="1" fillId="0" borderId="0" applyFont="0" applyFill="0" applyBorder="0" applyAlignment="0" applyProtection="0"/>
    <xf numFmtId="0" fontId="20" fillId="35" borderId="6" applyNumberFormat="0" applyFill="0">
      <alignment horizontal="centerContinuous" wrapText="1"/>
    </xf>
    <xf numFmtId="172" fontId="14" fillId="0" borderId="0" applyFont="0" applyFill="0" applyBorder="0" applyAlignment="0" applyProtection="0">
      <alignment wrapText="1"/>
    </xf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>
      <protection locked="0"/>
    </xf>
    <xf numFmtId="180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23" fillId="0" borderId="0" applyFill="0" applyAlignment="0"/>
    <xf numFmtId="49" fontId="16" fillId="0" borderId="0" applyFill="0" applyAlignment="0"/>
    <xf numFmtId="49" fontId="17" fillId="0" borderId="0" applyFill="0" applyAlignment="0"/>
    <xf numFmtId="49" fontId="4" fillId="2" borderId="0" applyFill="0" applyBorder="0">
      <alignment horizontal="left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9" fillId="34" borderId="6" applyNumberFormat="0" applyFill="0" applyAlignment="0">
      <protection locked="0"/>
    </xf>
    <xf numFmtId="0" fontId="1" fillId="36" borderId="6" applyNumberFormat="0" applyFill="0" applyAlignment="0"/>
    <xf numFmtId="0" fontId="9" fillId="7" borderId="1" applyNumberFormat="0" applyAlignment="0" applyProtection="0"/>
    <xf numFmtId="0" fontId="10" fillId="0" borderId="2" applyNumberFormat="0" applyFill="0" applyAlignment="0" applyProtection="0"/>
    <xf numFmtId="0" fontId="11" fillId="8" borderId="3" applyNumberFormat="0" applyAlignment="0" applyProtection="0"/>
    <xf numFmtId="0" fontId="12" fillId="0" borderId="0" applyNumberFormat="0" applyFill="0" applyBorder="0" applyAlignment="0" applyProtection="0"/>
    <xf numFmtId="0" fontId="1" fillId="9" borderId="4" applyNumberFormat="0" applyFont="0" applyAlignment="0" applyProtection="0"/>
    <xf numFmtId="49" fontId="15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3" fillId="33" borderId="0" applyNumberFormat="0" applyBorder="0" applyAlignment="0" applyProtection="0"/>
  </cellStyleXfs>
  <cellXfs count="59">
    <xf numFmtId="0" fontId="0" fillId="0" borderId="0" xfId="0"/>
    <xf numFmtId="176" fontId="1" fillId="0" borderId="6" xfId="30" applyNumberFormat="1" applyFill="1" applyAlignment="1">
      <alignment horizontal="center" vertical="center"/>
    </xf>
    <xf numFmtId="171" fontId="19" fillId="0" borderId="6" xfId="29" applyNumberFormat="1" applyFill="1">
      <protection locked="0"/>
    </xf>
    <xf numFmtId="49" fontId="17" fillId="0" borderId="0" xfId="23"/>
    <xf numFmtId="0" fontId="20" fillId="0" borderId="9" xfId="11" applyFill="1" applyBorder="1" applyAlignment="1">
      <alignment horizontal="left" vertical="center" wrapText="1"/>
    </xf>
    <xf numFmtId="176" fontId="1" fillId="0" borderId="6" xfId="14" applyFont="1" applyFill="1" applyBorder="1" applyProtection="1"/>
    <xf numFmtId="178" fontId="1" fillId="0" borderId="6" xfId="6" applyFont="1" applyFill="1" applyBorder="1" applyAlignment="1" applyProtection="1"/>
    <xf numFmtId="0" fontId="20" fillId="0" borderId="6" xfId="11" applyFill="1">
      <alignment horizontal="centerContinuous" wrapText="1"/>
    </xf>
    <xf numFmtId="49" fontId="23" fillId="0" borderId="0" xfId="21"/>
    <xf numFmtId="176" fontId="19" fillId="0" borderId="6" xfId="29" applyNumberFormat="1" applyFill="1" applyAlignment="1">
      <alignment horizontal="center" vertical="center"/>
      <protection locked="0"/>
    </xf>
    <xf numFmtId="176" fontId="19" fillId="0" borderId="6" xfId="29" applyNumberFormat="1" applyFill="1">
      <protection locked="0"/>
    </xf>
    <xf numFmtId="49" fontId="16" fillId="0" borderId="0" xfId="22"/>
    <xf numFmtId="171" fontId="1" fillId="0" borderId="6" xfId="30" applyNumberFormat="1" applyFill="1"/>
    <xf numFmtId="0" fontId="20" fillId="0" borderId="9" xfId="11" applyFill="1" applyBorder="1">
      <alignment horizontal="centerContinuous" wrapText="1"/>
    </xf>
    <xf numFmtId="49" fontId="15" fillId="0" borderId="0" xfId="36">
      <alignment horizontal="left" indent="1"/>
    </xf>
    <xf numFmtId="176" fontId="1" fillId="0" borderId="6" xfId="30" applyNumberFormat="1" applyFill="1"/>
    <xf numFmtId="0" fontId="20" fillId="0" borderId="8" xfId="11" applyFill="1" applyBorder="1">
      <alignment horizontal="centerContinuous" wrapText="1"/>
    </xf>
    <xf numFmtId="0" fontId="20" fillId="0" borderId="6" xfId="11" applyFill="1" applyAlignment="1">
      <alignment horizontal="center" vertical="center" wrapText="1"/>
    </xf>
    <xf numFmtId="0" fontId="0" fillId="0" borderId="0" xfId="0"/>
    <xf numFmtId="0" fontId="0" fillId="0" borderId="0" xfId="0" applyFill="1"/>
    <xf numFmtId="49" fontId="16" fillId="0" borderId="0" xfId="22" applyFill="1" applyAlignment="1"/>
    <xf numFmtId="0" fontId="20" fillId="0" borderId="6" xfId="11" applyFill="1" applyAlignment="1">
      <alignment horizontal="centerContinuous" wrapText="1"/>
    </xf>
    <xf numFmtId="178" fontId="1" fillId="0" borderId="6" xfId="6" applyFont="1" applyFill="1" applyBorder="1" applyAlignment="1" applyProtection="1">
      <alignment horizontal="left"/>
    </xf>
    <xf numFmtId="0" fontId="22" fillId="0" borderId="0" xfId="0" applyFont="1" applyBorder="1"/>
    <xf numFmtId="49" fontId="16" fillId="0" borderId="0" xfId="22" applyFill="1" applyBorder="1" applyAlignment="1">
      <alignment horizontal="left" indent="1"/>
    </xf>
    <xf numFmtId="49" fontId="24" fillId="0" borderId="0" xfId="24" applyFont="1" applyFill="1" applyBorder="1">
      <alignment horizontal="left"/>
    </xf>
    <xf numFmtId="0" fontId="22" fillId="0" borderId="0" xfId="0" applyFont="1"/>
    <xf numFmtId="0" fontId="22" fillId="0" borderId="0" xfId="0" applyFont="1" applyAlignment="1">
      <alignment horizontal="right"/>
    </xf>
    <xf numFmtId="0" fontId="18" fillId="0" borderId="0" xfId="16" applyAlignment="1" applyProtection="1"/>
    <xf numFmtId="0" fontId="22" fillId="0" borderId="0" xfId="0" applyFont="1" applyBorder="1" applyAlignment="1">
      <alignment vertical="center" wrapText="1"/>
    </xf>
    <xf numFmtId="0" fontId="18" fillId="0" borderId="0" xfId="16" applyBorder="1" applyAlignment="1" applyProtection="1">
      <alignment vertical="center" wrapText="1"/>
    </xf>
    <xf numFmtId="0" fontId="18" fillId="0" borderId="0" xfId="16" applyBorder="1" applyAlignment="1" applyProtection="1">
      <alignment horizontal="left" vertical="center" wrapText="1"/>
    </xf>
    <xf numFmtId="0" fontId="18" fillId="0" borderId="0" xfId="16" applyBorder="1" applyAlignment="1" applyProtection="1">
      <alignment horizontal="left" vertical="center"/>
    </xf>
    <xf numFmtId="178" fontId="0" fillId="0" borderId="6" xfId="6" applyFont="1" applyFill="1" applyBorder="1" applyAlignment="1" applyProtection="1">
      <alignment horizontal="left"/>
    </xf>
    <xf numFmtId="0" fontId="20" fillId="0" borderId="6" xfId="11" applyFill="1" applyAlignment="1">
      <alignment horizontal="center" vertical="center" wrapText="1"/>
    </xf>
    <xf numFmtId="49" fontId="23" fillId="0" borderId="0" xfId="21" applyFill="1" applyAlignment="1"/>
    <xf numFmtId="0" fontId="25" fillId="35" borderId="10" xfId="0" applyFont="1" applyFill="1" applyBorder="1"/>
    <xf numFmtId="0" fontId="25" fillId="35" borderId="11" xfId="0" applyFont="1" applyFill="1" applyBorder="1"/>
    <xf numFmtId="49" fontId="0" fillId="34" borderId="12" xfId="0" applyNumberFormat="1" applyFill="1" applyBorder="1"/>
    <xf numFmtId="0" fontId="18" fillId="34" borderId="13" xfId="16" applyFill="1" applyBorder="1" applyAlignment="1" applyProtection="1"/>
    <xf numFmtId="49" fontId="0" fillId="34" borderId="14" xfId="0" applyNumberFormat="1" applyFill="1" applyBorder="1"/>
    <xf numFmtId="0" fontId="18" fillId="34" borderId="15" xfId="16" applyFill="1" applyBorder="1" applyAlignment="1" applyProtection="1">
      <alignment horizontal="left" indent="1"/>
    </xf>
    <xf numFmtId="49" fontId="0" fillId="36" borderId="16" xfId="0" applyNumberFormat="1" applyFill="1" applyBorder="1"/>
    <xf numFmtId="0" fontId="18" fillId="36" borderId="17" xfId="16" applyFill="1" applyBorder="1" applyAlignment="1" applyProtection="1"/>
    <xf numFmtId="180" fontId="19" fillId="0" borderId="6" xfId="29" applyNumberFormat="1" applyFill="1">
      <protection locked="0"/>
    </xf>
    <xf numFmtId="0" fontId="0" fillId="0" borderId="19" xfId="0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21" xfId="0" applyFill="1" applyBorder="1"/>
    <xf numFmtId="0" fontId="0" fillId="0" borderId="0" xfId="0" applyFill="1" applyBorder="1"/>
    <xf numFmtId="0" fontId="0" fillId="0" borderId="22" xfId="0" applyFill="1" applyBorder="1"/>
    <xf numFmtId="49" fontId="23" fillId="0" borderId="21" xfId="2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15" fontId="26" fillId="0" borderId="21" xfId="0" applyNumberFormat="1" applyFont="1" applyFill="1" applyBorder="1" applyAlignment="1">
      <alignment horizontal="centerContinuous"/>
    </xf>
    <xf numFmtId="0" fontId="0" fillId="0" borderId="6" xfId="30" applyFont="1" applyFill="1" applyAlignment="1">
      <alignment vertical="top" wrapText="1"/>
    </xf>
    <xf numFmtId="0" fontId="0" fillId="0" borderId="6" xfId="30" applyFont="1" applyFill="1" applyAlignment="1">
      <alignment vertical="top"/>
    </xf>
    <xf numFmtId="0" fontId="20" fillId="0" borderId="6" xfId="11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2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Bad" xfId="27" builtinId="27" hidden="1"/>
    <cellStyle name="Calculation" xfId="31" builtinId="22" hidden="1"/>
    <cellStyle name="Check Cell" xfId="33" builtinId="23" hidden="1"/>
    <cellStyle name="Comma" xfId="17" builtinId="3" hidden="1"/>
    <cellStyle name="Comma [0]" xfId="18" builtinId="6" customBuiltin="1"/>
    <cellStyle name="Comma [1]" xfId="3" xr:uid="{00000000-0005-0000-0000-00001D000000}"/>
    <cellStyle name="Comma [2]" xfId="2" xr:uid="{00000000-0005-0000-0000-00001E000000}"/>
    <cellStyle name="Comma [3]" xfId="15" xr:uid="{00000000-0005-0000-0000-00001F000000}"/>
    <cellStyle name="Comma [4]" xfId="13" xr:uid="{00000000-0005-0000-0000-000020000000}"/>
    <cellStyle name="Currency" xfId="19" builtinId="4" hidden="1"/>
    <cellStyle name="Currency [0]" xfId="20" builtinId="7" hidden="1"/>
    <cellStyle name="Date (short)" xfId="12" xr:uid="{00000000-0005-0000-0000-000023000000}"/>
    <cellStyle name="Explanatory Text" xfId="36" builtinId="53" customBuiltin="1"/>
    <cellStyle name="Good" xfId="26" builtinId="26" hidde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hidden="1"/>
    <cellStyle name="Hyperlink" xfId="16" builtinId="8" customBuiltin="1"/>
    <cellStyle name="Input" xfId="29" builtinId="20" customBuiltin="1"/>
    <cellStyle name="Label" xfId="11" xr:uid="{00000000-0005-0000-0000-00002C000000}"/>
    <cellStyle name="Link" xfId="5" xr:uid="{00000000-0005-0000-0000-00002D000000}"/>
    <cellStyle name="Linked Cell" xfId="32" builtinId="24" hidden="1"/>
    <cellStyle name="Neutral" xfId="28" builtinId="28" hidden="1"/>
    <cellStyle name="Normal" xfId="0" builtinId="0"/>
    <cellStyle name="Note" xfId="35" builtinId="10" hidden="1"/>
    <cellStyle name="Output" xfId="30" builtinId="21" customBuiltin="1"/>
    <cellStyle name="Percent" xfId="1" builtinId="5" hidden="1"/>
    <cellStyle name="Percent [0]" xfId="10" xr:uid="{00000000-0005-0000-0000-000034000000}"/>
    <cellStyle name="Percent [1]" xfId="9" xr:uid="{00000000-0005-0000-0000-000035000000}"/>
    <cellStyle name="Percent [2]" xfId="14" xr:uid="{00000000-0005-0000-0000-000036000000}"/>
    <cellStyle name="Percent [3]" xfId="8" xr:uid="{00000000-0005-0000-0000-000037000000}"/>
    <cellStyle name="Rt border" xfId="7" xr:uid="{00000000-0005-0000-0000-000038000000}"/>
    <cellStyle name="Text" xfId="6" xr:uid="{00000000-0005-0000-0000-000039000000}"/>
    <cellStyle name="Title" xfId="21" builtinId="15" customBuiltin="1"/>
    <cellStyle name="Total" xfId="37" builtinId="25" hidden="1"/>
    <cellStyle name="Warning Text" xfId="34" builtinId="11" hidden="1"/>
    <cellStyle name="Year" xfId="4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879760</xdr:colOff>
      <xdr:row>1</xdr:row>
      <xdr:rowOff>657975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80B1C4-FA49-4E11-93FF-B245D295A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37085" cy="705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2247900</xdr:rowOff>
    </xdr:from>
    <xdr:to>
      <xdr:col>4</xdr:col>
      <xdr:colOff>0</xdr:colOff>
      <xdr:row>15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7051E3-BEDC-41C2-8D5C-D4E81BCE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9</xdr:row>
      <xdr:rowOff>57148</xdr:rowOff>
    </xdr:from>
    <xdr:to>
      <xdr:col>2</xdr:col>
      <xdr:colOff>3199806</xdr:colOff>
      <xdr:row>34</xdr:row>
      <xdr:rowOff>123213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218F2C-3870-4721-B0B9-155557667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1933573"/>
          <a:ext cx="4742857" cy="4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37</xdr:row>
      <xdr:rowOff>57150</xdr:rowOff>
    </xdr:from>
    <xdr:to>
      <xdr:col>2</xdr:col>
      <xdr:colOff>2218855</xdr:colOff>
      <xdr:row>60</xdr:row>
      <xdr:rowOff>104222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07A7CBD-891A-4778-848D-CCCE2DD8E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7362825"/>
          <a:ext cx="3761905" cy="4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DB templat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omcom.govt.nz/_resources/documents/Model-map-EDB-DPP3-draft-29-May-2019.pdf" TargetMode="External"/><Relationship Id="rId2" Type="http://schemas.openxmlformats.org/officeDocument/2006/relationships/hyperlink" Target="https://comcom.govt.nz/__data/assets/pdf_file/0040/88699/2014-NZCC-28-Cost-of-capital-determination-31-October-2014.PDF" TargetMode="External"/><Relationship Id="rId1" Type="http://schemas.openxmlformats.org/officeDocument/2006/relationships/hyperlink" Target="https://comcom.govt.nz/__data/assets/pdf_file/0027/142659/2019-NZCC-7-Cost-of-capital-determination-EDBs-and-Airports-ID-30-April-2019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4653F-0BE6-433B-92B2-547700741B11}">
  <sheetPr codeName="Sheet10">
    <pageSetUpPr fitToPage="1"/>
  </sheetPr>
  <dimension ref="A1:E17"/>
  <sheetViews>
    <sheetView showGridLines="0" tabSelected="1" view="pageBreakPreview" zoomScaleNormal="100" zoomScaleSheetLayoutView="100" workbookViewId="0"/>
  </sheetViews>
  <sheetFormatPr defaultColWidth="9.140625" defaultRowHeight="15" customHeight="1" x14ac:dyDescent="0.25"/>
  <cols>
    <col min="1" max="1" width="26.5703125" customWidth="1"/>
    <col min="2" max="2" width="43.140625" customWidth="1"/>
    <col min="3" max="3" width="32.7109375" customWidth="1"/>
    <col min="4" max="4" width="32.28515625" customWidth="1"/>
  </cols>
  <sheetData>
    <row r="1" spans="1:5" ht="15" customHeight="1" x14ac:dyDescent="0.25">
      <c r="A1" s="47"/>
      <c r="B1" s="45"/>
      <c r="C1" s="45"/>
      <c r="D1" s="46"/>
      <c r="E1" s="18"/>
    </row>
    <row r="2" spans="1:5" ht="189" customHeight="1" x14ac:dyDescent="0.25">
      <c r="A2" s="48"/>
      <c r="B2" s="49"/>
      <c r="C2" s="49"/>
      <c r="D2" s="50"/>
      <c r="E2" s="18"/>
    </row>
    <row r="3" spans="1:5" ht="22.5" customHeight="1" x14ac:dyDescent="0.4">
      <c r="A3" s="51" t="s">
        <v>50</v>
      </c>
      <c r="B3" s="52"/>
      <c r="C3" s="52"/>
      <c r="D3" s="53"/>
      <c r="E3" s="18"/>
    </row>
    <row r="4" spans="1:5" ht="22.5" customHeight="1" x14ac:dyDescent="0.4">
      <c r="A4" s="51" t="s">
        <v>51</v>
      </c>
      <c r="B4" s="52"/>
      <c r="C4" s="52"/>
      <c r="D4" s="53"/>
      <c r="E4" s="18"/>
    </row>
    <row r="5" spans="1:5" ht="22.5" customHeight="1" x14ac:dyDescent="0.4">
      <c r="A5" s="51" t="s">
        <v>57</v>
      </c>
      <c r="B5" s="52"/>
      <c r="C5" s="52"/>
      <c r="D5" s="53"/>
      <c r="E5" s="18"/>
    </row>
    <row r="6" spans="1:5" ht="22.5" customHeight="1" x14ac:dyDescent="0.4">
      <c r="A6" s="51" t="s">
        <v>64</v>
      </c>
      <c r="B6" s="52"/>
      <c r="C6" s="52"/>
      <c r="D6" s="53"/>
      <c r="E6" s="18"/>
    </row>
    <row r="7" spans="1:5" ht="42" customHeight="1" x14ac:dyDescent="0.25">
      <c r="A7" s="48"/>
      <c r="B7" s="49"/>
      <c r="C7" s="49"/>
      <c r="D7" s="50"/>
      <c r="E7" s="18"/>
    </row>
    <row r="8" spans="1:5" ht="15" customHeight="1" x14ac:dyDescent="0.25">
      <c r="A8" s="48"/>
      <c r="B8" s="49"/>
      <c r="C8" s="49"/>
      <c r="D8" s="50"/>
      <c r="E8" s="18"/>
    </row>
    <row r="9" spans="1:5" ht="15" customHeight="1" x14ac:dyDescent="0.25">
      <c r="A9" s="48"/>
      <c r="B9" s="49"/>
      <c r="C9" s="49"/>
      <c r="D9" s="50"/>
      <c r="E9" s="18"/>
    </row>
    <row r="10" spans="1:5" ht="15" customHeight="1" x14ac:dyDescent="0.25">
      <c r="A10" s="48"/>
      <c r="B10" s="49"/>
      <c r="C10" s="49"/>
      <c r="D10" s="50"/>
      <c r="E10" s="18"/>
    </row>
    <row r="11" spans="1:5" ht="15" customHeight="1" x14ac:dyDescent="0.25">
      <c r="A11" s="48"/>
      <c r="B11" s="49"/>
      <c r="C11" s="49"/>
      <c r="D11" s="50"/>
      <c r="E11" s="18"/>
    </row>
    <row r="12" spans="1:5" ht="15" customHeight="1" x14ac:dyDescent="0.25">
      <c r="A12" s="48"/>
      <c r="B12" s="49"/>
      <c r="C12" s="49"/>
      <c r="D12" s="50"/>
      <c r="E12" s="18"/>
    </row>
    <row r="13" spans="1:5" ht="15" customHeight="1" x14ac:dyDescent="0.25">
      <c r="A13" s="48"/>
      <c r="B13" s="49"/>
      <c r="C13" s="49"/>
      <c r="D13" s="50"/>
      <c r="E13" s="18"/>
    </row>
    <row r="14" spans="1:5" ht="15" customHeight="1" x14ac:dyDescent="0.25">
      <c r="A14" s="48"/>
      <c r="B14" s="49"/>
      <c r="C14" s="49"/>
      <c r="D14" s="50"/>
      <c r="E14" s="18"/>
    </row>
    <row r="15" spans="1:5" ht="15" customHeight="1" x14ac:dyDescent="0.25">
      <c r="A15" s="48"/>
      <c r="B15" s="49"/>
      <c r="C15" s="49"/>
      <c r="D15" s="50"/>
      <c r="E15" s="18"/>
    </row>
    <row r="16" spans="1:5" ht="15" customHeight="1" x14ac:dyDescent="0.25">
      <c r="A16" s="48"/>
      <c r="B16" s="49"/>
      <c r="C16" s="49"/>
      <c r="D16" s="50"/>
      <c r="E16" s="18"/>
    </row>
    <row r="17" spans="1:5" ht="15" customHeight="1" x14ac:dyDescent="0.25">
      <c r="A17" s="54" t="s">
        <v>56</v>
      </c>
      <c r="B17" s="52"/>
      <c r="C17" s="52"/>
      <c r="D17" s="53"/>
      <c r="E17" s="18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&amp;R&amp;D &amp;T</oddHead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50287-909C-4B90-BB4E-C8FDDE1AF215}">
  <sheetPr codeName="Sheet2">
    <pageSetUpPr fitToPage="1"/>
  </sheetPr>
  <dimension ref="A1:C8"/>
  <sheetViews>
    <sheetView showGridLines="0" view="pageBreakPreview" zoomScaleNormal="100" zoomScaleSheetLayoutView="100" workbookViewId="0"/>
  </sheetViews>
  <sheetFormatPr defaultRowHeight="15" customHeight="1" x14ac:dyDescent="0.25"/>
  <cols>
    <col min="2" max="2" width="12.85546875" bestFit="1" customWidth="1"/>
    <col min="3" max="3" width="31.28515625" bestFit="1" customWidth="1"/>
  </cols>
  <sheetData>
    <row r="1" spans="1:3" ht="26.25" x14ac:dyDescent="0.4">
      <c r="A1" s="8" t="s">
        <v>30</v>
      </c>
    </row>
    <row r="3" spans="1:3" ht="15.75" thickBot="1" x14ac:dyDescent="0.3"/>
    <row r="4" spans="1:3" ht="15.75" x14ac:dyDescent="0.25">
      <c r="B4" s="36" t="s">
        <v>26</v>
      </c>
      <c r="C4" s="37" t="s">
        <v>27</v>
      </c>
    </row>
    <row r="5" spans="1:3" x14ac:dyDescent="0.25">
      <c r="B5" s="38" t="s">
        <v>28</v>
      </c>
      <c r="C5" s="39" t="s">
        <v>59</v>
      </c>
    </row>
    <row r="6" spans="1:3" x14ac:dyDescent="0.25">
      <c r="B6" s="40"/>
      <c r="C6" s="41" t="s">
        <v>17</v>
      </c>
    </row>
    <row r="7" spans="1:3" x14ac:dyDescent="0.25">
      <c r="B7" s="40"/>
      <c r="C7" s="41" t="s">
        <v>18</v>
      </c>
    </row>
    <row r="8" spans="1:3" ht="15.75" thickBot="1" x14ac:dyDescent="0.3">
      <c r="B8" s="42" t="s">
        <v>29</v>
      </c>
      <c r="C8" s="43" t="s">
        <v>18</v>
      </c>
    </row>
  </sheetData>
  <hyperlinks>
    <hyperlink ref="C5" location="'Waterfall'!$A$1" tooltip="Section title. Click once to follow" display="Effect of changes on vanilla WACC" xr:uid="{FCD06E7A-EED5-4042-BB2C-12A947600AE8}"/>
    <hyperlink ref="C6" location="'Waterfall'!$A$6" tooltip="Section subtitle. Click once to follow" display="Waterfall calculations" xr:uid="{95F7F7A7-0266-4AD5-B50A-7BA91F872566}"/>
    <hyperlink ref="C7" location="'Waterfall'!$A$33" tooltip="Section subtitle. Click once to follow" display="Output" xr:uid="{3301B6F2-713A-4877-A896-3CCBFCF0D664}"/>
    <hyperlink ref="C8" location="'Outputs'!$A$1" tooltip="Section title. Click once to follow" display="Output" xr:uid="{9CF1E10E-5818-4AFA-BC15-A2E7D17FF853}"/>
  </hyperlinks>
  <pageMargins left="0.7" right="0.7" top="0.75" bottom="0.75" header="0.3" footer="0.3"/>
  <pageSetup paperSize="9" orientation="portrait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E63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2.7109375" customWidth="1"/>
    <col min="2" max="2" width="23.28515625" customWidth="1"/>
    <col min="3" max="3" width="83" customWidth="1"/>
    <col min="4" max="4" width="2.7109375" customWidth="1"/>
  </cols>
  <sheetData>
    <row r="1" spans="1:5" ht="26.25" x14ac:dyDescent="0.4">
      <c r="A1" s="8" t="s">
        <v>20</v>
      </c>
      <c r="B1" s="23"/>
      <c r="E1" s="18"/>
    </row>
    <row r="2" spans="1:5" x14ac:dyDescent="0.25">
      <c r="A2" s="23"/>
      <c r="B2" s="14" t="s">
        <v>65</v>
      </c>
      <c r="C2" s="23"/>
      <c r="E2" s="18"/>
    </row>
    <row r="3" spans="1:5" x14ac:dyDescent="0.25">
      <c r="A3" s="23"/>
      <c r="B3" s="23"/>
      <c r="C3" s="23"/>
      <c r="D3" s="18"/>
      <c r="E3" s="18"/>
    </row>
    <row r="4" spans="1:5" ht="23.25" x14ac:dyDescent="0.35">
      <c r="A4" s="24" t="s">
        <v>58</v>
      </c>
      <c r="B4" s="23"/>
      <c r="C4" s="23"/>
      <c r="E4" s="18"/>
    </row>
    <row r="5" spans="1:5" ht="15" customHeight="1" x14ac:dyDescent="0.25">
      <c r="A5" s="23"/>
      <c r="B5" s="56" t="s">
        <v>63</v>
      </c>
      <c r="C5" s="55"/>
      <c r="D5" s="18"/>
      <c r="E5" s="18"/>
    </row>
    <row r="6" spans="1:5" x14ac:dyDescent="0.25">
      <c r="A6" s="18"/>
      <c r="B6" s="18"/>
      <c r="C6" s="18"/>
      <c r="D6" s="18"/>
      <c r="E6" s="18"/>
    </row>
    <row r="7" spans="1:5" ht="23.25" x14ac:dyDescent="0.35">
      <c r="A7" s="24" t="s">
        <v>21</v>
      </c>
      <c r="B7" s="18"/>
      <c r="C7" s="23"/>
      <c r="D7" s="18"/>
      <c r="E7" s="18"/>
    </row>
    <row r="8" spans="1:5" ht="15" customHeight="1" x14ac:dyDescent="0.3">
      <c r="A8" s="23"/>
      <c r="B8" s="25" t="s">
        <v>24</v>
      </c>
      <c r="C8" s="23"/>
      <c r="E8" s="18"/>
    </row>
    <row r="9" spans="1:5" ht="15" customHeight="1" x14ac:dyDescent="0.25">
      <c r="A9" s="26"/>
      <c r="B9" s="32" t="s">
        <v>33</v>
      </c>
      <c r="C9" s="31"/>
      <c r="E9" s="18"/>
    </row>
    <row r="10" spans="1:5" x14ac:dyDescent="0.25">
      <c r="A10" s="23"/>
      <c r="B10" s="29"/>
      <c r="C10" s="30"/>
      <c r="E10" s="18"/>
    </row>
    <row r="11" spans="1:5" x14ac:dyDescent="0.25">
      <c r="A11" s="23"/>
      <c r="B11" s="23"/>
      <c r="C11" s="23"/>
      <c r="E11" s="18"/>
    </row>
    <row r="12" spans="1:5" x14ac:dyDescent="0.25">
      <c r="A12" s="23"/>
      <c r="B12" s="23"/>
      <c r="C12" s="23"/>
      <c r="E12" s="18"/>
    </row>
    <row r="13" spans="1:5" x14ac:dyDescent="0.25">
      <c r="A13" s="23"/>
      <c r="B13" s="23"/>
      <c r="C13" s="23"/>
      <c r="E13" s="18"/>
    </row>
    <row r="14" spans="1:5" x14ac:dyDescent="0.25">
      <c r="A14" s="26"/>
      <c r="B14" s="26"/>
      <c r="C14" s="26"/>
      <c r="E14" s="18"/>
    </row>
    <row r="15" spans="1:5" x14ac:dyDescent="0.25">
      <c r="A15" s="26"/>
      <c r="B15" s="26"/>
      <c r="C15" s="26"/>
      <c r="E15" s="18"/>
    </row>
    <row r="16" spans="1:5" x14ac:dyDescent="0.25">
      <c r="A16" s="26"/>
      <c r="B16" s="26"/>
      <c r="C16" s="26"/>
      <c r="E16" s="18"/>
    </row>
    <row r="17" spans="1:5" x14ac:dyDescent="0.25">
      <c r="A17" s="26"/>
      <c r="B17" s="26"/>
      <c r="C17" s="26"/>
      <c r="E17" s="18"/>
    </row>
    <row r="18" spans="1:5" x14ac:dyDescent="0.25">
      <c r="A18" s="26"/>
      <c r="B18" s="26"/>
      <c r="C18" s="26"/>
      <c r="E18" s="18"/>
    </row>
    <row r="19" spans="1:5" x14ac:dyDescent="0.25">
      <c r="A19" s="26"/>
      <c r="B19" s="26"/>
      <c r="C19" s="26"/>
      <c r="E19" s="18"/>
    </row>
    <row r="20" spans="1:5" x14ac:dyDescent="0.25">
      <c r="A20" s="26"/>
      <c r="B20" s="26"/>
      <c r="C20" s="26"/>
      <c r="E20" s="18"/>
    </row>
    <row r="21" spans="1:5" x14ac:dyDescent="0.25">
      <c r="A21" s="26"/>
      <c r="B21" s="26"/>
      <c r="C21" s="26"/>
      <c r="E21" s="18"/>
    </row>
    <row r="22" spans="1:5" x14ac:dyDescent="0.25">
      <c r="A22" s="26"/>
      <c r="B22" s="26"/>
      <c r="C22" s="26"/>
      <c r="E22" s="18"/>
    </row>
    <row r="23" spans="1:5" x14ac:dyDescent="0.25">
      <c r="A23" s="26"/>
      <c r="B23" s="26"/>
      <c r="C23" s="26"/>
      <c r="E23" s="18"/>
    </row>
    <row r="24" spans="1:5" x14ac:dyDescent="0.25">
      <c r="A24" s="26"/>
      <c r="B24" s="26"/>
      <c r="C24" s="26"/>
      <c r="E24" s="18"/>
    </row>
    <row r="25" spans="1:5" x14ac:dyDescent="0.25">
      <c r="A25" s="26"/>
      <c r="B25" s="26"/>
      <c r="C25" s="26"/>
      <c r="E25" s="18"/>
    </row>
    <row r="26" spans="1:5" x14ac:dyDescent="0.25">
      <c r="A26" s="26"/>
      <c r="B26" s="26"/>
      <c r="C26" s="26"/>
      <c r="E26" s="18"/>
    </row>
    <row r="27" spans="1:5" x14ac:dyDescent="0.25">
      <c r="A27" s="26"/>
      <c r="B27" s="26"/>
      <c r="C27" s="26"/>
      <c r="E27" s="18"/>
    </row>
    <row r="28" spans="1:5" x14ac:dyDescent="0.25">
      <c r="A28" s="26"/>
      <c r="B28" s="26"/>
      <c r="C28" s="26"/>
      <c r="E28" s="18"/>
    </row>
    <row r="29" spans="1:5" x14ac:dyDescent="0.25">
      <c r="A29" s="26"/>
      <c r="B29" s="26"/>
      <c r="C29" s="26"/>
      <c r="E29" s="18"/>
    </row>
    <row r="30" spans="1:5" x14ac:dyDescent="0.25">
      <c r="A30" s="26"/>
      <c r="B30" s="26"/>
      <c r="C30" s="26"/>
      <c r="D30" s="18"/>
      <c r="E30" s="18"/>
    </row>
    <row r="31" spans="1:5" x14ac:dyDescent="0.25">
      <c r="A31" s="26"/>
      <c r="B31" s="26"/>
      <c r="C31" s="26"/>
      <c r="D31" s="18"/>
      <c r="E31" s="18"/>
    </row>
    <row r="32" spans="1:5" x14ac:dyDescent="0.25">
      <c r="A32" s="26"/>
      <c r="B32" s="26"/>
      <c r="C32" s="26"/>
      <c r="D32" s="18"/>
      <c r="E32" s="18"/>
    </row>
    <row r="33" spans="1:5" x14ac:dyDescent="0.25">
      <c r="A33" s="26"/>
      <c r="B33" s="26"/>
      <c r="C33" s="26"/>
      <c r="D33" s="18"/>
      <c r="E33" s="18"/>
    </row>
    <row r="34" spans="1:5" ht="18.75" x14ac:dyDescent="0.3">
      <c r="A34" s="26"/>
      <c r="B34" s="25" t="s">
        <v>25</v>
      </c>
      <c r="C34" s="26"/>
      <c r="E34" s="18"/>
    </row>
    <row r="35" spans="1:5" ht="18.75" x14ac:dyDescent="0.3">
      <c r="A35" s="26"/>
      <c r="B35" s="25"/>
      <c r="C35" s="26"/>
      <c r="D35" s="18"/>
      <c r="E35" s="18"/>
    </row>
    <row r="36" spans="1:5" x14ac:dyDescent="0.25">
      <c r="A36" s="18"/>
      <c r="B36" s="18"/>
      <c r="C36" s="18"/>
      <c r="E36" s="18"/>
    </row>
    <row r="37" spans="1:5" x14ac:dyDescent="0.25">
      <c r="A37" s="26"/>
      <c r="B37" s="28" t="s">
        <v>34</v>
      </c>
      <c r="C37" s="27"/>
    </row>
    <row r="38" spans="1:5" x14ac:dyDescent="0.25">
      <c r="A38" s="18"/>
      <c r="B38" s="18"/>
      <c r="C38" s="18"/>
      <c r="D38" s="18"/>
      <c r="E38" s="18"/>
    </row>
    <row r="39" spans="1:5" x14ac:dyDescent="0.25">
      <c r="A39" s="18"/>
      <c r="B39" s="18"/>
      <c r="C39" s="18"/>
      <c r="D39" s="18"/>
      <c r="E39" s="18"/>
    </row>
    <row r="40" spans="1:5" x14ac:dyDescent="0.25">
      <c r="A40" s="18"/>
      <c r="B40" s="18"/>
      <c r="C40" s="18"/>
      <c r="E40" s="18"/>
    </row>
    <row r="41" spans="1:5" x14ac:dyDescent="0.25">
      <c r="A41" s="18"/>
      <c r="B41" s="18"/>
      <c r="C41" s="18"/>
      <c r="E41" s="18"/>
    </row>
    <row r="42" spans="1:5" x14ac:dyDescent="0.25">
      <c r="A42" s="18"/>
      <c r="B42" s="18"/>
      <c r="C42" s="18"/>
      <c r="E42" s="18"/>
    </row>
    <row r="43" spans="1:5" x14ac:dyDescent="0.25">
      <c r="A43" s="18"/>
      <c r="B43" s="18"/>
      <c r="C43" s="18"/>
      <c r="E43" s="18"/>
    </row>
    <row r="44" spans="1:5" x14ac:dyDescent="0.25">
      <c r="A44" s="18"/>
      <c r="B44" s="18"/>
      <c r="C44" s="18"/>
      <c r="E44" s="18"/>
    </row>
    <row r="45" spans="1:5" x14ac:dyDescent="0.25">
      <c r="A45" s="18"/>
      <c r="B45" s="18"/>
      <c r="C45" s="18"/>
      <c r="E45" s="18"/>
    </row>
    <row r="46" spans="1:5" x14ac:dyDescent="0.25">
      <c r="A46" s="18"/>
      <c r="B46" s="18"/>
      <c r="C46" s="18"/>
      <c r="E46" s="18"/>
    </row>
    <row r="47" spans="1:5" x14ac:dyDescent="0.25">
      <c r="A47" s="18"/>
      <c r="B47" s="18"/>
      <c r="C47" s="18"/>
      <c r="E47" s="18"/>
    </row>
    <row r="48" spans="1:5" x14ac:dyDescent="0.25">
      <c r="A48" s="18"/>
      <c r="B48" s="18"/>
      <c r="C48" s="18"/>
      <c r="E48" s="18"/>
    </row>
    <row r="49" spans="1:5" x14ac:dyDescent="0.25">
      <c r="A49" s="18"/>
      <c r="B49" s="18"/>
      <c r="C49" s="18"/>
      <c r="E49" s="18"/>
    </row>
    <row r="50" spans="1:5" x14ac:dyDescent="0.25">
      <c r="A50" s="18"/>
      <c r="B50" s="18"/>
      <c r="C50" s="18"/>
      <c r="E50" s="18"/>
    </row>
    <row r="51" spans="1:5" x14ac:dyDescent="0.25">
      <c r="A51" s="18"/>
      <c r="B51" s="18"/>
      <c r="C51" s="18"/>
      <c r="E51" s="18"/>
    </row>
    <row r="52" spans="1:5" x14ac:dyDescent="0.25">
      <c r="A52" s="18"/>
      <c r="B52" s="18"/>
      <c r="C52" s="18"/>
      <c r="E52" s="18"/>
    </row>
    <row r="53" spans="1:5" x14ac:dyDescent="0.25">
      <c r="A53" s="18"/>
      <c r="B53" s="18"/>
      <c r="C53" s="18"/>
      <c r="E53" s="18"/>
    </row>
    <row r="54" spans="1:5" x14ac:dyDescent="0.25">
      <c r="A54" s="18"/>
      <c r="B54" s="18"/>
      <c r="C54" s="18"/>
      <c r="E54" s="18"/>
    </row>
    <row r="55" spans="1:5" x14ac:dyDescent="0.25">
      <c r="A55" s="18"/>
      <c r="B55" s="18"/>
      <c r="C55" s="18"/>
      <c r="E55" s="18"/>
    </row>
    <row r="56" spans="1:5" x14ac:dyDescent="0.25">
      <c r="A56" s="18"/>
      <c r="B56" s="18"/>
      <c r="C56" s="18"/>
      <c r="E56" s="18"/>
    </row>
    <row r="57" spans="1:5" x14ac:dyDescent="0.25">
      <c r="A57" s="18"/>
      <c r="B57" s="18"/>
      <c r="C57" s="18"/>
      <c r="E57" s="18"/>
    </row>
    <row r="58" spans="1:5" x14ac:dyDescent="0.25">
      <c r="A58" s="18"/>
      <c r="B58" s="18"/>
      <c r="C58" s="18"/>
      <c r="E58" s="18"/>
    </row>
    <row r="59" spans="1:5" x14ac:dyDescent="0.25">
      <c r="A59" s="18"/>
      <c r="B59" s="18"/>
      <c r="C59" s="18"/>
      <c r="E59" s="18"/>
    </row>
    <row r="60" spans="1:5" x14ac:dyDescent="0.25">
      <c r="A60" s="18"/>
      <c r="B60" s="18"/>
      <c r="C60" s="18"/>
      <c r="E60" s="18"/>
    </row>
    <row r="61" spans="1:5" x14ac:dyDescent="0.25">
      <c r="A61" s="18"/>
      <c r="B61" s="18"/>
      <c r="C61" s="18"/>
      <c r="E61" s="18"/>
    </row>
    <row r="62" spans="1:5" ht="23.25" x14ac:dyDescent="0.35">
      <c r="A62" s="24" t="s">
        <v>66</v>
      </c>
      <c r="B62" s="23"/>
      <c r="C62" s="18"/>
      <c r="D62" s="18"/>
      <c r="E62" s="18"/>
    </row>
    <row r="63" spans="1:5" ht="15" customHeight="1" x14ac:dyDescent="0.25">
      <c r="B63" s="28" t="s">
        <v>69</v>
      </c>
    </row>
  </sheetData>
  <sheetProtection formatColumns="0" formatRows="0"/>
  <hyperlinks>
    <hyperlink ref="B37" r:id="rId1" tooltip="iwl:dms=COPPER&amp;&amp;lib=iManage&amp;&amp;num=3493211&amp;&amp;ver=1&amp;&amp;latest=1" xr:uid="{00000000-0004-0000-0100-000001000000}"/>
    <hyperlink ref="B9" r:id="rId2" display="https://comcom.govt.nz/__data/assets/pdf_file/0040/88699/2014-NZCC-28-Cost-of-capital-determination-31-October-2014.PDF" xr:uid="{2B22FFDC-51F7-4299-B111-BD08E0675495}"/>
    <hyperlink ref="B63" r:id="rId3" display="pdf map of draft EDB DPP3 (1 April 2020–31 March 2025 model suite" xr:uid="{0F2DBECC-30B5-4519-9251-44099B80261C}"/>
  </hyperlinks>
  <pageMargins left="0.7" right="0.7" top="0.75" bottom="0.75" header="0.3" footer="0.3"/>
  <pageSetup paperSize="9" scale="78" fitToHeight="0" orientation="portrait" r:id="rId4"/>
  <headerFooter>
    <oddFooter>&amp;L&amp;F&amp;C&amp;A&amp;R&amp;P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I44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35.85546875" customWidth="1"/>
    <col min="2" max="9" width="13.85546875" customWidth="1"/>
    <col min="10" max="12" width="9.140625" customWidth="1"/>
  </cols>
  <sheetData>
    <row r="1" spans="1:9" ht="26.25" x14ac:dyDescent="0.4">
      <c r="A1" s="8" t="s">
        <v>59</v>
      </c>
    </row>
    <row r="2" spans="1:9" x14ac:dyDescent="0.25">
      <c r="A2" s="14" t="s">
        <v>60</v>
      </c>
    </row>
    <row r="3" spans="1:9" x14ac:dyDescent="0.25">
      <c r="A3" s="14" t="s">
        <v>47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4" t="s">
        <v>49</v>
      </c>
    </row>
    <row r="5" spans="1:9" x14ac:dyDescent="0.25">
      <c r="E5" s="19"/>
      <c r="F5" s="19"/>
      <c r="G5" s="19"/>
    </row>
    <row r="6" spans="1:9" ht="23.25" x14ac:dyDescent="0.35">
      <c r="A6" s="11" t="s">
        <v>17</v>
      </c>
    </row>
    <row r="7" spans="1:9" ht="64.5" x14ac:dyDescent="0.25">
      <c r="A7" s="16"/>
      <c r="B7" s="21" t="s">
        <v>35</v>
      </c>
      <c r="C7" s="21" t="s">
        <v>11</v>
      </c>
      <c r="D7" s="21" t="s">
        <v>2</v>
      </c>
      <c r="E7" s="21" t="s">
        <v>5</v>
      </c>
      <c r="F7" s="21" t="s">
        <v>3</v>
      </c>
      <c r="G7" s="21" t="s">
        <v>12</v>
      </c>
      <c r="H7" s="21" t="s">
        <v>13</v>
      </c>
      <c r="I7" s="21" t="s">
        <v>36</v>
      </c>
    </row>
    <row r="8" spans="1:9" ht="26.25" x14ac:dyDescent="0.25">
      <c r="A8" s="13" t="s">
        <v>0</v>
      </c>
      <c r="B8" s="7" t="s">
        <v>19</v>
      </c>
      <c r="C8" s="7" t="s">
        <v>19</v>
      </c>
      <c r="D8" s="7" t="s">
        <v>19</v>
      </c>
      <c r="E8" s="7" t="s">
        <v>19</v>
      </c>
      <c r="F8" s="7" t="s">
        <v>19</v>
      </c>
      <c r="G8" s="7" t="s">
        <v>19</v>
      </c>
      <c r="H8" s="7" t="s">
        <v>19</v>
      </c>
      <c r="I8" s="7" t="s">
        <v>19</v>
      </c>
    </row>
    <row r="9" spans="1:9" x14ac:dyDescent="0.25">
      <c r="A9" s="6" t="s">
        <v>31</v>
      </c>
      <c r="B9" s="44">
        <v>0.44</v>
      </c>
      <c r="C9" s="15">
        <f t="shared" ref="C9:I19" si="0">B9</f>
        <v>0.44</v>
      </c>
      <c r="D9" s="15">
        <f t="shared" si="0"/>
        <v>0.44</v>
      </c>
      <c r="E9" s="15">
        <f t="shared" si="0"/>
        <v>0.44</v>
      </c>
      <c r="F9" s="15">
        <f t="shared" si="0"/>
        <v>0.44</v>
      </c>
      <c r="G9" s="15">
        <f t="shared" si="0"/>
        <v>0.44</v>
      </c>
      <c r="H9" s="15">
        <f t="shared" si="0"/>
        <v>0.44</v>
      </c>
      <c r="I9" s="15">
        <f t="shared" si="0"/>
        <v>0.44</v>
      </c>
    </row>
    <row r="10" spans="1:9" x14ac:dyDescent="0.25">
      <c r="A10" s="6" t="s">
        <v>4</v>
      </c>
      <c r="B10" s="10">
        <v>4.0899999999999999E-2</v>
      </c>
      <c r="C10" s="15">
        <f t="shared" si="0"/>
        <v>4.0899999999999999E-2</v>
      </c>
      <c r="D10" s="15">
        <f t="shared" si="0"/>
        <v>4.0899999999999999E-2</v>
      </c>
      <c r="E10" s="15">
        <f t="shared" si="0"/>
        <v>4.0899999999999999E-2</v>
      </c>
      <c r="F10" s="15">
        <f t="shared" si="0"/>
        <v>4.0899999999999999E-2</v>
      </c>
      <c r="G10" s="10">
        <v>1.77E-2</v>
      </c>
      <c r="H10" s="15">
        <f>G10</f>
        <v>1.77E-2</v>
      </c>
      <c r="I10" s="15">
        <f>H10</f>
        <v>1.77E-2</v>
      </c>
    </row>
    <row r="11" spans="1:9" x14ac:dyDescent="0.25">
      <c r="A11" s="6" t="s">
        <v>1</v>
      </c>
      <c r="B11" s="10">
        <v>1.6500000000000001E-2</v>
      </c>
      <c r="C11" s="15">
        <f t="shared" si="0"/>
        <v>1.6500000000000001E-2</v>
      </c>
      <c r="D11" s="15">
        <f t="shared" si="0"/>
        <v>1.6500000000000001E-2</v>
      </c>
      <c r="E11" s="15">
        <f t="shared" si="0"/>
        <v>1.6500000000000001E-2</v>
      </c>
      <c r="F11" s="15">
        <f t="shared" si="0"/>
        <v>1.6500000000000001E-2</v>
      </c>
      <c r="G11" s="15">
        <f t="shared" si="0"/>
        <v>1.6500000000000001E-2</v>
      </c>
      <c r="H11" s="10">
        <v>1.6299999999999999E-2</v>
      </c>
      <c r="I11" s="15">
        <f t="shared" ref="I11:I19" si="1">H11</f>
        <v>1.6299999999999999E-2</v>
      </c>
    </row>
    <row r="12" spans="1:9" x14ac:dyDescent="0.25">
      <c r="A12" s="6" t="s">
        <v>2</v>
      </c>
      <c r="B12" s="10">
        <v>0.44</v>
      </c>
      <c r="C12" s="15">
        <f t="shared" si="0"/>
        <v>0.44</v>
      </c>
      <c r="D12" s="10">
        <v>0.42</v>
      </c>
      <c r="E12" s="15">
        <f>D12</f>
        <v>0.42</v>
      </c>
      <c r="F12" s="15">
        <f>E12</f>
        <v>0.42</v>
      </c>
      <c r="G12" s="15">
        <f t="shared" si="0"/>
        <v>0.42</v>
      </c>
      <c r="H12" s="15">
        <f t="shared" si="0"/>
        <v>0.42</v>
      </c>
      <c r="I12" s="15">
        <f t="shared" si="1"/>
        <v>0.42</v>
      </c>
    </row>
    <row r="13" spans="1:9" x14ac:dyDescent="0.25">
      <c r="A13" s="6" t="s">
        <v>5</v>
      </c>
      <c r="B13" s="10">
        <v>0.34</v>
      </c>
      <c r="C13" s="15">
        <f t="shared" si="0"/>
        <v>0.34</v>
      </c>
      <c r="D13" s="15">
        <f t="shared" si="0"/>
        <v>0.34</v>
      </c>
      <c r="E13" s="10">
        <v>0.35</v>
      </c>
      <c r="F13" s="15">
        <f>E13</f>
        <v>0.35</v>
      </c>
      <c r="G13" s="15">
        <f t="shared" si="0"/>
        <v>0.35</v>
      </c>
      <c r="H13" s="15">
        <f t="shared" si="0"/>
        <v>0.35</v>
      </c>
      <c r="I13" s="15">
        <f t="shared" si="1"/>
        <v>0.35</v>
      </c>
    </row>
    <row r="14" spans="1:9" x14ac:dyDescent="0.25">
      <c r="A14" s="6" t="s">
        <v>6</v>
      </c>
      <c r="B14" s="10">
        <v>0</v>
      </c>
      <c r="C14" s="15">
        <f t="shared" si="0"/>
        <v>0</v>
      </c>
      <c r="D14" s="15">
        <f t="shared" si="0"/>
        <v>0</v>
      </c>
      <c r="E14" s="15">
        <f t="shared" si="0"/>
        <v>0</v>
      </c>
      <c r="F14" s="15">
        <f>E14</f>
        <v>0</v>
      </c>
      <c r="G14" s="15">
        <f t="shared" si="0"/>
        <v>0</v>
      </c>
      <c r="H14" s="15">
        <f t="shared" si="0"/>
        <v>0</v>
      </c>
      <c r="I14" s="15">
        <f t="shared" si="1"/>
        <v>0</v>
      </c>
    </row>
    <row r="15" spans="1:9" x14ac:dyDescent="0.25">
      <c r="A15" s="6" t="s">
        <v>7</v>
      </c>
      <c r="B15" s="10">
        <v>7.0000000000000007E-2</v>
      </c>
      <c r="C15" s="15">
        <f t="shared" si="0"/>
        <v>7.0000000000000007E-2</v>
      </c>
      <c r="D15" s="15">
        <f t="shared" si="0"/>
        <v>7.0000000000000007E-2</v>
      </c>
      <c r="E15" s="15">
        <f t="shared" si="0"/>
        <v>7.0000000000000007E-2</v>
      </c>
      <c r="F15" s="15">
        <f>E15</f>
        <v>7.0000000000000007E-2</v>
      </c>
      <c r="G15" s="15">
        <f t="shared" si="0"/>
        <v>7.0000000000000007E-2</v>
      </c>
      <c r="H15" s="15">
        <f t="shared" si="0"/>
        <v>7.0000000000000007E-2</v>
      </c>
      <c r="I15" s="15">
        <f t="shared" si="1"/>
        <v>7.0000000000000007E-2</v>
      </c>
    </row>
    <row r="16" spans="1:9" x14ac:dyDescent="0.25">
      <c r="A16" s="6" t="s">
        <v>8</v>
      </c>
      <c r="B16" s="10">
        <v>0.28000000000000003</v>
      </c>
      <c r="C16" s="15">
        <f t="shared" si="0"/>
        <v>0.28000000000000003</v>
      </c>
      <c r="D16" s="15">
        <f t="shared" si="0"/>
        <v>0.28000000000000003</v>
      </c>
      <c r="E16" s="15">
        <f t="shared" si="0"/>
        <v>0.28000000000000003</v>
      </c>
      <c r="F16" s="15">
        <f>E16</f>
        <v>0.28000000000000003</v>
      </c>
      <c r="G16" s="15">
        <f t="shared" si="0"/>
        <v>0.28000000000000003</v>
      </c>
      <c r="H16" s="15">
        <f t="shared" si="0"/>
        <v>0.28000000000000003</v>
      </c>
      <c r="I16" s="15">
        <f t="shared" si="1"/>
        <v>0.28000000000000003</v>
      </c>
    </row>
    <row r="17" spans="1:9" x14ac:dyDescent="0.25">
      <c r="A17" s="6" t="s">
        <v>3</v>
      </c>
      <c r="B17" s="10">
        <v>3.5000000000000001E-3</v>
      </c>
      <c r="C17" s="15">
        <f t="shared" si="0"/>
        <v>3.5000000000000001E-3</v>
      </c>
      <c r="D17" s="15">
        <f t="shared" si="0"/>
        <v>3.5000000000000001E-3</v>
      </c>
      <c r="E17" s="15">
        <f t="shared" si="0"/>
        <v>3.5000000000000001E-3</v>
      </c>
      <c r="F17" s="10">
        <v>2E-3</v>
      </c>
      <c r="G17" s="15">
        <f t="shared" si="0"/>
        <v>2E-3</v>
      </c>
      <c r="H17" s="15">
        <f t="shared" si="0"/>
        <v>2E-3</v>
      </c>
      <c r="I17" s="15">
        <f t="shared" si="1"/>
        <v>2E-3</v>
      </c>
    </row>
    <row r="18" spans="1:9" x14ac:dyDescent="0.25">
      <c r="A18" s="6" t="s">
        <v>32</v>
      </c>
      <c r="B18" s="10">
        <v>1.5E-3</v>
      </c>
      <c r="C18" s="15"/>
      <c r="D18" s="15"/>
      <c r="E18" s="15"/>
      <c r="F18" s="10"/>
      <c r="G18" s="15"/>
      <c r="H18" s="15"/>
      <c r="I18" s="15"/>
    </row>
    <row r="19" spans="1:9" x14ac:dyDescent="0.25">
      <c r="A19" s="6" t="s">
        <v>37</v>
      </c>
      <c r="B19" s="12">
        <f>SQRT(0.00003+0.0169*B15^2+0.1936*B18^2)</f>
        <v>1.0641691594854645E-2</v>
      </c>
      <c r="C19" s="2">
        <v>1.01E-2</v>
      </c>
      <c r="D19" s="12">
        <f t="shared" si="0"/>
        <v>1.01E-2</v>
      </c>
      <c r="E19" s="12">
        <f t="shared" si="0"/>
        <v>1.01E-2</v>
      </c>
      <c r="F19" s="12">
        <f>E19</f>
        <v>1.01E-2</v>
      </c>
      <c r="G19" s="12">
        <f>F19</f>
        <v>1.01E-2</v>
      </c>
      <c r="H19" s="12">
        <f t="shared" si="0"/>
        <v>1.01E-2</v>
      </c>
      <c r="I19" s="12">
        <f t="shared" si="1"/>
        <v>1.01E-2</v>
      </c>
    </row>
    <row r="20" spans="1:9" x14ac:dyDescent="0.25">
      <c r="A20" s="6" t="s">
        <v>38</v>
      </c>
      <c r="B20" s="15">
        <f>ROUND(B13+(B13-B14)*B12/(1-B12),2)</f>
        <v>0.61</v>
      </c>
      <c r="C20" s="15">
        <f>ROUND(C13+(C13-C14)*C12/(1-C12),2)</f>
        <v>0.61</v>
      </c>
      <c r="D20" s="15">
        <f t="shared" ref="D20:I20" si="2">ROUND(D13+(D13-D14)*D12/(1-D12),2)</f>
        <v>0.59</v>
      </c>
      <c r="E20" s="15">
        <f t="shared" si="2"/>
        <v>0.6</v>
      </c>
      <c r="F20" s="15">
        <f t="shared" si="2"/>
        <v>0.6</v>
      </c>
      <c r="G20" s="15">
        <f t="shared" si="2"/>
        <v>0.6</v>
      </c>
      <c r="H20" s="15">
        <f t="shared" si="2"/>
        <v>0.6</v>
      </c>
      <c r="I20" s="15">
        <f t="shared" si="2"/>
        <v>0.6</v>
      </c>
    </row>
    <row r="21" spans="1:9" x14ac:dyDescent="0.25">
      <c r="A21" s="6" t="s">
        <v>39</v>
      </c>
      <c r="B21" s="15">
        <f>B10*(1-B16)+B20*B15</f>
        <v>7.2148000000000004E-2</v>
      </c>
      <c r="C21" s="15">
        <f>C10*(1-C16)+C20*C15</f>
        <v>7.2148000000000004E-2</v>
      </c>
      <c r="D21" s="15">
        <f t="shared" ref="D21:I21" si="3">D10*(1-D16)+D20*D15</f>
        <v>7.0748000000000005E-2</v>
      </c>
      <c r="E21" s="15">
        <f t="shared" si="3"/>
        <v>7.1447999999999998E-2</v>
      </c>
      <c r="F21" s="15">
        <f t="shared" si="3"/>
        <v>7.1447999999999998E-2</v>
      </c>
      <c r="G21" s="15">
        <f t="shared" si="3"/>
        <v>5.4744000000000001E-2</v>
      </c>
      <c r="H21" s="15">
        <f t="shared" si="3"/>
        <v>5.4744000000000001E-2</v>
      </c>
      <c r="I21" s="15">
        <f t="shared" si="3"/>
        <v>5.4744000000000001E-2</v>
      </c>
    </row>
    <row r="22" spans="1:9" x14ac:dyDescent="0.25">
      <c r="A22" s="6" t="s">
        <v>40</v>
      </c>
      <c r="B22" s="15">
        <f>B10+B11+B17</f>
        <v>6.0900000000000003E-2</v>
      </c>
      <c r="C22" s="15">
        <f>C10+C11+C17</f>
        <v>6.0900000000000003E-2</v>
      </c>
      <c r="D22" s="15">
        <f t="shared" ref="D22:I22" si="4">D10+D11+D17</f>
        <v>6.0900000000000003E-2</v>
      </c>
      <c r="E22" s="15">
        <f t="shared" si="4"/>
        <v>6.0900000000000003E-2</v>
      </c>
      <c r="F22" s="15">
        <f t="shared" si="4"/>
        <v>5.9400000000000001E-2</v>
      </c>
      <c r="G22" s="15">
        <f t="shared" si="4"/>
        <v>3.6200000000000003E-2</v>
      </c>
      <c r="H22" s="15">
        <f t="shared" si="4"/>
        <v>3.6000000000000004E-2</v>
      </c>
      <c r="I22" s="15">
        <f t="shared" si="4"/>
        <v>3.6000000000000004E-2</v>
      </c>
    </row>
    <row r="23" spans="1:9" x14ac:dyDescent="0.25">
      <c r="A23" s="6" t="s">
        <v>41</v>
      </c>
      <c r="B23" s="15">
        <f t="shared" ref="B23:I23" si="5">B21*(1-B12)+B22*B12</f>
        <v>6.7198880000000016E-2</v>
      </c>
      <c r="C23" s="15">
        <f t="shared" si="5"/>
        <v>6.7198880000000016E-2</v>
      </c>
      <c r="D23" s="15">
        <f t="shared" si="5"/>
        <v>6.6611840000000005E-2</v>
      </c>
      <c r="E23" s="15">
        <f t="shared" si="5"/>
        <v>6.7017840000000009E-2</v>
      </c>
      <c r="F23" s="15">
        <f t="shared" si="5"/>
        <v>6.6387840000000004E-2</v>
      </c>
      <c r="G23" s="15">
        <f t="shared" si="5"/>
        <v>4.6955520000000008E-2</v>
      </c>
      <c r="H23" s="15">
        <f t="shared" si="5"/>
        <v>4.6871520000000007E-2</v>
      </c>
      <c r="I23" s="15">
        <f t="shared" si="5"/>
        <v>4.6871520000000007E-2</v>
      </c>
    </row>
    <row r="24" spans="1:9" x14ac:dyDescent="0.25">
      <c r="A24" s="6" t="s">
        <v>42</v>
      </c>
      <c r="B24" s="5">
        <f t="shared" ref="B24:I24" si="6">B23+B9*B19</f>
        <v>7.188122430173606E-2</v>
      </c>
      <c r="C24" s="5">
        <f t="shared" si="6"/>
        <v>7.164288000000002E-2</v>
      </c>
      <c r="D24" s="5">
        <f t="shared" si="6"/>
        <v>7.1055840000000009E-2</v>
      </c>
      <c r="E24" s="5">
        <f t="shared" si="6"/>
        <v>7.1461840000000013E-2</v>
      </c>
      <c r="F24" s="5">
        <f t="shared" si="6"/>
        <v>7.0831840000000007E-2</v>
      </c>
      <c r="G24" s="5">
        <f t="shared" si="6"/>
        <v>5.1399520000000004E-2</v>
      </c>
      <c r="H24" s="5">
        <f t="shared" si="6"/>
        <v>5.1315520000000003E-2</v>
      </c>
      <c r="I24" s="5">
        <f t="shared" si="6"/>
        <v>5.1315520000000003E-2</v>
      </c>
    </row>
    <row r="25" spans="1:9" x14ac:dyDescent="0.25">
      <c r="A25" s="14" t="s">
        <v>55</v>
      </c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14" t="s">
        <v>48</v>
      </c>
      <c r="B26" s="18"/>
      <c r="C26" s="18"/>
      <c r="D26" s="18"/>
      <c r="E26" s="18"/>
      <c r="F26" s="18"/>
      <c r="G26" s="18"/>
      <c r="H26" s="18"/>
      <c r="I26" s="18"/>
    </row>
    <row r="27" spans="1:9" x14ac:dyDescent="0.25">
      <c r="A27" s="14" t="s">
        <v>52</v>
      </c>
    </row>
    <row r="28" spans="1:9" x14ac:dyDescent="0.25">
      <c r="A28" s="14" t="s">
        <v>53</v>
      </c>
    </row>
    <row r="29" spans="1:9" x14ac:dyDescent="0.25">
      <c r="A29" s="14" t="s">
        <v>43</v>
      </c>
    </row>
    <row r="30" spans="1:9" x14ac:dyDescent="0.25">
      <c r="A30" s="14" t="s">
        <v>54</v>
      </c>
    </row>
    <row r="31" spans="1:9" x14ac:dyDescent="0.25">
      <c r="A31" s="14" t="s">
        <v>44</v>
      </c>
      <c r="B31" s="18"/>
      <c r="C31" s="18"/>
      <c r="D31" s="18"/>
      <c r="E31" s="18"/>
    </row>
    <row r="33" spans="1:3" ht="23.25" x14ac:dyDescent="0.35">
      <c r="A33" s="20" t="s">
        <v>18</v>
      </c>
    </row>
    <row r="34" spans="1:3" ht="21" x14ac:dyDescent="0.35">
      <c r="A34" s="3" t="s">
        <v>14</v>
      </c>
      <c r="B34" s="18"/>
      <c r="C34" s="18"/>
    </row>
    <row r="35" spans="1:3" x14ac:dyDescent="0.25">
      <c r="A35" s="16"/>
      <c r="B35" s="57" t="s">
        <v>15</v>
      </c>
      <c r="C35" s="58"/>
    </row>
    <row r="36" spans="1:3" ht="38.25" x14ac:dyDescent="0.25">
      <c r="A36" s="4" t="s">
        <v>16</v>
      </c>
      <c r="B36" s="17" t="s">
        <v>46</v>
      </c>
      <c r="C36" s="17" t="s">
        <v>45</v>
      </c>
    </row>
    <row r="37" spans="1:3" x14ac:dyDescent="0.25">
      <c r="A37" s="33" t="s">
        <v>23</v>
      </c>
      <c r="B37" s="1">
        <f>B24</f>
        <v>7.188122430173606E-2</v>
      </c>
      <c r="C37" s="9"/>
    </row>
    <row r="38" spans="1:3" x14ac:dyDescent="0.25">
      <c r="A38" s="22" t="s">
        <v>9</v>
      </c>
      <c r="B38" s="1">
        <f>C24</f>
        <v>7.164288000000002E-2</v>
      </c>
      <c r="C38" s="1">
        <f>B38-B37</f>
        <v>-2.3834430173604038E-4</v>
      </c>
    </row>
    <row r="39" spans="1:3" x14ac:dyDescent="0.25">
      <c r="A39" s="22" t="s">
        <v>2</v>
      </c>
      <c r="B39" s="1">
        <f>D24</f>
        <v>7.1055840000000009E-2</v>
      </c>
      <c r="C39" s="1">
        <f t="shared" ref="C39:C43" si="7">B39-B38</f>
        <v>-5.8704000000001089E-4</v>
      </c>
    </row>
    <row r="40" spans="1:3" x14ac:dyDescent="0.25">
      <c r="A40" s="22" t="s">
        <v>5</v>
      </c>
      <c r="B40" s="1">
        <f>E24</f>
        <v>7.1461840000000013E-2</v>
      </c>
      <c r="C40" s="1">
        <f t="shared" si="7"/>
        <v>4.0600000000000358E-4</v>
      </c>
    </row>
    <row r="41" spans="1:3" x14ac:dyDescent="0.25">
      <c r="A41" s="22" t="s">
        <v>3</v>
      </c>
      <c r="B41" s="1">
        <f>F24</f>
        <v>7.0831840000000007E-2</v>
      </c>
      <c r="C41" s="1">
        <f t="shared" si="7"/>
        <v>-6.3000000000000556E-4</v>
      </c>
    </row>
    <row r="42" spans="1:3" x14ac:dyDescent="0.25">
      <c r="A42" s="22" t="s">
        <v>10</v>
      </c>
      <c r="B42" s="1">
        <f>G24</f>
        <v>5.1399520000000004E-2</v>
      </c>
      <c r="C42" s="1">
        <f t="shared" si="7"/>
        <v>-1.9432320000000003E-2</v>
      </c>
    </row>
    <row r="43" spans="1:3" x14ac:dyDescent="0.25">
      <c r="A43" s="22" t="s">
        <v>1</v>
      </c>
      <c r="B43" s="1">
        <f>H24</f>
        <v>5.1315520000000003E-2</v>
      </c>
      <c r="C43" s="1">
        <f t="shared" si="7"/>
        <v>-8.4000000000000741E-5</v>
      </c>
    </row>
    <row r="44" spans="1:3" x14ac:dyDescent="0.25">
      <c r="A44" s="22" t="s">
        <v>22</v>
      </c>
      <c r="B44" s="1">
        <f>I24</f>
        <v>5.1315520000000003E-2</v>
      </c>
      <c r="C44" s="9"/>
    </row>
  </sheetData>
  <sheetProtection formatColumns="0" formatRows="0"/>
  <mergeCells count="1">
    <mergeCell ref="B35:C35"/>
  </mergeCells>
  <pageMargins left="0.7" right="0.7" top="0.75" bottom="0.75" header="0.3" footer="0.3"/>
  <pageSetup paperSize="9" scale="63" orientation="landscape" r:id="rId1"/>
  <headerFoot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BA12A-4FCE-440B-B3E1-3B58270BC0B0}">
  <sheetPr codeName="Sheet5">
    <pageSetUpPr fitToPage="1"/>
  </sheetPr>
  <dimension ref="A1:C15"/>
  <sheetViews>
    <sheetView showGridLines="0" view="pageBreakPreview" zoomScaleNormal="100" zoomScaleSheetLayoutView="100" workbookViewId="0"/>
  </sheetViews>
  <sheetFormatPr defaultRowHeight="15" customHeight="1" x14ac:dyDescent="0.25"/>
  <cols>
    <col min="1" max="1" width="35.85546875" customWidth="1"/>
    <col min="2" max="3" width="13.85546875" customWidth="1"/>
    <col min="4" max="4" width="9.140625" customWidth="1"/>
  </cols>
  <sheetData>
    <row r="1" spans="1:3" ht="26.25" x14ac:dyDescent="0.4">
      <c r="A1" s="35" t="s">
        <v>18</v>
      </c>
      <c r="B1" s="18"/>
      <c r="C1" s="18"/>
    </row>
    <row r="2" spans="1:3" x14ac:dyDescent="0.25">
      <c r="A2" s="14" t="s">
        <v>61</v>
      </c>
    </row>
    <row r="3" spans="1:3" x14ac:dyDescent="0.25">
      <c r="A3" s="14" t="s">
        <v>62</v>
      </c>
    </row>
    <row r="5" spans="1:3" ht="21" x14ac:dyDescent="0.35">
      <c r="A5" s="3" t="s">
        <v>68</v>
      </c>
      <c r="B5" s="3" t="s">
        <v>67</v>
      </c>
      <c r="C5" s="18"/>
    </row>
    <row r="6" spans="1:3" x14ac:dyDescent="0.25">
      <c r="A6" s="16"/>
      <c r="B6" s="57" t="s">
        <v>15</v>
      </c>
      <c r="C6" s="58"/>
    </row>
    <row r="7" spans="1:3" ht="38.25" x14ac:dyDescent="0.25">
      <c r="A7" s="4" t="s">
        <v>16</v>
      </c>
      <c r="B7" s="34" t="s">
        <v>46</v>
      </c>
      <c r="C7" s="34" t="s">
        <v>45</v>
      </c>
    </row>
    <row r="8" spans="1:3" x14ac:dyDescent="0.25">
      <c r="A8" s="33" t="str">
        <f>Waterfall!A37</f>
        <v>2014 vanilla DPP WACC (67th percentile)</v>
      </c>
      <c r="B8" s="1">
        <f>Waterfall!B37</f>
        <v>7.188122430173606E-2</v>
      </c>
      <c r="C8" s="9">
        <f>Waterfall!C37</f>
        <v>0</v>
      </c>
    </row>
    <row r="9" spans="1:3" x14ac:dyDescent="0.25">
      <c r="A9" s="22" t="str">
        <f>Waterfall!A38</f>
        <v>WACC std error</v>
      </c>
      <c r="B9" s="1">
        <f>Waterfall!B38</f>
        <v>7.164288000000002E-2</v>
      </c>
      <c r="C9" s="1">
        <f>Waterfall!C38</f>
        <v>-2.3834430173604038E-4</v>
      </c>
    </row>
    <row r="10" spans="1:3" x14ac:dyDescent="0.25">
      <c r="A10" s="22" t="str">
        <f>Waterfall!A39</f>
        <v>Leverage</v>
      </c>
      <c r="B10" s="1">
        <f>Waterfall!B39</f>
        <v>7.1055840000000009E-2</v>
      </c>
      <c r="C10" s="1">
        <f>Waterfall!C39</f>
        <v>-5.8704000000001089E-4</v>
      </c>
    </row>
    <row r="11" spans="1:3" x14ac:dyDescent="0.25">
      <c r="A11" s="22" t="str">
        <f>Waterfall!A40</f>
        <v>Asset beta</v>
      </c>
      <c r="B11" s="1">
        <f>Waterfall!B40</f>
        <v>7.1461840000000013E-2</v>
      </c>
      <c r="C11" s="1">
        <f>Waterfall!C40</f>
        <v>4.0600000000000358E-4</v>
      </c>
    </row>
    <row r="12" spans="1:3" x14ac:dyDescent="0.25">
      <c r="A12" s="22" t="str">
        <f>Waterfall!A41</f>
        <v>Debt issuance costs</v>
      </c>
      <c r="B12" s="1">
        <f>Waterfall!B41</f>
        <v>7.0831840000000007E-2</v>
      </c>
      <c r="C12" s="1">
        <f>Waterfall!C41</f>
        <v>-6.3000000000000556E-4</v>
      </c>
    </row>
    <row r="13" spans="1:3" x14ac:dyDescent="0.25">
      <c r="A13" s="22" t="str">
        <f>Waterfall!A42</f>
        <v>RfR</v>
      </c>
      <c r="B13" s="1">
        <f>Waterfall!B42</f>
        <v>5.1399520000000004E-2</v>
      </c>
      <c r="C13" s="1">
        <f>Waterfall!C42</f>
        <v>-1.9432320000000003E-2</v>
      </c>
    </row>
    <row r="14" spans="1:3" x14ac:dyDescent="0.25">
      <c r="A14" s="22" t="str">
        <f>Waterfall!A43</f>
        <v>Debt premium</v>
      </c>
      <c r="B14" s="1">
        <f>Waterfall!B43</f>
        <v>5.1315520000000003E-2</v>
      </c>
      <c r="C14" s="1">
        <f>Waterfall!C43</f>
        <v>-8.4000000000000741E-5</v>
      </c>
    </row>
    <row r="15" spans="1:3" x14ac:dyDescent="0.25">
      <c r="A15" s="22" t="str">
        <f>Waterfall!A44</f>
        <v>2019 vanilla ID WACC (67th percentile)</v>
      </c>
      <c r="B15" s="1">
        <f>Waterfall!B44</f>
        <v>5.1315520000000003E-2</v>
      </c>
      <c r="C15" s="9">
        <f>Waterfall!C44</f>
        <v>0</v>
      </c>
    </row>
  </sheetData>
  <mergeCells count="1">
    <mergeCell ref="B6:C6"/>
  </mergeCells>
  <pageMargins left="0.7" right="0.7" top="0.75" bottom="0.75" header="0.3" footer="0.3"/>
  <pageSetup paperSize="9" orientation="portrait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CoverSheet</vt:lpstr>
      <vt:lpstr>Table of Contents</vt:lpstr>
      <vt:lpstr>Description</vt:lpstr>
      <vt:lpstr>Waterfall</vt:lpstr>
      <vt:lpstr>Outputs</vt:lpstr>
      <vt:lpstr>CoverSheet!Print_Area</vt:lpstr>
      <vt:lpstr>Description!Print_Area</vt:lpstr>
      <vt:lpstr>Outputs!Print_Area</vt:lpstr>
      <vt:lpstr>'Table of Contents'!Print_Area</vt:lpstr>
      <vt:lpstr>Waterfall!Print_Area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2017-05-29T08:43:49Z</dcterms:created>
  <dcterms:modified xsi:type="dcterms:W3CDTF">2019-05-28T03:13:11Z</dcterms:modified>
</cp:coreProperties>
</file>