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charts/chartEx1.xml" ContentType="application/vnd.ms-office.chartex+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F9548F51-7676-4D35-A3C4-BAF2C5C69B1B}" xr6:coauthVersionLast="47" xr6:coauthVersionMax="47" xr10:uidLastSave="{00000000-0000-0000-0000-000000000000}"/>
  <bookViews>
    <workbookView xWindow="-120" yWindow="-120" windowWidth="29040" windowHeight="15720" xr2:uid="{4BB4D996-115A-4FC5-A85B-EB03B2CAD9E0}"/>
  </bookViews>
  <sheets>
    <sheet name="Cover Sheet" sheetId="9" r:id="rId1"/>
    <sheet name="Description" sheetId="11" r:id="rId2"/>
    <sheet name="CGPI adjustment" sheetId="8" r:id="rId3"/>
    <sheet name="Capex waterfall" sheetId="3" r:id="rId4"/>
  </sheets>
  <definedNames>
    <definedName name="_Fill" hidden="1">#REF!</definedName>
    <definedName name="_Fill_2" hidden="1">#REF!</definedName>
    <definedName name="_Key1" hidden="1">#REF!</definedName>
    <definedName name="_Key2" hidden="1">#REF!</definedName>
    <definedName name="_Order1" hidden="1">255</definedName>
    <definedName name="_Order2" hidden="1">0</definedName>
    <definedName name="_Sort" hidden="1">#REF!</definedName>
    <definedName name="_xlchart.v1.0" hidden="1">'Capex waterfall'!$B$43:$B$51</definedName>
    <definedName name="_xlchart.v1.1" hidden="1">'Capex waterfall'!$C$43:$C$51</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srg" hidden="1">{"Balance Sheet Summary",#N/A,FALSE,"Balance Sheet"}</definedName>
    <definedName name="bb" hidden="1">{"Cash Flow",#N/A,FALSE,"Cashflow"}</definedName>
    <definedName name="CIQWBGuid" hidden="1">"3dba6c80-18c9-42e6-a194-fce417bcc4f6"</definedName>
    <definedName name="Curr_Div" hidden="1">#REF!</definedName>
    <definedName name="dzd" hidden="1">{"Executive View",#N/A,FALSE,"Earnings Detail"}</definedName>
    <definedName name="dzf" hidden="1">{"Detailed Expenses",#N/A,FALSE,"Detailed Expenses"}</definedName>
    <definedName name="Entity_Descp" hidden="1">#REF!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41857.9992013889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QRSheet1A1" hidden="1">#REF!</definedName>
    <definedName name="IQRSheet1A10" hidden="1">#REF!</definedName>
    <definedName name="IQRSheet1A11" hidden="1">#REF!</definedName>
    <definedName name="IQRSheet1A2" hidden="1">#REF!</definedName>
    <definedName name="IQRSheet1A3" hidden="1">#REF!</definedName>
    <definedName name="IQRSheet1A4" hidden="1">#REF!</definedName>
    <definedName name="IQRSheet1A5" hidden="1">#REF!</definedName>
    <definedName name="IQRSheet1A6" hidden="1">#REF!</definedName>
    <definedName name="IQRSheet1A7" hidden="1">#REF!</definedName>
    <definedName name="IQRSheet1A8" hidden="1">#REF!</definedName>
    <definedName name="IQRSheet1A9" hidden="1">#REF!</definedName>
    <definedName name="IQRSheet1G1" hidden="1">#REF!</definedName>
    <definedName name="IQRSheet1G10" hidden="1">#REF!</definedName>
    <definedName name="IQRSheet1G11" hidden="1">#REF!</definedName>
    <definedName name="IQRSheet1G2" hidden="1">#REF!</definedName>
    <definedName name="IQRSheet1G3" hidden="1">#REF!</definedName>
    <definedName name="IQRSheet1G4" hidden="1">#REF!</definedName>
    <definedName name="IQRSheet1G5" hidden="1">#REF!</definedName>
    <definedName name="IQRSheet1G6" hidden="1">#REF!</definedName>
    <definedName name="IQRSheet1G7" hidden="1">#REF!</definedName>
    <definedName name="IQRSheet1G8" hidden="1">#REF!</definedName>
    <definedName name="IQRSheet1G9" hidden="1">#REF!</definedName>
    <definedName name="IQRTradingcompsBL10" hidden="1">#REF!</definedName>
    <definedName name="IQRTradingcompsBL11" hidden="1">#REF!</definedName>
    <definedName name="IQRTradingcompsBL12" hidden="1">#REF!</definedName>
    <definedName name="IQRTradingcompsBL13" hidden="1">#REF!</definedName>
    <definedName name="IQRTradingcompsBL14" hidden="1">#REF!</definedName>
    <definedName name="IQRTradingcompsBL15" hidden="1">#REF!</definedName>
    <definedName name="IQRTradingcompsBL16" hidden="1">#REF!</definedName>
    <definedName name="IQRTradingcompsBL17" hidden="1">#REF!</definedName>
    <definedName name="IQRTradingcompsBL18" hidden="1">#REF!</definedName>
    <definedName name="IQRTradingcompsBL8" hidden="1">#REF!</definedName>
    <definedName name="IQRTradingcompsBL9" hidden="1">#REF!</definedName>
    <definedName name="IQRTradingcompsBM8" hidden="1">#REF!</definedName>
    <definedName name="IQRTradingcompsBR10" hidden="1">#REF!</definedName>
    <definedName name="IQRTradingcompsBR11" hidden="1">#REF!</definedName>
    <definedName name="IQRTradingcompsBR12" hidden="1">#REF!</definedName>
    <definedName name="IQRTradingcompsBR13" hidden="1">#REF!</definedName>
    <definedName name="IQRTradingcompsBR14" hidden="1">#REF!</definedName>
    <definedName name="IQRTradingcompsBR15" hidden="1">#REF!</definedName>
    <definedName name="IQRTradingcompsBR16" hidden="1">#REF!</definedName>
    <definedName name="IQRTradingcompsBR17" hidden="1">#REF!</definedName>
    <definedName name="IQRTradingcompsBR18" hidden="1">#REF!</definedName>
    <definedName name="IQRTradingcompsBR8" hidden="1">#REF!</definedName>
    <definedName name="IQRTradingcompsBR9" hidden="1">#REF!</definedName>
    <definedName name="Period" hidden="1">#REF!</definedName>
    <definedName name="SAPBEXrevision" hidden="1">13</definedName>
    <definedName name="SAPBEXsysID" hidden="1">"P03"</definedName>
    <definedName name="SAPBEXwbID" hidden="1">"3YQ6YHFD1IWJ806PUXBODC368"</definedName>
    <definedName name="sheet" hidden="1">{"Cash Flow",#N/A,FALSE,"Cashflow"}</definedName>
    <definedName name="ss" hidden="1">{"Balance Sheet Information",#N/A,FALSE,"Bal Sheet Information"}</definedName>
    <definedName name="View" hidden="1">#REF!</definedName>
    <definedName name="WACC" localSheetId="0">#REF!</definedName>
    <definedName name="wrn.Balance._.Sheet._.Information." hidden="1">{"Balance Sheet Information",#N/A,FALSE,"Bal Sheet Information"}</definedName>
    <definedName name="wrn.Balance._.Sheet._.Summary." hidden="1">{"Balance Sheet Summary",#N/A,FALSE,"Balance Sheet"}</definedName>
    <definedName name="wrn.Cash._.Flow." hidden="1">{"Cash Flow",#N/A,FALSE,"Cashflow"}</definedName>
    <definedName name="wrn.Detailed._.Expenses." hidden="1">{"Detailed Expenses",#N/A,FALSE,"Detailed Expenses"}</definedName>
    <definedName name="wrn.Earnings._.Detail._.Exceutive._.View." hidden="1">{"Executive View",#N/A,FALSE,"Earnings Detail"}</definedName>
    <definedName name="wrn.Earnings._.Detail._.Full._.View." hidden="1">{"Full View",#N/A,FALSE,"Earnings Detail"}</definedName>
    <definedName name="wrn.Earnings._.Summary." hidden="1">{"Earnings Summary",#N/A,FALSE,"Earnings Summary"}</definedName>
    <definedName name="wrn.Human._.Resources." hidden="1">{"Human Resources",#N/A,FALSE,"Human Resources"}</definedName>
    <definedName name="wrn.Indices." hidden="1">{"Indice Table",#N/A,FALSE,"Indice Table"}</definedName>
    <definedName name="wrn.Interest._.Allocation." hidden="1">{"Interest Allocation",#N/A,FALSE,"Int &amp; Overhead Alloc"}</definedName>
    <definedName name="wrn.OfficeCopies." hidden="1">{"Job_spec",#N/A,TRUE,"Job_Spec";"Inds_check_sh",#N/A,TRUE,"Indices";"Office Data",#N/A,TRUE,"Data"}</definedName>
    <definedName name="wrn.OfficeCopies._1" hidden="1">{"Job_spec",#N/A,TRUE,"Job_Spec";"Inds_check_sh",#N/A,TRUE,"Indices";"Office Data",#N/A,TRUE,"Data"}</definedName>
    <definedName name="wrn.OfficeCopies._2" hidden="1">{"Job_spec",#N/A,TRUE,"Job_Spec";"Inds_check_sh",#N/A,TRUE,"Indices";"Office Data",#N/A,TRUE,"Data"}</definedName>
    <definedName name="wrn.OfficeCopies._3" hidden="1">{"Job_spec",#N/A,TRUE,"Job_Spec";"Inds_check_sh",#N/A,TRUE,"Indices";"Office Data",#N/A,TRUE,"Data"}</definedName>
    <definedName name="wrn.OfficeCopies._4" hidden="1">{"Job_spec",#N/A,TRUE,"Job_Spec";"Inds_check_sh",#N/A,TRUE,"Indices";"Office Data",#N/A,TRUE,"Data"}</definedName>
    <definedName name="wrn.OfficeCopies._5" hidden="1">{"Job_spec",#N/A,TRUE,"Job_Spec";"Inds_check_sh",#N/A,TRUE,"Indices";"Office Data",#N/A,TRUE,"Data"}</definedName>
    <definedName name="wrn.Postprice." hidden="1">{"DIVPOSTINCR",#N/A,FALSE,"Sheet1"}</definedName>
    <definedName name="wrn.Preprice." hidden="1">{"DIVPREPRICE",#N/A,FALSE,"Sheet1"}</definedName>
    <definedName name="wrn.Profit._.Reconciliation." hidden="1">{"Profit Reconciliation",#N/A,FALSE,"Profit Reconciliation"}</definedName>
    <definedName name="wrn.Taxation._.Calculation." hidden="1">{"Taxation Calculation",#N/A,FALSE,"Taxation Calculation"}</definedName>
    <definedName name="xyz" hidden="1">{"Indice Table",#N/A,FALSE,"Indice Table"}</definedName>
    <definedName name="year"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3" i="8" l="1"/>
  <c r="G133" i="8" s="1"/>
  <c r="F132" i="8"/>
  <c r="G132" i="8" s="1"/>
  <c r="F131" i="8"/>
  <c r="G131" i="8" s="1"/>
  <c r="F130" i="8"/>
  <c r="G130" i="8" s="1"/>
  <c r="F124" i="8"/>
  <c r="G124" i="8" s="1"/>
  <c r="F123" i="8"/>
  <c r="G123" i="8" s="1"/>
  <c r="F122" i="8"/>
  <c r="G122" i="8" s="1"/>
  <c r="F121" i="8"/>
  <c r="G121" i="8" s="1"/>
  <c r="F120" i="8"/>
  <c r="G120" i="8" s="1"/>
  <c r="F119" i="8"/>
  <c r="G119" i="8" s="1"/>
  <c r="F118" i="8"/>
  <c r="G118" i="8" s="1"/>
  <c r="I116" i="8"/>
  <c r="F116" i="8"/>
  <c r="G116" i="8" s="1"/>
  <c r="F115" i="8"/>
  <c r="G115" i="8" s="1"/>
  <c r="F114" i="8"/>
  <c r="G114" i="8" s="1"/>
  <c r="F113" i="8"/>
  <c r="G113" i="8" s="1"/>
  <c r="F112" i="8"/>
  <c r="G112" i="8" s="1"/>
  <c r="F109" i="8"/>
  <c r="G109" i="8" s="1"/>
  <c r="F108" i="8"/>
  <c r="G108" i="8" s="1"/>
  <c r="F107" i="8"/>
  <c r="G107" i="8" s="1"/>
  <c r="F105" i="8"/>
  <c r="G105" i="8" s="1"/>
  <c r="F104" i="8"/>
  <c r="G104" i="8" s="1"/>
  <c r="F103" i="8"/>
  <c r="G103" i="8" s="1"/>
  <c r="F102" i="8"/>
  <c r="G102" i="8" s="1"/>
  <c r="F101" i="8"/>
  <c r="G101" i="8" s="1"/>
  <c r="H103" i="8"/>
  <c r="F100" i="8"/>
  <c r="G100" i="8" s="1"/>
  <c r="F98" i="8"/>
  <c r="G98" i="8" s="1"/>
  <c r="F96" i="8"/>
  <c r="G96" i="8" s="1"/>
  <c r="F94" i="8"/>
  <c r="G94" i="8" s="1"/>
  <c r="F93" i="8"/>
  <c r="G93" i="8" s="1"/>
  <c r="F92" i="8"/>
  <c r="G92" i="8" s="1"/>
  <c r="F89" i="8"/>
  <c r="G89" i="8" s="1"/>
  <c r="I88" i="8"/>
  <c r="F88" i="8"/>
  <c r="G88" i="8" s="1"/>
  <c r="F87" i="8"/>
  <c r="G87" i="8" s="1"/>
  <c r="F86" i="8"/>
  <c r="G86" i="8" s="1"/>
  <c r="F85" i="8"/>
  <c r="G85" i="8" s="1"/>
  <c r="I84" i="8"/>
  <c r="F81" i="8"/>
  <c r="G81" i="8" s="1"/>
  <c r="F80" i="8"/>
  <c r="G80" i="8" s="1"/>
  <c r="F79" i="8"/>
  <c r="G79" i="8" s="1"/>
  <c r="F78" i="8"/>
  <c r="G78" i="8" s="1"/>
  <c r="F77" i="8"/>
  <c r="G77" i="8" s="1"/>
  <c r="F76" i="8"/>
  <c r="G76" i="8" s="1"/>
  <c r="F74" i="8"/>
  <c r="G74" i="8" s="1"/>
  <c r="F73" i="8"/>
  <c r="G73" i="8" s="1"/>
  <c r="F72" i="8"/>
  <c r="G72" i="8" s="1"/>
  <c r="F69" i="8"/>
  <c r="G69" i="8" s="1"/>
  <c r="F68" i="8"/>
  <c r="G68" i="8" s="1"/>
  <c r="F65" i="8"/>
  <c r="G65" i="8" s="1"/>
  <c r="F64" i="8"/>
  <c r="G64" i="8" s="1"/>
  <c r="F63" i="8"/>
  <c r="G63" i="8" s="1"/>
  <c r="F62" i="8"/>
  <c r="G62" i="8" s="1"/>
  <c r="F60" i="8"/>
  <c r="G60" i="8" s="1"/>
  <c r="F58" i="8"/>
  <c r="G58" i="8" s="1"/>
  <c r="F57" i="8"/>
  <c r="G57" i="8" s="1"/>
  <c r="F56" i="8"/>
  <c r="G56" i="8" s="1"/>
  <c r="F55" i="8"/>
  <c r="G55" i="8" s="1"/>
  <c r="F54" i="8"/>
  <c r="G54" i="8" s="1"/>
  <c r="F53" i="8"/>
  <c r="G53" i="8" s="1"/>
  <c r="F52" i="8"/>
  <c r="G52" i="8" s="1"/>
  <c r="I48" i="8"/>
  <c r="F47" i="8"/>
  <c r="G47" i="8" s="1"/>
  <c r="F45" i="8"/>
  <c r="G45" i="8" s="1"/>
  <c r="F44" i="8"/>
  <c r="G44" i="8" s="1"/>
  <c r="F41" i="8"/>
  <c r="G41" i="8" s="1"/>
  <c r="F40" i="8"/>
  <c r="G40" i="8" s="1"/>
  <c r="F39" i="8"/>
  <c r="G39" i="8" s="1"/>
  <c r="I36" i="8"/>
  <c r="H36" i="8"/>
  <c r="F35" i="8"/>
  <c r="G35" i="8" s="1"/>
  <c r="F34" i="8"/>
  <c r="G34" i="8" s="1"/>
  <c r="F33" i="8"/>
  <c r="G33" i="8" s="1"/>
  <c r="F32" i="8"/>
  <c r="G32" i="8" s="1"/>
  <c r="F30" i="8"/>
  <c r="G30" i="8" s="1"/>
  <c r="F29" i="8"/>
  <c r="G29" i="8" s="1"/>
  <c r="F28" i="8"/>
  <c r="G28" i="8" s="1"/>
  <c r="F27" i="8"/>
  <c r="G27" i="8" s="1"/>
  <c r="F26" i="8"/>
  <c r="G26" i="8" s="1"/>
  <c r="F25" i="8"/>
  <c r="G25" i="8" s="1"/>
  <c r="F24" i="8"/>
  <c r="G24" i="8" s="1"/>
  <c r="F21" i="8"/>
  <c r="G21" i="8" s="1"/>
  <c r="I20" i="8"/>
  <c r="H20" i="8"/>
  <c r="F20" i="8"/>
  <c r="G20" i="8" s="1"/>
  <c r="F19" i="8"/>
  <c r="G19" i="8" s="1"/>
  <c r="F15" i="8"/>
  <c r="F17" i="8"/>
  <c r="G17" i="8" s="1"/>
  <c r="F31" i="8"/>
  <c r="G31" i="8" s="1"/>
  <c r="F37" i="8"/>
  <c r="G37" i="8" s="1"/>
  <c r="F43" i="8"/>
  <c r="G43" i="8" s="1"/>
  <c r="F48" i="8"/>
  <c r="G48" i="8" s="1"/>
  <c r="F49" i="8"/>
  <c r="G49" i="8" s="1"/>
  <c r="F59" i="8"/>
  <c r="G59" i="8" s="1"/>
  <c r="F61" i="8"/>
  <c r="G61" i="8" s="1"/>
  <c r="I64" i="8"/>
  <c r="F97" i="8"/>
  <c r="G97" i="8" s="1"/>
  <c r="F99" i="8"/>
  <c r="G99" i="8" s="1"/>
  <c r="F117" i="8"/>
  <c r="G117" i="8" s="1"/>
  <c r="F125" i="8"/>
  <c r="G125" i="8" s="1"/>
  <c r="F128" i="8"/>
  <c r="G128" i="8" s="1"/>
  <c r="F129" i="8"/>
  <c r="G129" i="8" s="1"/>
  <c r="F135" i="8"/>
  <c r="G135" i="8" s="1"/>
  <c r="F136" i="8"/>
  <c r="G136" i="8" s="1"/>
  <c r="F134" i="8"/>
  <c r="G134" i="8" s="1"/>
  <c r="F127" i="8"/>
  <c r="G127" i="8" s="1"/>
  <c r="F126" i="8"/>
  <c r="G126" i="8" s="1"/>
  <c r="N112" i="8"/>
  <c r="N108" i="8" s="1"/>
  <c r="N104" i="8" s="1"/>
  <c r="N100" i="8" s="1"/>
  <c r="N96" i="8" s="1"/>
  <c r="N92" i="8" s="1"/>
  <c r="N88" i="8" s="1"/>
  <c r="N84" i="8" s="1"/>
  <c r="N80" i="8" s="1"/>
  <c r="N76" i="8" s="1"/>
  <c r="N72" i="8" s="1"/>
  <c r="N68" i="8" s="1"/>
  <c r="N64" i="8" s="1"/>
  <c r="N60" i="8" s="1"/>
  <c r="N56" i="8" s="1"/>
  <c r="N52" i="8" s="1"/>
  <c r="N48" i="8" s="1"/>
  <c r="N44" i="8" s="1"/>
  <c r="N40" i="8" s="1"/>
  <c r="N36" i="8" s="1"/>
  <c r="N32" i="8" s="1"/>
  <c r="N28" i="8" s="1"/>
  <c r="N24" i="8" s="1"/>
  <c r="N20" i="8" s="1"/>
  <c r="F111" i="8"/>
  <c r="G111" i="8" s="1"/>
  <c r="F110" i="8"/>
  <c r="G110" i="8" s="1"/>
  <c r="F106" i="8"/>
  <c r="G106" i="8" s="1"/>
  <c r="F95" i="8"/>
  <c r="G95" i="8" s="1"/>
  <c r="F91" i="8"/>
  <c r="G91" i="8" s="1"/>
  <c r="F90" i="8"/>
  <c r="G90" i="8" s="1"/>
  <c r="F84" i="8"/>
  <c r="G84" i="8" s="1"/>
  <c r="F83" i="8"/>
  <c r="G83" i="8" s="1"/>
  <c r="F82" i="8"/>
  <c r="G82" i="8" s="1"/>
  <c r="F75" i="8"/>
  <c r="G75" i="8" s="1"/>
  <c r="F71" i="8"/>
  <c r="G71" i="8" s="1"/>
  <c r="F70" i="8"/>
  <c r="G70" i="8" s="1"/>
  <c r="F67" i="8"/>
  <c r="G67" i="8" s="1"/>
  <c r="F66" i="8"/>
  <c r="G66" i="8" s="1"/>
  <c r="F51" i="8"/>
  <c r="G51" i="8" s="1"/>
  <c r="F50" i="8"/>
  <c r="G50" i="8" s="1"/>
  <c r="F46" i="8"/>
  <c r="G46" i="8" s="1"/>
  <c r="F42" i="8"/>
  <c r="G42" i="8" s="1"/>
  <c r="F38" i="8"/>
  <c r="G38" i="8" s="1"/>
  <c r="F36" i="8"/>
  <c r="G36" i="8" s="1"/>
  <c r="F23" i="8"/>
  <c r="G23" i="8" s="1"/>
  <c r="F22" i="8"/>
  <c r="G22" i="8" s="1"/>
  <c r="F18" i="8"/>
  <c r="G18" i="8" s="1"/>
  <c r="F16" i="8"/>
  <c r="G16" i="8" s="1"/>
  <c r="P7" i="8"/>
  <c r="O7" i="8"/>
  <c r="I7" i="8"/>
  <c r="H7" i="8"/>
  <c r="H48" i="8" l="1"/>
  <c r="H84" i="8"/>
  <c r="H116" i="8"/>
  <c r="I16" i="8"/>
  <c r="I32" i="8"/>
  <c r="I96" i="8"/>
  <c r="H16" i="8"/>
  <c r="J16" i="8" s="1"/>
  <c r="H28" i="8"/>
  <c r="J28" i="8" s="1"/>
  <c r="H44" i="8"/>
  <c r="H52" i="8"/>
  <c r="H56" i="8"/>
  <c r="H92" i="8"/>
  <c r="H96" i="8"/>
  <c r="H104" i="8"/>
  <c r="H112" i="8"/>
  <c r="H124" i="8"/>
  <c r="I28" i="8"/>
  <c r="I40" i="8"/>
  <c r="I44" i="8"/>
  <c r="I52" i="8"/>
  <c r="I56" i="8"/>
  <c r="I112" i="8"/>
  <c r="I120" i="8"/>
  <c r="J120" i="8" s="1"/>
  <c r="I124" i="8"/>
  <c r="I136" i="8"/>
  <c r="I65" i="8"/>
  <c r="J36" i="8"/>
  <c r="I135" i="8"/>
  <c r="I132" i="8"/>
  <c r="I130" i="8"/>
  <c r="I128" i="8"/>
  <c r="I126" i="8"/>
  <c r="I108" i="8"/>
  <c r="I106" i="8"/>
  <c r="I100" i="8"/>
  <c r="I97" i="8"/>
  <c r="I92" i="8"/>
  <c r="I80" i="8"/>
  <c r="I79" i="8"/>
  <c r="I76" i="8"/>
  <c r="I75" i="8"/>
  <c r="I72" i="8"/>
  <c r="I70" i="8"/>
  <c r="I60" i="8"/>
  <c r="I57" i="8"/>
  <c r="I24" i="8"/>
  <c r="I23" i="8"/>
  <c r="I53" i="8"/>
  <c r="H132" i="8"/>
  <c r="H130" i="8"/>
  <c r="H128" i="8"/>
  <c r="H126" i="8"/>
  <c r="H120" i="8"/>
  <c r="H117" i="8"/>
  <c r="J117" i="8" s="1"/>
  <c r="H108" i="8"/>
  <c r="H107" i="8"/>
  <c r="H106" i="8"/>
  <c r="H88" i="8"/>
  <c r="J88" i="8" s="1"/>
  <c r="H80" i="8"/>
  <c r="H79" i="8"/>
  <c r="H76" i="8"/>
  <c r="H75" i="8"/>
  <c r="H72" i="8"/>
  <c r="H70" i="8"/>
  <c r="H68" i="8"/>
  <c r="H66" i="8"/>
  <c r="H64" i="8"/>
  <c r="J64" i="8" s="1"/>
  <c r="H61" i="8"/>
  <c r="J48" i="8"/>
  <c r="H37" i="8"/>
  <c r="H40" i="8"/>
  <c r="H29" i="8"/>
  <c r="H32" i="8"/>
  <c r="H24" i="8"/>
  <c r="H23" i="8"/>
  <c r="I123" i="8"/>
  <c r="I117" i="8"/>
  <c r="I107" i="8"/>
  <c r="I103" i="8"/>
  <c r="I99" i="8"/>
  <c r="I91" i="8"/>
  <c r="I87" i="8"/>
  <c r="I67" i="8"/>
  <c r="I63" i="8"/>
  <c r="I59" i="8"/>
  <c r="I55" i="8"/>
  <c r="I51" i="8"/>
  <c r="H122" i="8"/>
  <c r="J122" i="8" s="1"/>
  <c r="H19" i="8"/>
  <c r="H93" i="8"/>
  <c r="I19" i="8"/>
  <c r="H45" i="8"/>
  <c r="I93" i="8"/>
  <c r="I35" i="8"/>
  <c r="J35" i="8" s="1"/>
  <c r="H111" i="8"/>
  <c r="I104" i="8"/>
  <c r="I101" i="8"/>
  <c r="I68" i="8"/>
  <c r="I66" i="8"/>
  <c r="H100" i="8"/>
  <c r="H98" i="8"/>
  <c r="H97" i="8"/>
  <c r="H60" i="8"/>
  <c r="H57" i="8"/>
  <c r="J20" i="8"/>
  <c r="H90" i="8"/>
  <c r="H17" i="8"/>
  <c r="I47" i="8"/>
  <c r="I43" i="8"/>
  <c r="I31" i="8"/>
  <c r="H123" i="8"/>
  <c r="H119" i="8"/>
  <c r="H87" i="8"/>
  <c r="H81" i="8"/>
  <c r="H67" i="8"/>
  <c r="H63" i="8"/>
  <c r="H58" i="8"/>
  <c r="H55" i="8"/>
  <c r="H51" i="8"/>
  <c r="H47" i="8"/>
  <c r="J47" i="8" s="1"/>
  <c r="H35" i="8"/>
  <c r="H31" i="8"/>
  <c r="H27" i="8"/>
  <c r="I134" i="8"/>
  <c r="I129" i="8"/>
  <c r="I125" i="8"/>
  <c r="I110" i="8"/>
  <c r="I94" i="8"/>
  <c r="I90" i="8"/>
  <c r="I82" i="8"/>
  <c r="I78" i="8"/>
  <c r="I69" i="8"/>
  <c r="I38" i="8"/>
  <c r="I26" i="8"/>
  <c r="I22" i="8"/>
  <c r="I18" i="8"/>
  <c r="H134" i="8"/>
  <c r="J134" i="8" s="1"/>
  <c r="H129" i="8"/>
  <c r="H114" i="8"/>
  <c r="H82" i="8"/>
  <c r="H69" i="8"/>
  <c r="H65" i="8"/>
  <c r="J65" i="8" s="1"/>
  <c r="H42" i="8"/>
  <c r="H38" i="8"/>
  <c r="H30" i="8"/>
  <c r="H26" i="8"/>
  <c r="I131" i="8"/>
  <c r="I127" i="8"/>
  <c r="I115" i="8"/>
  <c r="I111" i="8"/>
  <c r="I95" i="8"/>
  <c r="I83" i="8"/>
  <c r="I71" i="8"/>
  <c r="I39" i="8"/>
  <c r="I27" i="8"/>
  <c r="I45" i="8"/>
  <c r="I122" i="8"/>
  <c r="H136" i="8"/>
  <c r="J136" i="8" s="1"/>
  <c r="H135" i="8"/>
  <c r="H131" i="8"/>
  <c r="H127" i="8"/>
  <c r="H115" i="8"/>
  <c r="H99" i="8"/>
  <c r="H95" i="8"/>
  <c r="H43" i="8"/>
  <c r="J43" i="8" s="1"/>
  <c r="H39" i="8"/>
  <c r="H25" i="8"/>
  <c r="I29" i="8"/>
  <c r="I37" i="8"/>
  <c r="H50" i="8"/>
  <c r="I25" i="8"/>
  <c r="I50" i="8"/>
  <c r="J50" i="8" s="1"/>
  <c r="I54" i="8"/>
  <c r="H85" i="8"/>
  <c r="J85" i="8" s="1"/>
  <c r="H94" i="8"/>
  <c r="H113" i="8"/>
  <c r="I121" i="8"/>
  <c r="I114" i="8"/>
  <c r="I98" i="8"/>
  <c r="I86" i="8"/>
  <c r="I74" i="8"/>
  <c r="I62" i="8"/>
  <c r="I61" i="8"/>
  <c r="I58" i="8"/>
  <c r="I49" i="8"/>
  <c r="I46" i="8"/>
  <c r="I42" i="8"/>
  <c r="I33" i="8"/>
  <c r="I30" i="8"/>
  <c r="I17" i="8"/>
  <c r="H34" i="8"/>
  <c r="I41" i="8"/>
  <c r="I81" i="8"/>
  <c r="I85" i="8"/>
  <c r="I109" i="8"/>
  <c r="H133" i="8"/>
  <c r="H125" i="8"/>
  <c r="H118" i="8"/>
  <c r="H109" i="8"/>
  <c r="H102" i="8"/>
  <c r="H89" i="8"/>
  <c r="H77" i="8"/>
  <c r="H74" i="8"/>
  <c r="H53" i="8"/>
  <c r="H49" i="8"/>
  <c r="H46" i="8"/>
  <c r="H21" i="8"/>
  <c r="J21" i="8" s="1"/>
  <c r="H22" i="8"/>
  <c r="I119" i="8"/>
  <c r="I133" i="8"/>
  <c r="P135" i="8" s="1"/>
  <c r="H73" i="8"/>
  <c r="H91" i="8"/>
  <c r="H110" i="8"/>
  <c r="I105" i="8"/>
  <c r="I89" i="8"/>
  <c r="I77" i="8"/>
  <c r="J77" i="8" s="1"/>
  <c r="I21" i="8"/>
  <c r="I73" i="8"/>
  <c r="H78" i="8"/>
  <c r="H83" i="8"/>
  <c r="H71" i="8"/>
  <c r="H59" i="8"/>
  <c r="H33" i="8"/>
  <c r="H54" i="8"/>
  <c r="H41" i="8"/>
  <c r="I118" i="8"/>
  <c r="I102" i="8"/>
  <c r="I113" i="8"/>
  <c r="H121" i="8"/>
  <c r="H105" i="8"/>
  <c r="H86" i="8"/>
  <c r="H62" i="8"/>
  <c r="J62" i="8" s="1"/>
  <c r="H18" i="8"/>
  <c r="I34" i="8"/>
  <c r="H101" i="8"/>
  <c r="J84" i="8"/>
  <c r="J70" i="8"/>
  <c r="J116" i="8"/>
  <c r="J124" i="8" l="1"/>
  <c r="J39" i="8"/>
  <c r="J106" i="8"/>
  <c r="J118" i="8"/>
  <c r="J135" i="8"/>
  <c r="J104" i="8"/>
  <c r="J71" i="8"/>
  <c r="J87" i="8"/>
  <c r="J133" i="8"/>
  <c r="Q136" i="8" s="1"/>
  <c r="R136" i="8" s="1"/>
  <c r="J86" i="8"/>
  <c r="J78" i="8"/>
  <c r="J105" i="8"/>
  <c r="J121" i="8"/>
  <c r="J92" i="8"/>
  <c r="P29" i="8"/>
  <c r="J96" i="8"/>
  <c r="J83" i="8"/>
  <c r="J61" i="8"/>
  <c r="J25" i="8"/>
  <c r="J27" i="8"/>
  <c r="J17" i="8"/>
  <c r="J56" i="8"/>
  <c r="J29" i="8"/>
  <c r="J111" i="8"/>
  <c r="J115" i="8"/>
  <c r="J26" i="8"/>
  <c r="J31" i="8"/>
  <c r="J90" i="8"/>
  <c r="J93" i="8"/>
  <c r="J66" i="8"/>
  <c r="J52" i="8"/>
  <c r="J112" i="8"/>
  <c r="J18" i="8"/>
  <c r="J30" i="8"/>
  <c r="J32" i="8"/>
  <c r="J68" i="8"/>
  <c r="J44" i="8"/>
  <c r="O128" i="8"/>
  <c r="O126" i="8"/>
  <c r="J76" i="8"/>
  <c r="J40" i="8"/>
  <c r="J79" i="8"/>
  <c r="J132" i="8"/>
  <c r="P22" i="8"/>
  <c r="P80" i="8"/>
  <c r="P113" i="8"/>
  <c r="P103" i="8"/>
  <c r="J33" i="8"/>
  <c r="J94" i="8"/>
  <c r="O131" i="8"/>
  <c r="O130" i="8"/>
  <c r="P132" i="8"/>
  <c r="O122" i="8"/>
  <c r="O88" i="8"/>
  <c r="J46" i="8"/>
  <c r="J113" i="8"/>
  <c r="O59" i="8"/>
  <c r="O65" i="8"/>
  <c r="O124" i="8"/>
  <c r="P127" i="8"/>
  <c r="P68" i="8"/>
  <c r="P122" i="8"/>
  <c r="P118" i="8"/>
  <c r="P120" i="8"/>
  <c r="O135" i="8"/>
  <c r="O134" i="8"/>
  <c r="J100" i="8"/>
  <c r="J108" i="8"/>
  <c r="O133" i="8"/>
  <c r="P125" i="8"/>
  <c r="J72" i="8"/>
  <c r="O119" i="8"/>
  <c r="P115" i="8"/>
  <c r="J75" i="8"/>
  <c r="O123" i="8"/>
  <c r="J131" i="8"/>
  <c r="J57" i="8"/>
  <c r="O136" i="8"/>
  <c r="O104" i="8"/>
  <c r="J101" i="8"/>
  <c r="O76" i="8"/>
  <c r="J73" i="8"/>
  <c r="O73" i="8"/>
  <c r="P45" i="8"/>
  <c r="P39" i="8"/>
  <c r="P38" i="8"/>
  <c r="J42" i="8"/>
  <c r="P42" i="8"/>
  <c r="P98" i="8"/>
  <c r="P96" i="8"/>
  <c r="O115" i="8"/>
  <c r="O116" i="8"/>
  <c r="O113" i="8"/>
  <c r="O114" i="8"/>
  <c r="J60" i="8"/>
  <c r="O63" i="8"/>
  <c r="P105" i="8"/>
  <c r="P106" i="8"/>
  <c r="P94" i="8"/>
  <c r="P90" i="8"/>
  <c r="P82" i="8"/>
  <c r="P73" i="8"/>
  <c r="P83" i="8"/>
  <c r="P79" i="8"/>
  <c r="P70" i="8"/>
  <c r="P91" i="8"/>
  <c r="P84" i="8"/>
  <c r="P86" i="8"/>
  <c r="P85" i="8"/>
  <c r="P59" i="8"/>
  <c r="P63" i="8"/>
  <c r="P93" i="8"/>
  <c r="P104" i="8"/>
  <c r="J114" i="8"/>
  <c r="P101" i="8"/>
  <c r="P36" i="8"/>
  <c r="O60" i="8"/>
  <c r="P49" i="8"/>
  <c r="O84" i="8"/>
  <c r="O100" i="8"/>
  <c r="P107" i="8"/>
  <c r="P99" i="8"/>
  <c r="P97" i="8"/>
  <c r="O117" i="8"/>
  <c r="O51" i="8"/>
  <c r="O101" i="8"/>
  <c r="O22" i="8"/>
  <c r="P26" i="8"/>
  <c r="P102" i="8"/>
  <c r="O44" i="8"/>
  <c r="O86" i="8"/>
  <c r="O25" i="8"/>
  <c r="P61" i="8"/>
  <c r="P20" i="8"/>
  <c r="O69" i="8"/>
  <c r="O110" i="8"/>
  <c r="P27" i="8"/>
  <c r="O46" i="8"/>
  <c r="P112" i="8"/>
  <c r="P64" i="8"/>
  <c r="P25" i="8"/>
  <c r="P69" i="8"/>
  <c r="P111" i="8"/>
  <c r="O47" i="8"/>
  <c r="O49" i="8"/>
  <c r="O70" i="8"/>
  <c r="P76" i="8"/>
  <c r="P88" i="8"/>
  <c r="P65" i="8"/>
  <c r="O53" i="8"/>
  <c r="O29" i="8"/>
  <c r="P31" i="8"/>
  <c r="P71" i="8"/>
  <c r="P58" i="8"/>
  <c r="O26" i="8"/>
  <c r="O72" i="8"/>
  <c r="O36" i="8"/>
  <c r="O35" i="8"/>
  <c r="J109" i="8"/>
  <c r="O109" i="8"/>
  <c r="O106" i="8"/>
  <c r="O108" i="8"/>
  <c r="O111" i="8"/>
  <c r="O112" i="8"/>
  <c r="J99" i="8"/>
  <c r="O102" i="8"/>
  <c r="P21" i="8"/>
  <c r="J103" i="8"/>
  <c r="P55" i="8"/>
  <c r="P24" i="8"/>
  <c r="O52" i="8"/>
  <c r="P40" i="8"/>
  <c r="O37" i="8"/>
  <c r="P62" i="8"/>
  <c r="O27" i="8"/>
  <c r="O68" i="8"/>
  <c r="O97" i="8"/>
  <c r="O56" i="8"/>
  <c r="P44" i="8"/>
  <c r="P48" i="8"/>
  <c r="O41" i="8"/>
  <c r="P72" i="8"/>
  <c r="P50" i="8"/>
  <c r="J130" i="8"/>
  <c r="P129" i="8"/>
  <c r="P133" i="8"/>
  <c r="P66" i="8"/>
  <c r="O94" i="8"/>
  <c r="P126" i="8"/>
  <c r="P30" i="8"/>
  <c r="P81" i="8"/>
  <c r="P121" i="8"/>
  <c r="P108" i="8"/>
  <c r="O80" i="8"/>
  <c r="O20" i="8"/>
  <c r="O74" i="8"/>
  <c r="O32" i="8"/>
  <c r="J19" i="8"/>
  <c r="O120" i="8"/>
  <c r="O66" i="8"/>
  <c r="O48" i="8"/>
  <c r="O31" i="8"/>
  <c r="J49" i="8"/>
  <c r="O103" i="8"/>
  <c r="O28" i="8"/>
  <c r="O55" i="8"/>
  <c r="P92" i="8"/>
  <c r="J74" i="8"/>
  <c r="J34" i="8"/>
  <c r="P95" i="8"/>
  <c r="J51" i="8"/>
  <c r="J67" i="8"/>
  <c r="J126" i="8"/>
  <c r="Q129" i="8" s="1"/>
  <c r="J89" i="8"/>
  <c r="J59" i="8"/>
  <c r="P56" i="8"/>
  <c r="O23" i="8"/>
  <c r="P124" i="8"/>
  <c r="P123" i="8"/>
  <c r="O121" i="8"/>
  <c r="O81" i="8"/>
  <c r="J55" i="8"/>
  <c r="J128" i="8"/>
  <c r="J81" i="8"/>
  <c r="O21" i="8"/>
  <c r="P23" i="8"/>
  <c r="O62" i="8"/>
  <c r="P110" i="8"/>
  <c r="O95" i="8"/>
  <c r="O83" i="8"/>
  <c r="O96" i="8"/>
  <c r="O89" i="8"/>
  <c r="O75" i="8"/>
  <c r="P87" i="8"/>
  <c r="J110" i="8"/>
  <c r="P33" i="8"/>
  <c r="P74" i="8"/>
  <c r="J69" i="8"/>
  <c r="J58" i="8"/>
  <c r="J91" i="8"/>
  <c r="J37" i="8"/>
  <c r="J80" i="8"/>
  <c r="P109" i="8"/>
  <c r="P128" i="8"/>
  <c r="P54" i="8"/>
  <c r="P117" i="8"/>
  <c r="O85" i="8"/>
  <c r="O118" i="8"/>
  <c r="O91" i="8"/>
  <c r="P116" i="8"/>
  <c r="O58" i="8"/>
  <c r="O61" i="8"/>
  <c r="O40" i="8"/>
  <c r="J125" i="8"/>
  <c r="P52" i="8"/>
  <c r="P131" i="8"/>
  <c r="O129" i="8"/>
  <c r="J127" i="8"/>
  <c r="O105" i="8"/>
  <c r="O127" i="8"/>
  <c r="O99" i="8"/>
  <c r="J98" i="8"/>
  <c r="O90" i="8"/>
  <c r="J107" i="8"/>
  <c r="O39" i="8"/>
  <c r="J97" i="8"/>
  <c r="O54" i="8"/>
  <c r="O43" i="8"/>
  <c r="P130" i="8"/>
  <c r="P136" i="8"/>
  <c r="J119" i="8"/>
  <c r="O132" i="8"/>
  <c r="O45" i="8"/>
  <c r="O98" i="8"/>
  <c r="O78" i="8"/>
  <c r="P119" i="8"/>
  <c r="O38" i="8"/>
  <c r="O87" i="8"/>
  <c r="P28" i="8"/>
  <c r="P47" i="8"/>
  <c r="O42" i="8"/>
  <c r="O107" i="8"/>
  <c r="P37" i="8"/>
  <c r="P134" i="8"/>
  <c r="J123" i="8"/>
  <c r="Q121" i="8" s="1"/>
  <c r="P57" i="8"/>
  <c r="O71" i="8"/>
  <c r="O77" i="8"/>
  <c r="P46" i="8"/>
  <c r="O92" i="8"/>
  <c r="O30" i="8"/>
  <c r="P53" i="8"/>
  <c r="P35" i="8"/>
  <c r="P100" i="8"/>
  <c r="J23" i="8"/>
  <c r="J129" i="8"/>
  <c r="O33" i="8"/>
  <c r="P77" i="8"/>
  <c r="P114" i="8"/>
  <c r="O24" i="8"/>
  <c r="P34" i="8"/>
  <c r="O82" i="8"/>
  <c r="P41" i="8"/>
  <c r="P43" i="8"/>
  <c r="J24" i="8"/>
  <c r="O34" i="8"/>
  <c r="O67" i="8"/>
  <c r="O79" i="8"/>
  <c r="O125" i="8"/>
  <c r="J22" i="8"/>
  <c r="O93" i="8"/>
  <c r="O64" i="8"/>
  <c r="P78" i="8"/>
  <c r="J53" i="8"/>
  <c r="P89" i="8"/>
  <c r="P32" i="8"/>
  <c r="J38" i="8"/>
  <c r="P75" i="8"/>
  <c r="J41" i="8"/>
  <c r="P67" i="8"/>
  <c r="P60" i="8"/>
  <c r="P51" i="8"/>
  <c r="O50" i="8"/>
  <c r="O57" i="8"/>
  <c r="J54" i="8"/>
  <c r="J102" i="8"/>
  <c r="J95" i="8"/>
  <c r="J82" i="8"/>
  <c r="J63" i="8"/>
  <c r="J45" i="8"/>
  <c r="Q135" i="8" l="1"/>
  <c r="Q130" i="8"/>
  <c r="Q118" i="8"/>
  <c r="Q59" i="8"/>
  <c r="Q62" i="8"/>
  <c r="Q64" i="8"/>
  <c r="R64" i="8" s="1"/>
  <c r="Q101" i="8"/>
  <c r="Q65" i="8"/>
  <c r="Q104" i="8"/>
  <c r="R104" i="8" s="1"/>
  <c r="Q111" i="8"/>
  <c r="Q119" i="8"/>
  <c r="Q133" i="8"/>
  <c r="Q134" i="8"/>
  <c r="Q25" i="8"/>
  <c r="Q73" i="8"/>
  <c r="Q58" i="8"/>
  <c r="Q21" i="8"/>
  <c r="Q109" i="8"/>
  <c r="Q63" i="8"/>
  <c r="Q38" i="8"/>
  <c r="Q26" i="8"/>
  <c r="Q29" i="8"/>
  <c r="Q102" i="8"/>
  <c r="Q44" i="8"/>
  <c r="R44" i="8" s="1"/>
  <c r="Q34" i="8"/>
  <c r="Q76" i="8"/>
  <c r="R76" i="8" s="1"/>
  <c r="Q93" i="8"/>
  <c r="Q112" i="8"/>
  <c r="R112" i="8" s="1"/>
  <c r="Q45" i="8"/>
  <c r="Q95" i="8"/>
  <c r="Q55" i="8"/>
  <c r="Q100" i="8"/>
  <c r="R100" i="8" s="1"/>
  <c r="Q127" i="8"/>
  <c r="Q80" i="8"/>
  <c r="R80" i="8" s="1"/>
  <c r="Q77" i="8"/>
  <c r="Q57" i="8"/>
  <c r="Q39" i="8"/>
  <c r="Q49" i="8"/>
  <c r="Q68" i="8"/>
  <c r="R68" i="8" s="1"/>
  <c r="Q88" i="8"/>
  <c r="R88" i="8" s="1"/>
  <c r="Q69" i="8"/>
  <c r="Q94" i="8"/>
  <c r="Q85" i="8"/>
  <c r="Q110" i="8"/>
  <c r="Q79" i="8"/>
  <c r="Q33" i="8"/>
  <c r="Q60" i="8"/>
  <c r="R60" i="8" s="1"/>
  <c r="Q87" i="8"/>
  <c r="Q27" i="8"/>
  <c r="Q20" i="8"/>
  <c r="R20" i="8" s="1"/>
  <c r="Q92" i="8"/>
  <c r="R92" i="8" s="1"/>
  <c r="Q107" i="8"/>
  <c r="Q82" i="8"/>
  <c r="Q99" i="8"/>
  <c r="Q81" i="8"/>
  <c r="Q116" i="8"/>
  <c r="R116" i="8" s="1"/>
  <c r="Q72" i="8"/>
  <c r="R72" i="8" s="1"/>
  <c r="Q103" i="8"/>
  <c r="Q41" i="8"/>
  <c r="Q28" i="8"/>
  <c r="R28" i="8" s="1"/>
  <c r="Q96" i="8"/>
  <c r="R96" i="8" s="1"/>
  <c r="Q30" i="8"/>
  <c r="Q71" i="8"/>
  <c r="Q131" i="8"/>
  <c r="Q32" i="8"/>
  <c r="R32" i="8" s="1"/>
  <c r="Q22" i="8"/>
  <c r="Q113" i="8"/>
  <c r="Q42" i="8"/>
  <c r="Q89" i="8"/>
  <c r="Q23" i="8"/>
  <c r="Q46" i="8"/>
  <c r="Q48" i="8"/>
  <c r="R48" i="8" s="1"/>
  <c r="Q117" i="8"/>
  <c r="Q128" i="8"/>
  <c r="R128" i="8" s="1"/>
  <c r="Q84" i="8"/>
  <c r="R84" i="8" s="1"/>
  <c r="Q24" i="8"/>
  <c r="R24" i="8" s="1"/>
  <c r="Q70" i="8"/>
  <c r="Q75" i="8"/>
  <c r="Q74" i="8"/>
  <c r="Q114" i="8"/>
  <c r="Q132" i="8"/>
  <c r="R132" i="8" s="1"/>
  <c r="Q90" i="8"/>
  <c r="Q105" i="8"/>
  <c r="Q97" i="8"/>
  <c r="Q106" i="8"/>
  <c r="Q83" i="8"/>
  <c r="Q35" i="8"/>
  <c r="Q66" i="8"/>
  <c r="Q40" i="8"/>
  <c r="R40" i="8" s="1"/>
  <c r="Q67" i="8"/>
  <c r="Q53" i="8"/>
  <c r="Q115" i="8"/>
  <c r="Q108" i="8"/>
  <c r="R108" i="8" s="1"/>
  <c r="Q120" i="8"/>
  <c r="R120" i="8" s="1"/>
  <c r="C159" i="8" s="1"/>
  <c r="Q36" i="8"/>
  <c r="R36" i="8" s="1"/>
  <c r="Q43" i="8"/>
  <c r="Q98" i="8"/>
  <c r="Q91" i="8"/>
  <c r="Q86" i="8"/>
  <c r="Q126" i="8"/>
  <c r="Q125" i="8"/>
  <c r="Q122" i="8"/>
  <c r="Q78" i="8"/>
  <c r="Q31" i="8"/>
  <c r="Q124" i="8"/>
  <c r="R124" i="8" s="1"/>
  <c r="Q123" i="8"/>
  <c r="Q37" i="8"/>
  <c r="Q51" i="8"/>
  <c r="Q61" i="8"/>
  <c r="Q56" i="8"/>
  <c r="R56" i="8" s="1"/>
  <c r="Q54" i="8"/>
  <c r="Q52" i="8"/>
  <c r="R52" i="8" s="1"/>
  <c r="Q47" i="8"/>
  <c r="Q50" i="8"/>
  <c r="B58" i="3" l="1"/>
  <c r="B59" i="3"/>
  <c r="B57" i="3"/>
  <c r="P38" i="3"/>
  <c r="M38" i="3"/>
  <c r="L38" i="3"/>
  <c r="K38" i="3"/>
  <c r="J38" i="3"/>
  <c r="D38" i="3"/>
  <c r="S37" i="3"/>
  <c r="R37" i="3"/>
  <c r="Q37" i="3"/>
  <c r="P37" i="3"/>
  <c r="O37" i="3"/>
  <c r="K37" i="3"/>
  <c r="G37" i="3"/>
  <c r="F37" i="3"/>
  <c r="E37" i="3"/>
  <c r="D37" i="3"/>
  <c r="N35" i="3"/>
  <c r="M35" i="3"/>
  <c r="S34" i="3"/>
  <c r="R34" i="3"/>
  <c r="O34" i="3"/>
  <c r="G34" i="3"/>
  <c r="F34" i="3"/>
  <c r="L33" i="3"/>
  <c r="K33" i="3"/>
  <c r="H33" i="3"/>
  <c r="Q32" i="3"/>
  <c r="P32" i="3"/>
  <c r="M32" i="3"/>
  <c r="E32" i="3"/>
  <c r="D32" i="3"/>
  <c r="R31" i="3"/>
  <c r="J31" i="3"/>
  <c r="I31" i="3"/>
  <c r="F31" i="3"/>
  <c r="O30" i="3"/>
  <c r="N30" i="3"/>
  <c r="K30" i="3"/>
  <c r="S29" i="3"/>
  <c r="I29" i="3"/>
  <c r="H29" i="3"/>
  <c r="G29" i="3"/>
  <c r="D29" i="3"/>
  <c r="N37" i="3"/>
  <c r="M37" i="3"/>
  <c r="L37" i="3"/>
  <c r="J37" i="3"/>
  <c r="I37" i="3"/>
  <c r="H37" i="3"/>
  <c r="S38" i="3"/>
  <c r="R38" i="3"/>
  <c r="Q38" i="3"/>
  <c r="O38" i="3"/>
  <c r="N38" i="3"/>
  <c r="I38" i="3"/>
  <c r="H38" i="3"/>
  <c r="G38" i="3"/>
  <c r="F38" i="3"/>
  <c r="E38" i="3"/>
  <c r="Q34" i="3"/>
  <c r="P34" i="3"/>
  <c r="M34" i="3"/>
  <c r="L34" i="3"/>
  <c r="K34" i="3"/>
  <c r="J34" i="3"/>
  <c r="E34" i="3"/>
  <c r="D34" i="3"/>
  <c r="S35" i="3"/>
  <c r="R35" i="3"/>
  <c r="Q35" i="3"/>
  <c r="P35" i="3"/>
  <c r="O35" i="3"/>
  <c r="L35" i="3"/>
  <c r="K35" i="3"/>
  <c r="I35" i="3"/>
  <c r="H35" i="3"/>
  <c r="G35" i="3"/>
  <c r="F35" i="3"/>
  <c r="E35" i="3"/>
  <c r="D35" i="3"/>
  <c r="N34" i="3"/>
  <c r="I34" i="3"/>
  <c r="H34" i="3"/>
  <c r="S33" i="3"/>
  <c r="R33" i="3"/>
  <c r="Q33" i="3"/>
  <c r="P33" i="3"/>
  <c r="O33" i="3"/>
  <c r="N33" i="3"/>
  <c r="M33" i="3"/>
  <c r="J33" i="3"/>
  <c r="I33" i="3"/>
  <c r="G33" i="3"/>
  <c r="F33" i="3"/>
  <c r="E33" i="3"/>
  <c r="D33" i="3"/>
  <c r="S32" i="3"/>
  <c r="R32" i="3"/>
  <c r="O32" i="3"/>
  <c r="N32" i="3"/>
  <c r="L32" i="3"/>
  <c r="K32" i="3"/>
  <c r="J32" i="3"/>
  <c r="I32" i="3"/>
  <c r="H32" i="3"/>
  <c r="G32" i="3"/>
  <c r="F32" i="3"/>
  <c r="S31" i="3"/>
  <c r="Q31" i="3"/>
  <c r="P31" i="3"/>
  <c r="O31" i="3"/>
  <c r="N31" i="3"/>
  <c r="M31" i="3"/>
  <c r="L31" i="3"/>
  <c r="K31" i="3"/>
  <c r="H31" i="3"/>
  <c r="G31" i="3"/>
  <c r="E31" i="3"/>
  <c r="D31" i="3"/>
  <c r="S30" i="3"/>
  <c r="R30" i="3"/>
  <c r="Q30" i="3"/>
  <c r="P30" i="3"/>
  <c r="M30" i="3"/>
  <c r="L30" i="3"/>
  <c r="J30" i="3"/>
  <c r="I30" i="3"/>
  <c r="H30" i="3"/>
  <c r="G30" i="3"/>
  <c r="F30" i="3"/>
  <c r="E30" i="3"/>
  <c r="D30" i="3"/>
  <c r="R29" i="3"/>
  <c r="Q29" i="3"/>
  <c r="P29" i="3"/>
  <c r="O29" i="3"/>
  <c r="N29" i="3"/>
  <c r="M29" i="3"/>
  <c r="L29" i="3"/>
  <c r="K29" i="3"/>
  <c r="J29" i="3"/>
  <c r="F29" i="3"/>
  <c r="E29" i="3"/>
  <c r="H36" i="3" l="1"/>
  <c r="R36" i="3"/>
  <c r="E36" i="3"/>
  <c r="Q36" i="3"/>
  <c r="F36" i="3"/>
  <c r="I36" i="3"/>
  <c r="S36" i="3"/>
  <c r="K36" i="3"/>
  <c r="G36" i="3"/>
  <c r="L36" i="3"/>
  <c r="M36" i="3"/>
  <c r="N36" i="3"/>
  <c r="O36" i="3"/>
  <c r="D36" i="3"/>
  <c r="P36" i="3"/>
  <c r="J35" i="3"/>
  <c r="J36" i="3" s="1"/>
  <c r="T38" i="3" l="1"/>
  <c r="C53" i="3" s="1"/>
  <c r="C59" i="3" s="1"/>
  <c r="T33" i="3" l="1"/>
  <c r="C48" i="3" s="1"/>
  <c r="T32" i="3"/>
  <c r="C47" i="3" s="1"/>
  <c r="T31" i="3"/>
  <c r="T35" i="3" l="1"/>
  <c r="C50" i="3" s="1"/>
  <c r="C46" i="3"/>
  <c r="T34" i="3"/>
  <c r="C49" i="3" s="1"/>
  <c r="T37" i="3" l="1"/>
  <c r="C52" i="3" s="1"/>
  <c r="C57" i="3" s="1"/>
  <c r="T36" i="3"/>
  <c r="C51" i="3" s="1"/>
  <c r="C58" i="3" s="1"/>
  <c r="T29" i="3" l="1"/>
  <c r="T30" i="3"/>
  <c r="C44" i="3" s="1"/>
  <c r="C43" i="3" l="1"/>
  <c r="C4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3" authorId="0" shapeId="0" xr:uid="{3986BB4C-25D2-48F3-BFDA-FD791A0179A3}">
      <text>
        <r>
          <rPr>
            <sz val="9"/>
            <color indexed="81"/>
            <rFont val="Tahoma"/>
            <family val="2"/>
          </rPr>
          <t>Note, as explained at para 2.19 of the reasons paper the capex allowance for Vector in our draft decision package (the determination, this paper and models)
reflects an adjustment for forecast capital contributions that was inadvertently applied in the modelling. The
result of the error is that Vector’s draft decision capex allowance states $1,521.1m when it should state
$1,544.6m, in effect it is understated by $23.5m (1.5% of allowance). Instead of a capex allowance equal to
Vector’s 2024 AMP forecast, the allowance, in error reflects Vector’s 2024 AMP forecast less an adjustment of
$23.5m (see Figure 2.2). We uncovered the issue with the allowance in the final stages of our quality
assurance. Due to time constraints, the volume of consequential changes and the relatively small size of the
error we chose not to update our draft decision documentation in light of this error. We will correct for this
error in our final decision.</t>
        </r>
        <r>
          <rPr>
            <b/>
            <sz val="9"/>
            <color indexed="81"/>
            <rFont val="Tahoma"/>
            <family val="2"/>
          </rPr>
          <t xml:space="preserve">
</t>
        </r>
      </text>
    </comment>
  </commentList>
</comments>
</file>

<file path=xl/sharedStrings.xml><?xml version="1.0" encoding="utf-8"?>
<sst xmlns="http://schemas.openxmlformats.org/spreadsheetml/2006/main" count="289" uniqueCount="229">
  <si>
    <t>Estimation of CGPI adjustment (0.8%)</t>
  </si>
  <si>
    <t>The 0.8% adjustment goes into the Input cost inflators model, in cell B24 (capex input cost inflator adjustment) of sheet 'Model Inputs.'</t>
  </si>
  <si>
    <t>Inputs</t>
  </si>
  <si>
    <t>Calculations</t>
  </si>
  <si>
    <t>Four-quarter average change</t>
  </si>
  <si>
    <t>Quarter</t>
  </si>
  <si>
    <t>CGPI - construction of electricity distribution lines</t>
  </si>
  <si>
    <t>CGPI - all groups</t>
  </si>
  <si>
    <t>Difference</t>
  </si>
  <si>
    <t>Years  included in average</t>
  </si>
  <si>
    <t>Last 1 year</t>
  </si>
  <si>
    <r>
      <t>Table information:</t>
    </r>
    <r>
      <rPr>
        <sz val="11"/>
        <color theme="1"/>
        <rFont val="Calibri"/>
        <family val="2"/>
        <scheme val="minor"/>
      </rPr>
      <t xml:space="preserve"> </t>
    </r>
  </si>
  <si>
    <t>Units:</t>
  </si>
  <si>
    <t>Index, Magnitude = Units</t>
  </si>
  <si>
    <t>Table reference:</t>
  </si>
  <si>
    <t>CEP014AA</t>
  </si>
  <si>
    <t>CEP010AA</t>
  </si>
  <si>
    <t>Last updated:</t>
  </si>
  <si>
    <t>21 February 2024 10:45am</t>
  </si>
  <si>
    <t>Source: Statistics New Zealand</t>
  </si>
  <si>
    <t>Contact: Information Centre</t>
  </si>
  <si>
    <t>Telephone: 0508 525 525</t>
  </si>
  <si>
    <t>Email:info@stats.govt.nz</t>
  </si>
  <si>
    <t>Outputs</t>
  </si>
  <si>
    <t>Adjustment to CGPI</t>
  </si>
  <si>
    <t>Expenditure on assets (net of capital contribution) plus cost of financing</t>
  </si>
  <si>
    <t>Historical total</t>
  </si>
  <si>
    <t>constant</t>
  </si>
  <si>
    <t>Allowance component</t>
  </si>
  <si>
    <t>Forecast capital contribution adjustment</t>
  </si>
  <si>
    <t>Vested assets and spur asset purchases</t>
  </si>
  <si>
    <t>Total expenditure allowance</t>
  </si>
  <si>
    <t>nominal</t>
  </si>
  <si>
    <t>Total expenditure allowance, without incremental input cost adjustment</t>
  </si>
  <si>
    <t>Capital expenditure forecast - DPP4</t>
  </si>
  <si>
    <t>Total DPP3 Allowance</t>
  </si>
  <si>
    <t>CHART DATA</t>
  </si>
  <si>
    <t>Historical net expenditure (constant)</t>
  </si>
  <si>
    <t>Historical inflation adjustment</t>
  </si>
  <si>
    <t>Allowance in constant dollars</t>
  </si>
  <si>
    <t xml:space="preserve">Forecast cap. con. adjustment </t>
  </si>
  <si>
    <t>Vested assets and spur assets</t>
  </si>
  <si>
    <t>Cost escalation</t>
  </si>
  <si>
    <t>Adjustment to cost escalation</t>
  </si>
  <si>
    <t>Capex allowance (nominal)</t>
  </si>
  <si>
    <t>DPP3 allowance (nominal)</t>
  </si>
  <si>
    <t>AMP24 Forecast (nominal)</t>
  </si>
  <si>
    <t>Selected EDB</t>
  </si>
  <si>
    <t>Sum - all industry</t>
  </si>
  <si>
    <t>Convert to millions</t>
  </si>
  <si>
    <t>For chart labels</t>
  </si>
  <si>
    <t>Historical net 
capex (2019-23, 
constant $)</t>
  </si>
  <si>
    <t>Adjustment for 
historical cost 
escalation
beyond CGPI</t>
  </si>
  <si>
    <t>Increase of 
up to 25% of 
historical 
net capex</t>
  </si>
  <si>
    <t>Allowance in
constant $</t>
  </si>
  <si>
    <t xml:space="preserve">Forecast capital 
contribution
 adjustment </t>
  </si>
  <si>
    <t>Vested assets 
and 
spur assets</t>
  </si>
  <si>
    <t>Cost escalation
 (CGPI)</t>
  </si>
  <si>
    <t>Adjustment for 
cost escalation 
beyond CGPI</t>
  </si>
  <si>
    <t>DPP4 capex 
allowance 
(nominal)</t>
  </si>
  <si>
    <t>DPP3 capex 
allowance 
(nominal)</t>
  </si>
  <si>
    <t>AMP24 forecast
 (nominal)</t>
  </si>
  <si>
    <t xml:space="preserve"> </t>
  </si>
  <si>
    <t>Note: chart axis  set to make  numbers readable for industry figures</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</si>
  <si>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</si>
  <si>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</si>
  <si>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</si>
  <si>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</si>
  <si>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</si>
  <si>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</si>
  <si>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</si>
  <si>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</si>
  <si>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</si>
  <si>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</si>
  <si>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</si>
  <si>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</si>
  <si>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</si>
  <si>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</si>
  <si>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</si>
  <si>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</si>
  <si>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</si>
  <si>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</si>
  <si>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</si>
  <si>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</si>
  <si>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</si>
  <si>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</si>
  <si>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</si>
  <si>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</si>
  <si>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</si>
  <si>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</si>
  <si>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</si>
  <si>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</si>
  <si>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</si>
  <si>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</si>
  <si>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</si>
  <si>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</si>
  <si>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</si>
  <si>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</si>
  <si>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</si>
  <si>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</si>
  <si>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</si>
  <si>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</si>
  <si>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</si>
  <si>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</si>
  <si>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</si>
  <si>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</si>
  <si>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</si>
  <si>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</si>
  <si>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</si>
  <si>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</si>
  <si>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</si>
  <si>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</si>
  <si>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</si>
  <si>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</si>
  <si>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</si>
  <si>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</si>
  <si>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</si>
  <si>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</si>
  <si>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</si>
  <si>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</si>
  <si>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</si>
  <si>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</si>
  <si>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</si>
  <si>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</si>
  <si>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</si>
  <si>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</si>
  <si>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</si>
  <si>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</si>
  <si>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</si>
  <si>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</si>
  <si>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</si>
  <si>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</si>
  <si>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</si>
  <si>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</si>
  <si>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</si>
  <si>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</si>
  <si>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</si>
  <si>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</si>
  <si>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</si>
  <si>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</si>
  <si>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</si>
  <si>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</si>
  <si>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</si>
  <si>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</si>
  <si>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</si>
  <si>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</si>
  <si>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</si>
  <si>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</si>
  <si>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</si>
  <si>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</si>
  <si>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</si>
  <si>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</si>
  <si>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</si>
  <si>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</si>
  <si>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</si>
  <si>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</si>
  <si>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</si>
  <si>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</si>
  <si>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</si>
  <si>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</si>
  <si>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</si>
  <si>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</si>
  <si>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</si>
  <si>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</si>
  <si>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</si>
  <si>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</si>
  <si>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</si>
  <si>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</si>
  <si>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</si>
  <si>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</si>
  <si>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</si>
  <si>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</si>
  <si>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</si>
  <si>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</si>
  <si>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</si>
  <si>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</si>
  <si>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</si>
  <si>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</si>
  <si>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</si>
  <si>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</si>
  <si>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</si>
  <si>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</si>
  <si>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</si>
  <si>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</si>
  <si>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</si>
  <si>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</si>
  <si>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</si>
  <si>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</si>
  <si>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</si>
  <si>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</si>
  <si>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</si>
  <si>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</si>
  <si>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</si>
  <si>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WITHOUT INPUT COST INFLATION ADJUSTMENT</t>
  </si>
  <si>
    <t>WITH INPUT COST INFLATION ADJUSTMENT</t>
  </si>
  <si>
    <t>Build up of DPP4 Capex Allowance</t>
  </si>
  <si>
    <t>Electricity Distribution Business</t>
  </si>
  <si>
    <t>Price-Quality Regulation 1 April 2025 DPP Reset</t>
  </si>
  <si>
    <t>Published June 2024 v1</t>
  </si>
  <si>
    <t>Attachment B - Capex input cost inflator, Capex waterfall</t>
  </si>
  <si>
    <t>Description</t>
  </si>
  <si>
    <t>General description</t>
  </si>
  <si>
    <t xml:space="preserve">Furthermore, as indicated in our draft DPP4 reasons paper in Attachment B para B11 we are publishing the components of the DPP4 capex allowance in waterfall form for each EDB. </t>
  </si>
  <si>
    <t>Waterfall charts at the bottom of the same tab will be updated accordingly.</t>
  </si>
  <si>
    <t>This Capex input  cost inflator was used in the published "Input Cost Inflators Model".</t>
  </si>
  <si>
    <t>Tab "Capex waterfall" cell C40, provides a drop down menu where a specific EDB, or all EDBs can be selected.</t>
  </si>
  <si>
    <t>The calculation of the 0.8% per year adjustment  is demonstrated in tab CGPI adjustment.</t>
  </si>
  <si>
    <t xml:space="preserve">Backward expanding average of difference between annual growth rates in all groups GGPI and EDB specific CGPI. Data point furthest to right is a one year quarterly average up to and including the most recent data point 23Q4. </t>
  </si>
  <si>
    <t>Moving left, the average then expands to include additional quarters in the past.</t>
  </si>
  <si>
    <t>Alpine Energy</t>
  </si>
  <si>
    <t>Aurora Energy</t>
  </si>
  <si>
    <t>EA Networks</t>
  </si>
  <si>
    <t>Electricity Invercargill</t>
  </si>
  <si>
    <t>Firstlight Network</t>
  </si>
  <si>
    <t>Horizon Energy</t>
  </si>
  <si>
    <t>Nelson Electricity</t>
  </si>
  <si>
    <t>Network Tasman</t>
  </si>
  <si>
    <t>Orion NZ</t>
  </si>
  <si>
    <t>OtagoNet</t>
  </si>
  <si>
    <t>Powerco</t>
  </si>
  <si>
    <t>The Lines Company</t>
  </si>
  <si>
    <t>Top Energy</t>
  </si>
  <si>
    <t>Unison Networks</t>
  </si>
  <si>
    <t>Vector Lines</t>
  </si>
  <si>
    <t>Wellington Electricity</t>
  </si>
  <si>
    <r>
      <rPr>
        <b/>
        <sz val="11"/>
        <color theme="1"/>
        <rFont val="Calibri"/>
        <family val="2"/>
        <scheme val="minor"/>
      </rPr>
      <t>Notes:</t>
    </r>
    <r>
      <rPr>
        <sz val="11"/>
        <color theme="1"/>
        <rFont val="Calibri"/>
        <family val="2"/>
        <scheme val="minor"/>
      </rPr>
      <t xml:space="preserve">
1 - Financial quantities in this model are expressed in NZD'000. 
2 - Annual quantities relate to years ending on 31 March. 
3 - This model should not be used for purposes other than those stated under 'General description' above.</t>
    </r>
  </si>
  <si>
    <t>May 2024 draft determination</t>
  </si>
  <si>
    <t>This Excel provides  additional information on two Capex items discussed in Attachment B of the draft DPP4 reasons paper.</t>
  </si>
  <si>
    <t>In Attachment B of the draft reasons paper, in para B11.2, we discuss additional % increase to historical CGPI for each year of the reference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</si>
</sst>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_);_(* \(#,##0\);_(* &quot;-&quot;??_);_(@_)"/>
    <numFmt numFmtId="165" formatCode="_(* #,##0_);_(* \(#,##0\);_(* &quot;-&quot;_);_(@_)"/>
    <numFmt numFmtId="166" formatCode="_(* #,##0_);_(* \(#,##0\);_(* &quot;–&quot;???_);_(* @_)"/>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0"/>
      <name val="Calibri"/>
      <family val="4"/>
      <scheme val="minor"/>
    </font>
    <font>
      <b/>
      <sz val="11"/>
      <color rgb="FF3F3F3F"/>
      <name val="Calibri"/>
      <family val="2"/>
      <scheme val="minor"/>
    </font>
    <font>
      <b/>
      <sz val="16"/>
      <color theme="4"/>
      <name val="Calibri"/>
      <family val="2"/>
      <scheme val="minor"/>
    </font>
    <font>
      <b/>
      <sz val="14"/>
      <color theme="1"/>
      <name val="Calibri"/>
      <family val="2"/>
      <scheme val="minor"/>
    </font>
    <font>
      <b/>
      <sz val="12"/>
      <color theme="1"/>
      <name val="Calibri"/>
      <family val="2"/>
      <scheme val="minor"/>
    </font>
    <font>
      <sz val="11"/>
      <color theme="4"/>
      <name val="Calibri"/>
      <family val="2"/>
      <scheme val="minor"/>
    </font>
    <font>
      <i/>
      <sz val="11"/>
      <color theme="1"/>
      <name val="Calibri"/>
      <family val="2"/>
      <scheme val="minor"/>
    </font>
    <font>
      <u/>
      <sz val="11"/>
      <color theme="10"/>
      <name val="Calibri"/>
      <family val="2"/>
      <scheme val="minor"/>
    </font>
    <font>
      <sz val="11"/>
      <color rgb="FF000000"/>
      <name val="Calibri"/>
      <family val="2"/>
    </font>
    <font>
      <sz val="9"/>
      <color indexed="81"/>
      <name val="Tahoma"/>
      <family val="2"/>
    </font>
    <font>
      <b/>
      <sz val="9"/>
      <color indexed="81"/>
      <name val="Tahoma"/>
      <family val="2"/>
    </font>
    <font>
      <b/>
      <sz val="10"/>
      <color theme="1"/>
      <name val="Calibri"/>
      <family val="2"/>
      <scheme val="minor"/>
    </font>
    <font>
      <b/>
      <sz val="13"/>
      <color theme="3"/>
      <name val="Calibri"/>
      <family val="2"/>
      <scheme val="minor"/>
    </font>
    <font>
      <sz val="11"/>
      <color rgb="FFC00000"/>
      <name val="Calibri"/>
      <family val="2"/>
      <scheme val="minor"/>
    </font>
    <font>
      <b/>
      <sz val="20"/>
      <color theme="2"/>
      <name val="Calibri"/>
      <family val="2"/>
      <scheme val="minor"/>
    </font>
    <font>
      <b/>
      <sz val="20"/>
      <color rgb="FFC00000"/>
      <name val="Calibri"/>
      <family val="2"/>
      <scheme val="minor"/>
    </font>
    <font>
      <b/>
      <sz val="20"/>
      <color theme="4"/>
      <name val="Calibri"/>
      <family val="2"/>
      <scheme val="minor"/>
    </font>
    <font>
      <b/>
      <sz val="18"/>
      <name val="Calibri"/>
      <family val="2"/>
      <scheme val="minor"/>
    </font>
  </fonts>
  <fills count="6">
    <fill>
      <patternFill patternType="none"/>
    </fill>
    <fill>
      <patternFill patternType="gray125"/>
    </fill>
    <fill>
      <patternFill patternType="solid">
        <fgColor rgb="FFF2F2F2"/>
      </patternFill>
    </fill>
    <fill>
      <patternFill patternType="solid">
        <fgColor theme="3"/>
        <bgColor indexed="64"/>
      </patternFill>
    </fill>
    <fill>
      <patternFill patternType="solid">
        <fgColor theme="4" tint="0.79998168889431442"/>
        <bgColor indexed="64"/>
      </patternFill>
    </fill>
    <fill>
      <patternFill patternType="solid">
        <fgColor theme="8" tint="0.59999389629810485"/>
        <bgColor indexed="64"/>
      </patternFill>
    </fill>
  </fills>
  <borders count="15">
    <border>
      <left/>
      <right/>
      <top/>
      <bottom/>
      <diagonal/>
    </border>
    <border>
      <left style="thin">
        <color rgb="FF3F3F3F"/>
      </left>
      <right style="thin">
        <color rgb="FF3F3F3F"/>
      </right>
      <top style="thin">
        <color rgb="FF3F3F3F"/>
      </top>
      <bottom style="thin">
        <color rgb="FF3F3F3F"/>
      </bottom>
      <diagonal/>
    </border>
    <border>
      <left/>
      <right style="thin">
        <color rgb="FFB0A978"/>
      </right>
      <top style="thin">
        <color rgb="FFB0A978"/>
      </top>
      <bottom style="thin">
        <color rgb="FFB0A978"/>
      </bottom>
      <diagonal/>
    </border>
    <border>
      <left style="thin">
        <color rgb="FFB0A978"/>
      </left>
      <right style="thick">
        <color rgb="FFFF8E1D"/>
      </right>
      <top style="thin">
        <color rgb="FFB0A978"/>
      </top>
      <bottom style="thin">
        <color rgb="FFB0A978"/>
      </bottom>
      <diagonal/>
    </border>
    <border>
      <left/>
      <right style="thin">
        <color rgb="FF3F3F3F"/>
      </right>
      <top style="thin">
        <color rgb="FF3F3F3F"/>
      </top>
      <bottom style="thin">
        <color rgb="FF3F3F3F"/>
      </bottom>
      <diagonal/>
    </border>
    <border>
      <left/>
      <right/>
      <top style="thin">
        <color theme="8"/>
      </top>
      <bottom style="thin">
        <color theme="8"/>
      </bottom>
      <diagonal/>
    </border>
    <border>
      <left style="thick">
        <color theme="4"/>
      </left>
      <right style="thick">
        <color theme="4"/>
      </right>
      <top style="thick">
        <color theme="4"/>
      </top>
      <bottom style="thick">
        <color theme="4"/>
      </bottom>
      <diagonal/>
    </border>
    <border>
      <left/>
      <right/>
      <top/>
      <bottom style="thick">
        <color theme="4" tint="0.499984740745262"/>
      </bottom>
      <diagonal/>
    </border>
    <border>
      <left style="thin">
        <color auto="1"/>
      </left>
      <right/>
      <top style="thin">
        <color auto="1"/>
      </top>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rgb="FFB0A978"/>
      </top>
      <bottom style="thin">
        <color rgb="FFB0A978"/>
      </bottom>
      <diagonal/>
    </border>
    <border>
      <left/>
      <right/>
      <top/>
      <bottom style="thin">
        <color rgb="FFB0A978"/>
      </bottom>
      <diagonal/>
    </border>
  </borders>
  <cellStyleXfs count="11">
    <xf numFmtId="0" fontId="0" fillId="0" borderId="0"/>
    <xf numFmtId="49" fontId="3" fillId="0" borderId="0" applyFill="0" applyProtection="0">
      <alignment horizontal="left" indent="1"/>
    </xf>
    <xf numFmtId="0" fontId="4" fillId="2" borderId="1" applyNumberFormat="0" applyAlignment="0" applyProtection="0"/>
    <xf numFmtId="165" fontId="1" fillId="3" borderId="2" applyNumberFormat="0" applyFont="0" applyFill="0" applyAlignment="0" applyProtection="0"/>
    <xf numFmtId="9" fontId="1" fillId="0" borderId="0" applyFont="0" applyFill="0" applyBorder="0" applyAlignment="0" applyProtection="0"/>
    <xf numFmtId="0" fontId="10" fillId="0" borderId="0" applyNumberFormat="0" applyFill="0" applyBorder="0" applyAlignment="0" applyProtection="0"/>
    <xf numFmtId="41" fontId="1" fillId="3" borderId="2" applyNumberFormat="0" applyFont="0" applyFill="0" applyAlignment="0" applyProtection="0"/>
    <xf numFmtId="0" fontId="15" fillId="0" borderId="7" applyNumberFormat="0" applyFill="0" applyAlignment="0" applyProtection="0"/>
    <xf numFmtId="49" fontId="17" fillId="0" borderId="0" applyFill="0" applyAlignment="0"/>
    <xf numFmtId="49" fontId="18" fillId="0" borderId="0" applyFill="0" applyAlignment="0"/>
    <xf numFmtId="0" fontId="1" fillId="3" borderId="13" applyNumberFormat="0" applyFill="0" applyAlignment="0"/>
  </cellStyleXfs>
  <cellXfs count="60">
    <xf numFmtId="0" fontId="0" fillId="0" borderId="0" xfId="0"/>
    <xf numFmtId="0" fontId="0" fillId="0" borderId="0" xfId="0" applyAlignment="1">
      <alignment horizontal="left" indent="4"/>
    </xf>
    <xf numFmtId="0" fontId="2" fillId="0" borderId="0" xfId="0" applyFont="1"/>
    <xf numFmtId="0" fontId="0" fillId="0" borderId="0" xfId="0" applyAlignment="1">
      <alignment horizontal="left" indent="2"/>
    </xf>
    <xf numFmtId="0" fontId="0" fillId="0" borderId="0" xfId="0" applyAlignment="1">
      <alignment horizontal="center" vertical="center"/>
    </xf>
    <xf numFmtId="166" fontId="1" fillId="0" borderId="2" xfId="3" applyNumberFormat="1" applyFill="1"/>
    <xf numFmtId="164" fontId="4" fillId="0" borderId="1" xfId="2" applyNumberFormat="1" applyFill="1"/>
    <xf numFmtId="166" fontId="0" fillId="0" borderId="0" xfId="0" applyNumberFormat="1" applyAlignment="1">
      <alignment horizontal="center" vertical="center"/>
    </xf>
    <xf numFmtId="49" fontId="3" fillId="0" borderId="0" xfId="1" applyAlignment="1">
      <alignment horizontal="center"/>
    </xf>
    <xf numFmtId="166" fontId="0" fillId="0" borderId="0" xfId="0" applyNumberFormat="1"/>
    <xf numFmtId="0" fontId="0" fillId="0" borderId="0" xfId="0" applyAlignment="1">
      <alignment wrapText="1"/>
    </xf>
    <xf numFmtId="0" fontId="2" fillId="0" borderId="0" xfId="0" applyFont="1" applyAlignment="1">
      <alignment vertical="center"/>
    </xf>
    <xf numFmtId="164" fontId="4" fillId="0" borderId="4" xfId="2" applyNumberFormat="1" applyFill="1" applyBorder="1"/>
    <xf numFmtId="166" fontId="1" fillId="0" borderId="3" xfId="3" applyNumberFormat="1" applyFill="1" applyBorder="1"/>
    <xf numFmtId="0" fontId="5" fillId="0" borderId="0" xfId="0" applyFont="1"/>
    <xf numFmtId="0" fontId="6" fillId="0" borderId="0" xfId="0" applyFont="1"/>
    <xf numFmtId="0" fontId="7" fillId="0" borderId="0" xfId="0" applyFont="1"/>
    <xf numFmtId="0" fontId="2" fillId="0" borderId="0" xfId="0" applyFont="1" applyAlignment="1">
      <alignment wrapText="1"/>
    </xf>
    <xf numFmtId="0" fontId="0" fillId="0" borderId="5" xfId="0" applyBorder="1"/>
    <xf numFmtId="1" fontId="8" fillId="0" borderId="5" xfId="0" applyNumberFormat="1" applyFont="1" applyBorder="1"/>
    <xf numFmtId="10" fontId="0" fillId="0" borderId="5" xfId="4" applyNumberFormat="1" applyFont="1" applyBorder="1"/>
    <xf numFmtId="10" fontId="0" fillId="0" borderId="5" xfId="0" applyNumberFormat="1" applyBorder="1"/>
    <xf numFmtId="1" fontId="0" fillId="0" borderId="5" xfId="0" applyNumberFormat="1" applyBorder="1"/>
    <xf numFmtId="167" fontId="0" fillId="0" borderId="0" xfId="0" applyNumberFormat="1"/>
    <xf numFmtId="10" fontId="0" fillId="0" borderId="5" xfId="4" applyNumberFormat="1" applyFont="1" applyFill="1" applyBorder="1"/>
    <xf numFmtId="0" fontId="9" fillId="0" borderId="0" xfId="0" applyFont="1" applyAlignment="1">
      <alignment horizontal="left" vertical="top" wrapText="1"/>
    </xf>
    <xf numFmtId="167" fontId="9" fillId="0" borderId="0" xfId="0" applyNumberFormat="1" applyFont="1" applyAlignment="1">
      <alignment horizontal="left" vertical="top" wrapText="1"/>
    </xf>
    <xf numFmtId="0" fontId="10" fillId="0" borderId="0" xfId="5" applyAlignment="1">
      <alignment wrapText="1"/>
    </xf>
    <xf numFmtId="0" fontId="11" fillId="0" borderId="0" xfId="0" applyFont="1"/>
    <xf numFmtId="10" fontId="0" fillId="0" borderId="0" xfId="0" applyNumberFormat="1"/>
    <xf numFmtId="0" fontId="2" fillId="0" borderId="0" xfId="0" applyFont="1" applyAlignment="1">
      <alignment horizontal="right" wrapText="1"/>
    </xf>
    <xf numFmtId="167" fontId="0" fillId="0" borderId="5" xfId="0" applyNumberFormat="1" applyBorder="1"/>
    <xf numFmtId="0" fontId="14" fillId="0" borderId="0" xfId="0" applyFont="1" applyAlignment="1">
      <alignment horizontal="center" vertical="center" wrapText="1"/>
    </xf>
    <xf numFmtId="0" fontId="0" fillId="4" borderId="6" xfId="0" applyFill="1" applyBorder="1"/>
    <xf numFmtId="0" fontId="6" fillId="0" borderId="0" xfId="0" applyFont="1" applyAlignment="1">
      <alignment horizontal="left" vertical="top" wrapText="1"/>
    </xf>
    <xf numFmtId="167" fontId="0" fillId="5" borderId="5" xfId="0" applyNumberFormat="1" applyFill="1" applyBorder="1"/>
    <xf numFmtId="167" fontId="0" fillId="5" borderId="0" xfId="0" applyNumberFormat="1" applyFill="1"/>
    <xf numFmtId="167" fontId="0" fillId="5" borderId="0" xfId="0" applyNumberFormat="1" applyFill="1" applyAlignment="1">
      <alignment horizontal="left" vertical="top" wrapText="1"/>
    </xf>
    <xf numFmtId="49" fontId="3" fillId="0" borderId="0" xfId="1" applyFill="1" applyAlignment="1">
      <alignment horizontal="center"/>
    </xf>
    <xf numFmtId="49" fontId="3" fillId="0" borderId="0" xfId="1" applyAlignment="1">
      <alignment horizontal="center" vertical="center"/>
    </xf>
    <xf numFmtId="0" fontId="0" fillId="0" borderId="8" xfId="0" applyBorder="1"/>
    <xf numFmtId="0" fontId="0" fillId="0" borderId="9" xfId="0" applyBorder="1"/>
    <xf numFmtId="0" fontId="16" fillId="0" borderId="10" xfId="0" applyFont="1" applyBorder="1"/>
    <xf numFmtId="49" fontId="18" fillId="0" borderId="10" xfId="8" applyFont="1" applyFill="1" applyBorder="1" applyAlignment="1">
      <alignment horizontal="centerContinuous"/>
    </xf>
    <xf numFmtId="0" fontId="0" fillId="0" borderId="0" xfId="0" applyAlignment="1">
      <alignment horizontal="centerContinuous"/>
    </xf>
    <xf numFmtId="0" fontId="0" fillId="0" borderId="10" xfId="0" applyBorder="1"/>
    <xf numFmtId="15" fontId="14" fillId="0" borderId="10" xfId="0" applyNumberFormat="1" applyFont="1" applyBorder="1" applyAlignment="1">
      <alignment horizontal="centerContinuous"/>
    </xf>
    <xf numFmtId="0" fontId="0" fillId="0" borderId="11" xfId="0" applyBorder="1"/>
    <xf numFmtId="0" fontId="0" fillId="0" borderId="12" xfId="0" applyBorder="1"/>
    <xf numFmtId="49" fontId="19" fillId="0" borderId="10" xfId="8" applyFont="1" applyFill="1" applyBorder="1" applyAlignment="1">
      <alignment horizontal="centerContinuous"/>
    </xf>
    <xf numFmtId="49" fontId="18" fillId="0" borderId="0" xfId="9"/>
    <xf numFmtId="0" fontId="0" fillId="0" borderId="0" xfId="10" applyFont="1" applyFill="1" applyBorder="1" applyAlignment="1">
      <alignment horizontal="left" vertical="top" wrapText="1"/>
    </xf>
    <xf numFmtId="0" fontId="1" fillId="0" borderId="0" xfId="10" applyFill="1" applyBorder="1" applyAlignment="1">
      <alignment horizontal="left" vertical="top" wrapText="1"/>
    </xf>
    <xf numFmtId="0" fontId="0" fillId="0" borderId="0" xfId="10" applyFont="1" applyFill="1" applyBorder="1" applyAlignment="1">
      <alignment horizontal="left" vertical="top"/>
    </xf>
    <xf numFmtId="0" fontId="20" fillId="0" borderId="0" xfId="7" applyFont="1" applyFill="1" applyBorder="1" applyAlignment="1">
      <alignment horizontal="left"/>
    </xf>
    <xf numFmtId="0" fontId="0" fillId="0" borderId="14" xfId="10" applyFont="1" applyFill="1" applyBorder="1" applyAlignment="1">
      <alignment horizontal="left" vertical="top" wrapText="1"/>
    </xf>
    <xf numFmtId="0" fontId="1" fillId="0" borderId="14" xfId="10" applyFill="1" applyBorder="1" applyAlignment="1">
      <alignment horizontal="left" vertical="top" wrapText="1"/>
    </xf>
    <xf numFmtId="0" fontId="0" fillId="0" borderId="0" xfId="10" applyFont="1" applyFill="1" applyBorder="1" applyAlignment="1">
      <alignment horizontal="left" vertical="top" wrapText="1"/>
    </xf>
    <xf numFmtId="0" fontId="1" fillId="0" borderId="0" xfId="10" applyFill="1" applyBorder="1" applyAlignment="1">
      <alignment horizontal="left" vertical="top" wrapText="1"/>
    </xf>
    <xf numFmtId="0" fontId="9" fillId="0" borderId="0" xfId="0" applyFont="1" applyAlignment="1">
      <alignment horizontal="left" vertical="top" wrapText="1"/>
    </xf>
  </cellXfs>
  <cellStyles count="11">
    <cellStyle name="Explanatory Text 3" xfId="1" xr:uid="{502B7D0B-9127-4988-A478-A61F6C496EC2}"/>
    <cellStyle name="Heading 2" xfId="7" builtinId="17"/>
    <cellStyle name="Hyperlink" xfId="5" builtinId="8"/>
    <cellStyle name="Normal" xfId="0" builtinId="0"/>
    <cellStyle name="Output" xfId="2" builtinId="21"/>
    <cellStyle name="Output 2" xfId="10" xr:uid="{8EA494F5-3802-4081-B248-B53C5DB6C699}"/>
    <cellStyle name="Percent" xfId="4" builtinId="5"/>
    <cellStyle name="Rt border" xfId="3" xr:uid="{9514EE4A-3BAD-4B2A-A155-450509058699}"/>
    <cellStyle name="Rt border 2" xfId="6" xr:uid="{FEDCC038-23CB-4D14-8C12-01E354CD4DEF}"/>
    <cellStyle name="Title 2" xfId="8" xr:uid="{E866467B-D919-47EA-A94A-4B8A9374C5D3}"/>
    <cellStyle name="Title 3" xfId="9" xr:uid="{DD0305DC-9EF1-41A4-A739-8883FB2E7027}"/>
  </cellStyles>
  <dxfs count="0"/>
  <tableStyles count="0" defaultTableStyle="TableStyleMedium2" defaultPivotStyle="PivotStyleLight16"/>
  <colors>
    <mruColors>
      <color rgb="FFAAC6C1"/>
      <color rgb="FFFF8E1D"/>
      <color rgb="FFFF9933"/>
      <color rgb="FFFF9900"/>
      <color rgb="FFEAB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88244406452622"/>
          <c:y val="2.6101517334281277E-2"/>
          <c:w val="0.83253277017088978"/>
          <c:h val="0.90297301765313009"/>
        </c:manualLayout>
      </c:layout>
      <c:lineChart>
        <c:grouping val="standard"/>
        <c:varyColors val="0"/>
        <c:ser>
          <c:idx val="0"/>
          <c:order val="0"/>
          <c:tx>
            <c:strRef>
              <c:f>'CGPI adjustment'!$H$7</c:f>
              <c:strCache>
                <c:ptCount val="1"/>
                <c:pt idx="0">
                  <c:v>CGPI - construction of electricity distribution lines</c:v>
                </c:pt>
              </c:strCache>
            </c:strRef>
          </c:tx>
          <c:spPr>
            <a:ln w="28575" cap="rnd">
              <a:solidFill>
                <a:schemeClr val="accent5"/>
              </a:solidFill>
              <a:round/>
            </a:ln>
            <a:effectLst/>
          </c:spPr>
          <c:marker>
            <c:symbol val="none"/>
          </c:marker>
          <c:cat>
            <c:strRef>
              <c:f>'CGPI adjustment'!$G$16:$G$136</c:f>
              <c:strCache>
                <c:ptCount val="121"/>
                <c:pt idx="0">
                  <c:v>1993</c:v>
                </c:pt>
                <c:pt idx="1">
                  <c:v>1994</c:v>
                </c:pt>
                <c:pt idx="2">
                  <c:v>1994</c:v>
                </c:pt>
                <c:pt idx="3">
                  <c:v>1994</c:v>
                </c:pt>
                <c:pt idx="4">
                  <c:v>1994</c:v>
                </c:pt>
                <c:pt idx="5">
                  <c:v>1995</c:v>
                </c:pt>
                <c:pt idx="6">
                  <c:v>1995</c:v>
                </c:pt>
                <c:pt idx="7">
                  <c:v>1995</c:v>
                </c:pt>
                <c:pt idx="8">
                  <c:v>1995</c:v>
                </c:pt>
                <c:pt idx="9">
                  <c:v>1996</c:v>
                </c:pt>
                <c:pt idx="10">
                  <c:v>1996</c:v>
                </c:pt>
                <c:pt idx="11">
                  <c:v>1996</c:v>
                </c:pt>
                <c:pt idx="12">
                  <c:v>1996</c:v>
                </c:pt>
                <c:pt idx="13">
                  <c:v>1997</c:v>
                </c:pt>
                <c:pt idx="14">
                  <c:v>1997</c:v>
                </c:pt>
                <c:pt idx="15">
                  <c:v>1997</c:v>
                </c:pt>
                <c:pt idx="16">
                  <c:v>1997</c:v>
                </c:pt>
                <c:pt idx="17">
                  <c:v>1998</c:v>
                </c:pt>
                <c:pt idx="18">
                  <c:v>1998</c:v>
                </c:pt>
                <c:pt idx="19">
                  <c:v>1998</c:v>
                </c:pt>
                <c:pt idx="20">
                  <c:v>1998</c:v>
                </c:pt>
                <c:pt idx="21">
                  <c:v>1999</c:v>
                </c:pt>
                <c:pt idx="22">
                  <c:v>1999</c:v>
                </c:pt>
                <c:pt idx="23">
                  <c:v>1999</c:v>
                </c:pt>
                <c:pt idx="24">
                  <c:v>1999</c:v>
                </c:pt>
                <c:pt idx="25">
                  <c:v>2000</c:v>
                </c:pt>
                <c:pt idx="26">
                  <c:v>2000</c:v>
                </c:pt>
                <c:pt idx="27">
                  <c:v>2000</c:v>
                </c:pt>
                <c:pt idx="28">
                  <c:v>2000</c:v>
                </c:pt>
                <c:pt idx="29">
                  <c:v>2001</c:v>
                </c:pt>
                <c:pt idx="30">
                  <c:v>2001</c:v>
                </c:pt>
                <c:pt idx="31">
                  <c:v>2001</c:v>
                </c:pt>
                <c:pt idx="32">
                  <c:v>2001</c:v>
                </c:pt>
                <c:pt idx="33">
                  <c:v>2002</c:v>
                </c:pt>
                <c:pt idx="34">
                  <c:v>2002</c:v>
                </c:pt>
                <c:pt idx="35">
                  <c:v>2002</c:v>
                </c:pt>
                <c:pt idx="36">
                  <c:v>2002</c:v>
                </c:pt>
                <c:pt idx="37">
                  <c:v>2003</c:v>
                </c:pt>
                <c:pt idx="38">
                  <c:v>2003</c:v>
                </c:pt>
                <c:pt idx="39">
                  <c:v>2003</c:v>
                </c:pt>
                <c:pt idx="40">
                  <c:v>2003</c:v>
                </c:pt>
                <c:pt idx="41">
                  <c:v>2004</c:v>
                </c:pt>
                <c:pt idx="42">
                  <c:v>2004</c:v>
                </c:pt>
                <c:pt idx="43">
                  <c:v>2004</c:v>
                </c:pt>
                <c:pt idx="44">
                  <c:v>2004</c:v>
                </c:pt>
                <c:pt idx="45">
                  <c:v>2005</c:v>
                </c:pt>
                <c:pt idx="46">
                  <c:v>2005</c:v>
                </c:pt>
                <c:pt idx="47">
                  <c:v>2005</c:v>
                </c:pt>
                <c:pt idx="48">
                  <c:v>2005</c:v>
                </c:pt>
                <c:pt idx="49">
                  <c:v>2006</c:v>
                </c:pt>
                <c:pt idx="50">
                  <c:v>2006</c:v>
                </c:pt>
                <c:pt idx="51">
                  <c:v>2006</c:v>
                </c:pt>
                <c:pt idx="52">
                  <c:v>2006</c:v>
                </c:pt>
                <c:pt idx="53">
                  <c:v>2007</c:v>
                </c:pt>
                <c:pt idx="54">
                  <c:v>2007</c:v>
                </c:pt>
                <c:pt idx="55">
                  <c:v>2007</c:v>
                </c:pt>
                <c:pt idx="56">
                  <c:v>2007</c:v>
                </c:pt>
                <c:pt idx="57">
                  <c:v>2008</c:v>
                </c:pt>
                <c:pt idx="58">
                  <c:v>2008</c:v>
                </c:pt>
                <c:pt idx="59">
                  <c:v>2008</c:v>
                </c:pt>
                <c:pt idx="60">
                  <c:v>2008</c:v>
                </c:pt>
                <c:pt idx="61">
                  <c:v>2009</c:v>
                </c:pt>
                <c:pt idx="62">
                  <c:v>2009</c:v>
                </c:pt>
                <c:pt idx="63">
                  <c:v>2009</c:v>
                </c:pt>
                <c:pt idx="64">
                  <c:v>2009</c:v>
                </c:pt>
                <c:pt idx="65">
                  <c:v>2010</c:v>
                </c:pt>
                <c:pt idx="66">
                  <c:v>2010</c:v>
                </c:pt>
                <c:pt idx="67">
                  <c:v>2010</c:v>
                </c:pt>
                <c:pt idx="68">
                  <c:v>2010</c:v>
                </c:pt>
                <c:pt idx="69">
                  <c:v>2011</c:v>
                </c:pt>
                <c:pt idx="70">
                  <c:v>2011</c:v>
                </c:pt>
                <c:pt idx="71">
                  <c:v>2011</c:v>
                </c:pt>
                <c:pt idx="72">
                  <c:v>2011</c:v>
                </c:pt>
                <c:pt idx="73">
                  <c:v>2012</c:v>
                </c:pt>
                <c:pt idx="74">
                  <c:v>2012</c:v>
                </c:pt>
                <c:pt idx="75">
                  <c:v>2012</c:v>
                </c:pt>
                <c:pt idx="76">
                  <c:v>2012</c:v>
                </c:pt>
                <c:pt idx="77">
                  <c:v>2013</c:v>
                </c:pt>
                <c:pt idx="78">
                  <c:v>2013</c:v>
                </c:pt>
                <c:pt idx="79">
                  <c:v>2013</c:v>
                </c:pt>
                <c:pt idx="80">
                  <c:v>2013</c:v>
                </c:pt>
                <c:pt idx="81">
                  <c:v>2014</c:v>
                </c:pt>
                <c:pt idx="82">
                  <c:v>2014</c:v>
                </c:pt>
                <c:pt idx="83">
                  <c:v>2014</c:v>
                </c:pt>
                <c:pt idx="84">
                  <c:v>2014</c:v>
                </c:pt>
                <c:pt idx="85">
                  <c:v>2015</c:v>
                </c:pt>
                <c:pt idx="86">
                  <c:v>2015</c:v>
                </c:pt>
                <c:pt idx="87">
                  <c:v>2015</c:v>
                </c:pt>
                <c:pt idx="88">
                  <c:v>2015</c:v>
                </c:pt>
                <c:pt idx="89">
                  <c:v>2016</c:v>
                </c:pt>
                <c:pt idx="90">
                  <c:v>2016</c:v>
                </c:pt>
                <c:pt idx="91">
                  <c:v>2016</c:v>
                </c:pt>
                <c:pt idx="92">
                  <c:v>2016</c:v>
                </c:pt>
                <c:pt idx="93">
                  <c:v>2017</c:v>
                </c:pt>
                <c:pt idx="94">
                  <c:v>2017</c:v>
                </c:pt>
                <c:pt idx="95">
                  <c:v>2017</c:v>
                </c:pt>
                <c:pt idx="96">
                  <c:v>2017</c:v>
                </c:pt>
                <c:pt idx="97">
                  <c:v>2018</c:v>
                </c:pt>
                <c:pt idx="98">
                  <c:v>2018</c:v>
                </c:pt>
                <c:pt idx="99">
                  <c:v>2018</c:v>
                </c:pt>
                <c:pt idx="100">
                  <c:v>2018</c:v>
                </c:pt>
                <c:pt idx="101">
                  <c:v>2019</c:v>
                </c:pt>
                <c:pt idx="102">
                  <c:v>2019</c:v>
                </c:pt>
                <c:pt idx="103">
                  <c:v>2019</c:v>
                </c:pt>
                <c:pt idx="104">
                  <c:v>2019</c:v>
                </c:pt>
                <c:pt idx="105">
                  <c:v>2020</c:v>
                </c:pt>
                <c:pt idx="106">
                  <c:v>2020</c:v>
                </c:pt>
                <c:pt idx="107">
                  <c:v>2020</c:v>
                </c:pt>
                <c:pt idx="108">
                  <c:v>2020</c:v>
                </c:pt>
                <c:pt idx="109">
                  <c:v>2021</c:v>
                </c:pt>
                <c:pt idx="110">
                  <c:v>2021</c:v>
                </c:pt>
                <c:pt idx="111">
                  <c:v>2021</c:v>
                </c:pt>
                <c:pt idx="112">
                  <c:v>2021</c:v>
                </c:pt>
                <c:pt idx="113">
                  <c:v>2022</c:v>
                </c:pt>
                <c:pt idx="114">
                  <c:v>2022</c:v>
                </c:pt>
                <c:pt idx="115">
                  <c:v>2022</c:v>
                </c:pt>
                <c:pt idx="116">
                  <c:v>2022</c:v>
                </c:pt>
                <c:pt idx="117">
                  <c:v>2023</c:v>
                </c:pt>
                <c:pt idx="118">
                  <c:v>2023</c:v>
                </c:pt>
                <c:pt idx="119">
                  <c:v>2023</c:v>
                </c:pt>
                <c:pt idx="120">
                  <c:v>2023</c:v>
                </c:pt>
              </c:strCache>
            </c:strRef>
          </c:cat>
          <c:val>
            <c:numRef>
              <c:f>'CGPI adjustment'!$H$16:$H$136</c:f>
              <c:numCache>
                <c:formatCode>0.00%</c:formatCode>
                <c:ptCount val="121"/>
                <c:pt idx="0">
                  <c:v>1.4228797744330945E-2</c:v>
                </c:pt>
                <c:pt idx="1">
                  <c:v>1.6920456661251304E-3</c:v>
                </c:pt>
                <c:pt idx="2">
                  <c:v>-3.3688950142420904E-3</c:v>
                </c:pt>
                <c:pt idx="3">
                  <c:v>-5.0406043098257802E-3</c:v>
                </c:pt>
                <c:pt idx="4">
                  <c:v>2.8058374658184171E-3</c:v>
                </c:pt>
                <c:pt idx="5">
                  <c:v>1.4358108978125061E-2</c:v>
                </c:pt>
                <c:pt idx="6">
                  <c:v>2.2253521622411121E-2</c:v>
                </c:pt>
                <c:pt idx="7">
                  <c:v>2.8426681206021653E-2</c:v>
                </c:pt>
                <c:pt idx="8">
                  <c:v>3.077783976089199E-2</c:v>
                </c:pt>
                <c:pt idx="9">
                  <c:v>2.6089370163808745E-2</c:v>
                </c:pt>
                <c:pt idx="10">
                  <c:v>2.204464189247779E-2</c:v>
                </c:pt>
                <c:pt idx="11">
                  <c:v>1.5051999386428871E-2</c:v>
                </c:pt>
                <c:pt idx="12">
                  <c:v>2.1715530259680538E-3</c:v>
                </c:pt>
                <c:pt idx="13">
                  <c:v>-1.622936970258837E-3</c:v>
                </c:pt>
                <c:pt idx="14">
                  <c:v>-4.3138319437437955E-3</c:v>
                </c:pt>
                <c:pt idx="15">
                  <c:v>2.6961327017627212E-4</c:v>
                </c:pt>
                <c:pt idx="16">
                  <c:v>1.5167929925304913E-2</c:v>
                </c:pt>
                <c:pt idx="17">
                  <c:v>2.0319696276082322E-2</c:v>
                </c:pt>
                <c:pt idx="18">
                  <c:v>2.626590837707421E-2</c:v>
                </c:pt>
                <c:pt idx="19">
                  <c:v>3.0458221665482732E-2</c:v>
                </c:pt>
                <c:pt idx="20">
                  <c:v>2.53468528319305E-2</c:v>
                </c:pt>
                <c:pt idx="21">
                  <c:v>2.7615507522320337E-2</c:v>
                </c:pt>
                <c:pt idx="22">
                  <c:v>2.3482849155565422E-2</c:v>
                </c:pt>
                <c:pt idx="23">
                  <c:v>2.2495421199390853E-2</c:v>
                </c:pt>
                <c:pt idx="24">
                  <c:v>3.0184749719005755E-2</c:v>
                </c:pt>
                <c:pt idx="25">
                  <c:v>4.0051678607998076E-2</c:v>
                </c:pt>
                <c:pt idx="26">
                  <c:v>5.8004640646913685E-2</c:v>
                </c:pt>
                <c:pt idx="27">
                  <c:v>6.4466616586973391E-2</c:v>
                </c:pt>
                <c:pt idx="28">
                  <c:v>6.7441273877795638E-2</c:v>
                </c:pt>
                <c:pt idx="29">
                  <c:v>6.8322981478760703E-2</c:v>
                </c:pt>
                <c:pt idx="30">
                  <c:v>6.457115001537117E-2</c:v>
                </c:pt>
                <c:pt idx="31">
                  <c:v>6.3205960171360376E-2</c:v>
                </c:pt>
                <c:pt idx="32">
                  <c:v>5.0875533462895861E-2</c:v>
                </c:pt>
                <c:pt idx="33">
                  <c:v>3.1627907613478445E-2</c:v>
                </c:pt>
                <c:pt idx="34">
                  <c:v>1.6021973146997492E-2</c:v>
                </c:pt>
                <c:pt idx="35">
                  <c:v>3.8426759290772772E-3</c:v>
                </c:pt>
                <c:pt idx="36">
                  <c:v>6.0797106335777062E-3</c:v>
                </c:pt>
                <c:pt idx="37">
                  <c:v>1.3300270585886453E-2</c:v>
                </c:pt>
                <c:pt idx="38">
                  <c:v>1.8247353233746821E-2</c:v>
                </c:pt>
                <c:pt idx="39">
                  <c:v>2.4769195977147662E-2</c:v>
                </c:pt>
                <c:pt idx="40">
                  <c:v>2.2381379302931048E-2</c:v>
                </c:pt>
                <c:pt idx="41">
                  <c:v>2.4471634991088287E-2</c:v>
                </c:pt>
                <c:pt idx="42">
                  <c:v>3.8716814520443732E-2</c:v>
                </c:pt>
                <c:pt idx="43">
                  <c:v>5.8228962383638283E-2</c:v>
                </c:pt>
                <c:pt idx="44">
                  <c:v>8.8441332152249919E-2</c:v>
                </c:pt>
                <c:pt idx="45">
                  <c:v>0.10857763415438026</c:v>
                </c:pt>
                <c:pt idx="46">
                  <c:v>0.11246006382513163</c:v>
                </c:pt>
                <c:pt idx="47">
                  <c:v>0.10693521418819585</c:v>
                </c:pt>
                <c:pt idx="48">
                  <c:v>8.930007870319101E-2</c:v>
                </c:pt>
                <c:pt idx="49">
                  <c:v>8.5210575976059078E-2</c:v>
                </c:pt>
                <c:pt idx="50">
                  <c:v>0.10396323848956679</c:v>
                </c:pt>
                <c:pt idx="51">
                  <c:v>0.1453761023882052</c:v>
                </c:pt>
                <c:pt idx="52">
                  <c:v>0.20919497833093459</c:v>
                </c:pt>
                <c:pt idx="53">
                  <c:v>0.25938628262687424</c:v>
                </c:pt>
                <c:pt idx="54">
                  <c:v>0.25979882158203571</c:v>
                </c:pt>
                <c:pt idx="55">
                  <c:v>0.23566983298036592</c:v>
                </c:pt>
                <c:pt idx="56">
                  <c:v>0.18613528744135732</c:v>
                </c:pt>
                <c:pt idx="57">
                  <c:v>0.14705460707878526</c:v>
                </c:pt>
                <c:pt idx="58">
                  <c:v>0.15294603430428722</c:v>
                </c:pt>
                <c:pt idx="59">
                  <c:v>0.1455268386787818</c:v>
                </c:pt>
                <c:pt idx="60">
                  <c:v>0.14649845531298444</c:v>
                </c:pt>
                <c:pt idx="61">
                  <c:v>0.13982256698118722</c:v>
                </c:pt>
                <c:pt idx="62">
                  <c:v>9.8865672168287011E-2</c:v>
                </c:pt>
                <c:pt idx="63">
                  <c:v>8.2610205033552875E-2</c:v>
                </c:pt>
                <c:pt idx="64">
                  <c:v>8.3202335623940638E-2</c:v>
                </c:pt>
                <c:pt idx="65">
                  <c:v>0.10030695057003292</c:v>
                </c:pt>
                <c:pt idx="66">
                  <c:v>0.1403890037270854</c:v>
                </c:pt>
                <c:pt idx="67">
                  <c:v>0.16340707471948845</c:v>
                </c:pt>
                <c:pt idx="68">
                  <c:v>0.15154970463592554</c:v>
                </c:pt>
                <c:pt idx="69">
                  <c:v>0.13250971369117459</c:v>
                </c:pt>
                <c:pt idx="70">
                  <c:v>0.11634111450898188</c:v>
                </c:pt>
                <c:pt idx="71">
                  <c:v>0.10178210533905174</c:v>
                </c:pt>
                <c:pt idx="72">
                  <c:v>0.10739040401538147</c:v>
                </c:pt>
                <c:pt idx="73">
                  <c:v>9.4484032912554028E-2</c:v>
                </c:pt>
                <c:pt idx="74">
                  <c:v>6.2137248674838386E-2</c:v>
                </c:pt>
                <c:pt idx="75">
                  <c:v>3.9769885370530611E-2</c:v>
                </c:pt>
                <c:pt idx="76">
                  <c:v>1.0486099903902923E-2</c:v>
                </c:pt>
                <c:pt idx="77">
                  <c:v>-5.6265587042947374E-4</c:v>
                </c:pt>
                <c:pt idx="78">
                  <c:v>-2.8126011259679284E-3</c:v>
                </c:pt>
                <c:pt idx="79">
                  <c:v>-2.8866974608490192E-3</c:v>
                </c:pt>
                <c:pt idx="80">
                  <c:v>4.6657550214999066E-3</c:v>
                </c:pt>
                <c:pt idx="81">
                  <c:v>7.9620398132229653E-3</c:v>
                </c:pt>
                <c:pt idx="82">
                  <c:v>1.369973466614316E-2</c:v>
                </c:pt>
                <c:pt idx="83">
                  <c:v>1.5842380568912739E-2</c:v>
                </c:pt>
                <c:pt idx="84">
                  <c:v>1.0329089678942083E-2</c:v>
                </c:pt>
                <c:pt idx="85">
                  <c:v>3.2713634650682888E-3</c:v>
                </c:pt>
                <c:pt idx="86">
                  <c:v>-2.4644249683689612E-3</c:v>
                </c:pt>
                <c:pt idx="87">
                  <c:v>-1.3616212684767426E-2</c:v>
                </c:pt>
                <c:pt idx="88">
                  <c:v>-2.1556506681256082E-2</c:v>
                </c:pt>
                <c:pt idx="89">
                  <c:v>-2.5369810531611914E-2</c:v>
                </c:pt>
                <c:pt idx="90">
                  <c:v>-2.9486770528458384E-2</c:v>
                </c:pt>
                <c:pt idx="91">
                  <c:v>-2.6886035334225622E-2</c:v>
                </c:pt>
                <c:pt idx="92">
                  <c:v>-1.4822614529342637E-2</c:v>
                </c:pt>
                <c:pt idx="93">
                  <c:v>3.9167683349754512E-3</c:v>
                </c:pt>
                <c:pt idx="94">
                  <c:v>1.8311709107588392E-2</c:v>
                </c:pt>
                <c:pt idx="95">
                  <c:v>2.6144329752887163E-2</c:v>
                </c:pt>
                <c:pt idx="96">
                  <c:v>2.8200279670893558E-2</c:v>
                </c:pt>
                <c:pt idx="97">
                  <c:v>1.3248801572053548E-2</c:v>
                </c:pt>
                <c:pt idx="98">
                  <c:v>9.2734461529881962E-3</c:v>
                </c:pt>
                <c:pt idx="99">
                  <c:v>3.0139849140969455E-2</c:v>
                </c:pt>
                <c:pt idx="100">
                  <c:v>4.3978890174769081E-2</c:v>
                </c:pt>
                <c:pt idx="101">
                  <c:v>6.7142628003693972E-2</c:v>
                </c:pt>
                <c:pt idx="102">
                  <c:v>7.710131048631319E-2</c:v>
                </c:pt>
                <c:pt idx="103">
                  <c:v>5.1260045316437131E-2</c:v>
                </c:pt>
                <c:pt idx="104">
                  <c:v>2.8033088071780288E-2</c:v>
                </c:pt>
                <c:pt idx="105">
                  <c:v>8.8701790977245842E-3</c:v>
                </c:pt>
                <c:pt idx="106">
                  <c:v>-1.0310808523446346E-2</c:v>
                </c:pt>
                <c:pt idx="107">
                  <c:v>-1.4249666618582957E-2</c:v>
                </c:pt>
                <c:pt idx="108">
                  <c:v>-9.3130685726861007E-3</c:v>
                </c:pt>
                <c:pt idx="109">
                  <c:v>-5.1411967081002041E-3</c:v>
                </c:pt>
                <c:pt idx="110">
                  <c:v>1.6789087198638253E-2</c:v>
                </c:pt>
                <c:pt idx="111">
                  <c:v>4.2463484730166146E-2</c:v>
                </c:pt>
                <c:pt idx="112">
                  <c:v>7.2948786123136378E-2</c:v>
                </c:pt>
                <c:pt idx="113">
                  <c:v>9.8487118483601144E-2</c:v>
                </c:pt>
                <c:pt idx="114">
                  <c:v>0.11042311697921692</c:v>
                </c:pt>
                <c:pt idx="115">
                  <c:v>0.11952910589747034</c:v>
                </c:pt>
                <c:pt idx="116">
                  <c:v>0.10738368221345329</c:v>
                </c:pt>
                <c:pt idx="117">
                  <c:v>0.11911672443665355</c:v>
                </c:pt>
                <c:pt idx="118">
                  <c:v>0.12588854211223577</c:v>
                </c:pt>
                <c:pt idx="119">
                  <c:v>0.12518560094936948</c:v>
                </c:pt>
                <c:pt idx="120">
                  <c:v>0.13415578415978624</c:v>
                </c:pt>
              </c:numCache>
            </c:numRef>
          </c:val>
          <c:smooth val="0"/>
          <c:extLst>
            <c:ext xmlns:c16="http://schemas.microsoft.com/office/drawing/2014/chart" uri="{C3380CC4-5D6E-409C-BE32-E72D297353CC}">
              <c16:uniqueId val="{00000000-3D3E-43B2-B623-943FC1F81E4F}"/>
            </c:ext>
          </c:extLst>
        </c:ser>
        <c:ser>
          <c:idx val="1"/>
          <c:order val="1"/>
          <c:tx>
            <c:strRef>
              <c:f>'CGPI adjustment'!$I$7</c:f>
              <c:strCache>
                <c:ptCount val="1"/>
                <c:pt idx="0">
                  <c:v>CGPI - all groups</c:v>
                </c:pt>
              </c:strCache>
            </c:strRef>
          </c:tx>
          <c:spPr>
            <a:ln w="28575" cap="rnd">
              <a:solidFill>
                <a:schemeClr val="accent1"/>
              </a:solidFill>
              <a:prstDash val="sysDash"/>
              <a:round/>
            </a:ln>
            <a:effectLst/>
          </c:spPr>
          <c:marker>
            <c:symbol val="none"/>
          </c:marker>
          <c:cat>
            <c:strRef>
              <c:f>'CGPI adjustment'!$G$16:$G$136</c:f>
              <c:strCache>
                <c:ptCount val="121"/>
                <c:pt idx="0">
                  <c:v>1993</c:v>
                </c:pt>
                <c:pt idx="1">
                  <c:v>1994</c:v>
                </c:pt>
                <c:pt idx="2">
                  <c:v>1994</c:v>
                </c:pt>
                <c:pt idx="3">
                  <c:v>1994</c:v>
                </c:pt>
                <c:pt idx="4">
                  <c:v>1994</c:v>
                </c:pt>
                <c:pt idx="5">
                  <c:v>1995</c:v>
                </c:pt>
                <c:pt idx="6">
                  <c:v>1995</c:v>
                </c:pt>
                <c:pt idx="7">
                  <c:v>1995</c:v>
                </c:pt>
                <c:pt idx="8">
                  <c:v>1995</c:v>
                </c:pt>
                <c:pt idx="9">
                  <c:v>1996</c:v>
                </c:pt>
                <c:pt idx="10">
                  <c:v>1996</c:v>
                </c:pt>
                <c:pt idx="11">
                  <c:v>1996</c:v>
                </c:pt>
                <c:pt idx="12">
                  <c:v>1996</c:v>
                </c:pt>
                <c:pt idx="13">
                  <c:v>1997</c:v>
                </c:pt>
                <c:pt idx="14">
                  <c:v>1997</c:v>
                </c:pt>
                <c:pt idx="15">
                  <c:v>1997</c:v>
                </c:pt>
                <c:pt idx="16">
                  <c:v>1997</c:v>
                </c:pt>
                <c:pt idx="17">
                  <c:v>1998</c:v>
                </c:pt>
                <c:pt idx="18">
                  <c:v>1998</c:v>
                </c:pt>
                <c:pt idx="19">
                  <c:v>1998</c:v>
                </c:pt>
                <c:pt idx="20">
                  <c:v>1998</c:v>
                </c:pt>
                <c:pt idx="21">
                  <c:v>1999</c:v>
                </c:pt>
                <c:pt idx="22">
                  <c:v>1999</c:v>
                </c:pt>
                <c:pt idx="23">
                  <c:v>1999</c:v>
                </c:pt>
                <c:pt idx="24">
                  <c:v>1999</c:v>
                </c:pt>
                <c:pt idx="25">
                  <c:v>2000</c:v>
                </c:pt>
                <c:pt idx="26">
                  <c:v>2000</c:v>
                </c:pt>
                <c:pt idx="27">
                  <c:v>2000</c:v>
                </c:pt>
                <c:pt idx="28">
                  <c:v>2000</c:v>
                </c:pt>
                <c:pt idx="29">
                  <c:v>2001</c:v>
                </c:pt>
                <c:pt idx="30">
                  <c:v>2001</c:v>
                </c:pt>
                <c:pt idx="31">
                  <c:v>2001</c:v>
                </c:pt>
                <c:pt idx="32">
                  <c:v>2001</c:v>
                </c:pt>
                <c:pt idx="33">
                  <c:v>2002</c:v>
                </c:pt>
                <c:pt idx="34">
                  <c:v>2002</c:v>
                </c:pt>
                <c:pt idx="35">
                  <c:v>2002</c:v>
                </c:pt>
                <c:pt idx="36">
                  <c:v>2002</c:v>
                </c:pt>
                <c:pt idx="37">
                  <c:v>2003</c:v>
                </c:pt>
                <c:pt idx="38">
                  <c:v>2003</c:v>
                </c:pt>
                <c:pt idx="39">
                  <c:v>2003</c:v>
                </c:pt>
                <c:pt idx="40">
                  <c:v>2003</c:v>
                </c:pt>
                <c:pt idx="41">
                  <c:v>2004</c:v>
                </c:pt>
                <c:pt idx="42">
                  <c:v>2004</c:v>
                </c:pt>
                <c:pt idx="43">
                  <c:v>2004</c:v>
                </c:pt>
                <c:pt idx="44">
                  <c:v>2004</c:v>
                </c:pt>
                <c:pt idx="45">
                  <c:v>2005</c:v>
                </c:pt>
                <c:pt idx="46">
                  <c:v>2005</c:v>
                </c:pt>
                <c:pt idx="47">
                  <c:v>2005</c:v>
                </c:pt>
                <c:pt idx="48">
                  <c:v>2005</c:v>
                </c:pt>
                <c:pt idx="49">
                  <c:v>2006</c:v>
                </c:pt>
                <c:pt idx="50">
                  <c:v>2006</c:v>
                </c:pt>
                <c:pt idx="51">
                  <c:v>2006</c:v>
                </c:pt>
                <c:pt idx="52">
                  <c:v>2006</c:v>
                </c:pt>
                <c:pt idx="53">
                  <c:v>2007</c:v>
                </c:pt>
                <c:pt idx="54">
                  <c:v>2007</c:v>
                </c:pt>
                <c:pt idx="55">
                  <c:v>2007</c:v>
                </c:pt>
                <c:pt idx="56">
                  <c:v>2007</c:v>
                </c:pt>
                <c:pt idx="57">
                  <c:v>2008</c:v>
                </c:pt>
                <c:pt idx="58">
                  <c:v>2008</c:v>
                </c:pt>
                <c:pt idx="59">
                  <c:v>2008</c:v>
                </c:pt>
                <c:pt idx="60">
                  <c:v>2008</c:v>
                </c:pt>
                <c:pt idx="61">
                  <c:v>2009</c:v>
                </c:pt>
                <c:pt idx="62">
                  <c:v>2009</c:v>
                </c:pt>
                <c:pt idx="63">
                  <c:v>2009</c:v>
                </c:pt>
                <c:pt idx="64">
                  <c:v>2009</c:v>
                </c:pt>
                <c:pt idx="65">
                  <c:v>2010</c:v>
                </c:pt>
                <c:pt idx="66">
                  <c:v>2010</c:v>
                </c:pt>
                <c:pt idx="67">
                  <c:v>2010</c:v>
                </c:pt>
                <c:pt idx="68">
                  <c:v>2010</c:v>
                </c:pt>
                <c:pt idx="69">
                  <c:v>2011</c:v>
                </c:pt>
                <c:pt idx="70">
                  <c:v>2011</c:v>
                </c:pt>
                <c:pt idx="71">
                  <c:v>2011</c:v>
                </c:pt>
                <c:pt idx="72">
                  <c:v>2011</c:v>
                </c:pt>
                <c:pt idx="73">
                  <c:v>2012</c:v>
                </c:pt>
                <c:pt idx="74">
                  <c:v>2012</c:v>
                </c:pt>
                <c:pt idx="75">
                  <c:v>2012</c:v>
                </c:pt>
                <c:pt idx="76">
                  <c:v>2012</c:v>
                </c:pt>
                <c:pt idx="77">
                  <c:v>2013</c:v>
                </c:pt>
                <c:pt idx="78">
                  <c:v>2013</c:v>
                </c:pt>
                <c:pt idx="79">
                  <c:v>2013</c:v>
                </c:pt>
                <c:pt idx="80">
                  <c:v>2013</c:v>
                </c:pt>
                <c:pt idx="81">
                  <c:v>2014</c:v>
                </c:pt>
                <c:pt idx="82">
                  <c:v>2014</c:v>
                </c:pt>
                <c:pt idx="83">
                  <c:v>2014</c:v>
                </c:pt>
                <c:pt idx="84">
                  <c:v>2014</c:v>
                </c:pt>
                <c:pt idx="85">
                  <c:v>2015</c:v>
                </c:pt>
                <c:pt idx="86">
                  <c:v>2015</c:v>
                </c:pt>
                <c:pt idx="87">
                  <c:v>2015</c:v>
                </c:pt>
                <c:pt idx="88">
                  <c:v>2015</c:v>
                </c:pt>
                <c:pt idx="89">
                  <c:v>2016</c:v>
                </c:pt>
                <c:pt idx="90">
                  <c:v>2016</c:v>
                </c:pt>
                <c:pt idx="91">
                  <c:v>2016</c:v>
                </c:pt>
                <c:pt idx="92">
                  <c:v>2016</c:v>
                </c:pt>
                <c:pt idx="93">
                  <c:v>2017</c:v>
                </c:pt>
                <c:pt idx="94">
                  <c:v>2017</c:v>
                </c:pt>
                <c:pt idx="95">
                  <c:v>2017</c:v>
                </c:pt>
                <c:pt idx="96">
                  <c:v>2017</c:v>
                </c:pt>
                <c:pt idx="97">
                  <c:v>2018</c:v>
                </c:pt>
                <c:pt idx="98">
                  <c:v>2018</c:v>
                </c:pt>
                <c:pt idx="99">
                  <c:v>2018</c:v>
                </c:pt>
                <c:pt idx="100">
                  <c:v>2018</c:v>
                </c:pt>
                <c:pt idx="101">
                  <c:v>2019</c:v>
                </c:pt>
                <c:pt idx="102">
                  <c:v>2019</c:v>
                </c:pt>
                <c:pt idx="103">
                  <c:v>2019</c:v>
                </c:pt>
                <c:pt idx="104">
                  <c:v>2019</c:v>
                </c:pt>
                <c:pt idx="105">
                  <c:v>2020</c:v>
                </c:pt>
                <c:pt idx="106">
                  <c:v>2020</c:v>
                </c:pt>
                <c:pt idx="107">
                  <c:v>2020</c:v>
                </c:pt>
                <c:pt idx="108">
                  <c:v>2020</c:v>
                </c:pt>
                <c:pt idx="109">
                  <c:v>2021</c:v>
                </c:pt>
                <c:pt idx="110">
                  <c:v>2021</c:v>
                </c:pt>
                <c:pt idx="111">
                  <c:v>2021</c:v>
                </c:pt>
                <c:pt idx="112">
                  <c:v>2021</c:v>
                </c:pt>
                <c:pt idx="113">
                  <c:v>2022</c:v>
                </c:pt>
                <c:pt idx="114">
                  <c:v>2022</c:v>
                </c:pt>
                <c:pt idx="115">
                  <c:v>2022</c:v>
                </c:pt>
                <c:pt idx="116">
                  <c:v>2022</c:v>
                </c:pt>
                <c:pt idx="117">
                  <c:v>2023</c:v>
                </c:pt>
                <c:pt idx="118">
                  <c:v>2023</c:v>
                </c:pt>
                <c:pt idx="119">
                  <c:v>2023</c:v>
                </c:pt>
                <c:pt idx="120">
                  <c:v>2023</c:v>
                </c:pt>
              </c:strCache>
            </c:strRef>
          </c:cat>
          <c:val>
            <c:numRef>
              <c:f>'CGPI adjustment'!$I$16:$I$136</c:f>
              <c:numCache>
                <c:formatCode>0.00%</c:formatCode>
                <c:ptCount val="121"/>
                <c:pt idx="0">
                  <c:v>2.3174156595687334E-2</c:v>
                </c:pt>
                <c:pt idx="1">
                  <c:v>2.3277466790768031E-2</c:v>
                </c:pt>
                <c:pt idx="2">
                  <c:v>2.2685184917190959E-2</c:v>
                </c:pt>
                <c:pt idx="3">
                  <c:v>2.1183513968388912E-2</c:v>
                </c:pt>
                <c:pt idx="4">
                  <c:v>1.8302448777514968E-2</c:v>
                </c:pt>
                <c:pt idx="5">
                  <c:v>1.6833486330928293E-2</c:v>
                </c:pt>
                <c:pt idx="6">
                  <c:v>1.5391581260122633E-2</c:v>
                </c:pt>
                <c:pt idx="7">
                  <c:v>1.5332582591754962E-2</c:v>
                </c:pt>
                <c:pt idx="8">
                  <c:v>1.5052797895190873E-2</c:v>
                </c:pt>
                <c:pt idx="9">
                  <c:v>1.2975391564856054E-2</c:v>
                </c:pt>
                <c:pt idx="10">
                  <c:v>1.136870215511343E-2</c:v>
                </c:pt>
                <c:pt idx="11">
                  <c:v>8.2167438215638988E-3</c:v>
                </c:pt>
                <c:pt idx="12">
                  <c:v>3.9840626945693014E-3</c:v>
                </c:pt>
                <c:pt idx="13">
                  <c:v>-4.4169674897975852E-4</c:v>
                </c:pt>
                <c:pt idx="14">
                  <c:v>-5.5102495168610766E-3</c:v>
                </c:pt>
                <c:pt idx="15">
                  <c:v>-9.0308372292075001E-3</c:v>
                </c:pt>
                <c:pt idx="16">
                  <c:v>-9.9206344876912045E-3</c:v>
                </c:pt>
                <c:pt idx="17">
                  <c:v>-8.83782604491401E-3</c:v>
                </c:pt>
                <c:pt idx="18">
                  <c:v>-5.7624113974265034E-3</c:v>
                </c:pt>
                <c:pt idx="19">
                  <c:v>-2.6672593392637056E-3</c:v>
                </c:pt>
                <c:pt idx="20">
                  <c:v>-1.1133381710227708E-3</c:v>
                </c:pt>
                <c:pt idx="21">
                  <c:v>2.2291581489009005E-4</c:v>
                </c:pt>
                <c:pt idx="22">
                  <c:v>6.6874744467049219E-4</c:v>
                </c:pt>
                <c:pt idx="23">
                  <c:v>1.7829285880104351E-3</c:v>
                </c:pt>
                <c:pt idx="24">
                  <c:v>4.4052607220481654E-3</c:v>
                </c:pt>
                <c:pt idx="25">
                  <c:v>8.8121238642295818E-3</c:v>
                </c:pt>
                <c:pt idx="26">
                  <c:v>1.4274893906091934E-2</c:v>
                </c:pt>
                <c:pt idx="27">
                  <c:v>2.0693436794160913E-2</c:v>
                </c:pt>
                <c:pt idx="28">
                  <c:v>3.0261474087815099E-2</c:v>
                </c:pt>
                <c:pt idx="29">
                  <c:v>3.5740322219692811E-2</c:v>
                </c:pt>
                <c:pt idx="30">
                  <c:v>3.9356435057626094E-2</c:v>
                </c:pt>
                <c:pt idx="31">
                  <c:v>3.9056742714793868E-2</c:v>
                </c:pt>
                <c:pt idx="32">
                  <c:v>3.0104394342717278E-2</c:v>
                </c:pt>
                <c:pt idx="33">
                  <c:v>2.4038462054930099E-2</c:v>
                </c:pt>
                <c:pt idx="34">
                  <c:v>1.809954845980255E-2</c:v>
                </c:pt>
                <c:pt idx="35">
                  <c:v>1.3711584263152554E-2</c:v>
                </c:pt>
                <c:pt idx="36">
                  <c:v>1.2962526444754374E-2</c:v>
                </c:pt>
                <c:pt idx="37">
                  <c:v>9.8591546347164272E-3</c:v>
                </c:pt>
                <c:pt idx="38">
                  <c:v>7.9532157669892634E-3</c:v>
                </c:pt>
                <c:pt idx="39">
                  <c:v>6.9962681241253488E-3</c:v>
                </c:pt>
                <c:pt idx="40">
                  <c:v>8.6086549867214757E-3</c:v>
                </c:pt>
                <c:pt idx="41">
                  <c:v>1.3947001239740686E-2</c:v>
                </c:pt>
                <c:pt idx="42">
                  <c:v>2.1582733981637903E-2</c:v>
                </c:pt>
                <c:pt idx="43">
                  <c:v>2.9643353863292532E-2</c:v>
                </c:pt>
                <c:pt idx="44">
                  <c:v>3.5524798152901438E-2</c:v>
                </c:pt>
                <c:pt idx="45">
                  <c:v>3.8285190498628774E-2</c:v>
                </c:pt>
                <c:pt idx="46">
                  <c:v>3.6347114836651429E-2</c:v>
                </c:pt>
                <c:pt idx="47">
                  <c:v>3.3738191689546726E-2</c:v>
                </c:pt>
                <c:pt idx="48">
                  <c:v>3.1187347515375885E-2</c:v>
                </c:pt>
                <c:pt idx="49">
                  <c:v>3.0028704201986889E-2</c:v>
                </c:pt>
                <c:pt idx="50">
                  <c:v>3.1345901525623665E-2</c:v>
                </c:pt>
                <c:pt idx="51">
                  <c:v>3.3724978212146706E-2</c:v>
                </c:pt>
                <c:pt idx="52">
                  <c:v>3.6724994312181236E-2</c:v>
                </c:pt>
                <c:pt idx="53">
                  <c:v>3.7942122210065765E-2</c:v>
                </c:pt>
                <c:pt idx="54">
                  <c:v>3.6131774425133267E-2</c:v>
                </c:pt>
                <c:pt idx="55">
                  <c:v>3.1993264596021476E-2</c:v>
                </c:pt>
                <c:pt idx="56">
                  <c:v>2.7505730291226715E-2</c:v>
                </c:pt>
                <c:pt idx="57">
                  <c:v>2.4576620962215801E-2</c:v>
                </c:pt>
                <c:pt idx="58">
                  <c:v>2.5435897492391168E-2</c:v>
                </c:pt>
                <c:pt idx="59">
                  <c:v>2.9165817005408323E-2</c:v>
                </c:pt>
                <c:pt idx="60">
                  <c:v>3.3664571279014233E-2</c:v>
                </c:pt>
                <c:pt idx="61">
                  <c:v>3.970973605638628E-2</c:v>
                </c:pt>
                <c:pt idx="62">
                  <c:v>4.2208441582285205E-2</c:v>
                </c:pt>
                <c:pt idx="63">
                  <c:v>3.8248117099963341E-2</c:v>
                </c:pt>
                <c:pt idx="64">
                  <c:v>3.02138508875609E-2</c:v>
                </c:pt>
                <c:pt idx="65">
                  <c:v>1.7060876140528203E-2</c:v>
                </c:pt>
                <c:pt idx="66">
                  <c:v>5.3742798214559961E-3</c:v>
                </c:pt>
                <c:pt idx="67">
                  <c:v>1.9087573601273E-4</c:v>
                </c:pt>
                <c:pt idx="68">
                  <c:v>-2.8565988964338596E-3</c:v>
                </c:pt>
                <c:pt idx="69">
                  <c:v>-2.0968358955009148E-3</c:v>
                </c:pt>
                <c:pt idx="70">
                  <c:v>3.8182509519946173E-4</c:v>
                </c:pt>
                <c:pt idx="71">
                  <c:v>0</c:v>
                </c:pt>
                <c:pt idx="72">
                  <c:v>3.4377388426998223E-3</c:v>
                </c:pt>
                <c:pt idx="73">
                  <c:v>5.9216812872608937E-3</c:v>
                </c:pt>
                <c:pt idx="74">
                  <c:v>7.4427486410117982E-3</c:v>
                </c:pt>
                <c:pt idx="75">
                  <c:v>1.0687023575565391E-2</c:v>
                </c:pt>
                <c:pt idx="76">
                  <c:v>1.0277883847576108E-2</c:v>
                </c:pt>
                <c:pt idx="77">
                  <c:v>1.0064565107781531E-2</c:v>
                </c:pt>
                <c:pt idx="78">
                  <c:v>9.4714904590940119E-3</c:v>
                </c:pt>
                <c:pt idx="79">
                  <c:v>8.4969782035493324E-3</c:v>
                </c:pt>
                <c:pt idx="80">
                  <c:v>9.7965331544442869E-3</c:v>
                </c:pt>
                <c:pt idx="81">
                  <c:v>1.2972362971103157E-2</c:v>
                </c:pt>
                <c:pt idx="82">
                  <c:v>1.6701069810914682E-2</c:v>
                </c:pt>
                <c:pt idx="83">
                  <c:v>2.0220933062316426E-2</c:v>
                </c:pt>
                <c:pt idx="84">
                  <c:v>2.3694030230627439E-2</c:v>
                </c:pt>
                <c:pt idx="85">
                  <c:v>2.5426875134757276E-2</c:v>
                </c:pt>
                <c:pt idx="86">
                  <c:v>2.6578073220757892E-2</c:v>
                </c:pt>
                <c:pt idx="87">
                  <c:v>2.9730225600314242E-2</c:v>
                </c:pt>
                <c:pt idx="88">
                  <c:v>3.0617824095235724E-2</c:v>
                </c:pt>
                <c:pt idx="89">
                  <c:v>3.1312216915076574E-2</c:v>
                </c:pt>
                <c:pt idx="90">
                  <c:v>3.3081625240647838E-2</c:v>
                </c:pt>
                <c:pt idx="91">
                  <c:v>3.1366957449631139E-2</c:v>
                </c:pt>
                <c:pt idx="92">
                  <c:v>3.1830238360416319E-2</c:v>
                </c:pt>
                <c:pt idx="93">
                  <c:v>3.2292032223449896E-2</c:v>
                </c:pt>
                <c:pt idx="94">
                  <c:v>3.1848242199398635E-2</c:v>
                </c:pt>
                <c:pt idx="95">
                  <c:v>3.196820485677998E-2</c:v>
                </c:pt>
                <c:pt idx="96">
                  <c:v>3.0162810666453099E-2</c:v>
                </c:pt>
                <c:pt idx="97">
                  <c:v>2.8391703657434819E-2</c:v>
                </c:pt>
                <c:pt idx="98">
                  <c:v>2.6480013446018802E-2</c:v>
                </c:pt>
                <c:pt idx="99">
                  <c:v>2.6959142565422312E-2</c:v>
                </c:pt>
                <c:pt idx="100">
                  <c:v>2.7283314114673551E-2</c:v>
                </c:pt>
                <c:pt idx="101">
                  <c:v>2.8269135169502135E-2</c:v>
                </c:pt>
                <c:pt idx="102">
                  <c:v>2.9740387750251784E-2</c:v>
                </c:pt>
                <c:pt idx="103">
                  <c:v>2.86972115238735E-2</c:v>
                </c:pt>
                <c:pt idx="104">
                  <c:v>2.8663967316604255E-2</c:v>
                </c:pt>
                <c:pt idx="105">
                  <c:v>2.8456591666438769E-2</c:v>
                </c:pt>
                <c:pt idx="106">
                  <c:v>2.6487952616691679E-2</c:v>
                </c:pt>
                <c:pt idx="107">
                  <c:v>2.4092566505830471E-2</c:v>
                </c:pt>
                <c:pt idx="108">
                  <c:v>2.1882871711812246E-2</c:v>
                </c:pt>
                <c:pt idx="109">
                  <c:v>1.9384086337217443E-2</c:v>
                </c:pt>
                <c:pt idx="110">
                  <c:v>2.5027203698959832E-2</c:v>
                </c:pt>
                <c:pt idx="111">
                  <c:v>3.7610276891901773E-2</c:v>
                </c:pt>
                <c:pt idx="112">
                  <c:v>5.6077645898389594E-2</c:v>
                </c:pt>
                <c:pt idx="113">
                  <c:v>8.0509124507521346E-2</c:v>
                </c:pt>
                <c:pt idx="114">
                  <c:v>0.10054595088184981</c:v>
                </c:pt>
                <c:pt idx="115">
                  <c:v>0.11366348455068387</c:v>
                </c:pt>
                <c:pt idx="116">
                  <c:v>0.11813318743635914</c:v>
                </c:pt>
                <c:pt idx="117">
                  <c:v>0.1116996875242362</c:v>
                </c:pt>
                <c:pt idx="118">
                  <c:v>9.613366400621226E-2</c:v>
                </c:pt>
                <c:pt idx="119">
                  <c:v>7.8461291195380145E-2</c:v>
                </c:pt>
                <c:pt idx="120">
                  <c:v>6.0121962747724966E-2</c:v>
                </c:pt>
              </c:numCache>
            </c:numRef>
          </c:val>
          <c:smooth val="0"/>
          <c:extLst>
            <c:ext xmlns:c16="http://schemas.microsoft.com/office/drawing/2014/chart" uri="{C3380CC4-5D6E-409C-BE32-E72D297353CC}">
              <c16:uniqueId val="{00000001-3D3E-43B2-B623-943FC1F81E4F}"/>
            </c:ext>
          </c:extLst>
        </c:ser>
        <c:dLbls>
          <c:showLegendKey val="0"/>
          <c:showVal val="0"/>
          <c:showCatName val="0"/>
          <c:showSerName val="0"/>
          <c:showPercent val="0"/>
          <c:showBubbleSize val="0"/>
        </c:dLbls>
        <c:smooth val="0"/>
        <c:axId val="151770191"/>
        <c:axId val="1809460576"/>
      </c:lineChart>
      <c:catAx>
        <c:axId val="151770191"/>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9460576"/>
        <c:crosses val="autoZero"/>
        <c:auto val="1"/>
        <c:lblAlgn val="ctr"/>
        <c:lblOffset val="100"/>
        <c:tickLblSkip val="20"/>
        <c:noMultiLvlLbl val="0"/>
      </c:catAx>
      <c:valAx>
        <c:axId val="1809460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NZ"/>
                  <a:t>Year-on-year</a:t>
                </a:r>
                <a:r>
                  <a:rPr lang="en-NZ" baseline="0"/>
                  <a:t> growth</a:t>
                </a:r>
                <a:endParaRPr lang="en-NZ"/>
              </a:p>
            </c:rich>
          </c:tx>
          <c:layout>
            <c:manualLayout>
              <c:xMode val="edge"/>
              <c:yMode val="edge"/>
              <c:x val="2.0805745099688254E-3"/>
              <c:y val="0.132103494728890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770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51246039033449"/>
          <c:y val="4.7072787105183839E-2"/>
          <c:w val="0.73469887613301055"/>
          <c:h val="0.77881895874597074"/>
        </c:manualLayout>
      </c:layout>
      <c:lineChart>
        <c:grouping val="standard"/>
        <c:varyColors val="0"/>
        <c:ser>
          <c:idx val="0"/>
          <c:order val="0"/>
          <c:spPr>
            <a:ln w="25400" cap="rnd">
              <a:solidFill>
                <a:schemeClr val="accent3">
                  <a:lumMod val="75000"/>
                </a:schemeClr>
              </a:solidFill>
              <a:round/>
            </a:ln>
            <a:effectLst/>
          </c:spPr>
          <c:marker>
            <c:symbol val="none"/>
          </c:marker>
          <c:dLbls>
            <c:dLbl>
              <c:idx val="100"/>
              <c:layout>
                <c:manualLayout>
                  <c:x val="-8.3518828826292441E-2"/>
                  <c:y val="-9.000316951846403E-2"/>
                </c:manualLayout>
              </c:layout>
              <c:numFmt formatCode="0.0%" sourceLinked="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11-4DF0-A7E1-EEA32B7AC273}"/>
                </c:ext>
              </c:extLst>
            </c:dLbl>
            <c:spPr>
              <a:solidFill>
                <a:schemeClr val="bg1">
                  <a:lumMod val="95000"/>
                </a:schemeClr>
              </a:solidFill>
              <a:ln>
                <a:solidFill>
                  <a:schemeClr val="accent1"/>
                </a:solid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'CGPI adjustment'!$N$20:$N$136</c:f>
              <c:strCache>
                <c:ptCount val="117"/>
                <c:pt idx="0">
                  <c:v>30</c:v>
                </c:pt>
                <c:pt idx="4">
                  <c:v>29</c:v>
                </c:pt>
                <c:pt idx="8">
                  <c:v>28</c:v>
                </c:pt>
                <c:pt idx="12">
                  <c:v>27</c:v>
                </c:pt>
                <c:pt idx="16">
                  <c:v>26</c:v>
                </c:pt>
                <c:pt idx="20">
                  <c:v>25</c:v>
                </c:pt>
                <c:pt idx="24">
                  <c:v>24</c:v>
                </c:pt>
                <c:pt idx="28">
                  <c:v>23</c:v>
                </c:pt>
                <c:pt idx="32">
                  <c:v>22</c:v>
                </c:pt>
                <c:pt idx="36">
                  <c:v>21</c:v>
                </c:pt>
                <c:pt idx="40">
                  <c:v>20</c:v>
                </c:pt>
                <c:pt idx="44">
                  <c:v>19</c:v>
                </c:pt>
                <c:pt idx="48">
                  <c:v>18</c:v>
                </c:pt>
                <c:pt idx="52">
                  <c:v>17</c:v>
                </c:pt>
                <c:pt idx="56">
                  <c:v>16</c:v>
                </c:pt>
                <c:pt idx="60">
                  <c:v>15</c:v>
                </c:pt>
                <c:pt idx="64">
                  <c:v>14</c:v>
                </c:pt>
                <c:pt idx="68">
                  <c:v>13</c:v>
                </c:pt>
                <c:pt idx="72">
                  <c:v>12</c:v>
                </c:pt>
                <c:pt idx="76">
                  <c:v>11</c:v>
                </c:pt>
                <c:pt idx="80">
                  <c:v>10</c:v>
                </c:pt>
                <c:pt idx="84">
                  <c:v>9</c:v>
                </c:pt>
                <c:pt idx="88">
                  <c:v>8</c:v>
                </c:pt>
                <c:pt idx="92">
                  <c:v>7</c:v>
                </c:pt>
                <c:pt idx="96">
                  <c:v>6</c:v>
                </c:pt>
                <c:pt idx="100">
                  <c:v>5</c:v>
                </c:pt>
                <c:pt idx="104">
                  <c:v>4</c:v>
                </c:pt>
                <c:pt idx="108">
                  <c:v>3</c:v>
                </c:pt>
                <c:pt idx="112">
                  <c:v>2</c:v>
                </c:pt>
                <c:pt idx="116">
                  <c:v>Last 1 year</c:v>
                </c:pt>
              </c:strCache>
            </c:strRef>
          </c:cat>
          <c:val>
            <c:numRef>
              <c:f>'CGPI adjustment'!$Q$20:$Q$136</c:f>
              <c:numCache>
                <c:formatCode>0.0%</c:formatCode>
                <c:ptCount val="117"/>
                <c:pt idx="0">
                  <c:v>3.0627838970409875E-2</c:v>
                </c:pt>
                <c:pt idx="1">
                  <c:v>3.1066605861964931E-2</c:v>
                </c:pt>
                <c:pt idx="2">
                  <c:v>3.155067947038355E-2</c:v>
                </c:pt>
                <c:pt idx="3">
                  <c:v>3.204448116054251E-2</c:v>
                </c:pt>
                <c:pt idx="4">
                  <c:v>3.2454318164613541E-2</c:v>
                </c:pt>
                <c:pt idx="5">
                  <c:v>3.2758054647373691E-2</c:v>
                </c:pt>
                <c:pt idx="6">
                  <c:v>3.2985213544611265E-2</c:v>
                </c:pt>
                <c:pt idx="7">
                  <c:v>3.3161241110366536E-2</c:v>
                </c:pt>
                <c:pt idx="8">
                  <c:v>3.3316921460765328E-2</c:v>
                </c:pt>
                <c:pt idx="9">
                  <c:v>3.3498929955015903E-2</c:v>
                </c:pt>
                <c:pt idx="10">
                  <c:v>3.370641168426728E-2</c:v>
                </c:pt>
                <c:pt idx="11">
                  <c:v>3.3952936052335181E-2</c:v>
                </c:pt>
                <c:pt idx="12">
                  <c:v>3.4284097586788305E-2</c:v>
                </c:pt>
                <c:pt idx="13">
                  <c:v>3.4615549342003879E-2</c:v>
                </c:pt>
                <c:pt idx="14">
                  <c:v>3.4930824170012253E-2</c:v>
                </c:pt>
                <c:pt idx="15">
                  <c:v>3.5174922966875376E-2</c:v>
                </c:pt>
                <c:pt idx="16">
                  <c:v>3.5271907183739619E-2</c:v>
                </c:pt>
                <c:pt idx="17">
                  <c:v>3.5331270143572069E-2</c:v>
                </c:pt>
                <c:pt idx="18">
                  <c:v>3.536365200993552E-2</c:v>
                </c:pt>
                <c:pt idx="19">
                  <c:v>3.538581211889779E-2</c:v>
                </c:pt>
                <c:pt idx="20">
                  <c:v>3.5475068330057223E-2</c:v>
                </c:pt>
                <c:pt idx="21">
                  <c:v>3.5556709508063562E-2</c:v>
                </c:pt>
                <c:pt idx="22">
                  <c:v>3.5686736118238749E-2</c:v>
                </c:pt>
                <c:pt idx="23">
                  <c:v>3.584110976263935E-2</c:v>
                </c:pt>
                <c:pt idx="24">
                  <c:v>3.5945918312281867E-2</c:v>
                </c:pt>
                <c:pt idx="25">
                  <c:v>3.5995458981424117E-2</c:v>
                </c:pt>
                <c:pt idx="26">
                  <c:v>3.5913179324409246E-2</c:v>
                </c:pt>
                <c:pt idx="27">
                  <c:v>3.5828663190340393E-2</c:v>
                </c:pt>
                <c:pt idx="28">
                  <c:v>3.5813976922953003E-2</c:v>
                </c:pt>
                <c:pt idx="29">
                  <c:v>3.5849485908270418E-2</c:v>
                </c:pt>
                <c:pt idx="30">
                  <c:v>3.5967650029942927E-2</c:v>
                </c:pt>
                <c:pt idx="31">
                  <c:v>3.610044140717187E-2</c:v>
                </c:pt>
                <c:pt idx="32">
                  <c:v>3.6274638024069522E-2</c:v>
                </c:pt>
                <c:pt idx="33">
                  <c:v>3.6604352879995063E-2</c:v>
                </c:pt>
                <c:pt idx="34">
                  <c:v>3.705414274270203E-2</c:v>
                </c:pt>
                <c:pt idx="35">
                  <c:v>3.7606178637722948E-2</c:v>
                </c:pt>
                <c:pt idx="36">
                  <c:v>3.8135809524019369E-2</c:v>
                </c:pt>
                <c:pt idx="37">
                  <c:v>3.855381788031876E-2</c:v>
                </c:pt>
                <c:pt idx="38">
                  <c:v>3.8898448129264622E-2</c:v>
                </c:pt>
                <c:pt idx="39">
                  <c:v>3.915925702156392E-2</c:v>
                </c:pt>
                <c:pt idx="40">
                  <c:v>3.9476588680380842E-2</c:v>
                </c:pt>
                <c:pt idx="41">
                  <c:v>3.9843069122520502E-2</c:v>
                </c:pt>
                <c:pt idx="42">
                  <c:v>4.0134210001798905E-2</c:v>
                </c:pt>
                <c:pt idx="43">
                  <c:v>4.0284191839220371E-2</c:v>
                </c:pt>
                <c:pt idx="44">
                  <c:v>4.011797681079763E-2</c:v>
                </c:pt>
                <c:pt idx="45">
                  <c:v>3.9715650586198248E-2</c:v>
                </c:pt>
                <c:pt idx="46">
                  <c:v>3.9223795202383629E-2</c:v>
                </c:pt>
                <c:pt idx="47">
                  <c:v>3.8758408527092315E-2</c:v>
                </c:pt>
                <c:pt idx="48">
                  <c:v>3.848959849013784E-2</c:v>
                </c:pt>
                <c:pt idx="49">
                  <c:v>3.8254496049519041E-2</c:v>
                </c:pt>
                <c:pt idx="50">
                  <c:v>3.7763598322170126E-2</c:v>
                </c:pt>
                <c:pt idx="51">
                  <c:v>3.6692764614142746E-2</c:v>
                </c:pt>
                <c:pt idx="52">
                  <c:v>3.4696040799369068E-2</c:v>
                </c:pt>
                <c:pt idx="53">
                  <c:v>3.1908755431944595E-2</c:v>
                </c:pt>
                <c:pt idx="54">
                  <c:v>2.9003326769445226E-2</c:v>
                </c:pt>
                <c:pt idx="55">
                  <c:v>2.6316046129216026E-2</c:v>
                </c:pt>
                <c:pt idx="56">
                  <c:v>2.4248647519514239E-2</c:v>
                </c:pt>
                <c:pt idx="57">
                  <c:v>2.2689451668767326E-2</c:v>
                </c:pt>
                <c:pt idx="58">
                  <c:v>2.0998795456781381E-2</c:v>
                </c:pt>
                <c:pt idx="59">
                  <c:v>1.943548027290282E-2</c:v>
                </c:pt>
                <c:pt idx="60">
                  <c:v>1.7878840210218367E-2</c:v>
                </c:pt>
                <c:pt idx="61">
                  <c:v>1.6485043757428829E-2</c:v>
                </c:pt>
                <c:pt idx="62">
                  <c:v>1.5792419846591361E-2</c:v>
                </c:pt>
                <c:pt idx="63">
                  <c:v>1.529119759945104E-2</c:v>
                </c:pt>
                <c:pt idx="64">
                  <c:v>1.4618031757720171E-2</c:v>
                </c:pt>
                <c:pt idx="65">
                  <c:v>1.3370249163687729E-2</c:v>
                </c:pt>
                <c:pt idx="66">
                  <c:v>1.1117573705503623E-2</c:v>
                </c:pt>
                <c:pt idx="67">
                  <c:v>8.2477883229003755E-3</c:v>
                </c:pt>
                <c:pt idx="68">
                  <c:v>5.4370476457953941E-3</c:v>
                </c:pt>
                <c:pt idx="69">
                  <c:v>2.9043123136212744E-3</c:v>
                </c:pt>
                <c:pt idx="70">
                  <c:v>6.4321277161805135E-4</c:v>
                </c:pt>
                <c:pt idx="71">
                  <c:v>-1.4208462603703914E-3</c:v>
                </c:pt>
                <c:pt idx="72">
                  <c:v>-3.6161277485589755E-3</c:v>
                </c:pt>
                <c:pt idx="73">
                  <c:v>-5.5773719905558286E-3</c:v>
                </c:pt>
                <c:pt idx="74">
                  <c:v>-6.8876300780424029E-3</c:v>
                </c:pt>
                <c:pt idx="75">
                  <c:v>-7.686974341887017E-3</c:v>
                </c:pt>
                <c:pt idx="76">
                  <c:v>-7.8664104873009677E-3</c:v>
                </c:pt>
                <c:pt idx="77">
                  <c:v>-7.8022055921635252E-3</c:v>
                </c:pt>
                <c:pt idx="78">
                  <c:v>-7.6954940209040387E-3</c:v>
                </c:pt>
                <c:pt idx="79">
                  <c:v>-7.6055383710627138E-3</c:v>
                </c:pt>
                <c:pt idx="80">
                  <c:v>-7.6674073770156724E-3</c:v>
                </c:pt>
                <c:pt idx="81">
                  <c:v>-7.7355377416088904E-3</c:v>
                </c:pt>
                <c:pt idx="82">
                  <c:v>-7.8601220204730319E-3</c:v>
                </c:pt>
                <c:pt idx="83">
                  <c:v>-7.9542184941776076E-3</c:v>
                </c:pt>
                <c:pt idx="84">
                  <c:v>-7.8039206592468375E-3</c:v>
                </c:pt>
                <c:pt idx="85">
                  <c:v>-7.3938752018056332E-3</c:v>
                </c:pt>
                <c:pt idx="86">
                  <c:v>-6.7571509962961853E-3</c:v>
                </c:pt>
                <c:pt idx="87">
                  <c:v>-5.6483847148178371E-3</c:v>
                </c:pt>
                <c:pt idx="88">
                  <c:v>-4.194448900390526E-3</c:v>
                </c:pt>
                <c:pt idx="89">
                  <c:v>-2.5013012053486561E-3</c:v>
                </c:pt>
                <c:pt idx="90">
                  <c:v>-4.9906471989007064E-4</c:v>
                </c:pt>
                <c:pt idx="91">
                  <c:v>1.4924500409363669E-3</c:v>
                </c:pt>
                <c:pt idx="92">
                  <c:v>3.211925145604057E-3</c:v>
                </c:pt>
                <c:pt idx="93">
                  <c:v>4.3818210357551126E-3</c:v>
                </c:pt>
                <c:pt idx="94">
                  <c:v>5.0709885021999338E-3</c:v>
                </c:pt>
                <c:pt idx="95">
                  <c:v>5.5067830464436444E-3</c:v>
                </c:pt>
                <c:pt idx="96">
                  <c:v>5.8180044648604434E-3</c:v>
                </c:pt>
                <c:pt idx="97">
                  <c:v>6.7293482279144308E-3</c:v>
                </c:pt>
                <c:pt idx="98">
                  <c:v>7.8173443879573871E-3</c:v>
                </c:pt>
                <c:pt idx="99">
                  <c:v>8.0381366647388278E-3</c:v>
                </c:pt>
                <c:pt idx="100">
                  <c:v>7.6052646949709927E-3</c:v>
                </c:pt>
                <c:pt idx="101">
                  <c:v>5.9595684771172634E-3</c:v>
                </c:pt>
                <c:pt idx="102">
                  <c:v>3.6594932405092559E-3</c:v>
                </c:pt>
                <c:pt idx="103">
                  <c:v>2.5475320315648808E-3</c:v>
                </c:pt>
                <c:pt idx="104">
                  <c:v>2.7461827363391839E-3</c:v>
                </c:pt>
                <c:pt idx="105">
                  <c:v>4.2350224233427417E-3</c:v>
                </c:pt>
                <c:pt idx="106">
                  <c:v>7.1660069635913681E-3</c:v>
                </c:pt>
                <c:pt idx="107">
                  <c:v>1.0666640816514814E-2</c:v>
                </c:pt>
                <c:pt idx="108">
                  <c:v>1.4155189241599244E-2</c:v>
                </c:pt>
                <c:pt idx="109">
                  <c:v>1.7671595813137143E-2</c:v>
                </c:pt>
                <c:pt idx="110">
                  <c:v>2.0262567044483017E-2</c:v>
                </c:pt>
                <c:pt idx="111">
                  <c:v>2.1974718067396197E-2</c:v>
                </c:pt>
                <c:pt idx="112">
                  <c:v>2.2612665297727375E-2</c:v>
                </c:pt>
                <c:pt idx="113">
                  <c:v>2.3274761200819886E-2</c:v>
                </c:pt>
                <c:pt idx="114">
                  <c:v>2.5507693718062014E-2</c:v>
                </c:pt>
                <c:pt idx="115">
                  <c:v>2.9436108192317123E-2</c:v>
                </c:pt>
                <c:pt idx="116">
                  <c:v>3.9482511546122867E-2</c:v>
                </c:pt>
              </c:numCache>
            </c:numRef>
          </c:val>
          <c:smooth val="0"/>
          <c:extLst>
            <c:ext xmlns:c16="http://schemas.microsoft.com/office/drawing/2014/chart" uri="{C3380CC4-5D6E-409C-BE32-E72D297353CC}">
              <c16:uniqueId val="{00000001-BC11-4DF0-A7E1-EEA32B7AC273}"/>
            </c:ext>
          </c:extLst>
        </c:ser>
        <c:dLbls>
          <c:showLegendKey val="0"/>
          <c:showVal val="0"/>
          <c:showCatName val="0"/>
          <c:showSerName val="0"/>
          <c:showPercent val="0"/>
          <c:showBubbleSize val="0"/>
        </c:dLbls>
        <c:smooth val="0"/>
        <c:axId val="159236159"/>
        <c:axId val="159239039"/>
      </c:lineChart>
      <c:catAx>
        <c:axId val="159236159"/>
        <c:scaling>
          <c:orientation val="minMax"/>
        </c:scaling>
        <c:delete val="0"/>
        <c:axPos val="b"/>
        <c:numFmt formatCode="General" sourceLinked="1"/>
        <c:majorTickMark val="none"/>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39039"/>
        <c:crosses val="autoZero"/>
        <c:auto val="1"/>
        <c:lblAlgn val="ctr"/>
        <c:lblOffset val="100"/>
        <c:tickLblSkip val="5"/>
        <c:noMultiLvlLbl val="0"/>
      </c:catAx>
      <c:valAx>
        <c:axId val="159239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NZ"/>
                  <a:t>Backward expanding average </a:t>
                </a:r>
              </a:p>
            </c:rich>
          </c:tx>
          <c:layout>
            <c:manualLayout>
              <c:xMode val="edge"/>
              <c:yMode val="edge"/>
              <c:x val="2.3316422105005022E-2"/>
              <c:y val="7.4026226267101466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361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lumMod val="20000"/>
        <a:lumOff val="80000"/>
      </a:schemeClr>
    </a:solidFill>
    <a:ln w="9525" cap="flat" cmpd="sng" algn="ctr">
      <a:noFill/>
      <a:round/>
    </a:ln>
    <a:effectLst/>
  </c:spPr>
  <c:txPr>
    <a:bodyPr/>
    <a:lstStyle/>
    <a:p>
      <a:pPr>
        <a:defRPr sz="900"/>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6768691101047"/>
          <c:y val="4.2403633417705533E-2"/>
          <c:w val="0.72670033523028832"/>
          <c:h val="0.86816992656613434"/>
        </c:manualLayout>
      </c:layout>
      <c:lineChart>
        <c:grouping val="standard"/>
        <c:varyColors val="0"/>
        <c:ser>
          <c:idx val="2"/>
          <c:order val="0"/>
          <c:tx>
            <c:strRef>
              <c:f>'CGPI adjustment'!$J$7</c:f>
              <c:strCache>
                <c:ptCount val="1"/>
                <c:pt idx="0">
                  <c:v>Difference</c:v>
                </c:pt>
              </c:strCache>
            </c:strRef>
          </c:tx>
          <c:spPr>
            <a:ln w="25400" cap="rnd">
              <a:solidFill>
                <a:schemeClr val="tx1"/>
              </a:solidFill>
              <a:round/>
            </a:ln>
            <a:effectLst/>
          </c:spPr>
          <c:marker>
            <c:symbol val="none"/>
          </c:marker>
          <c:cat>
            <c:strRef>
              <c:f>'CGPI adjustment'!$G$16:$G$136</c:f>
              <c:strCache>
                <c:ptCount val="121"/>
                <c:pt idx="0">
                  <c:v>1993</c:v>
                </c:pt>
                <c:pt idx="1">
                  <c:v>1994</c:v>
                </c:pt>
                <c:pt idx="2">
                  <c:v>1994</c:v>
                </c:pt>
                <c:pt idx="3">
                  <c:v>1994</c:v>
                </c:pt>
                <c:pt idx="4">
                  <c:v>1994</c:v>
                </c:pt>
                <c:pt idx="5">
                  <c:v>1995</c:v>
                </c:pt>
                <c:pt idx="6">
                  <c:v>1995</c:v>
                </c:pt>
                <c:pt idx="7">
                  <c:v>1995</c:v>
                </c:pt>
                <c:pt idx="8">
                  <c:v>1995</c:v>
                </c:pt>
                <c:pt idx="9">
                  <c:v>1996</c:v>
                </c:pt>
                <c:pt idx="10">
                  <c:v>1996</c:v>
                </c:pt>
                <c:pt idx="11">
                  <c:v>1996</c:v>
                </c:pt>
                <c:pt idx="12">
                  <c:v>1996</c:v>
                </c:pt>
                <c:pt idx="13">
                  <c:v>1997</c:v>
                </c:pt>
                <c:pt idx="14">
                  <c:v>1997</c:v>
                </c:pt>
                <c:pt idx="15">
                  <c:v>1997</c:v>
                </c:pt>
                <c:pt idx="16">
                  <c:v>1997</c:v>
                </c:pt>
                <c:pt idx="17">
                  <c:v>1998</c:v>
                </c:pt>
                <c:pt idx="18">
                  <c:v>1998</c:v>
                </c:pt>
                <c:pt idx="19">
                  <c:v>1998</c:v>
                </c:pt>
                <c:pt idx="20">
                  <c:v>1998</c:v>
                </c:pt>
                <c:pt idx="21">
                  <c:v>1999</c:v>
                </c:pt>
                <c:pt idx="22">
                  <c:v>1999</c:v>
                </c:pt>
                <c:pt idx="23">
                  <c:v>1999</c:v>
                </c:pt>
                <c:pt idx="24">
                  <c:v>1999</c:v>
                </c:pt>
                <c:pt idx="25">
                  <c:v>2000</c:v>
                </c:pt>
                <c:pt idx="26">
                  <c:v>2000</c:v>
                </c:pt>
                <c:pt idx="27">
                  <c:v>2000</c:v>
                </c:pt>
                <c:pt idx="28">
                  <c:v>2000</c:v>
                </c:pt>
                <c:pt idx="29">
                  <c:v>2001</c:v>
                </c:pt>
                <c:pt idx="30">
                  <c:v>2001</c:v>
                </c:pt>
                <c:pt idx="31">
                  <c:v>2001</c:v>
                </c:pt>
                <c:pt idx="32">
                  <c:v>2001</c:v>
                </c:pt>
                <c:pt idx="33">
                  <c:v>2002</c:v>
                </c:pt>
                <c:pt idx="34">
                  <c:v>2002</c:v>
                </c:pt>
                <c:pt idx="35">
                  <c:v>2002</c:v>
                </c:pt>
                <c:pt idx="36">
                  <c:v>2002</c:v>
                </c:pt>
                <c:pt idx="37">
                  <c:v>2003</c:v>
                </c:pt>
                <c:pt idx="38">
                  <c:v>2003</c:v>
                </c:pt>
                <c:pt idx="39">
                  <c:v>2003</c:v>
                </c:pt>
                <c:pt idx="40">
                  <c:v>2003</c:v>
                </c:pt>
                <c:pt idx="41">
                  <c:v>2004</c:v>
                </c:pt>
                <c:pt idx="42">
                  <c:v>2004</c:v>
                </c:pt>
                <c:pt idx="43">
                  <c:v>2004</c:v>
                </c:pt>
                <c:pt idx="44">
                  <c:v>2004</c:v>
                </c:pt>
                <c:pt idx="45">
                  <c:v>2005</c:v>
                </c:pt>
                <c:pt idx="46">
                  <c:v>2005</c:v>
                </c:pt>
                <c:pt idx="47">
                  <c:v>2005</c:v>
                </c:pt>
                <c:pt idx="48">
                  <c:v>2005</c:v>
                </c:pt>
                <c:pt idx="49">
                  <c:v>2006</c:v>
                </c:pt>
                <c:pt idx="50">
                  <c:v>2006</c:v>
                </c:pt>
                <c:pt idx="51">
                  <c:v>2006</c:v>
                </c:pt>
                <c:pt idx="52">
                  <c:v>2006</c:v>
                </c:pt>
                <c:pt idx="53">
                  <c:v>2007</c:v>
                </c:pt>
                <c:pt idx="54">
                  <c:v>2007</c:v>
                </c:pt>
                <c:pt idx="55">
                  <c:v>2007</c:v>
                </c:pt>
                <c:pt idx="56">
                  <c:v>2007</c:v>
                </c:pt>
                <c:pt idx="57">
                  <c:v>2008</c:v>
                </c:pt>
                <c:pt idx="58">
                  <c:v>2008</c:v>
                </c:pt>
                <c:pt idx="59">
                  <c:v>2008</c:v>
                </c:pt>
                <c:pt idx="60">
                  <c:v>2008</c:v>
                </c:pt>
                <c:pt idx="61">
                  <c:v>2009</c:v>
                </c:pt>
                <c:pt idx="62">
                  <c:v>2009</c:v>
                </c:pt>
                <c:pt idx="63">
                  <c:v>2009</c:v>
                </c:pt>
                <c:pt idx="64">
                  <c:v>2009</c:v>
                </c:pt>
                <c:pt idx="65">
                  <c:v>2010</c:v>
                </c:pt>
                <c:pt idx="66">
                  <c:v>2010</c:v>
                </c:pt>
                <c:pt idx="67">
                  <c:v>2010</c:v>
                </c:pt>
                <c:pt idx="68">
                  <c:v>2010</c:v>
                </c:pt>
                <c:pt idx="69">
                  <c:v>2011</c:v>
                </c:pt>
                <c:pt idx="70">
                  <c:v>2011</c:v>
                </c:pt>
                <c:pt idx="71">
                  <c:v>2011</c:v>
                </c:pt>
                <c:pt idx="72">
                  <c:v>2011</c:v>
                </c:pt>
                <c:pt idx="73">
                  <c:v>2012</c:v>
                </c:pt>
                <c:pt idx="74">
                  <c:v>2012</c:v>
                </c:pt>
                <c:pt idx="75">
                  <c:v>2012</c:v>
                </c:pt>
                <c:pt idx="76">
                  <c:v>2012</c:v>
                </c:pt>
                <c:pt idx="77">
                  <c:v>2013</c:v>
                </c:pt>
                <c:pt idx="78">
                  <c:v>2013</c:v>
                </c:pt>
                <c:pt idx="79">
                  <c:v>2013</c:v>
                </c:pt>
                <c:pt idx="80">
                  <c:v>2013</c:v>
                </c:pt>
                <c:pt idx="81">
                  <c:v>2014</c:v>
                </c:pt>
                <c:pt idx="82">
                  <c:v>2014</c:v>
                </c:pt>
                <c:pt idx="83">
                  <c:v>2014</c:v>
                </c:pt>
                <c:pt idx="84">
                  <c:v>2014</c:v>
                </c:pt>
                <c:pt idx="85">
                  <c:v>2015</c:v>
                </c:pt>
                <c:pt idx="86">
                  <c:v>2015</c:v>
                </c:pt>
                <c:pt idx="87">
                  <c:v>2015</c:v>
                </c:pt>
                <c:pt idx="88">
                  <c:v>2015</c:v>
                </c:pt>
                <c:pt idx="89">
                  <c:v>2016</c:v>
                </c:pt>
                <c:pt idx="90">
                  <c:v>2016</c:v>
                </c:pt>
                <c:pt idx="91">
                  <c:v>2016</c:v>
                </c:pt>
                <c:pt idx="92">
                  <c:v>2016</c:v>
                </c:pt>
                <c:pt idx="93">
                  <c:v>2017</c:v>
                </c:pt>
                <c:pt idx="94">
                  <c:v>2017</c:v>
                </c:pt>
                <c:pt idx="95">
                  <c:v>2017</c:v>
                </c:pt>
                <c:pt idx="96">
                  <c:v>2017</c:v>
                </c:pt>
                <c:pt idx="97">
                  <c:v>2018</c:v>
                </c:pt>
                <c:pt idx="98">
                  <c:v>2018</c:v>
                </c:pt>
                <c:pt idx="99">
                  <c:v>2018</c:v>
                </c:pt>
                <c:pt idx="100">
                  <c:v>2018</c:v>
                </c:pt>
                <c:pt idx="101">
                  <c:v>2019</c:v>
                </c:pt>
                <c:pt idx="102">
                  <c:v>2019</c:v>
                </c:pt>
                <c:pt idx="103">
                  <c:v>2019</c:v>
                </c:pt>
                <c:pt idx="104">
                  <c:v>2019</c:v>
                </c:pt>
                <c:pt idx="105">
                  <c:v>2020</c:v>
                </c:pt>
                <c:pt idx="106">
                  <c:v>2020</c:v>
                </c:pt>
                <c:pt idx="107">
                  <c:v>2020</c:v>
                </c:pt>
                <c:pt idx="108">
                  <c:v>2020</c:v>
                </c:pt>
                <c:pt idx="109">
                  <c:v>2021</c:v>
                </c:pt>
                <c:pt idx="110">
                  <c:v>2021</c:v>
                </c:pt>
                <c:pt idx="111">
                  <c:v>2021</c:v>
                </c:pt>
                <c:pt idx="112">
                  <c:v>2021</c:v>
                </c:pt>
                <c:pt idx="113">
                  <c:v>2022</c:v>
                </c:pt>
                <c:pt idx="114">
                  <c:v>2022</c:v>
                </c:pt>
                <c:pt idx="115">
                  <c:v>2022</c:v>
                </c:pt>
                <c:pt idx="116">
                  <c:v>2022</c:v>
                </c:pt>
                <c:pt idx="117">
                  <c:v>2023</c:v>
                </c:pt>
                <c:pt idx="118">
                  <c:v>2023</c:v>
                </c:pt>
                <c:pt idx="119">
                  <c:v>2023</c:v>
                </c:pt>
                <c:pt idx="120">
                  <c:v>2023</c:v>
                </c:pt>
              </c:strCache>
            </c:strRef>
          </c:cat>
          <c:val>
            <c:numRef>
              <c:f>'CGPI adjustment'!$J$16:$J$136</c:f>
              <c:numCache>
                <c:formatCode>0.00%</c:formatCode>
                <c:ptCount val="121"/>
                <c:pt idx="0">
                  <c:v>-8.9453588513563886E-3</c:v>
                </c:pt>
                <c:pt idx="1">
                  <c:v>-2.1585421124642901E-2</c:v>
                </c:pt>
                <c:pt idx="2">
                  <c:v>-2.605407993143305E-2</c:v>
                </c:pt>
                <c:pt idx="3">
                  <c:v>-2.6224118278214692E-2</c:v>
                </c:pt>
                <c:pt idx="4">
                  <c:v>-1.5496611311696551E-2</c:v>
                </c:pt>
                <c:pt idx="5">
                  <c:v>-2.4753773528032319E-3</c:v>
                </c:pt>
                <c:pt idx="6">
                  <c:v>6.8619403622884878E-3</c:v>
                </c:pt>
                <c:pt idx="7">
                  <c:v>1.3094098614266692E-2</c:v>
                </c:pt>
                <c:pt idx="8">
                  <c:v>1.5725041865701117E-2</c:v>
                </c:pt>
                <c:pt idx="9">
                  <c:v>1.3113978598952691E-2</c:v>
                </c:pt>
                <c:pt idx="10">
                  <c:v>1.0675939737364359E-2</c:v>
                </c:pt>
                <c:pt idx="11">
                  <c:v>6.8352555648649727E-3</c:v>
                </c:pt>
                <c:pt idx="12">
                  <c:v>-1.8125096686012476E-3</c:v>
                </c:pt>
                <c:pt idx="13">
                  <c:v>-1.1812402212790785E-3</c:v>
                </c:pt>
                <c:pt idx="14">
                  <c:v>1.196417573117281E-3</c:v>
                </c:pt>
                <c:pt idx="15">
                  <c:v>9.3004504993837722E-3</c:v>
                </c:pt>
                <c:pt idx="16">
                  <c:v>2.5088564412996117E-2</c:v>
                </c:pt>
                <c:pt idx="17">
                  <c:v>2.9157522320996332E-2</c:v>
                </c:pt>
                <c:pt idx="18">
                  <c:v>3.2028319774500713E-2</c:v>
                </c:pt>
                <c:pt idx="19">
                  <c:v>3.3125481004746438E-2</c:v>
                </c:pt>
                <c:pt idx="20">
                  <c:v>2.6460191002953271E-2</c:v>
                </c:pt>
                <c:pt idx="21">
                  <c:v>2.7392591707430247E-2</c:v>
                </c:pt>
                <c:pt idx="22">
                  <c:v>2.281410171089493E-2</c:v>
                </c:pt>
                <c:pt idx="23">
                  <c:v>2.0712492611380418E-2</c:v>
                </c:pt>
                <c:pt idx="24">
                  <c:v>2.5779488996957589E-2</c:v>
                </c:pt>
                <c:pt idx="25">
                  <c:v>3.1239554743768494E-2</c:v>
                </c:pt>
                <c:pt idx="26">
                  <c:v>4.3729746740821751E-2</c:v>
                </c:pt>
                <c:pt idx="27">
                  <c:v>4.3773179792812478E-2</c:v>
                </c:pt>
                <c:pt idx="28">
                  <c:v>3.7179799789980539E-2</c:v>
                </c:pt>
                <c:pt idx="29">
                  <c:v>3.2582659259067892E-2</c:v>
                </c:pt>
                <c:pt idx="30">
                  <c:v>2.5214714957745077E-2</c:v>
                </c:pt>
                <c:pt idx="31">
                  <c:v>2.4149217456566507E-2</c:v>
                </c:pt>
                <c:pt idx="32">
                  <c:v>2.0771139120178583E-2</c:v>
                </c:pt>
                <c:pt idx="33">
                  <c:v>7.5894455585483467E-3</c:v>
                </c:pt>
                <c:pt idx="34">
                  <c:v>-2.0775753128050578E-3</c:v>
                </c:pt>
                <c:pt idx="35">
                  <c:v>-9.868908334075277E-3</c:v>
                </c:pt>
                <c:pt idx="36">
                  <c:v>-6.882815811176668E-3</c:v>
                </c:pt>
                <c:pt idx="37">
                  <c:v>3.4411159511700262E-3</c:v>
                </c:pt>
                <c:pt idx="38">
                  <c:v>1.0294137466757558E-2</c:v>
                </c:pt>
                <c:pt idx="39">
                  <c:v>1.7772927853022313E-2</c:v>
                </c:pt>
                <c:pt idx="40">
                  <c:v>1.3772724316209572E-2</c:v>
                </c:pt>
                <c:pt idx="41">
                  <c:v>1.0524633751347601E-2</c:v>
                </c:pt>
                <c:pt idx="42">
                  <c:v>1.7134080538805829E-2</c:v>
                </c:pt>
                <c:pt idx="43">
                  <c:v>2.8585608520345751E-2</c:v>
                </c:pt>
                <c:pt idx="44">
                  <c:v>5.2916533999348481E-2</c:v>
                </c:pt>
                <c:pt idx="45">
                  <c:v>7.0292443655751491E-2</c:v>
                </c:pt>
                <c:pt idx="46">
                  <c:v>7.61129489884802E-2</c:v>
                </c:pt>
                <c:pt idx="47">
                  <c:v>7.3197022498649122E-2</c:v>
                </c:pt>
                <c:pt idx="48">
                  <c:v>5.8112731187815125E-2</c:v>
                </c:pt>
                <c:pt idx="49">
                  <c:v>5.5181871774072189E-2</c:v>
                </c:pt>
                <c:pt idx="50">
                  <c:v>7.2617336963943124E-2</c:v>
                </c:pt>
                <c:pt idx="51">
                  <c:v>0.11165112417605849</c:v>
                </c:pt>
                <c:pt idx="52">
                  <c:v>0.17246998401875335</c:v>
                </c:pt>
                <c:pt idx="53">
                  <c:v>0.22144416041680848</c:v>
                </c:pt>
                <c:pt idx="54">
                  <c:v>0.22366704715690244</c:v>
                </c:pt>
                <c:pt idx="55">
                  <c:v>0.20367656838434445</c:v>
                </c:pt>
                <c:pt idx="56">
                  <c:v>0.15862955715013061</c:v>
                </c:pt>
                <c:pt idx="57">
                  <c:v>0.12247798611656946</c:v>
                </c:pt>
                <c:pt idx="58">
                  <c:v>0.12751013681189605</c:v>
                </c:pt>
                <c:pt idx="59">
                  <c:v>0.11636102167337348</c:v>
                </c:pt>
                <c:pt idx="60">
                  <c:v>0.11283388403397021</c:v>
                </c:pt>
                <c:pt idx="61">
                  <c:v>0.10011283092480094</c:v>
                </c:pt>
                <c:pt idx="62">
                  <c:v>5.6657230586001806E-2</c:v>
                </c:pt>
                <c:pt idx="63">
                  <c:v>4.4362087933589534E-2</c:v>
                </c:pt>
                <c:pt idx="64">
                  <c:v>5.2988484736379737E-2</c:v>
                </c:pt>
                <c:pt idx="65">
                  <c:v>8.3246074429504713E-2</c:v>
                </c:pt>
                <c:pt idx="66">
                  <c:v>0.13501472390562941</c:v>
                </c:pt>
                <c:pt idx="67">
                  <c:v>0.16321619898347572</c:v>
                </c:pt>
                <c:pt idx="68">
                  <c:v>0.1544063035323594</c:v>
                </c:pt>
                <c:pt idx="69">
                  <c:v>0.13460654958667551</c:v>
                </c:pt>
                <c:pt idx="70">
                  <c:v>0.11595928941378242</c:v>
                </c:pt>
                <c:pt idx="71">
                  <c:v>0.10178210533905174</c:v>
                </c:pt>
                <c:pt idx="72">
                  <c:v>0.10395266517268165</c:v>
                </c:pt>
                <c:pt idx="73">
                  <c:v>8.8562351625293134E-2</c:v>
                </c:pt>
                <c:pt idx="74">
                  <c:v>5.4694500033826587E-2</c:v>
                </c:pt>
                <c:pt idx="75">
                  <c:v>2.908286179496522E-2</c:v>
                </c:pt>
                <c:pt idx="76">
                  <c:v>2.0821605632681539E-4</c:v>
                </c:pt>
                <c:pt idx="77">
                  <c:v>-1.0627220978211005E-2</c:v>
                </c:pt>
                <c:pt idx="78">
                  <c:v>-1.228409158506194E-2</c:v>
                </c:pt>
                <c:pt idx="79">
                  <c:v>-1.1383675664398352E-2</c:v>
                </c:pt>
                <c:pt idx="80">
                  <c:v>-5.1307781329443802E-3</c:v>
                </c:pt>
                <c:pt idx="81">
                  <c:v>-5.0103231578801921E-3</c:v>
                </c:pt>
                <c:pt idx="82">
                  <c:v>-3.001335144771522E-3</c:v>
                </c:pt>
                <c:pt idx="83">
                  <c:v>-4.3785524934036868E-3</c:v>
                </c:pt>
                <c:pt idx="84">
                  <c:v>-1.3364940551685356E-2</c:v>
                </c:pt>
                <c:pt idx="85">
                  <c:v>-2.2155511669688988E-2</c:v>
                </c:pt>
                <c:pt idx="86">
                  <c:v>-2.9042498189126853E-2</c:v>
                </c:pt>
                <c:pt idx="87">
                  <c:v>-4.3346438285081668E-2</c:v>
                </c:pt>
                <c:pt idx="88">
                  <c:v>-5.2174330776491806E-2</c:v>
                </c:pt>
                <c:pt idx="89">
                  <c:v>-5.6682027446688488E-2</c:v>
                </c:pt>
                <c:pt idx="90">
                  <c:v>-6.2568395769106222E-2</c:v>
                </c:pt>
                <c:pt idx="91">
                  <c:v>-5.8252992783856761E-2</c:v>
                </c:pt>
                <c:pt idx="92">
                  <c:v>-4.6652852889758956E-2</c:v>
                </c:pt>
                <c:pt idx="93">
                  <c:v>-2.8375263888474445E-2</c:v>
                </c:pt>
                <c:pt idx="94">
                  <c:v>-1.3536533091810243E-2</c:v>
                </c:pt>
                <c:pt idx="95">
                  <c:v>-5.8238751038928172E-3</c:v>
                </c:pt>
                <c:pt idx="96">
                  <c:v>-1.9625309955595416E-3</c:v>
                </c:pt>
                <c:pt idx="97">
                  <c:v>-1.5142902085381271E-2</c:v>
                </c:pt>
                <c:pt idx="98">
                  <c:v>-1.7206567293030606E-2</c:v>
                </c:pt>
                <c:pt idx="99">
                  <c:v>3.1807065755471431E-3</c:v>
                </c:pt>
                <c:pt idx="100">
                  <c:v>1.6695576060095529E-2</c:v>
                </c:pt>
                <c:pt idx="101">
                  <c:v>3.8873492834191836E-2</c:v>
                </c:pt>
                <c:pt idx="102">
                  <c:v>4.7360922736061406E-2</c:v>
                </c:pt>
                <c:pt idx="103">
                  <c:v>2.256283379256363E-2</c:v>
                </c:pt>
                <c:pt idx="104">
                  <c:v>-6.3087924482396751E-4</c:v>
                </c:pt>
                <c:pt idx="105">
                  <c:v>-1.9586412568714184E-2</c:v>
                </c:pt>
                <c:pt idx="106">
                  <c:v>-3.6798761140138025E-2</c:v>
                </c:pt>
                <c:pt idx="107">
                  <c:v>-3.8342233124413427E-2</c:v>
                </c:pt>
                <c:pt idx="108">
                  <c:v>-3.1195940284498347E-2</c:v>
                </c:pt>
                <c:pt idx="109">
                  <c:v>-2.4525283045317647E-2</c:v>
                </c:pt>
                <c:pt idx="110">
                  <c:v>-8.2381165003215795E-3</c:v>
                </c:pt>
                <c:pt idx="111">
                  <c:v>4.8532078382643729E-3</c:v>
                </c:pt>
                <c:pt idx="112">
                  <c:v>1.6871140224746783E-2</c:v>
                </c:pt>
                <c:pt idx="113">
                  <c:v>1.7977993976079798E-2</c:v>
                </c:pt>
                <c:pt idx="114">
                  <c:v>9.8771660973671072E-3</c:v>
                </c:pt>
                <c:pt idx="115">
                  <c:v>5.865621346786476E-3</c:v>
                </c:pt>
                <c:pt idx="116">
                  <c:v>-1.0749505222905853E-2</c:v>
                </c:pt>
                <c:pt idx="117">
                  <c:v>7.4170369124173519E-3</c:v>
                </c:pt>
                <c:pt idx="118">
                  <c:v>2.9754878106023508E-2</c:v>
                </c:pt>
                <c:pt idx="119">
                  <c:v>4.6724309753989335E-2</c:v>
                </c:pt>
                <c:pt idx="120">
                  <c:v>7.4033821412061274E-2</c:v>
                </c:pt>
              </c:numCache>
            </c:numRef>
          </c:val>
          <c:smooth val="0"/>
          <c:extLst>
            <c:ext xmlns:c16="http://schemas.microsoft.com/office/drawing/2014/chart" uri="{C3380CC4-5D6E-409C-BE32-E72D297353CC}">
              <c16:uniqueId val="{00000000-24C6-4E19-B9DD-65470012CBB5}"/>
            </c:ext>
          </c:extLst>
        </c:ser>
        <c:dLbls>
          <c:showLegendKey val="0"/>
          <c:showVal val="0"/>
          <c:showCatName val="0"/>
          <c:showSerName val="0"/>
          <c:showPercent val="0"/>
          <c:showBubbleSize val="0"/>
        </c:dLbls>
        <c:smooth val="0"/>
        <c:axId val="151770191"/>
        <c:axId val="1809460576"/>
      </c:lineChart>
      <c:catAx>
        <c:axId val="151770191"/>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9460576"/>
        <c:crosses val="autoZero"/>
        <c:auto val="1"/>
        <c:lblAlgn val="ctr"/>
        <c:lblOffset val="50"/>
        <c:tickLblSkip val="20"/>
        <c:noMultiLvlLbl val="0"/>
      </c:catAx>
      <c:valAx>
        <c:axId val="1809460576"/>
        <c:scaling>
          <c:orientation val="minMax"/>
          <c:max val="0.30000000000000004"/>
          <c:min val="-0.150000000000000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sz="800" b="0" i="0" u="none" strike="noStrike" kern="1200" baseline="0">
                    <a:solidFill>
                      <a:sysClr val="windowText" lastClr="000000">
                        <a:lumMod val="65000"/>
                        <a:lumOff val="35000"/>
                      </a:sysClr>
                    </a:solidFill>
                  </a:rPr>
                  <a:t>Difference between 4-quarter  average annual growth rates </a:t>
                </a:r>
                <a:endParaRPr lang="en-NZ"/>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770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lumMod val="20000"/>
        <a:lumOff val="80000"/>
      </a:schemeClr>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NZ" sz="1050"/>
              <a:t>DPP4 capex allowance in context</a:t>
            </a: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548635684979016"/>
          <c:y val="0.12598093183398293"/>
          <c:w val="0.75589967561665605"/>
          <c:h val="0.552361702267525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2-4DF0-4A5C-992C-B91E625DE73E}"/>
              </c:ext>
            </c:extLst>
          </c:dPt>
          <c:dPt>
            <c:idx val="1"/>
            <c:invertIfNegative val="0"/>
            <c:bubble3D val="0"/>
            <c:spPr>
              <a:solidFill>
                <a:schemeClr val="accent4"/>
              </a:solidFill>
              <a:ln>
                <a:noFill/>
              </a:ln>
              <a:effectLst/>
            </c:spPr>
            <c:extLst>
              <c:ext xmlns:c16="http://schemas.microsoft.com/office/drawing/2014/chart" uri="{C3380CC4-5D6E-409C-BE32-E72D297353CC}">
                <c16:uniqueId val="{00000001-4DF0-4A5C-992C-B91E625DE73E}"/>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4DF0-4A5C-992C-B91E625DE7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'Capex waterfall'!$B$57:$B$59</c:f>
              <c:strCache>
                <c:ptCount val="3"/>
                <c:pt idx="0">
                  <c:v>DPP3 capex 
allowance 
(nominal)</c:v>
                </c:pt>
                <c:pt idx="1">
                  <c:v>DPP4 capex 
allowance 
(nominal)</c:v>
                </c:pt>
                <c:pt idx="2">
                  <c:v>AMP24 forecast
 (nominal)</c:v>
                </c:pt>
              </c:strCache>
            </c:strRef>
          </c:cat>
          <c:val>
            <c:numRef>
              <c:f>'Capex waterfall'!$C$57:$C$59</c:f>
              <c:numCache>
                <c:formatCode>_(* #,##0_);_(* \(#,##0\);_(* "–"???_);_(* @_)</c:formatCode>
                <c:ptCount val="3"/>
                <c:pt idx="0">
                  <c:v>3893.2943816780726</c:v>
                </c:pt>
                <c:pt idx="1">
                  <c:v>6300.4514655259536</c:v>
                </c:pt>
                <c:pt idx="2">
                  <c:v>7627.3210169156555</c:v>
                </c:pt>
              </c:numCache>
            </c:numRef>
          </c:val>
          <c:extLst>
            <c:ext xmlns:c16="http://schemas.microsoft.com/office/drawing/2014/chart" uri="{C3380CC4-5D6E-409C-BE32-E72D297353CC}">
              <c16:uniqueId val="{00000000-4DF0-4A5C-992C-B91E625DE73E}"/>
            </c:ext>
          </c:extLst>
        </c:ser>
        <c:dLbls>
          <c:showLegendKey val="0"/>
          <c:showVal val="0"/>
          <c:showCatName val="0"/>
          <c:showSerName val="0"/>
          <c:showPercent val="0"/>
          <c:showBubbleSize val="0"/>
        </c:dLbls>
        <c:gapWidth val="39"/>
        <c:overlap val="-67"/>
        <c:axId val="1937644303"/>
        <c:axId val="1937637583"/>
      </c:barChart>
      <c:catAx>
        <c:axId val="1937644303"/>
        <c:scaling>
          <c:orientation val="minMax"/>
        </c:scaling>
        <c:delete val="0"/>
        <c:axPos val="b"/>
        <c:numFmt formatCode="General" sourceLinked="1"/>
        <c:majorTickMark val="none"/>
        <c:minorTickMark val="none"/>
        <c:tickLblPos val="nextTo"/>
        <c:spPr>
          <a:noFill/>
          <a:ln w="6350" cap="flat" cmpd="sng" algn="ctr">
            <a:solidFill>
              <a:schemeClr val="bg1">
                <a:lumMod val="6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937637583"/>
        <c:crosses val="autoZero"/>
        <c:auto val="1"/>
        <c:lblAlgn val="ctr"/>
        <c:lblOffset val="100"/>
        <c:noMultiLvlLbl val="0"/>
      </c:catAx>
      <c:valAx>
        <c:axId val="1937637583"/>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$millon</a:t>
                </a:r>
              </a:p>
            </c:rich>
          </c:tx>
          <c:layout>
            <c:manualLayout>
              <c:xMode val="edge"/>
              <c:yMode val="edge"/>
              <c:x val="0"/>
              <c:y val="0.342023948360734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7644303"/>
        <c:crosses val="autoZero"/>
        <c:crossBetween val="between"/>
        <c:majorUnit val="3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20000"/>
        <a:lumOff val="80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Build up of DPP4 capex allowance</cx:v>
        </cx:txData>
      </cx:tx>
      <cx:txPr>
        <a:bodyPr spcFirstLastPara="1" vertOverflow="ellipsis" horzOverflow="overflow" wrap="square" lIns="0" tIns="0" rIns="0" bIns="0" anchor="ctr" anchorCtr="1"/>
        <a:lstStyle/>
        <a:p>
          <a:pPr algn="ctr" rtl="0">
            <a:defRPr sz="1000"/>
          </a:pPr>
          <a:r>
            <a:rPr lang="en-US" sz="1000" b="0" i="0" u="none" strike="noStrike" baseline="0">
              <a:solidFill>
                <a:sysClr val="windowText" lastClr="000000">
                  <a:lumMod val="65000"/>
                  <a:lumOff val="35000"/>
                </a:sysClr>
              </a:solidFill>
              <a:latin typeface="Calibri" panose="020F0502020204030204"/>
            </a:rPr>
            <a:t>Build up of DPP4 capex allowance</a:t>
          </a:r>
        </a:p>
      </cx:txPr>
    </cx:title>
    <cx:plotArea>
      <cx:plotAreaRegion>
        <cx:series layoutId="waterfall" uniqueId="{0E887690-DB04-4AF1-B388-C51D7B3FF1BD}">
          <cx:dataPt idx="0">
            <cx:spPr>
              <a:solidFill>
                <a:srgbClr val="E89466"/>
              </a:solidFill>
              <a:ln>
                <a:noFill/>
              </a:ln>
            </cx:spPr>
          </cx:dataPt>
          <cx:dataPt idx="1">
            <cx:spPr>
              <a:solidFill>
                <a:srgbClr val="AAC6C1"/>
              </a:solidFill>
            </cx:spPr>
          </cx:dataPt>
          <cx:dataPt idx="2">
            <cx:spPr>
              <a:solidFill>
                <a:srgbClr val="AAC6C1"/>
              </a:solidFill>
            </cx:spPr>
          </cx:dataPt>
          <cx:dataPt idx="3">
            <cx:spPr>
              <a:solidFill>
                <a:srgbClr val="E89466"/>
              </a:solidFill>
            </cx:spPr>
          </cx:dataPt>
          <cx:dataPt idx="4">
            <cx:spPr>
              <a:solidFill>
                <a:srgbClr val="C00000"/>
              </a:solidFill>
            </cx:spPr>
          </cx:dataPt>
          <cx:dataPt idx="5">
            <cx:spPr>
              <a:solidFill>
                <a:srgbClr val="3F5E58">
                  <a:lumMod val="40000"/>
                  <a:lumOff val="60000"/>
                </a:srgbClr>
              </a:solidFill>
            </cx:spPr>
          </cx:dataPt>
          <cx:dataPt idx="6">
            <cx:spPr>
              <a:solidFill>
                <a:srgbClr val="3F5E58">
                  <a:lumMod val="40000"/>
                  <a:lumOff val="60000"/>
                </a:srgbClr>
              </a:solidFill>
            </cx:spPr>
          </cx:dataPt>
          <cx:dataPt idx="7">
            <cx:spPr>
              <a:solidFill>
                <a:srgbClr val="3F5E58">
                  <a:lumMod val="40000"/>
                  <a:lumOff val="60000"/>
                </a:srgbClr>
              </a:solidFill>
            </cx:spPr>
          </cx:dataPt>
          <cx:dataPt idx="8">
            <cx:spPr>
              <a:solidFill>
                <a:srgbClr val="3F5E58"/>
              </a:solidFill>
            </cx:spPr>
          </cx:dataPt>
          <cx:dataPt idx="9">
            <cx:spPr>
              <a:solidFill>
                <a:srgbClr val="FFFFFF">
                  <a:lumMod val="85000"/>
                </a:srgbClr>
              </a:solidFill>
            </cx:spPr>
          </cx:dataPt>
          <cx:dataPt idx="10">
            <cx:spPr>
              <a:solidFill>
                <a:srgbClr val="FFFFFF">
                  <a:lumMod val="85000"/>
                </a:srgbClr>
              </a:solidFill>
            </cx:spPr>
          </cx:dataPt>
          <cx:dataLabels pos="outEnd">
            <cx:txPr>
              <a:bodyPr vertOverflow="overflow" horzOverflow="overflow" wrap="square" lIns="0" tIns="0" rIns="0" bIns="0"/>
              <a:lstStyle/>
              <a:p>
                <a:pPr algn="ctr" rtl="0">
                  <a:defRPr sz="9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NZ" sz="900"/>
              </a:p>
            </cx:txPr>
            <cx:visibility seriesName="0" categoryName="0" value="1"/>
            <cx:separator>, </cx:separator>
          </cx:dataLabels>
          <cx:dataId val="0"/>
          <cx:layoutPr>
            <cx:visibility connectorLines="0"/>
            <cx:subtotals>
              <cx:idx val="0"/>
              <cx:idx val="3"/>
              <cx:idx val="8"/>
              <cx:idx val="9"/>
              <cx:idx val="10"/>
            </cx:subtotals>
          </cx:layoutPr>
        </cx:series>
      </cx:plotAreaRegion>
      <cx:axis id="0">
        <cx:catScaling gapWidth="0.200000003"/>
        <cx:tickLabels/>
        <cx:spPr>
          <a:ln w="6350">
            <a:solidFill>
              <a:schemeClr val="bg1">
                <a:lumMod val="65000"/>
              </a:schemeClr>
            </a:solidFill>
          </a:ln>
        </cx:spPr>
        <cx:txPr>
          <a:bodyPr spcFirstLastPara="1" vertOverflow="ellipsis" horzOverflow="overflow" wrap="square" lIns="0" tIns="0" rIns="0" bIns="0" anchor="ctr" anchorCtr="1"/>
          <a:lstStyle/>
          <a:p>
            <a:pPr algn="ctr" rtl="0">
              <a:defRPr sz="800" baseline="0">
                <a:ln>
                  <a:noFill/>
                </a:ln>
              </a:defRPr>
            </a:pPr>
            <a:endParaRPr lang="en-US" sz="800" b="0" i="0" u="none" strike="noStrike" baseline="0">
              <a:ln>
                <a:noFill/>
              </a:ln>
              <a:solidFill>
                <a:sysClr val="windowText" lastClr="000000">
                  <a:lumMod val="65000"/>
                  <a:lumOff val="35000"/>
                </a:sysClr>
              </a:solidFill>
              <a:latin typeface="Calibri" panose="020F0502020204030204"/>
            </a:endParaRPr>
          </a:p>
        </cx:txPr>
      </cx:axis>
      <cx:axis id="1">
        <cx:valScaling max="8000" min="3000"/>
        <cx:title>
          <cx:tx>
            <cx:txData>
              <cx:v>$million</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$million</a:t>
              </a:r>
            </a:p>
          </cx:txPr>
        </cx:title>
        <cx:majorGridlines>
          <cx:spPr>
            <a:ln>
              <a:noFill/>
            </a:ln>
          </cx:spPr>
        </cx:majorGridlines>
        <cx:majorTickMarks type="out"/>
        <cx:tickLabels/>
        <cx:numFmt formatCode="#,##0" sourceLinked="0"/>
        <cx:txPr>
          <a:bodyPr vertOverflow="overflow" horzOverflow="overflow" wrap="square" lIns="0" tIns="0" rIns="0" bIns="0"/>
          <a:lstStyle/>
          <a:p>
            <a:pPr algn="ctr" rtl="0">
              <a:defRPr sz="9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NZ" sz="900"/>
          </a:p>
        </cx:txPr>
      </cx:axis>
    </cx:plotArea>
  </cx:chart>
  <cx:spPr>
    <a:solidFill>
      <a:schemeClr val="accent2">
        <a:lumMod val="20000"/>
        <a:lumOff val="80000"/>
      </a:schemeClr>
    </a:solidFill>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142875</xdr:rowOff>
    </xdr:from>
    <xdr:ext cx="2337085" cy="705600"/>
    <xdr:pic>
      <xdr:nvPicPr>
        <xdr:cNvPr id="2" name="Picture 1">
          <a:extLst>
            <a:ext uri="{FF2B5EF4-FFF2-40B4-BE49-F238E27FC236}">
              <a16:creationId xmlns:a16="http://schemas.microsoft.com/office/drawing/2014/main" id="{E0785B3F-2CAB-449A-983D-FAA18EB99B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oneCellAnchor>
  <xdr:oneCellAnchor>
    <xdr:from>
      <xdr:col>0</xdr:col>
      <xdr:colOff>0</xdr:colOff>
      <xdr:row>1</xdr:row>
      <xdr:rowOff>2333625</xdr:rowOff>
    </xdr:from>
    <xdr:ext cx="8982075" cy="3295650"/>
    <xdr:pic>
      <xdr:nvPicPr>
        <xdr:cNvPr id="3" name="Picture 2">
          <a:extLst>
            <a:ext uri="{FF2B5EF4-FFF2-40B4-BE49-F238E27FC236}">
              <a16:creationId xmlns:a16="http://schemas.microsoft.com/office/drawing/2014/main" id="{E8A0EB0D-5110-4CEE-9023-9F4FA79CE00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524125"/>
          <a:ext cx="8982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674696</xdr:colOff>
      <xdr:row>179</xdr:row>
      <xdr:rowOff>117317</xdr:rowOff>
    </xdr:from>
    <xdr:to>
      <xdr:col>3</xdr:col>
      <xdr:colOff>330766</xdr:colOff>
      <xdr:row>193</xdr:row>
      <xdr:rowOff>95203</xdr:rowOff>
    </xdr:to>
    <xdr:graphicFrame macro="">
      <xdr:nvGraphicFramePr>
        <xdr:cNvPr id="2" name="Chart 1">
          <a:extLst>
            <a:ext uri="{FF2B5EF4-FFF2-40B4-BE49-F238E27FC236}">
              <a16:creationId xmlns:a16="http://schemas.microsoft.com/office/drawing/2014/main" id="{D7883E16-CE91-411F-918A-2BB0DA752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888748</xdr:colOff>
      <xdr:row>162</xdr:row>
      <xdr:rowOff>91059</xdr:rowOff>
    </xdr:from>
    <xdr:to>
      <xdr:col>5</xdr:col>
      <xdr:colOff>340074</xdr:colOff>
      <xdr:row>176</xdr:row>
      <xdr:rowOff>16882</xdr:rowOff>
    </xdr:to>
    <xdr:grpSp>
      <xdr:nvGrpSpPr>
        <xdr:cNvPr id="3" name="Group 2">
          <a:extLst>
            <a:ext uri="{FF2B5EF4-FFF2-40B4-BE49-F238E27FC236}">
              <a16:creationId xmlns:a16="http://schemas.microsoft.com/office/drawing/2014/main" id="{67ABE6FD-BC72-486F-97CC-418E15A187EA}"/>
            </a:ext>
          </a:extLst>
        </xdr:cNvPr>
        <xdr:cNvGrpSpPr/>
      </xdr:nvGrpSpPr>
      <xdr:grpSpPr>
        <a:xfrm>
          <a:off x="1745998" y="32504634"/>
          <a:ext cx="5785451" cy="2592823"/>
          <a:chOff x="10481208" y="26298524"/>
          <a:chExt cx="7781867" cy="2474260"/>
        </a:xfrm>
      </xdr:grpSpPr>
      <xdr:graphicFrame macro="">
        <xdr:nvGraphicFramePr>
          <xdr:cNvPr id="4" name="Chart 7">
            <a:extLst>
              <a:ext uri="{FF2B5EF4-FFF2-40B4-BE49-F238E27FC236}">
                <a16:creationId xmlns:a16="http://schemas.microsoft.com/office/drawing/2014/main" id="{D2BD2C28-24DF-4E0B-CF1C-13E519EF97DC}"/>
              </a:ext>
            </a:extLst>
          </xdr:cNvPr>
          <xdr:cNvGraphicFramePr>
            <a:graphicFrameLocks/>
          </xdr:cNvGraphicFramePr>
        </xdr:nvGraphicFramePr>
        <xdr:xfrm>
          <a:off x="14427907" y="26298524"/>
          <a:ext cx="3835168" cy="247379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1">
            <a:extLst>
              <a:ext uri="{FF2B5EF4-FFF2-40B4-BE49-F238E27FC236}">
                <a16:creationId xmlns:a16="http://schemas.microsoft.com/office/drawing/2014/main" id="{D8EB6ADC-5CA9-75B8-610C-A53F42429A96}"/>
              </a:ext>
            </a:extLst>
          </xdr:cNvPr>
          <xdr:cNvGraphicFramePr>
            <a:graphicFrameLocks/>
          </xdr:cNvGraphicFramePr>
        </xdr:nvGraphicFramePr>
        <xdr:xfrm>
          <a:off x="10481208" y="26298525"/>
          <a:ext cx="4037614" cy="2474259"/>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3.xml><?xml version="1.0" encoding="utf-8"?>
<c:userShapes xmlns:c="http://schemas.openxmlformats.org/drawingml/2006/chart">
  <cdr:relSizeAnchor xmlns:cdr="http://schemas.openxmlformats.org/drawingml/2006/chartDrawing">
    <cdr:from>
      <cdr:x>0.56693</cdr:x>
      <cdr:y>0.14296</cdr:y>
    </cdr:from>
    <cdr:to>
      <cdr:x>0.98583</cdr:x>
      <cdr:y>0.35951</cdr:y>
    </cdr:to>
    <cdr:sp macro="" textlink="">
      <cdr:nvSpPr>
        <cdr:cNvPr id="2" name="TextBox 1">
          <a:extLst xmlns:a="http://schemas.openxmlformats.org/drawingml/2006/main">
            <a:ext uri="{FF2B5EF4-FFF2-40B4-BE49-F238E27FC236}">
              <a16:creationId xmlns:a16="http://schemas.microsoft.com/office/drawing/2014/main" id="{6D52DF9D-0CFC-67D8-A2A7-DDE986F29BF5}"/>
            </a:ext>
          </a:extLst>
        </cdr:cNvPr>
        <cdr:cNvSpPr txBox="1"/>
      </cdr:nvSpPr>
      <cdr:spPr>
        <a:xfrm xmlns:a="http://schemas.openxmlformats.org/drawingml/2006/main">
          <a:off x="1988612" y="301278"/>
          <a:ext cx="1469378" cy="456365"/>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en-NZ" sz="900" i="1"/>
            <a:t>CGPI - construction of electricity distribution lines</a:t>
          </a:r>
        </a:p>
      </cdr:txBody>
    </cdr:sp>
  </cdr:relSizeAnchor>
  <cdr:relSizeAnchor xmlns:cdr="http://schemas.openxmlformats.org/drawingml/2006/chartDrawing">
    <cdr:from>
      <cdr:x>0.41872</cdr:x>
      <cdr:y>0.59837</cdr:y>
    </cdr:from>
    <cdr:to>
      <cdr:x>0.69582</cdr:x>
      <cdr:y>0.668</cdr:y>
    </cdr:to>
    <cdr:sp macro="" textlink="">
      <cdr:nvSpPr>
        <cdr:cNvPr id="3" name="TextBox 1">
          <a:extLst xmlns:a="http://schemas.openxmlformats.org/drawingml/2006/main">
            <a:ext uri="{FF2B5EF4-FFF2-40B4-BE49-F238E27FC236}">
              <a16:creationId xmlns:a16="http://schemas.microsoft.com/office/drawing/2014/main" id="{51271DB7-4843-B8F9-0B59-C39707A4A271}"/>
            </a:ext>
          </a:extLst>
        </cdr:cNvPr>
        <cdr:cNvSpPr txBox="1"/>
      </cdr:nvSpPr>
      <cdr:spPr>
        <a:xfrm xmlns:a="http://schemas.openxmlformats.org/drawingml/2006/main">
          <a:off x="1883165" y="1507902"/>
          <a:ext cx="1246273" cy="175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i="1"/>
            <a:t>CGPI - All-groups</a:t>
          </a:r>
        </a:p>
      </cdr:txBody>
    </cdr:sp>
  </cdr:relSizeAnchor>
</c:userShapes>
</file>

<file path=xl/drawings/drawing4.xml><?xml version="1.0" encoding="utf-8"?>
<c:userShapes xmlns:c="http://schemas.openxmlformats.org/drawingml/2006/chart">
  <cdr:relSizeAnchor xmlns:cdr="http://schemas.openxmlformats.org/drawingml/2006/chartDrawing">
    <cdr:from>
      <cdr:x>0.7838</cdr:x>
      <cdr:y>0.83542</cdr:y>
    </cdr:from>
    <cdr:to>
      <cdr:x>0.99387</cdr:x>
      <cdr:y>0.94032</cdr:y>
    </cdr:to>
    <cdr:sp macro="" textlink="">
      <cdr:nvSpPr>
        <cdr:cNvPr id="4" name="TextBox 1">
          <a:extLst xmlns:a="http://schemas.openxmlformats.org/drawingml/2006/main">
            <a:ext uri="{FF2B5EF4-FFF2-40B4-BE49-F238E27FC236}">
              <a16:creationId xmlns:a16="http://schemas.microsoft.com/office/drawing/2014/main" id="{27637CAD-7B10-71B3-AA79-C4FA21F236BB}"/>
            </a:ext>
          </a:extLst>
        </cdr:cNvPr>
        <cdr:cNvSpPr txBox="1"/>
      </cdr:nvSpPr>
      <cdr:spPr>
        <a:xfrm xmlns:a="http://schemas.openxmlformats.org/drawingml/2006/main">
          <a:off x="2296314" y="2076406"/>
          <a:ext cx="615455" cy="260726"/>
        </a:xfrm>
        <a:prstGeom xmlns:a="http://schemas.openxmlformats.org/drawingml/2006/main" prst="rect">
          <a:avLst/>
        </a:prstGeom>
        <a:noFill xmlns:a="http://schemas.openxmlformats.org/drawingml/2006/main"/>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NZ" sz="900" i="1"/>
            <a:t>Last year (2023) </a:t>
          </a:r>
        </a:p>
      </cdr:txBody>
    </cdr:sp>
  </cdr:relSizeAnchor>
</c:userShapes>
</file>

<file path=xl/drawings/drawing5.xml><?xml version="1.0" encoding="utf-8"?>
<c:userShapes xmlns:c="http://schemas.openxmlformats.org/drawingml/2006/chart">
  <cdr:relSizeAnchor xmlns:cdr="http://schemas.openxmlformats.org/drawingml/2006/chartDrawing">
    <cdr:from>
      <cdr:x>0.20958</cdr:x>
      <cdr:y>0.02014</cdr:y>
    </cdr:from>
    <cdr:to>
      <cdr:x>0.922</cdr:x>
      <cdr:y>0.1637</cdr:y>
    </cdr:to>
    <cdr:sp macro="" textlink="">
      <cdr:nvSpPr>
        <cdr:cNvPr id="2" name="TextBox 1">
          <a:extLst xmlns:a="http://schemas.openxmlformats.org/drawingml/2006/main">
            <a:ext uri="{FF2B5EF4-FFF2-40B4-BE49-F238E27FC236}">
              <a16:creationId xmlns:a16="http://schemas.microsoft.com/office/drawing/2014/main" id="{A1DFA953-A5E5-68F2-1F8B-3A682AA74197}"/>
            </a:ext>
          </a:extLst>
        </cdr:cNvPr>
        <cdr:cNvSpPr txBox="1"/>
      </cdr:nvSpPr>
      <cdr:spPr>
        <a:xfrm xmlns:a="http://schemas.openxmlformats.org/drawingml/2006/main">
          <a:off x="666770" y="50156"/>
          <a:ext cx="2266570" cy="357448"/>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i="1"/>
            <a:t>&gt; 0% means CGPI (electricity distribution lines) </a:t>
          </a:r>
          <a:r>
            <a:rPr lang="en-NZ" sz="900" i="1" baseline="0"/>
            <a:t>exceeded CGPI (all groups) growth</a:t>
          </a:r>
          <a:endParaRPr lang="en-NZ" sz="900" i="1"/>
        </a:p>
      </cdr:txBody>
    </cdr:sp>
  </cdr:relSizeAnchor>
  <cdr:relSizeAnchor xmlns:cdr="http://schemas.openxmlformats.org/drawingml/2006/chartDrawing">
    <cdr:from>
      <cdr:x>0.20879</cdr:x>
      <cdr:y>0.73778</cdr:y>
    </cdr:from>
    <cdr:to>
      <cdr:x>0.9623</cdr:x>
      <cdr:y>0.87735</cdr:y>
    </cdr:to>
    <cdr:sp macro="" textlink="">
      <cdr:nvSpPr>
        <cdr:cNvPr id="3" name="TextBox 1">
          <a:extLst xmlns:a="http://schemas.openxmlformats.org/drawingml/2006/main">
            <a:ext uri="{FF2B5EF4-FFF2-40B4-BE49-F238E27FC236}">
              <a16:creationId xmlns:a16="http://schemas.microsoft.com/office/drawing/2014/main" id="{438A9C28-E20B-CF2B-4BD8-9921D999B2F4}"/>
            </a:ext>
          </a:extLst>
        </cdr:cNvPr>
        <cdr:cNvSpPr txBox="1"/>
      </cdr:nvSpPr>
      <cdr:spPr>
        <a:xfrm xmlns:a="http://schemas.openxmlformats.org/drawingml/2006/main">
          <a:off x="643991" y="1825448"/>
          <a:ext cx="2324100" cy="345333"/>
        </a:xfrm>
        <a:prstGeom xmlns:a="http://schemas.openxmlformats.org/drawingml/2006/main" prst="rect">
          <a:avLst/>
        </a:prstGeom>
        <a:solidFill xmlns:a="http://schemas.openxmlformats.org/drawingml/2006/main">
          <a:schemeClr val="tx2">
            <a:lumMod val="40000"/>
            <a:lumOff val="6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i="1">
              <a:effectLst/>
              <a:latin typeface="+mn-lt"/>
              <a:ea typeface="+mn-ea"/>
              <a:cs typeface="+mn-cs"/>
            </a:rPr>
            <a:t>&lt; 0% means CGPI (electricity distribution lines) was less than CGPI (all groups) growth</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344980</xdr:colOff>
      <xdr:row>68</xdr:row>
      <xdr:rowOff>97034</xdr:rowOff>
    </xdr:from>
    <xdr:to>
      <xdr:col>5</xdr:col>
      <xdr:colOff>385763</xdr:colOff>
      <xdr:row>87</xdr:row>
      <xdr:rowOff>180974</xdr:rowOff>
    </xdr:to>
    <xdr:grpSp>
      <xdr:nvGrpSpPr>
        <xdr:cNvPr id="2" name="Group 11">
          <a:extLst>
            <a:ext uri="{FF2B5EF4-FFF2-40B4-BE49-F238E27FC236}">
              <a16:creationId xmlns:a16="http://schemas.microsoft.com/office/drawing/2014/main" id="{9FA17F26-CBC9-63ED-B93F-B179F729CBBC}"/>
            </a:ext>
          </a:extLst>
        </xdr:cNvPr>
        <xdr:cNvGrpSpPr/>
      </xdr:nvGrpSpPr>
      <xdr:grpSpPr>
        <a:xfrm>
          <a:off x="344980" y="17299184"/>
          <a:ext cx="8927608" cy="3703440"/>
          <a:chOff x="6246907" y="13186171"/>
          <a:chExt cx="7947175" cy="3239226"/>
        </a:xfrm>
      </xdr:grpSpPr>
      <mc:AlternateContent xmlns:mc="http://schemas.openxmlformats.org/markup-compatibility/2006">
        <mc:Choice xmlns:cx1="http://schemas.microsoft.com/office/drawing/2015/9/8/chartex" Requires="cx1">
          <xdr:graphicFrame macro="">
            <xdr:nvGraphicFramePr>
              <xdr:cNvPr id="3" name="Chart 1">
                <a:extLst>
                  <a:ext uri="{FF2B5EF4-FFF2-40B4-BE49-F238E27FC236}">
                    <a16:creationId xmlns:a16="http://schemas.microsoft.com/office/drawing/2014/main" id="{E837E279-A4D2-0606-F5AF-2B4628DE05C3}"/>
                  </a:ext>
                </a:extLst>
              </xdr:cNvPr>
              <xdr:cNvGraphicFramePr/>
            </xdr:nvGraphicFramePr>
            <xdr:xfrm>
              <a:off x="6246907" y="13187317"/>
              <a:ext cx="5238961" cy="3236722"/>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46907" y="13187317"/>
                <a:ext cx="5238961" cy="3236722"/>
              </a:xfrm>
              <a:prstGeom prst="rect">
                <a:avLst/>
              </a:prstGeom>
              <a:solidFill>
                <a:prstClr val="white"/>
              </a:solidFill>
              <a:ln w="1">
                <a:solidFill>
                  <a:prstClr val="green"/>
                </a:solidFill>
              </a:ln>
            </xdr:spPr>
            <xdr:txBody>
              <a:bodyPr vertOverflow="clip" horzOverflow="clip"/>
              <a:lstStyle/>
              <a:p>
                <a:r>
                  <a:rPr lang="en-NZ" sz="1100"/>
                  <a:t>This chart isn't available in your version of Excel.
Editing this shape or saving this workbook into a different file format will permanently break the chart.</a:t>
                </a:r>
              </a:p>
            </xdr:txBody>
          </xdr:sp>
        </mc:Fallback>
      </mc:AlternateContent>
      <xdr:graphicFrame macro="">
        <xdr:nvGraphicFramePr>
          <xdr:cNvPr id="5" name="Chart 5">
            <a:extLst>
              <a:ext uri="{FF2B5EF4-FFF2-40B4-BE49-F238E27FC236}">
                <a16:creationId xmlns:a16="http://schemas.microsoft.com/office/drawing/2014/main" id="{9E059D04-E769-84B3-4A65-3B5E98C74715}"/>
              </a:ext>
            </a:extLst>
          </xdr:cNvPr>
          <xdr:cNvGraphicFramePr/>
        </xdr:nvGraphicFramePr>
        <xdr:xfrm>
          <a:off x="11471214" y="13186171"/>
          <a:ext cx="2722868" cy="323922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theme/theme1.xml><?xml version="1.0" encoding="utf-8"?>
<a:theme xmlns:a="http://schemas.openxmlformats.org/drawingml/2006/main" name="Commission colours">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stats.govt.nz" TargetMode="External"/><Relationship Id="rId1" Type="http://schemas.openxmlformats.org/officeDocument/2006/relationships/hyperlink" Target="mailto:info@stats.govt.nz"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3A9-BD2E-4B61-88C7-56CB5DFC0BB8}">
  <sheetPr codeName="Sheet2">
    <pageSetUpPr fitToPage="1"/>
  </sheetPr>
  <dimension ref="A1:D18"/>
  <sheetViews>
    <sheetView showGridLines="0" tabSelected="1" view="pageBreakPreview" zoomScaleNormal="100" zoomScaleSheetLayoutView="100" workbookViewId="0">
      <selection activeCell="A6" sqref="A6"/>
    </sheetView>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4" ht="15" customHeight="1" x14ac:dyDescent="0.25">
      <c r="A1" s="40"/>
      <c r="B1" s="41"/>
      <c r="C1" s="41"/>
      <c r="D1" s="41"/>
    </row>
    <row r="2" spans="1:4" ht="189" customHeight="1" x14ac:dyDescent="0.25">
      <c r="A2" s="42"/>
    </row>
    <row r="3" spans="1:4" ht="22.5" customHeight="1" x14ac:dyDescent="0.4">
      <c r="A3" s="49" t="s">
        <v>196</v>
      </c>
      <c r="B3" s="44"/>
      <c r="C3" s="44"/>
      <c r="D3" s="44"/>
    </row>
    <row r="4" spans="1:4" ht="22.5" customHeight="1" x14ac:dyDescent="0.4">
      <c r="A4" s="49" t="s">
        <v>197</v>
      </c>
      <c r="B4" s="44"/>
      <c r="C4" s="44"/>
      <c r="D4" s="44"/>
    </row>
    <row r="5" spans="1:4" ht="22.5" customHeight="1" x14ac:dyDescent="0.4">
      <c r="A5" s="49" t="s">
        <v>199</v>
      </c>
      <c r="B5" s="44"/>
      <c r="C5" s="44"/>
      <c r="D5" s="44"/>
    </row>
    <row r="6" spans="1:4" ht="22.5" customHeight="1" x14ac:dyDescent="0.4">
      <c r="A6" s="43" t="s">
        <v>226</v>
      </c>
      <c r="B6" s="44"/>
      <c r="C6" s="44"/>
      <c r="D6" s="44"/>
    </row>
    <row r="7" spans="1:4" ht="42" customHeight="1" x14ac:dyDescent="0.25">
      <c r="A7" s="42"/>
    </row>
    <row r="8" spans="1:4" ht="15" customHeight="1" x14ac:dyDescent="0.25">
      <c r="A8" s="45"/>
    </row>
    <row r="9" spans="1:4" ht="15" customHeight="1" x14ac:dyDescent="0.25">
      <c r="A9" s="45"/>
    </row>
    <row r="10" spans="1:4" ht="15" customHeight="1" x14ac:dyDescent="0.25">
      <c r="A10" s="45"/>
    </row>
    <row r="11" spans="1:4" ht="15" customHeight="1" x14ac:dyDescent="0.25">
      <c r="A11" s="45"/>
    </row>
    <row r="12" spans="1:4" ht="15" customHeight="1" x14ac:dyDescent="0.25">
      <c r="A12" s="45"/>
    </row>
    <row r="13" spans="1:4" ht="15" customHeight="1" x14ac:dyDescent="0.25">
      <c r="A13" s="45"/>
    </row>
    <row r="14" spans="1:4" ht="15" customHeight="1" x14ac:dyDescent="0.25">
      <c r="A14" s="45"/>
    </row>
    <row r="15" spans="1:4" ht="15" customHeight="1" x14ac:dyDescent="0.25">
      <c r="A15" s="45"/>
    </row>
    <row r="16" spans="1:4" ht="15" customHeight="1" x14ac:dyDescent="0.25">
      <c r="A16" s="45"/>
    </row>
    <row r="17" spans="1:4" ht="15" customHeight="1" x14ac:dyDescent="0.25">
      <c r="A17" s="46" t="s">
        <v>198</v>
      </c>
      <c r="B17" s="44"/>
      <c r="C17" s="44"/>
      <c r="D17" s="44"/>
    </row>
    <row r="18" spans="1:4" ht="15" customHeight="1" x14ac:dyDescent="0.25">
      <c r="A18" s="47"/>
      <c r="B18" s="48"/>
      <c r="C18" s="48"/>
      <c r="D18" s="48"/>
    </row>
  </sheetData>
  <sheetProtection formatColumns="0" formatRows="0"/>
  <pageMargins left="0.70866141732283472" right="0.70866141732283472" top="0.74803149606299213" bottom="0.7480314960629921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A313F-FCE8-42D2-8C21-0C331E8CBDD0}">
  <sheetPr>
    <tabColor rgb="FFFFC000"/>
  </sheetPr>
  <dimension ref="A1:E14"/>
  <sheetViews>
    <sheetView showGridLines="0" view="pageBreakPreview" zoomScaleNormal="100" zoomScaleSheetLayoutView="100" workbookViewId="0">
      <selection activeCell="B9" sqref="B9"/>
    </sheetView>
  </sheetViews>
  <sheetFormatPr defaultRowHeight="15" x14ac:dyDescent="0.25"/>
  <cols>
    <col min="1" max="1" width="3.28515625" customWidth="1"/>
    <col min="2" max="2" width="8" customWidth="1"/>
    <col min="3" max="3" width="100.7109375" customWidth="1"/>
    <col min="4" max="4" width="14.7109375" customWidth="1"/>
    <col min="5" max="5" width="50.42578125" customWidth="1"/>
    <col min="6" max="6" width="2.7109375" customWidth="1"/>
  </cols>
  <sheetData>
    <row r="1" spans="1:5" ht="26.25" x14ac:dyDescent="0.4">
      <c r="A1" s="50" t="s">
        <v>200</v>
      </c>
    </row>
    <row r="2" spans="1:5" x14ac:dyDescent="0.25">
      <c r="B2" s="57" t="s">
        <v>227</v>
      </c>
      <c r="C2" s="58"/>
      <c r="D2" s="58"/>
      <c r="E2" s="58"/>
    </row>
    <row r="3" spans="1:5" x14ac:dyDescent="0.25">
      <c r="B3" s="51"/>
      <c r="C3" s="52"/>
      <c r="D3" s="52"/>
      <c r="E3" s="52"/>
    </row>
    <row r="4" spans="1:5" ht="23.25" x14ac:dyDescent="0.35">
      <c r="A4" s="54" t="s">
        <v>201</v>
      </c>
      <c r="C4" s="52"/>
      <c r="D4" s="52"/>
      <c r="E4" s="52"/>
    </row>
    <row r="5" spans="1:5" ht="15" customHeight="1" x14ac:dyDescent="0.35">
      <c r="B5" s="54"/>
      <c r="C5" s="52"/>
      <c r="D5" s="52"/>
      <c r="E5" s="52"/>
    </row>
    <row r="6" spans="1:5" ht="15" customHeight="1" x14ac:dyDescent="0.25">
      <c r="B6" t="s">
        <v>228</v>
      </c>
    </row>
    <row r="7" spans="1:5" ht="15" customHeight="1" x14ac:dyDescent="0.25">
      <c r="B7" s="53" t="s">
        <v>206</v>
      </c>
      <c r="C7" s="52"/>
      <c r="D7" s="52"/>
      <c r="E7" s="52"/>
    </row>
    <row r="8" spans="1:5" ht="15" customHeight="1" x14ac:dyDescent="0.25">
      <c r="B8" t="s">
        <v>204</v>
      </c>
      <c r="C8" s="52"/>
      <c r="D8" s="52"/>
      <c r="E8" s="52"/>
    </row>
    <row r="9" spans="1:5" ht="15" customHeight="1" x14ac:dyDescent="0.25">
      <c r="C9" s="52"/>
      <c r="D9" s="52"/>
      <c r="E9" s="52"/>
    </row>
    <row r="10" spans="1:5" ht="15" customHeight="1" x14ac:dyDescent="0.25">
      <c r="B10" s="57" t="s">
        <v>202</v>
      </c>
      <c r="C10" s="58"/>
      <c r="D10" s="58"/>
      <c r="E10" s="58"/>
    </row>
    <row r="11" spans="1:5" ht="15" customHeight="1" x14ac:dyDescent="0.25">
      <c r="B11" s="53" t="s">
        <v>205</v>
      </c>
      <c r="C11" s="52"/>
      <c r="D11" s="52"/>
      <c r="E11" s="52"/>
    </row>
    <row r="12" spans="1:5" ht="15" customHeight="1" x14ac:dyDescent="0.25">
      <c r="B12" s="53" t="s">
        <v>203</v>
      </c>
      <c r="C12" s="52"/>
      <c r="D12" s="52"/>
      <c r="E12" s="52"/>
    </row>
    <row r="13" spans="1:5" ht="15" customHeight="1" x14ac:dyDescent="0.25">
      <c r="B13" s="51"/>
      <c r="C13" s="52"/>
      <c r="D13" s="52"/>
      <c r="E13" s="52"/>
    </row>
    <row r="14" spans="1:5" ht="65.25" customHeight="1" x14ac:dyDescent="0.25">
      <c r="B14" s="55" t="s">
        <v>225</v>
      </c>
      <c r="C14" s="56"/>
      <c r="D14" s="56"/>
      <c r="E14" s="56"/>
    </row>
  </sheetData>
  <mergeCells count="3">
    <mergeCell ref="B14:E14"/>
    <mergeCell ref="B2:E2"/>
    <mergeCell ref="B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4F2B9-4E36-4DC1-B451-1D2444931B63}">
  <dimension ref="A1:R179"/>
  <sheetViews>
    <sheetView showGridLines="0" view="pageBreakPreview" zoomScaleNormal="85" zoomScaleSheetLayoutView="100" workbookViewId="0">
      <selection activeCell="A3" sqref="A3:XFD3"/>
    </sheetView>
  </sheetViews>
  <sheetFormatPr defaultRowHeight="15" x14ac:dyDescent="0.25"/>
  <cols>
    <col min="1" max="1" width="12.85546875" customWidth="1"/>
    <col min="2" max="2" width="46.5703125" customWidth="1"/>
    <col min="3" max="3" width="22.7109375" customWidth="1"/>
    <col min="4" max="7" width="12.85546875" customWidth="1"/>
    <col min="8" max="8" width="21.7109375" customWidth="1"/>
    <col min="9" max="12" width="12.85546875" customWidth="1"/>
    <col min="13" max="13" width="4.85546875" customWidth="1"/>
    <col min="14" max="14" width="21.140625" customWidth="1"/>
    <col min="15" max="17" width="12.85546875" customWidth="1"/>
  </cols>
  <sheetData>
    <row r="1" spans="1:17" ht="21" x14ac:dyDescent="0.35">
      <c r="A1" s="14" t="s">
        <v>0</v>
      </c>
    </row>
    <row r="2" spans="1:17" x14ac:dyDescent="0.25">
      <c r="A2" s="28" t="s">
        <v>1</v>
      </c>
    </row>
    <row r="3" spans="1:17" ht="18.75" x14ac:dyDescent="0.3">
      <c r="A3" s="15" t="s">
        <v>2</v>
      </c>
      <c r="F3" s="15" t="s">
        <v>3</v>
      </c>
    </row>
    <row r="5" spans="1:17" ht="15.75" x14ac:dyDescent="0.25">
      <c r="A5" s="16"/>
      <c r="F5" s="2" t="s">
        <v>4</v>
      </c>
      <c r="G5" s="2"/>
    </row>
    <row r="6" spans="1:17" ht="15.75" x14ac:dyDescent="0.25">
      <c r="A6" s="16"/>
    </row>
    <row r="7" spans="1:17" ht="75" x14ac:dyDescent="0.25">
      <c r="A7" s="2" t="s">
        <v>5</v>
      </c>
      <c r="B7" s="17" t="s">
        <v>6</v>
      </c>
      <c r="C7" s="30" t="s">
        <v>7</v>
      </c>
      <c r="F7" s="17" t="s">
        <v>5</v>
      </c>
      <c r="G7" s="30"/>
      <c r="H7" s="30" t="str">
        <f>B7</f>
        <v>CGPI - construction of electricity distribution lines</v>
      </c>
      <c r="I7" s="30" t="str">
        <f>C7</f>
        <v>CGPI - all groups</v>
      </c>
      <c r="J7" s="17" t="s">
        <v>8</v>
      </c>
      <c r="N7" s="30" t="s">
        <v>9</v>
      </c>
      <c r="O7" s="30" t="str">
        <f>B$7</f>
        <v>CGPI - construction of electricity distribution lines</v>
      </c>
      <c r="P7" s="30" t="str">
        <f>C$7</f>
        <v>CGPI - all groups</v>
      </c>
      <c r="Q7" s="30" t="s">
        <v>8</v>
      </c>
    </row>
    <row r="8" spans="1:17" x14ac:dyDescent="0.25">
      <c r="A8" s="18" t="s">
        <v>64</v>
      </c>
      <c r="B8" s="19">
        <v>210.23992100000001</v>
      </c>
      <c r="C8" s="19">
        <v>478.13437199999998</v>
      </c>
      <c r="F8" s="2"/>
      <c r="G8" s="2"/>
      <c r="H8" s="2"/>
      <c r="I8" s="2"/>
      <c r="J8" s="2"/>
    </row>
    <row r="9" spans="1:17" x14ac:dyDescent="0.25">
      <c r="A9" s="18" t="s">
        <v>65</v>
      </c>
      <c r="B9" s="19">
        <v>214.44471899999999</v>
      </c>
      <c r="C9" s="19">
        <v>483.15775100000002</v>
      </c>
      <c r="F9" s="2"/>
      <c r="G9" s="2"/>
      <c r="H9" s="2"/>
      <c r="I9" s="2"/>
      <c r="J9" s="2"/>
    </row>
    <row r="10" spans="1:17" x14ac:dyDescent="0.25">
      <c r="A10" s="18" t="s">
        <v>66</v>
      </c>
      <c r="B10" s="19">
        <v>217.165471</v>
      </c>
      <c r="C10" s="19">
        <v>485.89777600000002</v>
      </c>
      <c r="F10" s="2"/>
      <c r="G10" s="2"/>
      <c r="H10" s="2"/>
      <c r="I10" s="2"/>
      <c r="J10" s="2"/>
    </row>
    <row r="11" spans="1:17" x14ac:dyDescent="0.25">
      <c r="A11" s="18" t="s">
        <v>67</v>
      </c>
      <c r="B11" s="19">
        <v>218.40217699999999</v>
      </c>
      <c r="C11" s="19">
        <v>490.007814</v>
      </c>
      <c r="F11" s="2"/>
      <c r="G11" s="2"/>
      <c r="H11" s="2"/>
      <c r="I11" s="2"/>
      <c r="J11" s="2"/>
    </row>
    <row r="12" spans="1:17" x14ac:dyDescent="0.25">
      <c r="A12" s="18" t="s">
        <v>68</v>
      </c>
      <c r="B12" s="19">
        <v>219.14420000000001</v>
      </c>
      <c r="C12" s="19">
        <v>491.834497</v>
      </c>
    </row>
    <row r="13" spans="1:17" x14ac:dyDescent="0.25">
      <c r="A13" s="18" t="s">
        <v>69</v>
      </c>
      <c r="B13" s="19">
        <v>222.359634</v>
      </c>
      <c r="C13" s="19">
        <v>494.11785099999997</v>
      </c>
      <c r="F13" s="2"/>
      <c r="G13" s="2"/>
      <c r="H13" s="2"/>
      <c r="I13" s="2"/>
      <c r="J13" s="2"/>
    </row>
    <row r="14" spans="1:17" x14ac:dyDescent="0.25">
      <c r="A14" s="18" t="s">
        <v>70</v>
      </c>
      <c r="B14" s="19">
        <v>221.122928</v>
      </c>
      <c r="C14" s="19">
        <v>496.85787599999998</v>
      </c>
      <c r="F14" s="2"/>
      <c r="G14" s="2"/>
      <c r="H14" s="2"/>
      <c r="I14" s="2"/>
      <c r="J14" s="2"/>
    </row>
    <row r="15" spans="1:17" x14ac:dyDescent="0.25">
      <c r="A15" s="18" t="s">
        <v>71</v>
      </c>
      <c r="B15" s="19">
        <v>220.62824599999999</v>
      </c>
      <c r="C15" s="19">
        <v>500.51124299999998</v>
      </c>
      <c r="F15" s="18" t="str">
        <f t="shared" ref="F15:F46" si="0">A15</f>
        <v>1993Q3</v>
      </c>
      <c r="G15" s="22"/>
      <c r="H15" s="20"/>
      <c r="I15" s="20"/>
      <c r="J15" s="21"/>
    </row>
    <row r="16" spans="1:17" x14ac:dyDescent="0.25">
      <c r="A16" s="18" t="s">
        <v>72</v>
      </c>
      <c r="B16" s="19">
        <v>217.412812</v>
      </c>
      <c r="C16" s="19">
        <v>504.62128000000001</v>
      </c>
      <c r="F16" s="18" t="str">
        <f t="shared" si="0"/>
        <v>1993Q4</v>
      </c>
      <c r="G16" s="22" t="str">
        <f t="shared" ref="G16:G79" si="1">LEFT(F16,4)</f>
        <v>1993</v>
      </c>
      <c r="H16" s="20">
        <f t="shared" ref="H16:H47" si="2">SUM(B13:B16)/SUM(B9:B12)-1</f>
        <v>1.4228797744330945E-2</v>
      </c>
      <c r="I16" s="20">
        <f t="shared" ref="I16:I47" si="3">SUM(C13:C16)/SUM(C9:C12)-1</f>
        <v>2.3174156595687334E-2</v>
      </c>
      <c r="J16" s="21">
        <f t="shared" ref="J16:J79" si="4">H16-I16</f>
        <v>-8.9453588513563886E-3</v>
      </c>
    </row>
    <row r="17" spans="1:18" x14ac:dyDescent="0.25">
      <c r="A17" s="18" t="s">
        <v>73</v>
      </c>
      <c r="B17" s="19">
        <v>219.39154099999999</v>
      </c>
      <c r="C17" s="19">
        <v>505.53462200000001</v>
      </c>
      <c r="F17" s="18" t="str">
        <f t="shared" si="0"/>
        <v>1994Q1</v>
      </c>
      <c r="G17" s="22" t="str">
        <f t="shared" si="1"/>
        <v>1994</v>
      </c>
      <c r="H17" s="20">
        <f t="shared" si="2"/>
        <v>1.6920456661251304E-3</v>
      </c>
      <c r="I17" s="20">
        <f t="shared" si="3"/>
        <v>2.3277466790768031E-2</v>
      </c>
      <c r="J17" s="21">
        <f t="shared" si="4"/>
        <v>-2.1585421124642901E-2</v>
      </c>
    </row>
    <row r="18" spans="1:18" x14ac:dyDescent="0.25">
      <c r="A18" s="18" t="s">
        <v>74</v>
      </c>
      <c r="B18" s="19">
        <v>220.62824599999999</v>
      </c>
      <c r="C18" s="19">
        <v>506.90463499999998</v>
      </c>
      <c r="F18" s="18" t="str">
        <f t="shared" si="0"/>
        <v>1994Q2</v>
      </c>
      <c r="G18" s="22" t="str">
        <f t="shared" si="1"/>
        <v>1994</v>
      </c>
      <c r="H18" s="20">
        <f t="shared" si="2"/>
        <v>-3.3688950142420904E-3</v>
      </c>
      <c r="I18" s="20">
        <f t="shared" si="3"/>
        <v>2.2685184917190959E-2</v>
      </c>
      <c r="J18" s="21">
        <f t="shared" si="4"/>
        <v>-2.605407993143305E-2</v>
      </c>
    </row>
    <row r="19" spans="1:18" x14ac:dyDescent="0.25">
      <c r="A19" s="18" t="s">
        <v>75</v>
      </c>
      <c r="B19" s="19">
        <v>221.37027</v>
      </c>
      <c r="C19" s="19">
        <v>508.27464800000001</v>
      </c>
      <c r="F19" s="18" t="str">
        <f t="shared" si="0"/>
        <v>1994Q3</v>
      </c>
      <c r="G19" s="22" t="str">
        <f t="shared" si="1"/>
        <v>1994</v>
      </c>
      <c r="H19" s="20">
        <f t="shared" si="2"/>
        <v>-5.0406043098257802E-3</v>
      </c>
      <c r="I19" s="20">
        <f t="shared" si="3"/>
        <v>2.1183513968388912E-2</v>
      </c>
      <c r="J19" s="21">
        <f t="shared" si="4"/>
        <v>-2.6224118278214692E-2</v>
      </c>
      <c r="O19" s="21"/>
      <c r="P19" s="21"/>
      <c r="Q19" s="21"/>
      <c r="R19" s="23"/>
    </row>
    <row r="20" spans="1:18" x14ac:dyDescent="0.25">
      <c r="A20" s="18" t="s">
        <v>76</v>
      </c>
      <c r="B20" s="19">
        <v>222.60697500000001</v>
      </c>
      <c r="C20" s="19">
        <v>511.92801400000002</v>
      </c>
      <c r="F20" s="18" t="str">
        <f t="shared" si="0"/>
        <v>1994Q4</v>
      </c>
      <c r="G20" s="22" t="str">
        <f t="shared" si="1"/>
        <v>1994</v>
      </c>
      <c r="H20" s="20">
        <f t="shared" si="2"/>
        <v>2.8058374658184171E-3</v>
      </c>
      <c r="I20" s="20">
        <f t="shared" si="3"/>
        <v>1.8302448777514968E-2</v>
      </c>
      <c r="J20" s="21">
        <f t="shared" si="4"/>
        <v>-1.5496611311696551E-2</v>
      </c>
      <c r="N20">
        <f>N24+1</f>
        <v>30</v>
      </c>
      <c r="O20" s="31">
        <f>AVERAGE(H17:$H$136)</f>
        <v>5.5578107844751833E-2</v>
      </c>
      <c r="P20" s="31">
        <f>AVERAGE(I17:$I$136)</f>
        <v>2.4950268874341968E-2</v>
      </c>
      <c r="Q20" s="31">
        <f>AVERAGE(J17:$J$136)</f>
        <v>3.0627838970409875E-2</v>
      </c>
      <c r="R20" s="23">
        <f>Q20</f>
        <v>3.0627838970409875E-2</v>
      </c>
    </row>
    <row r="21" spans="1:18" x14ac:dyDescent="0.25">
      <c r="A21" s="18" t="s">
        <v>77</v>
      </c>
      <c r="B21" s="19">
        <v>226.56443200000001</v>
      </c>
      <c r="C21" s="19">
        <v>514.21136899999999</v>
      </c>
      <c r="F21" s="18" t="str">
        <f t="shared" si="0"/>
        <v>1995Q1</v>
      </c>
      <c r="G21" s="22" t="str">
        <f t="shared" si="1"/>
        <v>1995</v>
      </c>
      <c r="H21" s="20">
        <f t="shared" si="2"/>
        <v>1.4358108978125061E-2</v>
      </c>
      <c r="I21" s="20">
        <f t="shared" si="3"/>
        <v>1.6833486330928293E-2</v>
      </c>
      <c r="J21" s="21">
        <f t="shared" si="4"/>
        <v>-2.4753773528032319E-3</v>
      </c>
      <c r="O21" s="31">
        <f>AVERAGE(H18:$H$136)</f>
        <v>5.6030931896673068E-2</v>
      </c>
      <c r="P21" s="31">
        <f>AVERAGE(I18:$I$136)</f>
        <v>2.4964326034708134E-2</v>
      </c>
      <c r="Q21" s="31">
        <f>AVERAGE(J18:$J$136)</f>
        <v>3.1066605861964931E-2</v>
      </c>
      <c r="R21" s="23"/>
    </row>
    <row r="22" spans="1:18" x14ac:dyDescent="0.25">
      <c r="A22" s="18" t="s">
        <v>78</v>
      </c>
      <c r="B22" s="19">
        <v>227.05911399999999</v>
      </c>
      <c r="C22" s="19">
        <v>514.21136899999999</v>
      </c>
      <c r="F22" s="18" t="str">
        <f t="shared" si="0"/>
        <v>1995Q2</v>
      </c>
      <c r="G22" s="22" t="str">
        <f t="shared" si="1"/>
        <v>1995</v>
      </c>
      <c r="H22" s="20">
        <f t="shared" si="2"/>
        <v>2.2253521622411121E-2</v>
      </c>
      <c r="I22" s="20">
        <f t="shared" si="3"/>
        <v>1.5391581260122633E-2</v>
      </c>
      <c r="J22" s="21">
        <f t="shared" si="4"/>
        <v>6.8619403622884878E-3</v>
      </c>
      <c r="O22" s="31">
        <f>AVERAGE(H19:$H$136)</f>
        <v>5.6534320260324893E-2</v>
      </c>
      <c r="P22" s="31">
        <f>AVERAGE(I19:$I$136)</f>
        <v>2.4983640789941332E-2</v>
      </c>
      <c r="Q22" s="31">
        <f>AVERAGE(J19:$J$136)</f>
        <v>3.155067947038355E-2</v>
      </c>
      <c r="R22" s="23"/>
    </row>
    <row r="23" spans="1:18" x14ac:dyDescent="0.25">
      <c r="A23" s="18" t="s">
        <v>79</v>
      </c>
      <c r="B23" s="19">
        <v>227.553797</v>
      </c>
      <c r="C23" s="19">
        <v>516.03805199999999</v>
      </c>
      <c r="F23" s="18" t="str">
        <f t="shared" si="0"/>
        <v>1995Q3</v>
      </c>
      <c r="G23" s="22" t="str">
        <f t="shared" si="1"/>
        <v>1995</v>
      </c>
      <c r="H23" s="20">
        <f t="shared" si="2"/>
        <v>2.8426681206021653E-2</v>
      </c>
      <c r="I23" s="20">
        <f t="shared" si="3"/>
        <v>1.5332582591754962E-2</v>
      </c>
      <c r="J23" s="21">
        <f t="shared" si="4"/>
        <v>1.3094098614266692E-2</v>
      </c>
      <c r="O23" s="31">
        <f>AVERAGE(H20:$H$136)</f>
        <v>5.7060601666907379E-2</v>
      </c>
      <c r="P23" s="31">
        <f>AVERAGE(I20:$I$136)</f>
        <v>2.5016120506364859E-2</v>
      </c>
      <c r="Q23" s="31">
        <f>AVERAGE(J20:$J$136)</f>
        <v>3.204448116054251E-2</v>
      </c>
      <c r="R23" s="23"/>
    </row>
    <row r="24" spans="1:18" x14ac:dyDescent="0.25">
      <c r="A24" s="18" t="s">
        <v>80</v>
      </c>
      <c r="B24" s="19">
        <v>230.027208</v>
      </c>
      <c r="C24" s="19">
        <v>518.77807700000005</v>
      </c>
      <c r="F24" s="18" t="str">
        <f t="shared" si="0"/>
        <v>1995Q4</v>
      </c>
      <c r="G24" s="22" t="str">
        <f t="shared" si="1"/>
        <v>1995</v>
      </c>
      <c r="H24" s="20">
        <f t="shared" si="2"/>
        <v>3.077783976089199E-2</v>
      </c>
      <c r="I24" s="20">
        <f t="shared" si="3"/>
        <v>1.5052797895190873E-2</v>
      </c>
      <c r="J24" s="21">
        <f t="shared" si="4"/>
        <v>1.5725041865701117E-2</v>
      </c>
      <c r="N24">
        <f>N28+1</f>
        <v>29</v>
      </c>
      <c r="O24" s="31">
        <f>AVERAGE(H21:$H$136)</f>
        <v>5.7528315151399528E-2</v>
      </c>
      <c r="P24" s="31">
        <f>AVERAGE(I21:$I$136)</f>
        <v>2.507399698678598E-2</v>
      </c>
      <c r="Q24" s="31">
        <f>AVERAGE(J21:$J$136)</f>
        <v>3.2454318164613541E-2</v>
      </c>
      <c r="R24" s="23">
        <f>Q24</f>
        <v>3.2454318164613541E-2</v>
      </c>
    </row>
    <row r="25" spans="1:18" x14ac:dyDescent="0.25">
      <c r="A25" s="18" t="s">
        <v>81</v>
      </c>
      <c r="B25" s="19">
        <v>229.779866</v>
      </c>
      <c r="C25" s="19">
        <v>518.77807700000005</v>
      </c>
      <c r="F25" s="18" t="str">
        <f t="shared" si="0"/>
        <v>1996Q1</v>
      </c>
      <c r="G25" s="22" t="str">
        <f t="shared" si="1"/>
        <v>1996</v>
      </c>
      <c r="H25" s="20">
        <f t="shared" si="2"/>
        <v>2.6089370163808745E-2</v>
      </c>
      <c r="I25" s="20">
        <f t="shared" si="3"/>
        <v>1.2975391564856054E-2</v>
      </c>
      <c r="J25" s="21">
        <f t="shared" si="4"/>
        <v>1.3113978598952691E-2</v>
      </c>
      <c r="O25" s="31">
        <f>AVERAGE(H22:$H$136)</f>
        <v>5.7903708248558429E-2</v>
      </c>
      <c r="P25" s="31">
        <f>AVERAGE(I22:$I$136)</f>
        <v>2.5145653601184741E-2</v>
      </c>
      <c r="Q25" s="31">
        <f>AVERAGE(J22:$J$136)</f>
        <v>3.2758054647373691E-2</v>
      </c>
      <c r="R25" s="23"/>
    </row>
    <row r="26" spans="1:18" x14ac:dyDescent="0.25">
      <c r="A26" s="18" t="s">
        <v>82</v>
      </c>
      <c r="B26" s="19">
        <v>230.027208</v>
      </c>
      <c r="C26" s="19">
        <v>518.32140600000002</v>
      </c>
      <c r="F26" s="18" t="str">
        <f t="shared" si="0"/>
        <v>1996Q2</v>
      </c>
      <c r="G26" s="22" t="str">
        <f t="shared" si="1"/>
        <v>1996</v>
      </c>
      <c r="H26" s="20">
        <f t="shared" si="2"/>
        <v>2.204464189247779E-2</v>
      </c>
      <c r="I26" s="20">
        <f t="shared" si="3"/>
        <v>1.136870215511343E-2</v>
      </c>
      <c r="J26" s="21">
        <f t="shared" si="4"/>
        <v>1.0675939737364359E-2</v>
      </c>
      <c r="O26" s="31">
        <f>AVERAGE(H23:$H$136)</f>
        <v>5.8216429183875505E-2</v>
      </c>
      <c r="P26" s="31">
        <f>AVERAGE(I23:$I$136)</f>
        <v>2.5231215639264237E-2</v>
      </c>
      <c r="Q26" s="31">
        <f>AVERAGE(J23:$J$136)</f>
        <v>3.2985213544611265E-2</v>
      </c>
      <c r="R26" s="23"/>
    </row>
    <row r="27" spans="1:18" x14ac:dyDescent="0.25">
      <c r="A27" s="18" t="s">
        <v>83</v>
      </c>
      <c r="B27" s="19">
        <v>227.553797</v>
      </c>
      <c r="C27" s="19">
        <v>517.40806399999997</v>
      </c>
      <c r="F27" s="18" t="str">
        <f t="shared" si="0"/>
        <v>1996Q3</v>
      </c>
      <c r="G27" s="22" t="str">
        <f t="shared" si="1"/>
        <v>1996</v>
      </c>
      <c r="H27" s="20">
        <f t="shared" si="2"/>
        <v>1.5051999386428871E-2</v>
      </c>
      <c r="I27" s="20">
        <f t="shared" si="3"/>
        <v>8.2167438215638988E-3</v>
      </c>
      <c r="J27" s="21">
        <f t="shared" si="4"/>
        <v>6.8352555648649727E-3</v>
      </c>
      <c r="O27" s="31">
        <f>AVERAGE(H24:$H$136)</f>
        <v>5.8480055272175105E-2</v>
      </c>
      <c r="P27" s="31">
        <f>AVERAGE(I24:$I$136)</f>
        <v>2.5318814161808565E-2</v>
      </c>
      <c r="Q27" s="31">
        <f>AVERAGE(J24:$J$136)</f>
        <v>3.3161241110366536E-2</v>
      </c>
      <c r="R27" s="23"/>
    </row>
    <row r="28" spans="1:18" x14ac:dyDescent="0.25">
      <c r="A28" s="18" t="s">
        <v>84</v>
      </c>
      <c r="B28" s="19">
        <v>225.82240899999999</v>
      </c>
      <c r="C28" s="19">
        <v>516.95139300000005</v>
      </c>
      <c r="F28" s="18" t="str">
        <f t="shared" si="0"/>
        <v>1996Q4</v>
      </c>
      <c r="G28" s="22" t="str">
        <f t="shared" si="1"/>
        <v>1996</v>
      </c>
      <c r="H28" s="20">
        <f t="shared" si="2"/>
        <v>2.1715530259680538E-3</v>
      </c>
      <c r="I28" s="20">
        <f t="shared" si="3"/>
        <v>3.9840626945693014E-3</v>
      </c>
      <c r="J28" s="21">
        <f t="shared" si="4"/>
        <v>-1.8125096686012476E-3</v>
      </c>
      <c r="N28">
        <f>N32+1</f>
        <v>28</v>
      </c>
      <c r="O28" s="31">
        <f>AVERAGE(H25:$H$136)</f>
        <v>5.8727396482097273E-2</v>
      </c>
      <c r="P28" s="31">
        <f>AVERAGE(I25:$I$136)</f>
        <v>2.5410475021331941E-2</v>
      </c>
      <c r="Q28" s="31">
        <f>AVERAGE(J25:$J$136)</f>
        <v>3.3316921460765328E-2</v>
      </c>
      <c r="R28" s="23">
        <f>Q28</f>
        <v>3.3316921460765328E-2</v>
      </c>
    </row>
    <row r="29" spans="1:18" x14ac:dyDescent="0.25">
      <c r="A29" s="18" t="s">
        <v>85</v>
      </c>
      <c r="B29" s="19">
        <v>229.53252499999999</v>
      </c>
      <c r="C29" s="19">
        <v>514.21136899999999</v>
      </c>
      <c r="F29" s="18" t="str">
        <f t="shared" si="0"/>
        <v>1997Q1</v>
      </c>
      <c r="G29" s="22" t="str">
        <f t="shared" si="1"/>
        <v>1997</v>
      </c>
      <c r="H29" s="20">
        <f t="shared" si="2"/>
        <v>-1.622936970258837E-3</v>
      </c>
      <c r="I29" s="20">
        <f t="shared" si="3"/>
        <v>-4.4169674897975852E-4</v>
      </c>
      <c r="J29" s="21">
        <f t="shared" si="4"/>
        <v>-1.1812402212790785E-3</v>
      </c>
      <c r="O29" s="31">
        <f>AVERAGE(H26:$H$136)</f>
        <v>5.9021432755235012E-2</v>
      </c>
      <c r="P29" s="31">
        <f>AVERAGE(I26:$I$136)</f>
        <v>2.5522502800219109E-2</v>
      </c>
      <c r="Q29" s="31">
        <f>AVERAGE(J26:$J$136)</f>
        <v>3.3498929955015903E-2</v>
      </c>
      <c r="R29" s="23"/>
    </row>
    <row r="30" spans="1:18" x14ac:dyDescent="0.25">
      <c r="A30" s="18" t="s">
        <v>86</v>
      </c>
      <c r="B30" s="19">
        <v>230.52189000000001</v>
      </c>
      <c r="C30" s="19">
        <v>511.92801400000002</v>
      </c>
      <c r="F30" s="18" t="str">
        <f t="shared" si="0"/>
        <v>1997Q2</v>
      </c>
      <c r="G30" s="22" t="str">
        <f t="shared" si="1"/>
        <v>1997</v>
      </c>
      <c r="H30" s="20">
        <f t="shared" si="2"/>
        <v>-4.3138319437437955E-3</v>
      </c>
      <c r="I30" s="20">
        <f t="shared" si="3"/>
        <v>-5.5102495168610766E-3</v>
      </c>
      <c r="J30" s="21">
        <f t="shared" si="4"/>
        <v>1.196417573117281E-3</v>
      </c>
      <c r="O30" s="31">
        <f>AVERAGE(H27:$H$136)</f>
        <v>5.9357585399441894E-2</v>
      </c>
      <c r="P30" s="31">
        <f>AVERAGE(I27:$I$136)</f>
        <v>2.5651173715174613E-2</v>
      </c>
      <c r="Q30" s="31">
        <f>AVERAGE(J27:$J$136)</f>
        <v>3.370641168426728E-2</v>
      </c>
      <c r="R30" s="23"/>
    </row>
    <row r="31" spans="1:18" x14ac:dyDescent="0.25">
      <c r="A31" s="18" t="s">
        <v>87</v>
      </c>
      <c r="B31" s="19">
        <v>231.75859500000001</v>
      </c>
      <c r="C31" s="19">
        <v>511.47134299999999</v>
      </c>
      <c r="F31" s="18" t="str">
        <f t="shared" si="0"/>
        <v>1997Q3</v>
      </c>
      <c r="G31" s="22" t="str">
        <f t="shared" si="1"/>
        <v>1997</v>
      </c>
      <c r="H31" s="20">
        <f t="shared" si="2"/>
        <v>2.6961327017627212E-4</v>
      </c>
      <c r="I31" s="20">
        <f t="shared" si="3"/>
        <v>-9.0308372292075001E-3</v>
      </c>
      <c r="J31" s="21">
        <f t="shared" si="4"/>
        <v>9.3004504993837722E-3</v>
      </c>
      <c r="O31" s="31">
        <f>AVERAGE(H28:$H$136)</f>
        <v>5.9764058665616321E-2</v>
      </c>
      <c r="P31" s="31">
        <f>AVERAGE(I28:$I$136)</f>
        <v>2.581112261328113E-2</v>
      </c>
      <c r="Q31" s="31">
        <f>AVERAGE(J28:$J$136)</f>
        <v>3.3952936052335181E-2</v>
      </c>
      <c r="R31" s="23"/>
    </row>
    <row r="32" spans="1:18" x14ac:dyDescent="0.25">
      <c r="A32" s="18" t="s">
        <v>88</v>
      </c>
      <c r="B32" s="19">
        <v>235.22137000000001</v>
      </c>
      <c r="C32" s="19">
        <v>513.29802700000005</v>
      </c>
      <c r="F32" s="18" t="str">
        <f t="shared" si="0"/>
        <v>1997Q4</v>
      </c>
      <c r="G32" s="22" t="str">
        <f t="shared" si="1"/>
        <v>1997</v>
      </c>
      <c r="H32" s="20">
        <f t="shared" si="2"/>
        <v>1.5167929925304913E-2</v>
      </c>
      <c r="I32" s="20">
        <f t="shared" si="3"/>
        <v>-9.9206344876912045E-3</v>
      </c>
      <c r="J32" s="21">
        <f t="shared" si="4"/>
        <v>2.5088564412996117E-2</v>
      </c>
      <c r="N32">
        <f>N36+1</f>
        <v>27</v>
      </c>
      <c r="O32" s="31">
        <f>AVERAGE(H29:$H$136)</f>
        <v>6.0297322606724185E-2</v>
      </c>
      <c r="P32" s="31">
        <f>AVERAGE(I29:$I$136)</f>
        <v>2.6013225019935877E-2</v>
      </c>
      <c r="Q32" s="31">
        <f>AVERAGE(J29:$J$136)</f>
        <v>3.4284097586788305E-2</v>
      </c>
      <c r="R32" s="23">
        <f>Q32</f>
        <v>3.4284097586788305E-2</v>
      </c>
    </row>
    <row r="33" spans="1:18" x14ac:dyDescent="0.25">
      <c r="A33" s="18" t="s">
        <v>89</v>
      </c>
      <c r="B33" s="19">
        <v>233.98466500000001</v>
      </c>
      <c r="C33" s="19">
        <v>511.92801400000002</v>
      </c>
      <c r="F33" s="18" t="str">
        <f t="shared" si="0"/>
        <v>1998Q1</v>
      </c>
      <c r="G33" s="22" t="str">
        <f t="shared" si="1"/>
        <v>1998</v>
      </c>
      <c r="H33" s="20">
        <f t="shared" si="2"/>
        <v>2.0319696276082322E-2</v>
      </c>
      <c r="I33" s="20">
        <f t="shared" si="3"/>
        <v>-8.83782604491401E-3</v>
      </c>
      <c r="J33" s="21">
        <f t="shared" si="4"/>
        <v>2.9157522320996332E-2</v>
      </c>
      <c r="O33" s="31">
        <f>AVERAGE(H30:$H$136)</f>
        <v>6.0876016621462345E-2</v>
      </c>
      <c r="P33" s="31">
        <f>AVERAGE(I30:$I$136)</f>
        <v>2.6260467279458452E-2</v>
      </c>
      <c r="Q33" s="31">
        <f>AVERAGE(J30:$J$136)</f>
        <v>3.4615549342003879E-2</v>
      </c>
      <c r="R33" s="23"/>
    </row>
    <row r="34" spans="1:18" x14ac:dyDescent="0.25">
      <c r="A34" s="18" t="s">
        <v>90</v>
      </c>
      <c r="B34" s="19">
        <v>236.45807600000001</v>
      </c>
      <c r="C34" s="19">
        <v>511.92801400000002</v>
      </c>
      <c r="F34" s="18" t="str">
        <f t="shared" si="0"/>
        <v>1998Q2</v>
      </c>
      <c r="G34" s="22" t="str">
        <f t="shared" si="1"/>
        <v>1998</v>
      </c>
      <c r="H34" s="20">
        <f t="shared" si="2"/>
        <v>2.626590837707421E-2</v>
      </c>
      <c r="I34" s="20">
        <f t="shared" si="3"/>
        <v>-5.7624113974265034E-3</v>
      </c>
      <c r="J34" s="21">
        <f t="shared" si="4"/>
        <v>3.2028319774500713E-2</v>
      </c>
      <c r="O34" s="31">
        <f>AVERAGE(H31:$H$136)</f>
        <v>6.1491015192832198E-2</v>
      </c>
      <c r="P34" s="31">
        <f>AVERAGE(I31:$I$136)</f>
        <v>2.6560191022819962E-2</v>
      </c>
      <c r="Q34" s="31">
        <f>AVERAGE(J31:$J$136)</f>
        <v>3.4930824170012253E-2</v>
      </c>
      <c r="R34" s="23"/>
    </row>
    <row r="35" spans="1:18" x14ac:dyDescent="0.25">
      <c r="A35" s="18" t="s">
        <v>91</v>
      </c>
      <c r="B35" s="19">
        <v>239.920851</v>
      </c>
      <c r="C35" s="19">
        <v>511.92801400000002</v>
      </c>
      <c r="F35" s="18" t="str">
        <f t="shared" si="0"/>
        <v>1998Q3</v>
      </c>
      <c r="G35" s="22" t="str">
        <f t="shared" si="1"/>
        <v>1998</v>
      </c>
      <c r="H35" s="20">
        <f t="shared" si="2"/>
        <v>3.0458221665482732E-2</v>
      </c>
      <c r="I35" s="20">
        <f t="shared" si="3"/>
        <v>-2.6672593392637056E-3</v>
      </c>
      <c r="J35" s="21">
        <f t="shared" si="4"/>
        <v>3.3125481004746438E-2</v>
      </c>
      <c r="O35" s="31">
        <f>AVERAGE(H32:$H$136)</f>
        <v>6.2074076163524172E-2</v>
      </c>
      <c r="P35" s="31">
        <f>AVERAGE(I32:$I$136)</f>
        <v>2.689915319664879E-2</v>
      </c>
      <c r="Q35" s="31">
        <f>AVERAGE(J32:$J$136)</f>
        <v>3.5174922966875376E-2</v>
      </c>
      <c r="R35" s="23"/>
    </row>
    <row r="36" spans="1:18" x14ac:dyDescent="0.25">
      <c r="A36" s="18" t="s">
        <v>92</v>
      </c>
      <c r="B36" s="19">
        <v>240.168192</v>
      </c>
      <c r="C36" s="19">
        <v>512.84135600000002</v>
      </c>
      <c r="F36" s="18" t="str">
        <f t="shared" si="0"/>
        <v>1998Q4</v>
      </c>
      <c r="G36" s="22" t="str">
        <f t="shared" si="1"/>
        <v>1998</v>
      </c>
      <c r="H36" s="20">
        <f t="shared" si="2"/>
        <v>2.53468528319305E-2</v>
      </c>
      <c r="I36" s="20">
        <f t="shared" si="3"/>
        <v>-1.1133381710227708E-3</v>
      </c>
      <c r="J36" s="21">
        <f t="shared" si="4"/>
        <v>2.6460191002953271E-2</v>
      </c>
      <c r="N36">
        <f>N40+1</f>
        <v>26</v>
      </c>
      <c r="O36" s="31">
        <f>AVERAGE(H33:$H$136)</f>
        <v>6.2525096800430127E-2</v>
      </c>
      <c r="P36" s="31">
        <f>AVERAGE(I33:$I$136)</f>
        <v>2.7253189616690519E-2</v>
      </c>
      <c r="Q36" s="31">
        <f>AVERAGE(J33:$J$136)</f>
        <v>3.5271907183739619E-2</v>
      </c>
      <c r="R36" s="23">
        <f>Q36</f>
        <v>3.5271907183739619E-2</v>
      </c>
    </row>
    <row r="37" spans="1:18" x14ac:dyDescent="0.25">
      <c r="A37" s="18" t="s">
        <v>93</v>
      </c>
      <c r="B37" s="19">
        <v>240.66287399999999</v>
      </c>
      <c r="C37" s="19">
        <v>512.38468499999999</v>
      </c>
      <c r="F37" s="18" t="str">
        <f t="shared" si="0"/>
        <v>1999Q1</v>
      </c>
      <c r="G37" s="22" t="str">
        <f t="shared" si="1"/>
        <v>1999</v>
      </c>
      <c r="H37" s="20">
        <f t="shared" si="2"/>
        <v>2.7615507522320337E-2</v>
      </c>
      <c r="I37" s="20">
        <f t="shared" si="3"/>
        <v>2.2291581489009005E-4</v>
      </c>
      <c r="J37" s="21">
        <f t="shared" si="4"/>
        <v>2.7392591707430247E-2</v>
      </c>
      <c r="O37" s="31">
        <f>AVERAGE(H34:$H$136)</f>
        <v>6.2934857970569427E-2</v>
      </c>
      <c r="P37" s="31">
        <f>AVERAGE(I34:$I$136)</f>
        <v>2.7603587826997358E-2</v>
      </c>
      <c r="Q37" s="31">
        <f>AVERAGE(J34:$J$136)</f>
        <v>3.5331270143572069E-2</v>
      </c>
      <c r="R37" s="23"/>
    </row>
    <row r="38" spans="1:18" x14ac:dyDescent="0.25">
      <c r="A38" s="18" t="s">
        <v>94</v>
      </c>
      <c r="B38" s="19">
        <v>238.684145</v>
      </c>
      <c r="C38" s="19">
        <v>512.84135600000002</v>
      </c>
      <c r="F38" s="18" t="str">
        <f t="shared" si="0"/>
        <v>1999Q2</v>
      </c>
      <c r="G38" s="22" t="str">
        <f t="shared" si="1"/>
        <v>1999</v>
      </c>
      <c r="H38" s="20">
        <f t="shared" si="2"/>
        <v>2.3482849155565422E-2</v>
      </c>
      <c r="I38" s="20">
        <f t="shared" si="3"/>
        <v>6.6874744467049219E-4</v>
      </c>
      <c r="J38" s="21">
        <f t="shared" si="4"/>
        <v>2.281410171089493E-2</v>
      </c>
      <c r="O38" s="31">
        <f>AVERAGE(H35:$H$136)</f>
        <v>6.3294357476388008E-2</v>
      </c>
      <c r="P38" s="31">
        <f>AVERAGE(I35:$I$136)</f>
        <v>2.7930705466452498E-2</v>
      </c>
      <c r="Q38" s="31">
        <f>AVERAGE(J35:$J$136)</f>
        <v>3.536365200993552E-2</v>
      </c>
      <c r="R38" s="23"/>
    </row>
    <row r="39" spans="1:18" x14ac:dyDescent="0.25">
      <c r="A39" s="18" t="s">
        <v>95</v>
      </c>
      <c r="B39" s="19">
        <v>247.341083</v>
      </c>
      <c r="C39" s="19">
        <v>514.66803900000002</v>
      </c>
      <c r="F39" s="18" t="str">
        <f t="shared" si="0"/>
        <v>1999Q3</v>
      </c>
      <c r="G39" s="22" t="str">
        <f t="shared" si="1"/>
        <v>1999</v>
      </c>
      <c r="H39" s="20">
        <f t="shared" si="2"/>
        <v>2.2495421199390853E-2</v>
      </c>
      <c r="I39" s="20">
        <f t="shared" si="3"/>
        <v>1.7829285880104351E-3</v>
      </c>
      <c r="J39" s="21">
        <f t="shared" si="4"/>
        <v>2.0712492611380418E-2</v>
      </c>
      <c r="O39" s="31">
        <f>AVERAGE(H36:$H$136)</f>
        <v>6.361946773194152E-2</v>
      </c>
      <c r="P39" s="31">
        <f>AVERAGE(I36:$I$136)</f>
        <v>2.8233655613043748E-2</v>
      </c>
      <c r="Q39" s="31">
        <f>AVERAGE(J36:$J$136)</f>
        <v>3.538581211889779E-2</v>
      </c>
      <c r="R39" s="23"/>
    </row>
    <row r="40" spans="1:18" x14ac:dyDescent="0.25">
      <c r="A40" s="18" t="s">
        <v>96</v>
      </c>
      <c r="B40" s="19">
        <v>252.535246</v>
      </c>
      <c r="C40" s="19">
        <v>517.75604699999997</v>
      </c>
      <c r="F40" s="18" t="str">
        <f t="shared" si="0"/>
        <v>1999Q4</v>
      </c>
      <c r="G40" s="22" t="str">
        <f t="shared" si="1"/>
        <v>1999</v>
      </c>
      <c r="H40" s="20">
        <f t="shared" si="2"/>
        <v>3.0184749719005755E-2</v>
      </c>
      <c r="I40" s="20">
        <f t="shared" si="3"/>
        <v>4.4052607220481654E-3</v>
      </c>
      <c r="J40" s="21">
        <f t="shared" si="4"/>
        <v>2.5779488996957589E-2</v>
      </c>
      <c r="N40">
        <f>N44+1</f>
        <v>25</v>
      </c>
      <c r="O40" s="31">
        <f>AVERAGE(H37:$H$136)</f>
        <v>6.4002193880941624E-2</v>
      </c>
      <c r="P40" s="31">
        <f>AVERAGE(I37:$I$136)</f>
        <v>2.8527125550884415E-2</v>
      </c>
      <c r="Q40" s="31">
        <f>AVERAGE(J37:$J$136)</f>
        <v>3.5475068330057223E-2</v>
      </c>
      <c r="R40" s="23">
        <f>Q40</f>
        <v>3.5475068330057223E-2</v>
      </c>
    </row>
    <row r="41" spans="1:18" x14ac:dyDescent="0.25">
      <c r="A41" s="18" t="s">
        <v>97</v>
      </c>
      <c r="B41" s="19">
        <v>256.98738600000001</v>
      </c>
      <c r="C41" s="19">
        <v>521.87339199999997</v>
      </c>
      <c r="F41" s="18" t="str">
        <f t="shared" si="0"/>
        <v>2000Q1</v>
      </c>
      <c r="G41" s="22" t="str">
        <f t="shared" si="1"/>
        <v>2000</v>
      </c>
      <c r="H41" s="20">
        <f t="shared" si="2"/>
        <v>4.0051678607998076E-2</v>
      </c>
      <c r="I41" s="20">
        <f t="shared" si="3"/>
        <v>8.8121238642295818E-3</v>
      </c>
      <c r="J41" s="21">
        <f t="shared" si="4"/>
        <v>3.1239554743768494E-2</v>
      </c>
      <c r="O41" s="31">
        <f>AVERAGE(H38:$H$136)</f>
        <v>6.4369736167392347E-2</v>
      </c>
      <c r="P41" s="31">
        <f>AVERAGE(I38:$I$136)</f>
        <v>2.8813026659328795E-2</v>
      </c>
      <c r="Q41" s="31">
        <f>AVERAGE(J38:$J$136)</f>
        <v>3.5556709508063562E-2</v>
      </c>
      <c r="R41" s="23"/>
    </row>
    <row r="42" spans="1:18" x14ac:dyDescent="0.25">
      <c r="A42" s="18" t="s">
        <v>98</v>
      </c>
      <c r="B42" s="19">
        <v>258.22409099999999</v>
      </c>
      <c r="C42" s="19">
        <v>524.96140000000003</v>
      </c>
      <c r="F42" s="18" t="str">
        <f t="shared" si="0"/>
        <v>2000Q2</v>
      </c>
      <c r="G42" s="22" t="str">
        <f t="shared" si="1"/>
        <v>2000</v>
      </c>
      <c r="H42" s="20">
        <f t="shared" si="2"/>
        <v>5.8004640646913685E-2</v>
      </c>
      <c r="I42" s="20">
        <f t="shared" si="3"/>
        <v>1.4274893906091934E-2</v>
      </c>
      <c r="J42" s="21">
        <f t="shared" si="4"/>
        <v>4.3729746740821751E-2</v>
      </c>
      <c r="O42" s="31">
        <f>AVERAGE(H39:$H$136)</f>
        <v>6.4786949300166097E-2</v>
      </c>
      <c r="P42" s="31">
        <f>AVERAGE(I39:$I$136)</f>
        <v>2.9100213181927358E-2</v>
      </c>
      <c r="Q42" s="31">
        <f>AVERAGE(J39:$J$136)</f>
        <v>3.5686736118238749E-2</v>
      </c>
      <c r="R42" s="23"/>
    </row>
    <row r="43" spans="1:18" x14ac:dyDescent="0.25">
      <c r="A43" s="18" t="s">
        <v>99</v>
      </c>
      <c r="B43" s="19">
        <v>261.439525</v>
      </c>
      <c r="C43" s="19">
        <v>530.622748</v>
      </c>
      <c r="F43" s="18" t="str">
        <f t="shared" si="0"/>
        <v>2000Q3</v>
      </c>
      <c r="G43" s="22" t="str">
        <f t="shared" si="1"/>
        <v>2000</v>
      </c>
      <c r="H43" s="20">
        <f t="shared" si="2"/>
        <v>6.4466616586973391E-2</v>
      </c>
      <c r="I43" s="20">
        <f t="shared" si="3"/>
        <v>2.0693436794160913E-2</v>
      </c>
      <c r="J43" s="21">
        <f t="shared" si="4"/>
        <v>4.3773179792812478E-2</v>
      </c>
      <c r="O43" s="31">
        <f>AVERAGE(H40:$H$136)</f>
        <v>6.5222944435225638E-2</v>
      </c>
      <c r="P43" s="31">
        <f>AVERAGE(I40:$I$136)</f>
        <v>2.9381834672586295E-2</v>
      </c>
      <c r="Q43" s="31">
        <f>AVERAGE(J40:$J$136)</f>
        <v>3.584110976263935E-2</v>
      </c>
      <c r="R43" s="23"/>
    </row>
    <row r="44" spans="1:18" x14ac:dyDescent="0.25">
      <c r="A44" s="18" t="s">
        <v>100</v>
      </c>
      <c r="B44" s="19">
        <v>268.612416</v>
      </c>
      <c r="C44" s="19">
        <v>542.46011299999998</v>
      </c>
      <c r="F44" s="18" t="str">
        <f t="shared" si="0"/>
        <v>2000Q4</v>
      </c>
      <c r="G44" s="22" t="str">
        <f t="shared" si="1"/>
        <v>2000</v>
      </c>
      <c r="H44" s="20">
        <f t="shared" si="2"/>
        <v>6.7441273877795638E-2</v>
      </c>
      <c r="I44" s="20">
        <f t="shared" si="3"/>
        <v>3.0261474087815099E-2</v>
      </c>
      <c r="J44" s="21">
        <f t="shared" si="4"/>
        <v>3.7179799789980539E-2</v>
      </c>
      <c r="N44">
        <f>N48+1</f>
        <v>24</v>
      </c>
      <c r="O44" s="31">
        <f>AVERAGE(H41:$H$136)</f>
        <v>6.558792563018627E-2</v>
      </c>
      <c r="P44" s="31">
        <f>AVERAGE(I41:$I$136)</f>
        <v>2.9642007317904395E-2</v>
      </c>
      <c r="Q44" s="31">
        <f>AVERAGE(J41:$J$136)</f>
        <v>3.5945918312281867E-2</v>
      </c>
      <c r="R44" s="23">
        <f>Q44</f>
        <v>3.5945918312281867E-2</v>
      </c>
    </row>
    <row r="45" spans="1:18" x14ac:dyDescent="0.25">
      <c r="A45" s="18" t="s">
        <v>101</v>
      </c>
      <c r="B45" s="19">
        <v>275.29062599999997</v>
      </c>
      <c r="C45" s="19">
        <v>542.97478100000001</v>
      </c>
      <c r="F45" s="18" t="str">
        <f t="shared" si="0"/>
        <v>2001Q1</v>
      </c>
      <c r="G45" s="22" t="str">
        <f t="shared" si="1"/>
        <v>2001</v>
      </c>
      <c r="H45" s="20">
        <f t="shared" si="2"/>
        <v>6.8322981478760703E-2</v>
      </c>
      <c r="I45" s="20">
        <f t="shared" si="3"/>
        <v>3.5740322219692811E-2</v>
      </c>
      <c r="J45" s="21">
        <f t="shared" si="4"/>
        <v>3.2582659259067892E-2</v>
      </c>
      <c r="O45" s="31">
        <f>AVERAGE(H42:$H$136)</f>
        <v>6.5856728230419825E-2</v>
      </c>
      <c r="P45" s="31">
        <f>AVERAGE(I42:$I$136)</f>
        <v>2.9861269248995705E-2</v>
      </c>
      <c r="Q45" s="31">
        <f>AVERAGE(J42:$J$136)</f>
        <v>3.5995458981424117E-2</v>
      </c>
      <c r="R45" s="23"/>
    </row>
    <row r="46" spans="1:18" x14ac:dyDescent="0.25">
      <c r="A46" s="18" t="s">
        <v>102</v>
      </c>
      <c r="B46" s="19">
        <v>275.29062599999997</v>
      </c>
      <c r="C46" s="19">
        <v>545.03345300000001</v>
      </c>
      <c r="F46" s="18" t="str">
        <f t="shared" si="0"/>
        <v>2001Q2</v>
      </c>
      <c r="G46" s="22" t="str">
        <f t="shared" si="1"/>
        <v>2001</v>
      </c>
      <c r="H46" s="20">
        <f t="shared" si="2"/>
        <v>6.457115001537117E-2</v>
      </c>
      <c r="I46" s="20">
        <f t="shared" si="3"/>
        <v>3.9356435057626094E-2</v>
      </c>
      <c r="J46" s="21">
        <f t="shared" si="4"/>
        <v>2.5214714957745077E-2</v>
      </c>
      <c r="O46" s="31">
        <f>AVERAGE(H43:$H$136)</f>
        <v>6.5940261077052864E-2</v>
      </c>
      <c r="P46" s="31">
        <f>AVERAGE(I43:$I$136)</f>
        <v>3.0027081752643622E-2</v>
      </c>
      <c r="Q46" s="31">
        <f>AVERAGE(J43:$J$136)</f>
        <v>3.5913179324409246E-2</v>
      </c>
      <c r="R46" s="23"/>
    </row>
    <row r="47" spans="1:18" x14ac:dyDescent="0.25">
      <c r="A47" s="18" t="s">
        <v>103</v>
      </c>
      <c r="B47" s="19">
        <v>275.04328500000003</v>
      </c>
      <c r="C47" s="19">
        <v>546.57745799999998</v>
      </c>
      <c r="F47" s="18" t="str">
        <f t="shared" ref="F47:F78" si="5">A47</f>
        <v>2001Q3</v>
      </c>
      <c r="G47" s="22" t="str">
        <f t="shared" si="1"/>
        <v>2001</v>
      </c>
      <c r="H47" s="20">
        <f t="shared" si="2"/>
        <v>6.3205960171360376E-2</v>
      </c>
      <c r="I47" s="20">
        <f t="shared" si="3"/>
        <v>3.9056742714793868E-2</v>
      </c>
      <c r="J47" s="21">
        <f t="shared" si="4"/>
        <v>2.4149217456566507E-2</v>
      </c>
      <c r="O47" s="31">
        <f>AVERAGE(H44:$H$136)</f>
        <v>6.5956106716731147E-2</v>
      </c>
      <c r="P47" s="31">
        <f>AVERAGE(I44:$I$136)</f>
        <v>3.0127443526390744E-2</v>
      </c>
      <c r="Q47" s="31">
        <f>AVERAGE(J44:$J$136)</f>
        <v>3.5828663190340393E-2</v>
      </c>
      <c r="R47" s="23"/>
    </row>
    <row r="48" spans="1:18" x14ac:dyDescent="0.25">
      <c r="A48" s="18" t="s">
        <v>104</v>
      </c>
      <c r="B48" s="19">
        <v>272.81721499999998</v>
      </c>
      <c r="C48" s="19">
        <v>549.15079800000001</v>
      </c>
      <c r="F48" s="18" t="str">
        <f t="shared" si="5"/>
        <v>2001Q4</v>
      </c>
      <c r="G48" s="22" t="str">
        <f t="shared" si="1"/>
        <v>2001</v>
      </c>
      <c r="H48" s="20">
        <f t="shared" ref="H48:H79" si="6">SUM(B45:B48)/SUM(B41:B44)-1</f>
        <v>5.0875533462895861E-2</v>
      </c>
      <c r="I48" s="20">
        <f t="shared" ref="I48:I79" si="7">SUM(C45:C48)/SUM(C41:C44)-1</f>
        <v>3.0104394342717278E-2</v>
      </c>
      <c r="J48" s="21">
        <f t="shared" si="4"/>
        <v>2.0771139120178583E-2</v>
      </c>
      <c r="N48">
        <f>N52+1</f>
        <v>23</v>
      </c>
      <c r="O48" s="31">
        <f>AVERAGE(H45:$H$136)</f>
        <v>6.5939963595415221E-2</v>
      </c>
      <c r="P48" s="31">
        <f>AVERAGE(I45:$I$136)</f>
        <v>3.0125986672462222E-2</v>
      </c>
      <c r="Q48" s="31">
        <f>AVERAGE(J45:$J$136)</f>
        <v>3.5813976922953003E-2</v>
      </c>
      <c r="R48" s="23">
        <f>Q48</f>
        <v>3.5813976922953003E-2</v>
      </c>
    </row>
    <row r="49" spans="1:18" x14ac:dyDescent="0.25">
      <c r="A49" s="18" t="s">
        <v>105</v>
      </c>
      <c r="B49" s="19">
        <v>274.05392000000001</v>
      </c>
      <c r="C49" s="19">
        <v>551.72413800000004</v>
      </c>
      <c r="F49" s="18" t="str">
        <f t="shared" si="5"/>
        <v>2002Q1</v>
      </c>
      <c r="G49" s="22" t="str">
        <f t="shared" si="1"/>
        <v>2002</v>
      </c>
      <c r="H49" s="20">
        <f t="shared" si="6"/>
        <v>3.1627907613478445E-2</v>
      </c>
      <c r="I49" s="20">
        <f t="shared" si="7"/>
        <v>2.4038462054930099E-2</v>
      </c>
      <c r="J49" s="21">
        <f t="shared" si="4"/>
        <v>7.5894455585483467E-3</v>
      </c>
      <c r="O49" s="31">
        <f>AVERAGE(H46:$H$136)</f>
        <v>6.5913776585708128E-2</v>
      </c>
      <c r="P49" s="31">
        <f>AVERAGE(I46:$I$136)</f>
        <v>3.0064290677437714E-2</v>
      </c>
      <c r="Q49" s="31">
        <f>AVERAGE(J46:$J$136)</f>
        <v>3.5849485908270418E-2</v>
      </c>
      <c r="R49" s="23"/>
    </row>
    <row r="50" spans="1:18" x14ac:dyDescent="0.25">
      <c r="A50" s="18" t="s">
        <v>106</v>
      </c>
      <c r="B50" s="19">
        <v>276.03264899999999</v>
      </c>
      <c r="C50" s="19">
        <v>552.75347399999998</v>
      </c>
      <c r="F50" s="18" t="str">
        <f t="shared" si="5"/>
        <v>2002Q2</v>
      </c>
      <c r="G50" s="22" t="str">
        <f t="shared" si="1"/>
        <v>2002</v>
      </c>
      <c r="H50" s="20">
        <f t="shared" si="6"/>
        <v>1.6021973146997492E-2</v>
      </c>
      <c r="I50" s="20">
        <f t="shared" si="7"/>
        <v>1.809954845980255E-2</v>
      </c>
      <c r="J50" s="21">
        <f t="shared" si="4"/>
        <v>-2.0775753128050578E-3</v>
      </c>
      <c r="O50" s="31">
        <f>AVERAGE(H47:$H$136)</f>
        <v>6.5928694658711859E-2</v>
      </c>
      <c r="P50" s="31">
        <f>AVERAGE(I47:$I$136)</f>
        <v>2.9961044628768956E-2</v>
      </c>
      <c r="Q50" s="31">
        <f>AVERAGE(J47:$J$136)</f>
        <v>3.5967650029942927E-2</v>
      </c>
      <c r="R50" s="23"/>
    </row>
    <row r="51" spans="1:18" x14ac:dyDescent="0.25">
      <c r="A51" s="18" t="s">
        <v>107</v>
      </c>
      <c r="B51" s="19">
        <v>275.53796699999998</v>
      </c>
      <c r="C51" s="19">
        <v>553.26814200000001</v>
      </c>
      <c r="F51" s="18" t="str">
        <f t="shared" si="5"/>
        <v>2002Q3</v>
      </c>
      <c r="G51" s="22" t="str">
        <f t="shared" si="1"/>
        <v>2002</v>
      </c>
      <c r="H51" s="20">
        <f t="shared" si="6"/>
        <v>3.8426759290772772E-3</v>
      </c>
      <c r="I51" s="20">
        <f t="shared" si="7"/>
        <v>1.3711584263152554E-2</v>
      </c>
      <c r="J51" s="21">
        <f t="shared" si="4"/>
        <v>-9.868908334075277E-3</v>
      </c>
      <c r="O51" s="31">
        <f>AVERAGE(H48:$H$136)</f>
        <v>6.5959287181041673E-2</v>
      </c>
      <c r="P51" s="31">
        <f>AVERAGE(I48:$I$136)</f>
        <v>2.9858845773869786E-2</v>
      </c>
      <c r="Q51" s="31">
        <f>AVERAGE(J48:$J$136)</f>
        <v>3.610044140717187E-2</v>
      </c>
      <c r="R51" s="23"/>
    </row>
    <row r="52" spans="1:18" x14ac:dyDescent="0.25">
      <c r="A52" s="18" t="s">
        <v>108</v>
      </c>
      <c r="B52" s="19">
        <v>279.49542400000001</v>
      </c>
      <c r="C52" s="19">
        <v>554.29747799999996</v>
      </c>
      <c r="F52" s="18" t="str">
        <f t="shared" si="5"/>
        <v>2002Q4</v>
      </c>
      <c r="G52" s="22" t="str">
        <f t="shared" si="1"/>
        <v>2002</v>
      </c>
      <c r="H52" s="20">
        <f t="shared" si="6"/>
        <v>6.0797106335777062E-3</v>
      </c>
      <c r="I52" s="20">
        <f t="shared" si="7"/>
        <v>1.2962526444754374E-2</v>
      </c>
      <c r="J52" s="21">
        <f t="shared" si="4"/>
        <v>-6.882815811176668E-3</v>
      </c>
      <c r="N52">
        <f>N56+1</f>
        <v>22</v>
      </c>
      <c r="O52" s="31">
        <f>AVERAGE(H49:$H$136)</f>
        <v>6.6130693473293312E-2</v>
      </c>
      <c r="P52" s="31">
        <f>AVERAGE(I49:$I$136)</f>
        <v>2.9856055449223793E-2</v>
      </c>
      <c r="Q52" s="31">
        <f>AVERAGE(J49:$J$136)</f>
        <v>3.6274638024069522E-2</v>
      </c>
      <c r="R52" s="23">
        <f>Q52</f>
        <v>3.6274638024069522E-2</v>
      </c>
    </row>
    <row r="53" spans="1:18" x14ac:dyDescent="0.25">
      <c r="A53" s="18" t="s">
        <v>109</v>
      </c>
      <c r="B53" s="19">
        <v>280.73212999999998</v>
      </c>
      <c r="C53" s="19">
        <v>553.78281000000004</v>
      </c>
      <c r="F53" s="18" t="str">
        <f t="shared" si="5"/>
        <v>2003Q1</v>
      </c>
      <c r="G53" s="22" t="str">
        <f t="shared" si="1"/>
        <v>2003</v>
      </c>
      <c r="H53" s="20">
        <f t="shared" si="6"/>
        <v>1.3300270585886453E-2</v>
      </c>
      <c r="I53" s="20">
        <f t="shared" si="7"/>
        <v>9.8591546347164272E-3</v>
      </c>
      <c r="J53" s="21">
        <f t="shared" si="4"/>
        <v>3.4411159511700262E-3</v>
      </c>
      <c r="O53" s="31">
        <f>AVERAGE(H50:$H$136)</f>
        <v>6.6527277218808439E-2</v>
      </c>
      <c r="P53" s="31">
        <f>AVERAGE(I50:$I$136)</f>
        <v>2.9922924338813384E-2</v>
      </c>
      <c r="Q53" s="31">
        <f>AVERAGE(J50:$J$136)</f>
        <v>3.6604352879995063E-2</v>
      </c>
      <c r="R53" s="23"/>
    </row>
    <row r="54" spans="1:18" x14ac:dyDescent="0.25">
      <c r="A54" s="18" t="s">
        <v>110</v>
      </c>
      <c r="B54" s="19">
        <v>282.21617600000002</v>
      </c>
      <c r="C54" s="19">
        <v>556.35614999999996</v>
      </c>
      <c r="F54" s="18" t="str">
        <f t="shared" si="5"/>
        <v>2003Q2</v>
      </c>
      <c r="G54" s="22" t="str">
        <f t="shared" si="1"/>
        <v>2003</v>
      </c>
      <c r="H54" s="20">
        <f t="shared" si="6"/>
        <v>1.8247353233746821E-2</v>
      </c>
      <c r="I54" s="20">
        <f t="shared" si="7"/>
        <v>7.9532157669892634E-3</v>
      </c>
      <c r="J54" s="21">
        <f t="shared" si="4"/>
        <v>1.0294137466757558E-2</v>
      </c>
      <c r="O54" s="31">
        <f>AVERAGE(H51:$H$136)</f>
        <v>6.7114548196387624E-2</v>
      </c>
      <c r="P54" s="31">
        <f>AVERAGE(I51:$I$136)</f>
        <v>3.0060405453685594E-2</v>
      </c>
      <c r="Q54" s="31">
        <f>AVERAGE(J51:$J$136)</f>
        <v>3.705414274270203E-2</v>
      </c>
      <c r="R54" s="23"/>
    </row>
    <row r="55" spans="1:18" x14ac:dyDescent="0.25">
      <c r="A55" s="18" t="s">
        <v>111</v>
      </c>
      <c r="B55" s="19">
        <v>283.20553999999998</v>
      </c>
      <c r="C55" s="19">
        <v>557.90015400000004</v>
      </c>
      <c r="F55" s="18" t="str">
        <f t="shared" si="5"/>
        <v>2003Q3</v>
      </c>
      <c r="G55" s="22" t="str">
        <f t="shared" si="1"/>
        <v>2003</v>
      </c>
      <c r="H55" s="20">
        <f t="shared" si="6"/>
        <v>2.4769195977147662E-2</v>
      </c>
      <c r="I55" s="20">
        <f t="shared" si="7"/>
        <v>6.9962681241253488E-3</v>
      </c>
      <c r="J55" s="21">
        <f t="shared" si="4"/>
        <v>1.7772927853022313E-2</v>
      </c>
      <c r="O55" s="31">
        <f>AVERAGE(H52:$H$136)</f>
        <v>6.7858923164238347E-2</v>
      </c>
      <c r="P55" s="31">
        <f>AVERAGE(I52:$I$136)</f>
        <v>3.0252744526515395E-2</v>
      </c>
      <c r="Q55" s="31">
        <f>AVERAGE(J52:$J$136)</f>
        <v>3.7606178637722948E-2</v>
      </c>
      <c r="R55" s="23"/>
    </row>
    <row r="56" spans="1:18" x14ac:dyDescent="0.25">
      <c r="A56" s="18" t="s">
        <v>112</v>
      </c>
      <c r="B56" s="19">
        <v>283.70022299999999</v>
      </c>
      <c r="C56" s="19">
        <v>563.04683499999999</v>
      </c>
      <c r="F56" s="18" t="str">
        <f t="shared" si="5"/>
        <v>2003Q4</v>
      </c>
      <c r="G56" s="22" t="str">
        <f t="shared" si="1"/>
        <v>2003</v>
      </c>
      <c r="H56" s="20">
        <f t="shared" si="6"/>
        <v>2.2381379302931048E-2</v>
      </c>
      <c r="I56" s="20">
        <f t="shared" si="7"/>
        <v>8.6086549867214757E-3</v>
      </c>
      <c r="J56" s="21">
        <f t="shared" si="4"/>
        <v>1.3772724316209572E-2</v>
      </c>
      <c r="N56">
        <f>N60+1</f>
        <v>21</v>
      </c>
      <c r="O56" s="31">
        <f>AVERAGE(H53:$H$136)</f>
        <v>6.8594389980079537E-2</v>
      </c>
      <c r="P56" s="31">
        <f>AVERAGE(I53:$I$136)</f>
        <v>3.0458580456060171E-2</v>
      </c>
      <c r="Q56" s="31">
        <f>AVERAGE(J53:$J$136)</f>
        <v>3.8135809524019369E-2</v>
      </c>
      <c r="R56" s="23">
        <f>Q56</f>
        <v>3.8135809524019369E-2</v>
      </c>
    </row>
    <row r="57" spans="1:18" x14ac:dyDescent="0.25">
      <c r="A57" s="18" t="s">
        <v>113</v>
      </c>
      <c r="B57" s="19">
        <v>289.88375000000002</v>
      </c>
      <c r="C57" s="19">
        <v>567.67884700000002</v>
      </c>
      <c r="F57" s="18" t="str">
        <f t="shared" si="5"/>
        <v>2004Q1</v>
      </c>
      <c r="G57" s="22" t="str">
        <f t="shared" si="1"/>
        <v>2004</v>
      </c>
      <c r="H57" s="20">
        <f t="shared" si="6"/>
        <v>2.4471634991088287E-2</v>
      </c>
      <c r="I57" s="20">
        <f t="shared" si="7"/>
        <v>1.3947001239740686E-2</v>
      </c>
      <c r="J57" s="21">
        <f t="shared" si="4"/>
        <v>1.0524633751347601E-2</v>
      </c>
      <c r="O57" s="31">
        <f>AVERAGE(H54:$H$136)</f>
        <v>6.9260584189648131E-2</v>
      </c>
      <c r="P57" s="31">
        <f>AVERAGE(I54:$I$136)</f>
        <v>3.0706766309329375E-2</v>
      </c>
      <c r="Q57" s="31">
        <f>AVERAGE(J54:$J$136)</f>
        <v>3.855381788031876E-2</v>
      </c>
      <c r="R57" s="23"/>
    </row>
    <row r="58" spans="1:18" x14ac:dyDescent="0.25">
      <c r="A58" s="18" t="s">
        <v>114</v>
      </c>
      <c r="B58" s="19">
        <v>304.47687400000001</v>
      </c>
      <c r="C58" s="19">
        <v>576.94287199999997</v>
      </c>
      <c r="F58" s="18" t="str">
        <f t="shared" si="5"/>
        <v>2004Q2</v>
      </c>
      <c r="G58" s="22" t="str">
        <f t="shared" si="1"/>
        <v>2004</v>
      </c>
      <c r="H58" s="20">
        <f t="shared" si="6"/>
        <v>3.8716814520443732E-2</v>
      </c>
      <c r="I58" s="20">
        <f t="shared" si="7"/>
        <v>2.1582733981637903E-2</v>
      </c>
      <c r="J58" s="21">
        <f t="shared" si="4"/>
        <v>1.7134080538805829E-2</v>
      </c>
      <c r="O58" s="31">
        <f>AVERAGE(H55:$H$136)</f>
        <v>6.988269676228108E-2</v>
      </c>
      <c r="P58" s="31">
        <f>AVERAGE(I55:$I$136)</f>
        <v>3.0984248633016454E-2</v>
      </c>
      <c r="Q58" s="31">
        <f>AVERAGE(J55:$J$136)</f>
        <v>3.8898448129264622E-2</v>
      </c>
      <c r="R58" s="23"/>
    </row>
    <row r="59" spans="1:18" x14ac:dyDescent="0.25">
      <c r="A59" s="18" t="s">
        <v>115</v>
      </c>
      <c r="B59" s="19">
        <v>313.13381199999998</v>
      </c>
      <c r="C59" s="19">
        <v>580.54554800000005</v>
      </c>
      <c r="F59" s="18" t="str">
        <f t="shared" si="5"/>
        <v>2004Q3</v>
      </c>
      <c r="G59" s="22" t="str">
        <f t="shared" si="1"/>
        <v>2004</v>
      </c>
      <c r="H59" s="20">
        <f t="shared" si="6"/>
        <v>5.8228962383638283E-2</v>
      </c>
      <c r="I59" s="20">
        <f t="shared" si="7"/>
        <v>2.9643353863292532E-2</v>
      </c>
      <c r="J59" s="21">
        <f t="shared" si="4"/>
        <v>2.8585608520345751E-2</v>
      </c>
      <c r="O59" s="31">
        <f>AVERAGE(H56:$H$136)</f>
        <v>7.043965356209754E-2</v>
      </c>
      <c r="P59" s="31">
        <f>AVERAGE(I56:$I$136)</f>
        <v>3.1280396540533627E-2</v>
      </c>
      <c r="Q59" s="31">
        <f>AVERAGE(J56:$J$136)</f>
        <v>3.915925702156392E-2</v>
      </c>
      <c r="R59" s="23"/>
    </row>
    <row r="60" spans="1:18" x14ac:dyDescent="0.25">
      <c r="A60" s="18" t="s">
        <v>116</v>
      </c>
      <c r="B60" s="19">
        <v>322.28543200000001</v>
      </c>
      <c r="C60" s="19">
        <v>585.17755999999997</v>
      </c>
      <c r="F60" s="18" t="str">
        <f t="shared" si="5"/>
        <v>2004Q4</v>
      </c>
      <c r="G60" s="22" t="str">
        <f t="shared" si="1"/>
        <v>2004</v>
      </c>
      <c r="H60" s="20">
        <f t="shared" si="6"/>
        <v>8.8441332152249919E-2</v>
      </c>
      <c r="I60" s="20">
        <f t="shared" si="7"/>
        <v>3.5524798152901438E-2</v>
      </c>
      <c r="J60" s="21">
        <f t="shared" si="4"/>
        <v>5.2916533999348481E-2</v>
      </c>
      <c r="N60">
        <f>N64+1</f>
        <v>20</v>
      </c>
      <c r="O60" s="31">
        <f>AVERAGE(H57:$H$136)</f>
        <v>7.1040381990337104E-2</v>
      </c>
      <c r="P60" s="31">
        <f>AVERAGE(I57:$I$136)</f>
        <v>3.1563793309956276E-2</v>
      </c>
      <c r="Q60" s="31">
        <f>AVERAGE(J57:$J$136)</f>
        <v>3.9476588680380842E-2</v>
      </c>
      <c r="R60" s="23">
        <f>Q60</f>
        <v>3.9476588680380842E-2</v>
      </c>
    </row>
    <row r="61" spans="1:18" x14ac:dyDescent="0.25">
      <c r="A61" s="18" t="s">
        <v>117</v>
      </c>
      <c r="B61" s="19">
        <v>322.78011400000003</v>
      </c>
      <c r="C61" s="19">
        <v>588.26556900000003</v>
      </c>
      <c r="F61" s="18" t="str">
        <f t="shared" si="5"/>
        <v>2005Q1</v>
      </c>
      <c r="G61" s="22" t="str">
        <f t="shared" si="1"/>
        <v>2005</v>
      </c>
      <c r="H61" s="20">
        <f t="shared" si="6"/>
        <v>0.10857763415438026</v>
      </c>
      <c r="I61" s="20">
        <f t="shared" si="7"/>
        <v>3.8285190498628774E-2</v>
      </c>
      <c r="J61" s="21">
        <f t="shared" si="4"/>
        <v>7.0292443655751491E-2</v>
      </c>
      <c r="O61" s="31">
        <f>AVERAGE(H58:$H$136)</f>
        <v>7.1629859800454165E-2</v>
      </c>
      <c r="P61" s="31">
        <f>AVERAGE(I58:$I$136)</f>
        <v>3.1786790677933691E-2</v>
      </c>
      <c r="Q61" s="31">
        <f>AVERAGE(J58:$J$136)</f>
        <v>3.9843069122520502E-2</v>
      </c>
      <c r="R61" s="23"/>
    </row>
    <row r="62" spans="1:18" x14ac:dyDescent="0.25">
      <c r="A62" s="18" t="s">
        <v>118</v>
      </c>
      <c r="B62" s="19">
        <v>333.66312099999999</v>
      </c>
      <c r="C62" s="19">
        <v>593.926917</v>
      </c>
      <c r="F62" s="18" t="str">
        <f t="shared" si="5"/>
        <v>2005Q2</v>
      </c>
      <c r="G62" s="22" t="str">
        <f t="shared" si="1"/>
        <v>2005</v>
      </c>
      <c r="H62" s="20">
        <f t="shared" si="6"/>
        <v>0.11246006382513163</v>
      </c>
      <c r="I62" s="20">
        <f t="shared" si="7"/>
        <v>3.6347114836651429E-2</v>
      </c>
      <c r="J62" s="21">
        <f t="shared" si="4"/>
        <v>7.61129489884802E-2</v>
      </c>
      <c r="O62" s="31">
        <f>AVERAGE(H59:$H$136)</f>
        <v>7.2051821919428674E-2</v>
      </c>
      <c r="P62" s="31">
        <f>AVERAGE(I59:$I$136)</f>
        <v>3.1917611917629783E-2</v>
      </c>
      <c r="Q62" s="31">
        <f>AVERAGE(J59:$J$136)</f>
        <v>4.0134210001798905E-2</v>
      </c>
      <c r="R62" s="23"/>
    </row>
    <row r="63" spans="1:18" x14ac:dyDescent="0.25">
      <c r="A63" s="18" t="s">
        <v>119</v>
      </c>
      <c r="B63" s="19">
        <v>339.84664800000002</v>
      </c>
      <c r="C63" s="19">
        <v>598.044262</v>
      </c>
      <c r="F63" s="18" t="str">
        <f t="shared" si="5"/>
        <v>2005Q3</v>
      </c>
      <c r="G63" s="22" t="str">
        <f t="shared" si="1"/>
        <v>2005</v>
      </c>
      <c r="H63" s="20">
        <f t="shared" si="6"/>
        <v>0.10693521418819585</v>
      </c>
      <c r="I63" s="20">
        <f t="shared" si="7"/>
        <v>3.3738191689546726E-2</v>
      </c>
      <c r="J63" s="21">
        <f t="shared" si="4"/>
        <v>7.3197022498649122E-2</v>
      </c>
      <c r="O63" s="31">
        <f>AVERAGE(H60:$H$136)</f>
        <v>7.223133957573763E-2</v>
      </c>
      <c r="P63" s="31">
        <f>AVERAGE(I60:$I$136)</f>
        <v>3.1947147736517294E-2</v>
      </c>
      <c r="Q63" s="31">
        <f>AVERAGE(J60:$J$136)</f>
        <v>4.0284191839220371E-2</v>
      </c>
      <c r="R63" s="23"/>
    </row>
    <row r="64" spans="1:18" x14ac:dyDescent="0.25">
      <c r="A64" s="18" t="s">
        <v>120</v>
      </c>
      <c r="B64" s="19">
        <v>343.30942399999998</v>
      </c>
      <c r="C64" s="19">
        <v>602.16160600000001</v>
      </c>
      <c r="F64" s="18" t="str">
        <f t="shared" si="5"/>
        <v>2005Q4</v>
      </c>
      <c r="G64" s="22" t="str">
        <f t="shared" si="1"/>
        <v>2005</v>
      </c>
      <c r="H64" s="20">
        <f t="shared" si="6"/>
        <v>8.930007870319101E-2</v>
      </c>
      <c r="I64" s="20">
        <f t="shared" si="7"/>
        <v>3.1187347515375885E-2</v>
      </c>
      <c r="J64" s="21">
        <f t="shared" si="4"/>
        <v>5.8112731187815125E-2</v>
      </c>
      <c r="N64">
        <f>N68+1</f>
        <v>19</v>
      </c>
      <c r="O64" s="31">
        <f>AVERAGE(H61:$H$136)</f>
        <v>7.2018050199730912E-2</v>
      </c>
      <c r="P64" s="31">
        <f>AVERAGE(I61:$I$136)</f>
        <v>3.1900073388933282E-2</v>
      </c>
      <c r="Q64" s="31">
        <f>AVERAGE(J61:$J$136)</f>
        <v>4.011797681079763E-2</v>
      </c>
      <c r="R64" s="23">
        <f>Q64</f>
        <v>4.011797681079763E-2</v>
      </c>
    </row>
    <row r="65" spans="1:18" x14ac:dyDescent="0.25">
      <c r="A65" s="18" t="s">
        <v>121</v>
      </c>
      <c r="B65" s="19">
        <v>353.45040799999998</v>
      </c>
      <c r="C65" s="19">
        <v>606.79361800000004</v>
      </c>
      <c r="F65" s="18" t="str">
        <f t="shared" si="5"/>
        <v>2006Q1</v>
      </c>
      <c r="G65" s="22" t="str">
        <f t="shared" si="1"/>
        <v>2006</v>
      </c>
      <c r="H65" s="20">
        <f t="shared" si="6"/>
        <v>8.5210575976059078E-2</v>
      </c>
      <c r="I65" s="20">
        <f t="shared" si="7"/>
        <v>3.0028704201986889E-2</v>
      </c>
      <c r="J65" s="21">
        <f t="shared" si="4"/>
        <v>5.5181871774072189E-2</v>
      </c>
      <c r="O65" s="31">
        <f>AVERAGE(H62:$H$136)</f>
        <v>7.1530589080335591E-2</v>
      </c>
      <c r="P65" s="31">
        <f>AVERAGE(I62:$I$136)</f>
        <v>3.1814938494137336E-2</v>
      </c>
      <c r="Q65" s="31">
        <f>AVERAGE(J62:$J$136)</f>
        <v>3.9715650586198248E-2</v>
      </c>
      <c r="R65" s="23"/>
    </row>
    <row r="66" spans="1:18" x14ac:dyDescent="0.25">
      <c r="A66" s="18" t="s">
        <v>122</v>
      </c>
      <c r="B66" s="19">
        <v>389.562206</v>
      </c>
      <c r="C66" s="19">
        <v>614.51363900000001</v>
      </c>
      <c r="F66" s="18" t="str">
        <f t="shared" si="5"/>
        <v>2006Q2</v>
      </c>
      <c r="G66" s="22" t="str">
        <f t="shared" si="1"/>
        <v>2006</v>
      </c>
      <c r="H66" s="20">
        <f t="shared" si="6"/>
        <v>0.10396323848956679</v>
      </c>
      <c r="I66" s="20">
        <f t="shared" si="7"/>
        <v>3.1345901525623665E-2</v>
      </c>
      <c r="J66" s="21">
        <f t="shared" si="4"/>
        <v>7.2617336963943124E-2</v>
      </c>
      <c r="O66" s="31">
        <f>AVERAGE(H63:$H$136)</f>
        <v>7.0977488070270781E-2</v>
      </c>
      <c r="P66" s="31">
        <f>AVERAGE(I63:$I$136)</f>
        <v>3.1753692867887158E-2</v>
      </c>
      <c r="Q66" s="31">
        <f>AVERAGE(J63:$J$136)</f>
        <v>3.9223795202383629E-2</v>
      </c>
      <c r="R66" s="23"/>
    </row>
    <row r="67" spans="1:18" x14ac:dyDescent="0.25">
      <c r="A67" s="18" t="s">
        <v>123</v>
      </c>
      <c r="B67" s="19">
        <v>423.94261699999998</v>
      </c>
      <c r="C67" s="19">
        <v>621.71899099999996</v>
      </c>
      <c r="F67" s="18" t="str">
        <f t="shared" si="5"/>
        <v>2006Q3</v>
      </c>
      <c r="G67" s="22" t="str">
        <f t="shared" si="1"/>
        <v>2006</v>
      </c>
      <c r="H67" s="20">
        <f t="shared" si="6"/>
        <v>0.1453761023882052</v>
      </c>
      <c r="I67" s="20">
        <f t="shared" si="7"/>
        <v>3.3724978212146706E-2</v>
      </c>
      <c r="J67" s="21">
        <f t="shared" si="4"/>
        <v>0.11165112417605849</v>
      </c>
      <c r="O67" s="31">
        <f>AVERAGE(H64:$H$136)</f>
        <v>7.048491647961426E-2</v>
      </c>
      <c r="P67" s="31">
        <f>AVERAGE(I64:$I$136)</f>
        <v>3.1726507952521951E-2</v>
      </c>
      <c r="Q67" s="31">
        <f>AVERAGE(J64:$J$136)</f>
        <v>3.8758408527092315E-2</v>
      </c>
      <c r="R67" s="23"/>
    </row>
    <row r="68" spans="1:18" x14ac:dyDescent="0.25">
      <c r="A68" s="18" t="s">
        <v>124</v>
      </c>
      <c r="B68" s="19">
        <v>452.88152400000001</v>
      </c>
      <c r="C68" s="19">
        <v>626.86567200000002</v>
      </c>
      <c r="F68" s="18" t="str">
        <f t="shared" si="5"/>
        <v>2006Q4</v>
      </c>
      <c r="G68" s="22" t="str">
        <f t="shared" si="1"/>
        <v>2006</v>
      </c>
      <c r="H68" s="20">
        <f t="shared" si="6"/>
        <v>0.20919497833093459</v>
      </c>
      <c r="I68" s="20">
        <f t="shared" si="7"/>
        <v>3.6724994312181236E-2</v>
      </c>
      <c r="J68" s="21">
        <f t="shared" si="4"/>
        <v>0.17246998401875335</v>
      </c>
      <c r="N68">
        <f>N72+1</f>
        <v>18</v>
      </c>
      <c r="O68" s="31">
        <f>AVERAGE(H65:$H$136)</f>
        <v>7.0223594782064608E-2</v>
      </c>
      <c r="P68" s="31">
        <f>AVERAGE(I65:$I$136)</f>
        <v>3.1733996291926761E-2</v>
      </c>
      <c r="Q68" s="31">
        <f>AVERAGE(J65:$J$136)</f>
        <v>3.848959849013784E-2</v>
      </c>
      <c r="R68" s="23">
        <f>Q68</f>
        <v>3.848959849013784E-2</v>
      </c>
    </row>
    <row r="69" spans="1:18" x14ac:dyDescent="0.25">
      <c r="A69" s="18" t="s">
        <v>125</v>
      </c>
      <c r="B69" s="19">
        <v>459.31239199999999</v>
      </c>
      <c r="C69" s="19">
        <v>628.92434400000002</v>
      </c>
      <c r="F69" s="18" t="str">
        <f t="shared" si="5"/>
        <v>2007Q1</v>
      </c>
      <c r="G69" s="22" t="str">
        <f t="shared" si="1"/>
        <v>2007</v>
      </c>
      <c r="H69" s="20">
        <f t="shared" si="6"/>
        <v>0.25938628262687424</v>
      </c>
      <c r="I69" s="20">
        <f t="shared" si="7"/>
        <v>3.7942122210065765E-2</v>
      </c>
      <c r="J69" s="21">
        <f t="shared" si="4"/>
        <v>0.22144416041680848</v>
      </c>
      <c r="O69" s="31">
        <f>AVERAGE(H66:$H$136)</f>
        <v>7.001251053989567E-2</v>
      </c>
      <c r="P69" s="31">
        <f>AVERAGE(I66:$I$136)</f>
        <v>3.1758014490376615E-2</v>
      </c>
      <c r="Q69" s="31">
        <f>AVERAGE(J66:$J$136)</f>
        <v>3.8254496049519041E-2</v>
      </c>
      <c r="R69" s="23"/>
    </row>
    <row r="70" spans="1:18" x14ac:dyDescent="0.25">
      <c r="A70" s="18" t="s">
        <v>126</v>
      </c>
      <c r="B70" s="19">
        <v>460.54909700000002</v>
      </c>
      <c r="C70" s="19">
        <v>631.49768400000005</v>
      </c>
      <c r="F70" s="18" t="str">
        <f t="shared" si="5"/>
        <v>2007Q2</v>
      </c>
      <c r="G70" s="22" t="str">
        <f t="shared" si="1"/>
        <v>2007</v>
      </c>
      <c r="H70" s="20">
        <f t="shared" si="6"/>
        <v>0.25979882158203571</v>
      </c>
      <c r="I70" s="20">
        <f t="shared" si="7"/>
        <v>3.6131774425133267E-2</v>
      </c>
      <c r="J70" s="21">
        <f t="shared" si="4"/>
        <v>0.22366704715690244</v>
      </c>
      <c r="O70" s="31">
        <f>AVERAGE(H67:$H$136)</f>
        <v>6.9527500140614637E-2</v>
      </c>
      <c r="P70" s="31">
        <f>AVERAGE(I67:$I$136)</f>
        <v>3.1763901818444525E-2</v>
      </c>
      <c r="Q70" s="31">
        <f>AVERAGE(J67:$J$136)</f>
        <v>3.7763598322170126E-2</v>
      </c>
      <c r="R70" s="23"/>
    </row>
    <row r="71" spans="1:18" x14ac:dyDescent="0.25">
      <c r="A71" s="18" t="s">
        <v>127</v>
      </c>
      <c r="B71" s="19">
        <v>493.44546100000002</v>
      </c>
      <c r="C71" s="19">
        <v>636.12969599999997</v>
      </c>
      <c r="F71" s="18" t="str">
        <f t="shared" si="5"/>
        <v>2007Q3</v>
      </c>
      <c r="G71" s="22" t="str">
        <f t="shared" si="1"/>
        <v>2007</v>
      </c>
      <c r="H71" s="20">
        <f t="shared" si="6"/>
        <v>0.23566983298036592</v>
      </c>
      <c r="I71" s="20">
        <f t="shared" si="7"/>
        <v>3.1993264596021476E-2</v>
      </c>
      <c r="J71" s="21">
        <f t="shared" si="4"/>
        <v>0.20367656838434445</v>
      </c>
      <c r="O71" s="31">
        <f>AVERAGE(H68:$H$136)</f>
        <v>6.8428245035577095E-2</v>
      </c>
      <c r="P71" s="31">
        <f>AVERAGE(I68:$I$136)</f>
        <v>3.1735480421434342E-2</v>
      </c>
      <c r="Q71" s="31">
        <f>AVERAGE(J68:$J$136)</f>
        <v>3.6692764614142746E-2</v>
      </c>
      <c r="R71" s="23"/>
    </row>
    <row r="72" spans="1:18" x14ac:dyDescent="0.25">
      <c r="A72" s="18" t="s">
        <v>128</v>
      </c>
      <c r="B72" s="19">
        <v>508.03858500000001</v>
      </c>
      <c r="C72" s="19">
        <v>641.27637700000002</v>
      </c>
      <c r="F72" s="18" t="str">
        <f t="shared" si="5"/>
        <v>2007Q4</v>
      </c>
      <c r="G72" s="22" t="str">
        <f t="shared" si="1"/>
        <v>2007</v>
      </c>
      <c r="H72" s="20">
        <f t="shared" si="6"/>
        <v>0.18613528744135732</v>
      </c>
      <c r="I72" s="20">
        <f t="shared" si="7"/>
        <v>2.7505730291226715E-2</v>
      </c>
      <c r="J72" s="21">
        <f t="shared" si="4"/>
        <v>0.15862955715013061</v>
      </c>
      <c r="N72">
        <f>N76+1</f>
        <v>17</v>
      </c>
      <c r="O72" s="31">
        <f>AVERAGE(H69:$H$136)</f>
        <v>6.6358146016527716E-2</v>
      </c>
      <c r="P72" s="31">
        <f>AVERAGE(I69:$I$136)</f>
        <v>3.1662105217158648E-2</v>
      </c>
      <c r="Q72" s="31">
        <f>AVERAGE(J69:$J$136)</f>
        <v>3.4696040799369068E-2</v>
      </c>
      <c r="R72" s="23">
        <f>Q72</f>
        <v>3.4696040799369068E-2</v>
      </c>
    </row>
    <row r="73" spans="1:18" x14ac:dyDescent="0.25">
      <c r="A73" s="18" t="s">
        <v>129</v>
      </c>
      <c r="B73" s="19">
        <v>517.437546</v>
      </c>
      <c r="C73" s="19">
        <v>644.36438499999997</v>
      </c>
      <c r="F73" s="18" t="str">
        <f t="shared" si="5"/>
        <v>2008Q1</v>
      </c>
      <c r="G73" s="22" t="str">
        <f t="shared" si="1"/>
        <v>2008</v>
      </c>
      <c r="H73" s="20">
        <f t="shared" si="6"/>
        <v>0.14705460707878526</v>
      </c>
      <c r="I73" s="20">
        <f t="shared" si="7"/>
        <v>2.4576620962215801E-2</v>
      </c>
      <c r="J73" s="21">
        <f t="shared" si="4"/>
        <v>0.12247798611656946</v>
      </c>
      <c r="O73" s="31">
        <f>AVERAGE(H70:$H$136)</f>
        <v>6.3477129052194187E-2</v>
      </c>
      <c r="P73" s="31">
        <f>AVERAGE(I70:$I$136)</f>
        <v>3.1568373620249592E-2</v>
      </c>
      <c r="Q73" s="31">
        <f>AVERAGE(J70:$J$136)</f>
        <v>3.1908755431944595E-2</v>
      </c>
      <c r="R73" s="23"/>
    </row>
    <row r="74" spans="1:18" x14ac:dyDescent="0.25">
      <c r="A74" s="18" t="s">
        <v>130</v>
      </c>
      <c r="B74" s="19">
        <v>552.55998</v>
      </c>
      <c r="C74" s="19">
        <v>651.05507</v>
      </c>
      <c r="F74" s="18" t="str">
        <f t="shared" si="5"/>
        <v>2008Q2</v>
      </c>
      <c r="G74" s="22" t="str">
        <f t="shared" si="1"/>
        <v>2008</v>
      </c>
      <c r="H74" s="20">
        <f t="shared" si="6"/>
        <v>0.15294603430428722</v>
      </c>
      <c r="I74" s="20">
        <f t="shared" si="7"/>
        <v>2.5435897492391168E-2</v>
      </c>
      <c r="J74" s="21">
        <f t="shared" si="4"/>
        <v>0.12751013681189605</v>
      </c>
      <c r="O74" s="31">
        <f>AVERAGE(H71:$H$136)</f>
        <v>6.0502557953257194E-2</v>
      </c>
      <c r="P74" s="31">
        <f>AVERAGE(I71:$I$136)</f>
        <v>3.1499231183811961E-2</v>
      </c>
      <c r="Q74" s="31">
        <f>AVERAGE(J71:$J$136)</f>
        <v>2.9003326769445226E-2</v>
      </c>
      <c r="R74" s="23"/>
    </row>
    <row r="75" spans="1:18" x14ac:dyDescent="0.25">
      <c r="A75" s="18" t="s">
        <v>131</v>
      </c>
      <c r="B75" s="19">
        <v>559.73287200000004</v>
      </c>
      <c r="C75" s="19">
        <v>660.31909399999995</v>
      </c>
      <c r="F75" s="18" t="str">
        <f t="shared" si="5"/>
        <v>2008Q3</v>
      </c>
      <c r="G75" s="22" t="str">
        <f t="shared" si="1"/>
        <v>2008</v>
      </c>
      <c r="H75" s="20">
        <f t="shared" si="6"/>
        <v>0.1455268386787818</v>
      </c>
      <c r="I75" s="20">
        <f t="shared" si="7"/>
        <v>2.9165817005408323E-2</v>
      </c>
      <c r="J75" s="21">
        <f t="shared" si="4"/>
        <v>0.11636102167337348</v>
      </c>
      <c r="O75" s="31">
        <f>AVERAGE(H72:$H$136)</f>
        <v>5.7807676798993977E-2</v>
      </c>
      <c r="P75" s="31">
        <f>AVERAGE(I72:$I$136)</f>
        <v>3.1491630669777962E-2</v>
      </c>
      <c r="Q75" s="31">
        <f>AVERAGE(J72:$J$136)</f>
        <v>2.6316046129216026E-2</v>
      </c>
      <c r="R75" s="23"/>
    </row>
    <row r="76" spans="1:18" x14ac:dyDescent="0.25">
      <c r="A76" s="18" t="s">
        <v>132</v>
      </c>
      <c r="B76" s="19">
        <v>573.08929000000001</v>
      </c>
      <c r="C76" s="19">
        <v>667.52444700000001</v>
      </c>
      <c r="F76" s="18" t="str">
        <f t="shared" si="5"/>
        <v>2008Q4</v>
      </c>
      <c r="G76" s="22" t="str">
        <f t="shared" si="1"/>
        <v>2008</v>
      </c>
      <c r="H76" s="20">
        <f t="shared" si="6"/>
        <v>0.14649845531298444</v>
      </c>
      <c r="I76" s="20">
        <f t="shared" si="7"/>
        <v>3.3664571279014233E-2</v>
      </c>
      <c r="J76" s="21">
        <f t="shared" si="4"/>
        <v>0.11283388403397021</v>
      </c>
      <c r="N76">
        <f>N80+1</f>
        <v>16</v>
      </c>
      <c r="O76" s="31">
        <f>AVERAGE(H73:$H$136)</f>
        <v>5.5802557882707056E-2</v>
      </c>
      <c r="P76" s="31">
        <f>AVERAGE(I73:$I$136)</f>
        <v>3.1553910363192827E-2</v>
      </c>
      <c r="Q76" s="31">
        <f>AVERAGE(J73:$J$136)</f>
        <v>2.4248647519514239E-2</v>
      </c>
      <c r="R76" s="23">
        <f>Q76</f>
        <v>2.4248647519514239E-2</v>
      </c>
    </row>
    <row r="77" spans="1:18" x14ac:dyDescent="0.25">
      <c r="A77" s="18" t="s">
        <v>133</v>
      </c>
      <c r="B77" s="19">
        <v>570.86321999999996</v>
      </c>
      <c r="C77" s="19">
        <v>675.75913500000001</v>
      </c>
      <c r="F77" s="18" t="str">
        <f t="shared" si="5"/>
        <v>2009Q1</v>
      </c>
      <c r="G77" s="22" t="str">
        <f t="shared" si="1"/>
        <v>2009</v>
      </c>
      <c r="H77" s="20">
        <f t="shared" si="6"/>
        <v>0.13982256698118722</v>
      </c>
      <c r="I77" s="20">
        <f t="shared" si="7"/>
        <v>3.970973605638628E-2</v>
      </c>
      <c r="J77" s="21">
        <f t="shared" si="4"/>
        <v>0.10011283092480094</v>
      </c>
      <c r="O77" s="31">
        <f>AVERAGE(H74:$H$136)</f>
        <v>5.4354112657372465E-2</v>
      </c>
      <c r="P77" s="31">
        <f>AVERAGE(I74:$I$136)</f>
        <v>3.166466098860516E-2</v>
      </c>
      <c r="Q77" s="31">
        <f>AVERAGE(J74:$J$136)</f>
        <v>2.2689451668767326E-2</v>
      </c>
      <c r="R77" s="23"/>
    </row>
    <row r="78" spans="1:18" x14ac:dyDescent="0.25">
      <c r="A78" s="18" t="s">
        <v>134</v>
      </c>
      <c r="B78" s="19">
        <v>572.59460799999999</v>
      </c>
      <c r="C78" s="19">
        <v>677.81780800000001</v>
      </c>
      <c r="F78" s="18" t="str">
        <f t="shared" si="5"/>
        <v>2009Q2</v>
      </c>
      <c r="G78" s="22" t="str">
        <f t="shared" si="1"/>
        <v>2009</v>
      </c>
      <c r="H78" s="20">
        <f t="shared" si="6"/>
        <v>9.8865672168287011E-2</v>
      </c>
      <c r="I78" s="20">
        <f t="shared" si="7"/>
        <v>4.2208441582285205E-2</v>
      </c>
      <c r="J78" s="21">
        <f t="shared" si="4"/>
        <v>5.6657230586001806E-2</v>
      </c>
      <c r="O78" s="31">
        <f>AVERAGE(H75:$H$136)</f>
        <v>5.276392037274482E-2</v>
      </c>
      <c r="P78" s="31">
        <f>AVERAGE(I75:$I$136)</f>
        <v>3.1765124915963457E-2</v>
      </c>
      <c r="Q78" s="31">
        <f>AVERAGE(J75:$J$136)</f>
        <v>2.0998795456781381E-2</v>
      </c>
      <c r="R78" s="23"/>
    </row>
    <row r="79" spans="1:18" x14ac:dyDescent="0.25">
      <c r="A79" s="18" t="s">
        <v>135</v>
      </c>
      <c r="B79" s="19">
        <v>597.82339899999999</v>
      </c>
      <c r="C79" s="19">
        <v>675.24446699999999</v>
      </c>
      <c r="F79" s="18" t="str">
        <f t="shared" ref="F79:F110" si="8">A79</f>
        <v>2009Q3</v>
      </c>
      <c r="G79" s="22" t="str">
        <f t="shared" si="1"/>
        <v>2009</v>
      </c>
      <c r="H79" s="20">
        <f t="shared" si="6"/>
        <v>8.2610205033552875E-2</v>
      </c>
      <c r="I79" s="20">
        <f t="shared" si="7"/>
        <v>3.8248117099963341E-2</v>
      </c>
      <c r="J79" s="21">
        <f t="shared" si="4"/>
        <v>4.4362087933589534E-2</v>
      </c>
      <c r="O79" s="31">
        <f>AVERAGE(H76:$H$136)</f>
        <v>5.1243216793957332E-2</v>
      </c>
      <c r="P79" s="31">
        <f>AVERAGE(I76:$I$136)</f>
        <v>3.1807736521054522E-2</v>
      </c>
      <c r="Q79" s="31">
        <f>AVERAGE(J76:$J$136)</f>
        <v>1.943548027290282E-2</v>
      </c>
      <c r="R79" s="23"/>
    </row>
    <row r="80" spans="1:18" x14ac:dyDescent="0.25">
      <c r="A80" s="18" t="s">
        <v>136</v>
      </c>
      <c r="B80" s="19">
        <v>644.81820400000004</v>
      </c>
      <c r="C80" s="19">
        <v>673.70046300000001</v>
      </c>
      <c r="F80" s="18" t="str">
        <f t="shared" si="8"/>
        <v>2009Q4</v>
      </c>
      <c r="G80" s="22" t="str">
        <f t="shared" ref="G80:G135" si="9">LEFT(F80,4)</f>
        <v>2009</v>
      </c>
      <c r="H80" s="20">
        <f t="shared" ref="H80:H110" si="10">SUM(B77:B80)/SUM(B73:B76)-1</f>
        <v>8.3202335623940638E-2</v>
      </c>
      <c r="I80" s="20">
        <f t="shared" ref="I80:I110" si="11">SUM(C77:C80)/SUM(C73:C76)-1</f>
        <v>3.02138508875609E-2</v>
      </c>
      <c r="J80" s="21">
        <f t="shared" ref="J80:J136" si="12">H80-I80</f>
        <v>5.2988484736379737E-2</v>
      </c>
      <c r="N80">
        <f>N84+1</f>
        <v>15</v>
      </c>
      <c r="O80" s="31">
        <f>AVERAGE(H77:$H$136)</f>
        <v>4.9655629485306885E-2</v>
      </c>
      <c r="P80" s="31">
        <f>AVERAGE(I77:$I$136)</f>
        <v>3.1776789275088528E-2</v>
      </c>
      <c r="Q80" s="31">
        <f>AVERAGE(J77:$J$136)</f>
        <v>1.7878840210218367E-2</v>
      </c>
      <c r="R80" s="23">
        <f>Q80</f>
        <v>1.7878840210218367E-2</v>
      </c>
    </row>
    <row r="81" spans="1:18" x14ac:dyDescent="0.25">
      <c r="A81" s="18" t="s">
        <v>137</v>
      </c>
      <c r="B81" s="19">
        <v>667.32624299999998</v>
      </c>
      <c r="C81" s="19">
        <v>673.18579499999998</v>
      </c>
      <c r="F81" s="18" t="str">
        <f t="shared" si="8"/>
        <v>2010Q1</v>
      </c>
      <c r="G81" s="22" t="str">
        <f t="shared" si="9"/>
        <v>2010</v>
      </c>
      <c r="H81" s="20">
        <f t="shared" si="10"/>
        <v>0.10030695057003292</v>
      </c>
      <c r="I81" s="20">
        <f t="shared" si="11"/>
        <v>1.7060876140528203E-2</v>
      </c>
      <c r="J81" s="21">
        <f t="shared" si="12"/>
        <v>8.3246074429504713E-2</v>
      </c>
      <c r="O81" s="31">
        <f>AVERAGE(H78:$H$136)</f>
        <v>4.812737630741061E-2</v>
      </c>
      <c r="P81" s="31">
        <f>AVERAGE(I78:$I$136)</f>
        <v>3.1642332549981785E-2</v>
      </c>
      <c r="Q81" s="31">
        <f>AVERAGE(J78:$J$136)</f>
        <v>1.6485043757428829E-2</v>
      </c>
      <c r="R81" s="23"/>
    </row>
    <row r="82" spans="1:18" x14ac:dyDescent="0.25">
      <c r="A82" s="18" t="s">
        <v>138</v>
      </c>
      <c r="B82" s="19">
        <v>685.87682400000006</v>
      </c>
      <c r="C82" s="19">
        <v>673.70046300000001</v>
      </c>
      <c r="F82" s="18" t="str">
        <f t="shared" si="8"/>
        <v>2010Q2</v>
      </c>
      <c r="G82" s="22" t="str">
        <f t="shared" si="9"/>
        <v>2010</v>
      </c>
      <c r="H82" s="20">
        <f t="shared" si="10"/>
        <v>0.1403890037270854</v>
      </c>
      <c r="I82" s="20">
        <f t="shared" si="11"/>
        <v>5.3742798214559961E-3</v>
      </c>
      <c r="J82" s="21">
        <f t="shared" si="12"/>
        <v>0.13501472390562941</v>
      </c>
      <c r="O82" s="31">
        <f>AVERAGE(H79:$H$136)</f>
        <v>4.7252578102912737E-2</v>
      </c>
      <c r="P82" s="31">
        <f>AVERAGE(I79:$I$136)</f>
        <v>3.1460158256321383E-2</v>
      </c>
      <c r="Q82" s="31">
        <f>AVERAGE(J79:$J$136)</f>
        <v>1.5792419846591361E-2</v>
      </c>
      <c r="R82" s="23"/>
    </row>
    <row r="83" spans="1:18" x14ac:dyDescent="0.25">
      <c r="A83" s="18" t="s">
        <v>139</v>
      </c>
      <c r="B83" s="19">
        <v>694.53376200000002</v>
      </c>
      <c r="C83" s="19">
        <v>676.27380300000004</v>
      </c>
      <c r="F83" s="18" t="str">
        <f t="shared" si="8"/>
        <v>2010Q3</v>
      </c>
      <c r="G83" s="22" t="str">
        <f t="shared" si="9"/>
        <v>2010</v>
      </c>
      <c r="H83" s="20">
        <f t="shared" si="10"/>
        <v>0.16340707471948845</v>
      </c>
      <c r="I83" s="20">
        <f t="shared" si="11"/>
        <v>1.9087573601273E-4</v>
      </c>
      <c r="J83" s="21">
        <f t="shared" si="12"/>
        <v>0.16321619898347572</v>
      </c>
      <c r="O83" s="31">
        <f>AVERAGE(H80:$H$136)</f>
        <v>4.6632268858515548E-2</v>
      </c>
      <c r="P83" s="31">
        <f>AVERAGE(I80:$I$136)</f>
        <v>3.1341071259064504E-2</v>
      </c>
      <c r="Q83" s="31">
        <f>AVERAGE(J80:$J$136)</f>
        <v>1.529119759945104E-2</v>
      </c>
      <c r="R83" s="23"/>
    </row>
    <row r="84" spans="1:18" x14ac:dyDescent="0.25">
      <c r="A84" s="18" t="s">
        <v>140</v>
      </c>
      <c r="B84" s="19">
        <v>699.97526600000003</v>
      </c>
      <c r="C84" s="19">
        <v>671.64179100000001</v>
      </c>
      <c r="F84" s="18" t="str">
        <f t="shared" si="8"/>
        <v>2010Q4</v>
      </c>
      <c r="G84" s="22" t="str">
        <f t="shared" si="9"/>
        <v>2010</v>
      </c>
      <c r="H84" s="20">
        <f t="shared" si="10"/>
        <v>0.15154970463592554</v>
      </c>
      <c r="I84" s="20">
        <f t="shared" si="11"/>
        <v>-2.8565988964338596E-3</v>
      </c>
      <c r="J84" s="21">
        <f t="shared" si="12"/>
        <v>0.1544063035323594</v>
      </c>
      <c r="N84">
        <f>N88+1</f>
        <v>14</v>
      </c>
      <c r="O84" s="31">
        <f>AVERAGE(H81:$H$136)</f>
        <v>4.5979231951990107E-2</v>
      </c>
      <c r="P84" s="31">
        <f>AVERAGE(I81:$I$136)</f>
        <v>3.1361200194269925E-2</v>
      </c>
      <c r="Q84" s="31">
        <f>AVERAGE(J81:$J$136)</f>
        <v>1.4618031757720171E-2</v>
      </c>
      <c r="R84" s="23">
        <f>Q84</f>
        <v>1.4618031757720171E-2</v>
      </c>
    </row>
    <row r="85" spans="1:18" x14ac:dyDescent="0.25">
      <c r="A85" s="18" t="s">
        <v>141</v>
      </c>
      <c r="B85" s="19">
        <v>731.14024199999994</v>
      </c>
      <c r="C85" s="19">
        <v>672.67112699999996</v>
      </c>
      <c r="F85" s="18" t="str">
        <f t="shared" si="8"/>
        <v>2011Q1</v>
      </c>
      <c r="G85" s="22" t="str">
        <f t="shared" si="9"/>
        <v>2011</v>
      </c>
      <c r="H85" s="20">
        <f t="shared" si="10"/>
        <v>0.13250971369117459</v>
      </c>
      <c r="I85" s="20">
        <f t="shared" si="11"/>
        <v>-2.0968358955009148E-3</v>
      </c>
      <c r="J85" s="21">
        <f t="shared" si="12"/>
        <v>0.13460654958667551</v>
      </c>
      <c r="O85" s="31">
        <f>AVERAGE(H82:$H$136)</f>
        <v>4.4991455249843867E-2</v>
      </c>
      <c r="P85" s="31">
        <f>AVERAGE(I82:$I$136)</f>
        <v>3.1621206086156144E-2</v>
      </c>
      <c r="Q85" s="31">
        <f>AVERAGE(J82:$J$136)</f>
        <v>1.3370249163687729E-2</v>
      </c>
      <c r="R85" s="23"/>
    </row>
    <row r="86" spans="1:18" x14ac:dyDescent="0.25">
      <c r="A86" s="18" t="s">
        <v>142</v>
      </c>
      <c r="B86" s="19">
        <v>772.19886199999996</v>
      </c>
      <c r="C86" s="19">
        <v>676.27380300000004</v>
      </c>
      <c r="F86" s="18" t="str">
        <f t="shared" si="8"/>
        <v>2011Q2</v>
      </c>
      <c r="G86" s="22" t="str">
        <f t="shared" si="9"/>
        <v>2011</v>
      </c>
      <c r="H86" s="20">
        <f t="shared" si="10"/>
        <v>0.11634111450898188</v>
      </c>
      <c r="I86" s="20">
        <f t="shared" si="11"/>
        <v>3.8182509519946173E-4</v>
      </c>
      <c r="J86" s="21">
        <f t="shared" si="12"/>
        <v>0.11595928941378242</v>
      </c>
      <c r="O86" s="31">
        <f>AVERAGE(H83:$H$136)</f>
        <v>4.3224833981746792E-2</v>
      </c>
      <c r="P86" s="31">
        <f>AVERAGE(I83:$I$136)</f>
        <v>3.210726027624318E-2</v>
      </c>
      <c r="Q86" s="31">
        <f>AVERAGE(J83:$J$136)</f>
        <v>1.1117573705503623E-2</v>
      </c>
      <c r="R86" s="23"/>
    </row>
    <row r="87" spans="1:18" x14ac:dyDescent="0.25">
      <c r="A87" s="18" t="s">
        <v>143</v>
      </c>
      <c r="B87" s="19">
        <v>763.29458299999999</v>
      </c>
      <c r="C87" s="19">
        <v>676.27380300000004</v>
      </c>
      <c r="F87" s="18" t="str">
        <f t="shared" si="8"/>
        <v>2011Q3</v>
      </c>
      <c r="G87" s="22" t="str">
        <f t="shared" si="9"/>
        <v>2011</v>
      </c>
      <c r="H87" s="20">
        <f t="shared" si="10"/>
        <v>0.10178210533905174</v>
      </c>
      <c r="I87" s="20">
        <f t="shared" si="11"/>
        <v>0</v>
      </c>
      <c r="J87" s="21">
        <f t="shared" si="12"/>
        <v>0.10178210533905174</v>
      </c>
      <c r="O87" s="31">
        <f>AVERAGE(H84:$H$136)</f>
        <v>4.0957244533864887E-2</v>
      </c>
      <c r="P87" s="31">
        <f>AVERAGE(I84:$I$136)</f>
        <v>3.2709456210964508E-2</v>
      </c>
      <c r="Q87" s="31">
        <f>AVERAGE(J84:$J$136)</f>
        <v>8.2477883229003755E-3</v>
      </c>
      <c r="R87" s="23"/>
    </row>
    <row r="88" spans="1:18" x14ac:dyDescent="0.25">
      <c r="A88" s="18" t="s">
        <v>144</v>
      </c>
      <c r="B88" s="19">
        <v>776.15632000000005</v>
      </c>
      <c r="C88" s="19">
        <v>678.84714399999996</v>
      </c>
      <c r="F88" s="18" t="str">
        <f t="shared" si="8"/>
        <v>2011Q4</v>
      </c>
      <c r="G88" s="22" t="str">
        <f t="shared" si="9"/>
        <v>2011</v>
      </c>
      <c r="H88" s="20">
        <f t="shared" si="10"/>
        <v>0.10739040401538147</v>
      </c>
      <c r="I88" s="20">
        <f t="shared" si="11"/>
        <v>3.4377388426998223E-3</v>
      </c>
      <c r="J88" s="21">
        <f t="shared" si="12"/>
        <v>0.10395266517268165</v>
      </c>
      <c r="N88">
        <f>N92+1</f>
        <v>13</v>
      </c>
      <c r="O88" s="31">
        <f>AVERAGE(H85:$H$136)</f>
        <v>3.8830466454979104E-2</v>
      </c>
      <c r="P88" s="31">
        <f>AVERAGE(I85:$I$136)</f>
        <v>3.3393418809183707E-2</v>
      </c>
      <c r="Q88" s="31">
        <f>AVERAGE(J85:$J$136)</f>
        <v>5.4370476457953941E-3</v>
      </c>
      <c r="R88" s="23">
        <f>Q88</f>
        <v>5.4370476457953941E-3</v>
      </c>
    </row>
    <row r="89" spans="1:18" x14ac:dyDescent="0.25">
      <c r="A89" s="18" t="s">
        <v>145</v>
      </c>
      <c r="B89" s="19">
        <v>765.52065300000004</v>
      </c>
      <c r="C89" s="19">
        <v>678.84714399999996</v>
      </c>
      <c r="F89" s="18" t="str">
        <f t="shared" si="8"/>
        <v>2012Q1</v>
      </c>
      <c r="G89" s="22" t="str">
        <f t="shared" si="9"/>
        <v>2012</v>
      </c>
      <c r="H89" s="20">
        <f t="shared" si="10"/>
        <v>9.4484032912554028E-2</v>
      </c>
      <c r="I89" s="20">
        <f t="shared" si="11"/>
        <v>5.9216812872608937E-3</v>
      </c>
      <c r="J89" s="21">
        <f t="shared" si="12"/>
        <v>8.8562351625293134E-2</v>
      </c>
      <c r="O89" s="31">
        <f>AVERAGE(H86:$H$136)</f>
        <v>3.6993618469955657E-2</v>
      </c>
      <c r="P89" s="31">
        <f>AVERAGE(I86:$I$136)</f>
        <v>3.4089306156334383E-2</v>
      </c>
      <c r="Q89" s="31">
        <f>AVERAGE(J86:$J$136)</f>
        <v>2.9043123136212744E-3</v>
      </c>
      <c r="R89" s="23"/>
    </row>
    <row r="90" spans="1:18" x14ac:dyDescent="0.25">
      <c r="A90" s="18" t="s">
        <v>146</v>
      </c>
      <c r="B90" s="19">
        <v>772.94088599999998</v>
      </c>
      <c r="C90" s="19">
        <v>682.96448799999996</v>
      </c>
      <c r="F90" s="18" t="str">
        <f t="shared" si="8"/>
        <v>2012Q2</v>
      </c>
      <c r="G90" s="22" t="str">
        <f t="shared" si="9"/>
        <v>2012</v>
      </c>
      <c r="H90" s="20">
        <f t="shared" si="10"/>
        <v>6.2137248674838386E-2</v>
      </c>
      <c r="I90" s="20">
        <f t="shared" si="11"/>
        <v>7.4427486410117982E-3</v>
      </c>
      <c r="J90" s="21">
        <f t="shared" si="12"/>
        <v>5.4694500033826587E-2</v>
      </c>
      <c r="O90" s="31">
        <f>AVERAGE(H87:$H$136)</f>
        <v>3.5406668549175138E-2</v>
      </c>
      <c r="P90" s="31">
        <f>AVERAGE(I87:$I$136)</f>
        <v>3.4763455777557087E-2</v>
      </c>
      <c r="Q90" s="31">
        <f>AVERAGE(J87:$J$136)</f>
        <v>6.4321277161805135E-4</v>
      </c>
      <c r="R90" s="23"/>
    </row>
    <row r="91" spans="1:18" x14ac:dyDescent="0.25">
      <c r="A91" s="18" t="s">
        <v>147</v>
      </c>
      <c r="B91" s="19">
        <v>769.97279200000003</v>
      </c>
      <c r="C91" s="19">
        <v>685.02315999999996</v>
      </c>
      <c r="F91" s="18" t="str">
        <f t="shared" si="8"/>
        <v>2012Q3</v>
      </c>
      <c r="G91" s="22" t="str">
        <f t="shared" si="9"/>
        <v>2012</v>
      </c>
      <c r="H91" s="20">
        <f t="shared" si="10"/>
        <v>3.9769885370530611E-2</v>
      </c>
      <c r="I91" s="20">
        <f t="shared" si="11"/>
        <v>1.0687023575565391E-2</v>
      </c>
      <c r="J91" s="21">
        <f t="shared" si="12"/>
        <v>2.908286179496522E-2</v>
      </c>
      <c r="O91" s="31">
        <f>AVERAGE(H88:$H$136)</f>
        <v>3.4052067798361327E-2</v>
      </c>
      <c r="P91" s="31">
        <f>AVERAGE(I88:$I$136)</f>
        <v>3.5472914058731715E-2</v>
      </c>
      <c r="Q91" s="31">
        <f>AVERAGE(J88:$J$136)</f>
        <v>-1.4208462603703914E-3</v>
      </c>
      <c r="R91" s="23"/>
    </row>
    <row r="92" spans="1:18" x14ac:dyDescent="0.25">
      <c r="A92" s="18" t="s">
        <v>148</v>
      </c>
      <c r="B92" s="19">
        <v>766.26267600000006</v>
      </c>
      <c r="C92" s="19">
        <v>685.02315999999996</v>
      </c>
      <c r="F92" s="18" t="str">
        <f t="shared" si="8"/>
        <v>2012Q4</v>
      </c>
      <c r="G92" s="22" t="str">
        <f t="shared" si="9"/>
        <v>2012</v>
      </c>
      <c r="H92" s="20">
        <f t="shared" si="10"/>
        <v>1.0486099903902923E-2</v>
      </c>
      <c r="I92" s="20">
        <f t="shared" si="11"/>
        <v>1.0277883847576108E-2</v>
      </c>
      <c r="J92" s="21">
        <f t="shared" si="12"/>
        <v>2.0821605632681539E-4</v>
      </c>
      <c r="N92">
        <f>N96+1</f>
        <v>12</v>
      </c>
      <c r="O92" s="31">
        <f>AVERAGE(H89:$H$136)</f>
        <v>3.2524185793840074E-2</v>
      </c>
      <c r="P92" s="31">
        <f>AVERAGE(I89:$I$136)</f>
        <v>3.614031354239905E-2</v>
      </c>
      <c r="Q92" s="31">
        <f>AVERAGE(J89:$J$136)</f>
        <v>-3.6161277485589755E-3</v>
      </c>
      <c r="R92" s="23">
        <f>Q92</f>
        <v>-3.6161277485589755E-3</v>
      </c>
    </row>
    <row r="93" spans="1:18" x14ac:dyDescent="0.25">
      <c r="A93" s="18" t="s">
        <v>149</v>
      </c>
      <c r="B93" s="19">
        <v>766.26267600000006</v>
      </c>
      <c r="C93" s="19">
        <v>684.50849200000005</v>
      </c>
      <c r="F93" s="18" t="str">
        <f t="shared" si="8"/>
        <v>2013Q1</v>
      </c>
      <c r="G93" s="22" t="str">
        <f t="shared" si="9"/>
        <v>2013</v>
      </c>
      <c r="H93" s="20">
        <f t="shared" si="10"/>
        <v>-5.6265587042947374E-4</v>
      </c>
      <c r="I93" s="20">
        <f t="shared" si="11"/>
        <v>1.0064565107781531E-2</v>
      </c>
      <c r="J93" s="21">
        <f t="shared" si="12"/>
        <v>-1.0627220978211005E-2</v>
      </c>
      <c r="O93" s="31">
        <f>AVERAGE(H90:$H$136)</f>
        <v>3.1205891174292968E-2</v>
      </c>
      <c r="P93" s="31">
        <f>AVERAGE(I90:$I$136)</f>
        <v>3.6783263164848798E-2</v>
      </c>
      <c r="Q93" s="31">
        <f>AVERAGE(J90:$J$136)</f>
        <v>-5.5773719905558286E-3</v>
      </c>
      <c r="R93" s="23"/>
    </row>
    <row r="94" spans="1:18" x14ac:dyDescent="0.25">
      <c r="A94" s="18" t="s">
        <v>150</v>
      </c>
      <c r="B94" s="19">
        <v>766.75735799999995</v>
      </c>
      <c r="C94" s="19">
        <v>688.11116800000002</v>
      </c>
      <c r="F94" s="18" t="str">
        <f t="shared" si="8"/>
        <v>2013Q2</v>
      </c>
      <c r="G94" s="22" t="str">
        <f t="shared" si="9"/>
        <v>2013</v>
      </c>
      <c r="H94" s="20">
        <f t="shared" si="10"/>
        <v>-2.8126011259679284E-3</v>
      </c>
      <c r="I94" s="20">
        <f t="shared" si="11"/>
        <v>9.4714904590940119E-3</v>
      </c>
      <c r="J94" s="21">
        <f t="shared" si="12"/>
        <v>-1.228409158506194E-2</v>
      </c>
      <c r="O94" s="31">
        <f>AVERAGE(H91:$H$136)</f>
        <v>3.053347035906372E-2</v>
      </c>
      <c r="P94" s="31">
        <f>AVERAGE(I91:$I$136)</f>
        <v>3.7421100437106121E-2</v>
      </c>
      <c r="Q94" s="31">
        <f>AVERAGE(J91:$J$136)</f>
        <v>-6.8876300780424029E-3</v>
      </c>
      <c r="R94" s="23"/>
    </row>
    <row r="95" spans="1:18" x14ac:dyDescent="0.25">
      <c r="A95" s="18" t="s">
        <v>151</v>
      </c>
      <c r="B95" s="19">
        <v>776.40366100000006</v>
      </c>
      <c r="C95" s="19">
        <v>691.19917599999997</v>
      </c>
      <c r="F95" s="18" t="str">
        <f t="shared" si="8"/>
        <v>2013Q3</v>
      </c>
      <c r="G95" s="22" t="str">
        <f t="shared" si="9"/>
        <v>2013</v>
      </c>
      <c r="H95" s="20">
        <f t="shared" si="10"/>
        <v>-2.8866974608490192E-3</v>
      </c>
      <c r="I95" s="20">
        <f t="shared" si="11"/>
        <v>8.4969782035493324E-3</v>
      </c>
      <c r="J95" s="21">
        <f t="shared" si="12"/>
        <v>-1.1383675664398352E-2</v>
      </c>
      <c r="O95" s="31">
        <f>AVERAGE(H92:$H$136)</f>
        <v>3.0328216692142234E-2</v>
      </c>
      <c r="P95" s="31">
        <f>AVERAGE(I92:$I$136)</f>
        <v>3.8015191034029248E-2</v>
      </c>
      <c r="Q95" s="31">
        <f>AVERAGE(J92:$J$136)</f>
        <v>-7.686974341887017E-3</v>
      </c>
      <c r="R95" s="23"/>
    </row>
    <row r="96" spans="1:18" x14ac:dyDescent="0.25">
      <c r="A96" s="18" t="s">
        <v>152</v>
      </c>
      <c r="B96" s="19">
        <v>779.61909500000002</v>
      </c>
      <c r="C96" s="19">
        <v>694.80185300000005</v>
      </c>
      <c r="F96" s="18" t="str">
        <f t="shared" si="8"/>
        <v>2013Q4</v>
      </c>
      <c r="G96" s="22" t="str">
        <f t="shared" si="9"/>
        <v>2013</v>
      </c>
      <c r="H96" s="20">
        <f t="shared" si="10"/>
        <v>4.6657550214999066E-3</v>
      </c>
      <c r="I96" s="20">
        <f t="shared" si="11"/>
        <v>9.7965331544442869E-3</v>
      </c>
      <c r="J96" s="21">
        <f t="shared" si="12"/>
        <v>-5.1307781329443802E-3</v>
      </c>
      <c r="N96">
        <f>N100+1</f>
        <v>11</v>
      </c>
      <c r="O96" s="31">
        <f>AVERAGE(H93:$H$136)</f>
        <v>3.0779173891874945E-2</v>
      </c>
      <c r="P96" s="31">
        <f>AVERAGE(I93:$I$136)</f>
        <v>3.8645584379175917E-2</v>
      </c>
      <c r="Q96" s="31">
        <f>AVERAGE(J93:$J$136)</f>
        <v>-7.8664104873009677E-3</v>
      </c>
      <c r="R96" s="23">
        <f>Q96</f>
        <v>-7.8664104873009677E-3</v>
      </c>
    </row>
    <row r="97" spans="1:18" x14ac:dyDescent="0.25">
      <c r="A97" s="18" t="s">
        <v>153</v>
      </c>
      <c r="B97" s="19">
        <v>777.14568399999996</v>
      </c>
      <c r="C97" s="19">
        <v>698.91919700000005</v>
      </c>
      <c r="F97" s="18" t="str">
        <f t="shared" si="8"/>
        <v>2014Q1</v>
      </c>
      <c r="G97" s="22" t="str">
        <f t="shared" si="9"/>
        <v>2014</v>
      </c>
      <c r="H97" s="20">
        <f t="shared" si="10"/>
        <v>7.9620398132229653E-3</v>
      </c>
      <c r="I97" s="20">
        <f t="shared" si="11"/>
        <v>1.2972362971103157E-2</v>
      </c>
      <c r="J97" s="21">
        <f t="shared" si="12"/>
        <v>-5.0103231578801921E-3</v>
      </c>
      <c r="O97" s="31">
        <f>AVERAGE(H94:$H$136)</f>
        <v>3.1508053653789003E-2</v>
      </c>
      <c r="P97" s="31">
        <f>AVERAGE(I94:$I$136)</f>
        <v>3.9310259245952529E-2</v>
      </c>
      <c r="Q97" s="31">
        <f>AVERAGE(J94:$J$136)</f>
        <v>-7.8022055921635252E-3</v>
      </c>
      <c r="R97" s="23"/>
    </row>
    <row r="98" spans="1:18" x14ac:dyDescent="0.25">
      <c r="A98" s="18" t="s">
        <v>154</v>
      </c>
      <c r="B98" s="19">
        <v>778.13504799999998</v>
      </c>
      <c r="C98" s="19">
        <v>703.55120999999997</v>
      </c>
      <c r="F98" s="18" t="str">
        <f t="shared" si="8"/>
        <v>2014Q2</v>
      </c>
      <c r="G98" s="22" t="str">
        <f t="shared" si="9"/>
        <v>2014</v>
      </c>
      <c r="H98" s="20">
        <f t="shared" si="10"/>
        <v>1.369973466614316E-2</v>
      </c>
      <c r="I98" s="20">
        <f t="shared" si="11"/>
        <v>1.6701069810914682E-2</v>
      </c>
      <c r="J98" s="21">
        <f t="shared" si="12"/>
        <v>-3.001335144771522E-3</v>
      </c>
      <c r="O98" s="31">
        <f>AVERAGE(H95:$H$136)</f>
        <v>3.2325212100926072E-2</v>
      </c>
      <c r="P98" s="31">
        <f>AVERAGE(I95:$I$136)</f>
        <v>4.0020706121830112E-2</v>
      </c>
      <c r="Q98" s="31">
        <f>AVERAGE(J95:$J$136)</f>
        <v>-7.6954940209040387E-3</v>
      </c>
      <c r="R98" s="23"/>
    </row>
    <row r="99" spans="1:18" x14ac:dyDescent="0.25">
      <c r="A99" s="18" t="s">
        <v>155</v>
      </c>
      <c r="B99" s="19">
        <v>789.51273800000001</v>
      </c>
      <c r="C99" s="19">
        <v>707.15388600000006</v>
      </c>
      <c r="F99" s="18" t="str">
        <f t="shared" si="8"/>
        <v>2014Q3</v>
      </c>
      <c r="G99" s="22" t="str">
        <f t="shared" si="9"/>
        <v>2014</v>
      </c>
      <c r="H99" s="20">
        <f t="shared" si="10"/>
        <v>1.5842380568912739E-2</v>
      </c>
      <c r="I99" s="20">
        <f t="shared" si="11"/>
        <v>2.0220933062316426E-2</v>
      </c>
      <c r="J99" s="21">
        <f t="shared" si="12"/>
        <v>-4.3785524934036868E-3</v>
      </c>
      <c r="O99" s="31">
        <f>AVERAGE(H96:$H$136)</f>
        <v>3.3184039163408389E-2</v>
      </c>
      <c r="P99" s="31">
        <f>AVERAGE(I96:$I$136)</f>
        <v>4.0789577534471107E-2</v>
      </c>
      <c r="Q99" s="31">
        <f>AVERAGE(J96:$J$136)</f>
        <v>-7.6055383710627138E-3</v>
      </c>
      <c r="R99" s="23"/>
    </row>
    <row r="100" spans="1:18" x14ac:dyDescent="0.25">
      <c r="A100" s="18" t="s">
        <v>156</v>
      </c>
      <c r="B100" s="19">
        <v>776.15632000000005</v>
      </c>
      <c r="C100" s="19">
        <v>714.359238</v>
      </c>
      <c r="F100" s="18" t="str">
        <f t="shared" si="8"/>
        <v>2014Q4</v>
      </c>
      <c r="G100" s="22" t="str">
        <f t="shared" si="9"/>
        <v>2014</v>
      </c>
      <c r="H100" s="20">
        <f t="shared" si="10"/>
        <v>1.0329089678942083E-2</v>
      </c>
      <c r="I100" s="20">
        <f t="shared" si="11"/>
        <v>2.3694030230627439E-2</v>
      </c>
      <c r="J100" s="21">
        <f t="shared" si="12"/>
        <v>-1.3364940551685356E-2</v>
      </c>
      <c r="N100">
        <f>N104+1</f>
        <v>10</v>
      </c>
      <c r="O100" s="31">
        <f>AVERAGE(H97:$H$136)</f>
        <v>3.3896996266956102E-2</v>
      </c>
      <c r="P100" s="31">
        <f>AVERAGE(I97:$I$136)</f>
        <v>4.1564403643971778E-2</v>
      </c>
      <c r="Q100" s="31">
        <f>AVERAGE(J97:$J$136)</f>
        <v>-7.6674073770156724E-3</v>
      </c>
      <c r="R100" s="23">
        <f>Q100</f>
        <v>-7.6674073770156724E-3</v>
      </c>
    </row>
    <row r="101" spans="1:18" x14ac:dyDescent="0.25">
      <c r="A101" s="18" t="s">
        <v>157</v>
      </c>
      <c r="B101" s="19">
        <v>766.26267600000006</v>
      </c>
      <c r="C101" s="19">
        <v>718.47658300000001</v>
      </c>
      <c r="F101" s="18" t="str">
        <f t="shared" si="8"/>
        <v>2015Q1</v>
      </c>
      <c r="G101" s="22" t="str">
        <f t="shared" si="9"/>
        <v>2015</v>
      </c>
      <c r="H101" s="20">
        <f t="shared" si="10"/>
        <v>3.2713634650682888E-3</v>
      </c>
      <c r="I101" s="20">
        <f t="shared" si="11"/>
        <v>2.5426875134757276E-2</v>
      </c>
      <c r="J101" s="21">
        <f t="shared" si="12"/>
        <v>-2.2155511669688988E-2</v>
      </c>
      <c r="O101" s="31">
        <f>AVERAGE(H98:$H$136)</f>
        <v>3.4561995150385161E-2</v>
      </c>
      <c r="P101" s="31">
        <f>AVERAGE(I98:$I$136)</f>
        <v>4.2297532891994047E-2</v>
      </c>
      <c r="Q101" s="31">
        <f>AVERAGE(J98:$J$136)</f>
        <v>-7.7355377416088904E-3</v>
      </c>
      <c r="R101" s="23"/>
    </row>
    <row r="102" spans="1:18" x14ac:dyDescent="0.25">
      <c r="A102" s="18" t="s">
        <v>158</v>
      </c>
      <c r="B102" s="19">
        <v>771.70417999999995</v>
      </c>
      <c r="C102" s="19">
        <v>722.59392700000001</v>
      </c>
      <c r="F102" s="18" t="str">
        <f t="shared" si="8"/>
        <v>2015Q2</v>
      </c>
      <c r="G102" s="22" t="str">
        <f t="shared" si="9"/>
        <v>2015</v>
      </c>
      <c r="H102" s="20">
        <f t="shared" si="10"/>
        <v>-2.4644249683689612E-3</v>
      </c>
      <c r="I102" s="20">
        <f t="shared" si="11"/>
        <v>2.6578073220757892E-2</v>
      </c>
      <c r="J102" s="21">
        <f t="shared" si="12"/>
        <v>-2.9042498189126853E-2</v>
      </c>
      <c r="O102" s="31">
        <f>AVERAGE(H99:$H$136)</f>
        <v>3.5111002005233628E-2</v>
      </c>
      <c r="P102" s="31">
        <f>AVERAGE(I99:$I$136)</f>
        <v>4.2971124025706665E-2</v>
      </c>
      <c r="Q102" s="31">
        <f>AVERAGE(J99:$J$136)</f>
        <v>-7.8601220204730319E-3</v>
      </c>
      <c r="R102" s="23"/>
    </row>
    <row r="103" spans="1:18" x14ac:dyDescent="0.25">
      <c r="A103" s="18" t="s">
        <v>159</v>
      </c>
      <c r="B103" s="19">
        <v>767.74672299999997</v>
      </c>
      <c r="C103" s="19">
        <v>732.37261999999998</v>
      </c>
      <c r="F103" s="18" t="str">
        <f t="shared" si="8"/>
        <v>2015Q3</v>
      </c>
      <c r="G103" s="22" t="str">
        <f t="shared" si="9"/>
        <v>2015</v>
      </c>
      <c r="H103" s="20">
        <f t="shared" si="10"/>
        <v>-1.3616212684767426E-2</v>
      </c>
      <c r="I103" s="20">
        <f t="shared" si="11"/>
        <v>2.9730225600314242E-2</v>
      </c>
      <c r="J103" s="21">
        <f t="shared" si="12"/>
        <v>-4.3346438285081668E-2</v>
      </c>
      <c r="O103" s="31">
        <f>AVERAGE(H100:$H$136)</f>
        <v>3.5631775557566629E-2</v>
      </c>
      <c r="P103" s="31">
        <f>AVERAGE(I100:$I$136)</f>
        <v>4.3585994051744237E-2</v>
      </c>
      <c r="Q103" s="31">
        <f>AVERAGE(J100:$J$136)</f>
        <v>-7.9542184941776076E-3</v>
      </c>
      <c r="R103" s="23"/>
    </row>
    <row r="104" spans="1:18" x14ac:dyDescent="0.25">
      <c r="A104" s="18" t="s">
        <v>160</v>
      </c>
      <c r="B104" s="19">
        <v>747.95943599999998</v>
      </c>
      <c r="C104" s="19">
        <v>737.00463200000002</v>
      </c>
      <c r="F104" s="18" t="str">
        <f t="shared" si="8"/>
        <v>2015Q4</v>
      </c>
      <c r="G104" s="22" t="str">
        <f t="shared" si="9"/>
        <v>2015</v>
      </c>
      <c r="H104" s="20">
        <f t="shared" si="10"/>
        <v>-2.1556506681256082E-2</v>
      </c>
      <c r="I104" s="20">
        <f t="shared" si="11"/>
        <v>3.0617824095235724E-2</v>
      </c>
      <c r="J104" s="21">
        <f t="shared" si="12"/>
        <v>-5.2174330776491806E-2</v>
      </c>
      <c r="N104">
        <f>N108+1</f>
        <v>9</v>
      </c>
      <c r="O104" s="31">
        <f>AVERAGE(H101:$H$136)</f>
        <v>3.633462794308398E-2</v>
      </c>
      <c r="P104" s="31">
        <f>AVERAGE(I101:$I$136)</f>
        <v>4.4138548602330817E-2</v>
      </c>
      <c r="Q104" s="31">
        <f>AVERAGE(J101:$J$136)</f>
        <v>-7.8039206592468375E-3</v>
      </c>
      <c r="R104" s="23">
        <f>Q104</f>
        <v>-7.8039206592468375E-3</v>
      </c>
    </row>
    <row r="105" spans="1:18" x14ac:dyDescent="0.25">
      <c r="A105" s="18" t="s">
        <v>161</v>
      </c>
      <c r="B105" s="19">
        <v>743.754638</v>
      </c>
      <c r="C105" s="19">
        <v>740.60730799999999</v>
      </c>
      <c r="F105" s="18" t="str">
        <f t="shared" si="8"/>
        <v>2016Q1</v>
      </c>
      <c r="G105" s="22" t="str">
        <f t="shared" si="9"/>
        <v>2016</v>
      </c>
      <c r="H105" s="20">
        <f t="shared" si="10"/>
        <v>-2.5369810531611914E-2</v>
      </c>
      <c r="I105" s="20">
        <f t="shared" si="11"/>
        <v>3.1312216915076574E-2</v>
      </c>
      <c r="J105" s="21">
        <f t="shared" si="12"/>
        <v>-5.6682027446688488E-2</v>
      </c>
      <c r="O105" s="31">
        <f>AVERAGE(H102:$H$136)</f>
        <v>3.7279292642455851E-2</v>
      </c>
      <c r="P105" s="31">
        <f>AVERAGE(I102:$I$136)</f>
        <v>4.4673167844261487E-2</v>
      </c>
      <c r="Q105" s="31">
        <f>AVERAGE(J102:$J$136)</f>
        <v>-7.3938752018056332E-3</v>
      </c>
      <c r="R105" s="23"/>
    </row>
    <row r="106" spans="1:18" x14ac:dyDescent="0.25">
      <c r="A106" s="18" t="s">
        <v>162</v>
      </c>
      <c r="B106" s="19">
        <v>752.65891699999997</v>
      </c>
      <c r="C106" s="19">
        <v>747.29799300000002</v>
      </c>
      <c r="F106" s="18" t="str">
        <f t="shared" si="8"/>
        <v>2016Q2</v>
      </c>
      <c r="G106" s="22" t="str">
        <f t="shared" si="9"/>
        <v>2016</v>
      </c>
      <c r="H106" s="20">
        <f t="shared" si="10"/>
        <v>-2.9486770528458384E-2</v>
      </c>
      <c r="I106" s="20">
        <f t="shared" si="11"/>
        <v>3.3081625240647838E-2</v>
      </c>
      <c r="J106" s="21">
        <f t="shared" si="12"/>
        <v>-6.2568395769106222E-2</v>
      </c>
      <c r="O106" s="31">
        <f>AVERAGE(H103:$H$136)</f>
        <v>3.8448225513362466E-2</v>
      </c>
      <c r="P106" s="31">
        <f>AVERAGE(I103:$I$136)</f>
        <v>4.5205376509658654E-2</v>
      </c>
      <c r="Q106" s="31">
        <f>AVERAGE(J103:$J$136)</f>
        <v>-6.7571509962961853E-3</v>
      </c>
      <c r="R106" s="23"/>
    </row>
    <row r="107" spans="1:18" x14ac:dyDescent="0.25">
      <c r="A107" s="18" t="s">
        <v>163</v>
      </c>
      <c r="B107" s="19">
        <v>754.63764500000002</v>
      </c>
      <c r="C107" s="19">
        <v>753.47400900000002</v>
      </c>
      <c r="F107" s="18" t="str">
        <f t="shared" si="8"/>
        <v>2016Q3</v>
      </c>
      <c r="G107" s="22" t="str">
        <f t="shared" si="9"/>
        <v>2016</v>
      </c>
      <c r="H107" s="20">
        <f t="shared" si="10"/>
        <v>-2.6886035334225622E-2</v>
      </c>
      <c r="I107" s="20">
        <f t="shared" si="11"/>
        <v>3.1366957449631139E-2</v>
      </c>
      <c r="J107" s="21">
        <f t="shared" si="12"/>
        <v>-5.8252992783856761E-2</v>
      </c>
      <c r="O107" s="31">
        <f>AVERAGE(H104:$H$136)</f>
        <v>4.0025935761790643E-2</v>
      </c>
      <c r="P107" s="31">
        <f>AVERAGE(I104:$I$136)</f>
        <v>4.5674320476608479E-2</v>
      </c>
      <c r="Q107" s="31">
        <f>AVERAGE(J104:$J$136)</f>
        <v>-5.6483847148178371E-3</v>
      </c>
      <c r="R107" s="23"/>
    </row>
    <row r="108" spans="1:18" x14ac:dyDescent="0.25">
      <c r="A108" s="18" t="s">
        <v>164</v>
      </c>
      <c r="B108" s="19">
        <v>757.35839699999997</v>
      </c>
      <c r="C108" s="19">
        <v>761.70869800000003</v>
      </c>
      <c r="F108" s="18" t="str">
        <f t="shared" si="8"/>
        <v>2016Q4</v>
      </c>
      <c r="G108" s="22" t="str">
        <f t="shared" si="9"/>
        <v>2016</v>
      </c>
      <c r="H108" s="20">
        <f t="shared" si="10"/>
        <v>-1.4822614529342637E-2</v>
      </c>
      <c r="I108" s="20">
        <f t="shared" si="11"/>
        <v>3.1830238360416319E-2</v>
      </c>
      <c r="J108" s="21">
        <f t="shared" si="12"/>
        <v>-4.6652852889758956E-2</v>
      </c>
      <c r="N108">
        <f>N112+1</f>
        <v>8</v>
      </c>
      <c r="O108" s="31">
        <f>AVERAGE(H105:$H$136)</f>
        <v>4.1950387088135851E-2</v>
      </c>
      <c r="P108" s="31">
        <f>AVERAGE(I105:$I$136)</f>
        <v>4.6144835988526381E-2</v>
      </c>
      <c r="Q108" s="31">
        <f>AVERAGE(J105:$J$136)</f>
        <v>-4.194448900390526E-3</v>
      </c>
      <c r="R108" s="23">
        <f>Q108</f>
        <v>-4.194448900390526E-3</v>
      </c>
    </row>
    <row r="109" spans="1:18" x14ac:dyDescent="0.25">
      <c r="A109" s="18" t="s">
        <v>165</v>
      </c>
      <c r="B109" s="19">
        <v>778.38238899999999</v>
      </c>
      <c r="C109" s="19">
        <v>764.79670599999997</v>
      </c>
      <c r="F109" s="18" t="str">
        <f t="shared" si="8"/>
        <v>2017Q1</v>
      </c>
      <c r="G109" s="22" t="str">
        <f t="shared" si="9"/>
        <v>2017</v>
      </c>
      <c r="H109" s="20">
        <f t="shared" si="10"/>
        <v>3.9167683349754512E-3</v>
      </c>
      <c r="I109" s="20">
        <f t="shared" si="11"/>
        <v>3.2292032223449896E-2</v>
      </c>
      <c r="J109" s="21">
        <f t="shared" si="12"/>
        <v>-2.8375263888474445E-2</v>
      </c>
      <c r="O109" s="31">
        <f>AVERAGE(H106:$H$136)</f>
        <v>4.4122006366192235E-2</v>
      </c>
      <c r="P109" s="31">
        <f>AVERAGE(I106:$I$136)</f>
        <v>4.6623307571540894E-2</v>
      </c>
      <c r="Q109" s="31">
        <f>AVERAGE(J106:$J$136)</f>
        <v>-2.5013012053486561E-3</v>
      </c>
      <c r="R109" s="23"/>
    </row>
    <row r="110" spans="1:18" x14ac:dyDescent="0.25">
      <c r="A110" s="18" t="s">
        <v>166</v>
      </c>
      <c r="B110" s="19">
        <v>776.89834299999995</v>
      </c>
      <c r="C110" s="19">
        <v>771.487391</v>
      </c>
      <c r="F110" s="18" t="str">
        <f t="shared" si="8"/>
        <v>2017Q2</v>
      </c>
      <c r="G110" s="22" t="str">
        <f t="shared" si="9"/>
        <v>2017</v>
      </c>
      <c r="H110" s="20">
        <f t="shared" si="10"/>
        <v>1.8311709107588392E-2</v>
      </c>
      <c r="I110" s="20">
        <f t="shared" si="11"/>
        <v>3.1848242199398635E-2</v>
      </c>
      <c r="J110" s="21">
        <f t="shared" si="12"/>
        <v>-1.3536533091810243E-2</v>
      </c>
      <c r="O110" s="31">
        <f>AVERAGE(H107:$H$136)</f>
        <v>4.6575632262680584E-2</v>
      </c>
      <c r="P110" s="31">
        <f>AVERAGE(I107:$I$136)</f>
        <v>4.7074696982570656E-2</v>
      </c>
      <c r="Q110" s="31">
        <f>AVERAGE(J107:$J$136)</f>
        <v>-4.9906471989007064E-4</v>
      </c>
      <c r="R110" s="23"/>
    </row>
    <row r="111" spans="1:18" x14ac:dyDescent="0.25">
      <c r="A111" s="18" t="s">
        <v>167</v>
      </c>
      <c r="B111" s="19">
        <v>764.77863000000002</v>
      </c>
      <c r="C111" s="19">
        <v>775.60473500000001</v>
      </c>
      <c r="F111" s="18" t="str">
        <f t="shared" ref="F111:F136" si="13">A111</f>
        <v>2017Q3</v>
      </c>
      <c r="G111" s="22" t="str">
        <f t="shared" si="9"/>
        <v>2017</v>
      </c>
      <c r="H111" s="20">
        <f t="shared" ref="H111:H136" si="14">SUM(B108:B111)/SUM(B104:B107)-1</f>
        <v>2.6144329752887163E-2</v>
      </c>
      <c r="I111" s="20">
        <f t="shared" ref="I111:I136" si="15">SUM(C108:C111)/SUM(C104:C107)-1</f>
        <v>3.196820485677998E-2</v>
      </c>
      <c r="J111" s="21">
        <f t="shared" si="12"/>
        <v>-5.8238751038928172E-3</v>
      </c>
      <c r="O111" s="31">
        <f>AVERAGE(H108:$H$136)</f>
        <v>4.9108793214298042E-2</v>
      </c>
      <c r="P111" s="31">
        <f>AVERAGE(I108:$I$136)</f>
        <v>4.7616343173361678E-2</v>
      </c>
      <c r="Q111" s="31">
        <f>AVERAGE(J108:$J$136)</f>
        <v>1.4924500409363669E-3</v>
      </c>
      <c r="R111" s="23"/>
    </row>
    <row r="112" spans="1:18" x14ac:dyDescent="0.25">
      <c r="A112" s="18" t="s">
        <v>168</v>
      </c>
      <c r="B112" s="19">
        <v>773.18822699999998</v>
      </c>
      <c r="C112" s="19">
        <v>781.78075100000001</v>
      </c>
      <c r="F112" s="18" t="str">
        <f t="shared" si="13"/>
        <v>2017Q4</v>
      </c>
      <c r="G112" s="22" t="str">
        <f t="shared" si="9"/>
        <v>2017</v>
      </c>
      <c r="H112" s="20">
        <f t="shared" si="14"/>
        <v>2.8200279670893558E-2</v>
      </c>
      <c r="I112" s="20">
        <f t="shared" si="15"/>
        <v>3.0162810666453099E-2</v>
      </c>
      <c r="J112" s="21">
        <f t="shared" si="12"/>
        <v>-1.9625309955595416E-3</v>
      </c>
      <c r="N112">
        <f>N116+1</f>
        <v>7</v>
      </c>
      <c r="O112" s="31">
        <f>AVERAGE(H109:$H$136)</f>
        <v>5.1392057776570924E-2</v>
      </c>
      <c r="P112" s="31">
        <f>AVERAGE(I109:$I$136)</f>
        <v>4.818013263096687E-2</v>
      </c>
      <c r="Q112" s="31">
        <f>AVERAGE(J109:$J$136)</f>
        <v>3.211925145604057E-3</v>
      </c>
      <c r="R112" s="23">
        <f>Q112</f>
        <v>3.211925145604057E-3</v>
      </c>
    </row>
    <row r="113" spans="1:18" x14ac:dyDescent="0.25">
      <c r="A113" s="18" t="s">
        <v>169</v>
      </c>
      <c r="B113" s="19">
        <v>768.48874599999999</v>
      </c>
      <c r="C113" s="19">
        <v>784.35409200000004</v>
      </c>
      <c r="F113" s="18" t="str">
        <f t="shared" si="13"/>
        <v>2018Q1</v>
      </c>
      <c r="G113" s="22" t="str">
        <f t="shared" si="9"/>
        <v>2018</v>
      </c>
      <c r="H113" s="20">
        <f t="shared" si="14"/>
        <v>1.3248801572053548E-2</v>
      </c>
      <c r="I113" s="20">
        <f t="shared" si="15"/>
        <v>2.8391703657434819E-2</v>
      </c>
      <c r="J113" s="21">
        <f t="shared" si="12"/>
        <v>-1.5142902085381271E-2</v>
      </c>
      <c r="O113" s="31">
        <f>AVERAGE(H110:$H$136)</f>
        <v>5.3150401829963348E-2</v>
      </c>
      <c r="P113" s="31">
        <f>AVERAGE(I110:$I$136)</f>
        <v>4.876858079420824E-2</v>
      </c>
      <c r="Q113" s="31">
        <f>AVERAGE(J110:$J$136)</f>
        <v>4.3818210357551126E-3</v>
      </c>
      <c r="R113" s="23"/>
    </row>
    <row r="114" spans="1:18" x14ac:dyDescent="0.25">
      <c r="A114" s="18" t="s">
        <v>170</v>
      </c>
      <c r="B114" s="19">
        <v>789.26539700000001</v>
      </c>
      <c r="C114" s="19">
        <v>790.53010800000004</v>
      </c>
      <c r="F114" s="18" t="str">
        <f t="shared" si="13"/>
        <v>2018Q2</v>
      </c>
      <c r="G114" s="22" t="str">
        <f t="shared" si="9"/>
        <v>2018</v>
      </c>
      <c r="H114" s="20">
        <f t="shared" si="14"/>
        <v>9.2734461529881962E-3</v>
      </c>
      <c r="I114" s="20">
        <f t="shared" si="15"/>
        <v>2.6480013446018802E-2</v>
      </c>
      <c r="J114" s="21">
        <f t="shared" si="12"/>
        <v>-1.7206567293030606E-2</v>
      </c>
      <c r="O114" s="31">
        <f>AVERAGE(H111:$H$136)</f>
        <v>5.4490351550054696E-2</v>
      </c>
      <c r="P114" s="31">
        <f>AVERAGE(I111:$I$136)</f>
        <v>4.9419363047854763E-2</v>
      </c>
      <c r="Q114" s="31">
        <f>AVERAGE(J111:$J$136)</f>
        <v>5.0709885021999338E-3</v>
      </c>
      <c r="R114" s="23"/>
    </row>
    <row r="115" spans="1:18" x14ac:dyDescent="0.25">
      <c r="A115" s="18" t="s">
        <v>171</v>
      </c>
      <c r="B115" s="19">
        <v>839.228296</v>
      </c>
      <c r="C115" s="19">
        <v>799.79413299999999</v>
      </c>
      <c r="F115" s="18" t="str">
        <f t="shared" si="13"/>
        <v>2018Q3</v>
      </c>
      <c r="G115" s="22" t="str">
        <f t="shared" si="9"/>
        <v>2018</v>
      </c>
      <c r="H115" s="20">
        <f t="shared" si="14"/>
        <v>3.0139849140969455E-2</v>
      </c>
      <c r="I115" s="20">
        <f t="shared" si="15"/>
        <v>2.6959142565422312E-2</v>
      </c>
      <c r="J115" s="21">
        <f t="shared" si="12"/>
        <v>3.1807065755471431E-3</v>
      </c>
      <c r="O115" s="31">
        <f>AVERAGE(H112:$H$136)</f>
        <v>5.5624192421941394E-2</v>
      </c>
      <c r="P115" s="31">
        <f>AVERAGE(I112:$I$136)</f>
        <v>5.0117409375497753E-2</v>
      </c>
      <c r="Q115" s="31">
        <f>AVERAGE(J112:$J$136)</f>
        <v>5.5067830464436444E-3</v>
      </c>
      <c r="R115" s="23"/>
    </row>
    <row r="116" spans="1:18" x14ac:dyDescent="0.25">
      <c r="A116" s="18" t="s">
        <v>172</v>
      </c>
      <c r="B116" s="19">
        <v>832.30274599999996</v>
      </c>
      <c r="C116" s="19">
        <v>803.39680899999996</v>
      </c>
      <c r="F116" s="18" t="str">
        <f t="shared" si="13"/>
        <v>2018Q4</v>
      </c>
      <c r="G116" s="22" t="str">
        <f t="shared" si="9"/>
        <v>2018</v>
      </c>
      <c r="H116" s="24">
        <f t="shared" si="14"/>
        <v>4.3978890174769081E-2</v>
      </c>
      <c r="I116" s="24">
        <f t="shared" si="15"/>
        <v>2.7283314114673551E-2</v>
      </c>
      <c r="J116" s="21">
        <f t="shared" si="12"/>
        <v>1.6695576060095529E-2</v>
      </c>
      <c r="N116">
        <v>6</v>
      </c>
      <c r="O116" s="31">
        <f>AVERAGE(H113:$H$136)</f>
        <v>5.6766855453235059E-2</v>
      </c>
      <c r="P116" s="31">
        <f>AVERAGE(I113:$I$136)</f>
        <v>5.0948850988374615E-2</v>
      </c>
      <c r="Q116" s="31">
        <f>AVERAGE(J113:$J$136)</f>
        <v>5.8180044648604434E-3</v>
      </c>
      <c r="R116" s="23">
        <f>Q116</f>
        <v>5.8180044648604434E-3</v>
      </c>
    </row>
    <row r="117" spans="1:18" x14ac:dyDescent="0.25">
      <c r="A117" s="18" t="s">
        <v>173</v>
      </c>
      <c r="B117" s="19">
        <v>829.58199400000001</v>
      </c>
      <c r="C117" s="19">
        <v>807.51415299999996</v>
      </c>
      <c r="F117" s="18" t="str">
        <f t="shared" si="13"/>
        <v>2019Q1</v>
      </c>
      <c r="G117" s="22" t="str">
        <f t="shared" si="9"/>
        <v>2019</v>
      </c>
      <c r="H117" s="24">
        <f t="shared" si="14"/>
        <v>6.7142628003693972E-2</v>
      </c>
      <c r="I117" s="24">
        <f t="shared" si="15"/>
        <v>2.8269135169502135E-2</v>
      </c>
      <c r="J117" s="21">
        <f t="shared" si="12"/>
        <v>3.8873492834191836E-2</v>
      </c>
      <c r="O117" s="31">
        <f>AVERAGE(H114:$H$136)</f>
        <v>5.8658944752416863E-2</v>
      </c>
      <c r="P117" s="31">
        <f>AVERAGE(I114:$I$136)</f>
        <v>5.1929596524502429E-2</v>
      </c>
      <c r="Q117" s="31">
        <f>AVERAGE(J114:$J$136)</f>
        <v>6.7293482279144308E-3</v>
      </c>
      <c r="R117" s="23"/>
    </row>
    <row r="118" spans="1:18" x14ac:dyDescent="0.25">
      <c r="A118" s="18" t="s">
        <v>174</v>
      </c>
      <c r="B118" s="19">
        <v>833.29210999999998</v>
      </c>
      <c r="C118" s="19">
        <v>814.71950600000002</v>
      </c>
      <c r="F118" s="18" t="str">
        <f t="shared" si="13"/>
        <v>2019Q2</v>
      </c>
      <c r="G118" s="22" t="str">
        <f t="shared" si="9"/>
        <v>2019</v>
      </c>
      <c r="H118" s="24">
        <f t="shared" si="14"/>
        <v>7.710131048631319E-2</v>
      </c>
      <c r="I118" s="24">
        <f t="shared" si="15"/>
        <v>2.9740387750251784E-2</v>
      </c>
      <c r="J118" s="21">
        <f t="shared" si="12"/>
        <v>4.7360922736061406E-2</v>
      </c>
      <c r="O118" s="31">
        <f>AVERAGE(H115:$H$136)</f>
        <v>6.0903740143299981E-2</v>
      </c>
      <c r="P118" s="31">
        <f>AVERAGE(I115:$I$136)</f>
        <v>5.3086395755342596E-2</v>
      </c>
      <c r="Q118" s="31">
        <f>AVERAGE(J115:$J$136)</f>
        <v>7.8173443879573871E-3</v>
      </c>
      <c r="R118" s="23"/>
    </row>
    <row r="119" spans="1:18" x14ac:dyDescent="0.25">
      <c r="A119" s="18" t="s">
        <v>175</v>
      </c>
      <c r="B119" s="19">
        <v>837.49690799999996</v>
      </c>
      <c r="C119" s="19">
        <v>821.41019000000006</v>
      </c>
      <c r="F119" s="18" t="str">
        <f t="shared" si="13"/>
        <v>2019Q3</v>
      </c>
      <c r="G119" s="22" t="str">
        <f t="shared" si="9"/>
        <v>2019</v>
      </c>
      <c r="H119" s="24">
        <f t="shared" si="14"/>
        <v>5.1260045316437131E-2</v>
      </c>
      <c r="I119" s="24">
        <f t="shared" si="15"/>
        <v>2.86972115238735E-2</v>
      </c>
      <c r="J119" s="21">
        <f t="shared" si="12"/>
        <v>2.256283379256363E-2</v>
      </c>
      <c r="O119" s="31">
        <f>AVERAGE(H116:$H$136)</f>
        <v>6.2368687333887153E-2</v>
      </c>
      <c r="P119" s="31">
        <f>AVERAGE(I116:$I$136)</f>
        <v>5.4330550669148325E-2</v>
      </c>
      <c r="Q119" s="31">
        <f>AVERAGE(J116:$J$136)</f>
        <v>8.0381366647388278E-3</v>
      </c>
      <c r="R119" s="23"/>
    </row>
    <row r="120" spans="1:18" x14ac:dyDescent="0.25">
      <c r="A120" s="18" t="s">
        <v>176</v>
      </c>
      <c r="B120" s="19">
        <v>819.44100900000001</v>
      </c>
      <c r="C120" s="19">
        <v>825.52753499999994</v>
      </c>
      <c r="F120" s="18" t="str">
        <f t="shared" si="13"/>
        <v>2019Q4</v>
      </c>
      <c r="G120" s="22" t="str">
        <f t="shared" si="9"/>
        <v>2019</v>
      </c>
      <c r="H120" s="24">
        <f t="shared" si="14"/>
        <v>2.8033088071780288E-2</v>
      </c>
      <c r="I120" s="24">
        <f t="shared" si="15"/>
        <v>2.8663967316604255E-2</v>
      </c>
      <c r="J120" s="21">
        <f t="shared" si="12"/>
        <v>-6.3087924482396751E-4</v>
      </c>
      <c r="N120">
        <v>5</v>
      </c>
      <c r="O120" s="35">
        <f>AVERAGE(H117:$H$136)</f>
        <v>6.3288177191843056E-2</v>
      </c>
      <c r="P120" s="35">
        <f>AVERAGE(I117:$I$136)</f>
        <v>5.5682912496872058E-2</v>
      </c>
      <c r="Q120" s="35">
        <f>AVERAGE(J117:$J$136)</f>
        <v>7.6052646949709927E-3</v>
      </c>
      <c r="R120" s="36">
        <f>Q120</f>
        <v>7.6052646949709927E-3</v>
      </c>
    </row>
    <row r="121" spans="1:18" x14ac:dyDescent="0.25">
      <c r="A121" s="18" t="s">
        <v>177</v>
      </c>
      <c r="B121" s="19">
        <v>829.33465200000001</v>
      </c>
      <c r="C121" s="19">
        <v>830.674215</v>
      </c>
      <c r="F121" s="18" t="str">
        <f t="shared" si="13"/>
        <v>2020Q1</v>
      </c>
      <c r="G121" s="22" t="str">
        <f t="shared" si="9"/>
        <v>2020</v>
      </c>
      <c r="H121" s="24">
        <f t="shared" si="14"/>
        <v>8.8701790977245842E-3</v>
      </c>
      <c r="I121" s="24">
        <f t="shared" si="15"/>
        <v>2.8456591666438769E-2</v>
      </c>
      <c r="J121" s="21">
        <f t="shared" si="12"/>
        <v>-1.9586412568714184E-2</v>
      </c>
      <c r="O121" s="31">
        <f>AVERAGE(H118:$H$136)</f>
        <v>6.3085311359640378E-2</v>
      </c>
      <c r="P121" s="31">
        <f>AVERAGE(I118:$I$136)</f>
        <v>5.712574288252311E-2</v>
      </c>
      <c r="Q121" s="31">
        <f>AVERAGE(J118:$J$136)</f>
        <v>5.9595684771172634E-3</v>
      </c>
      <c r="R121" s="23"/>
    </row>
    <row r="122" spans="1:18" x14ac:dyDescent="0.25">
      <c r="A122" s="18" t="s">
        <v>178</v>
      </c>
      <c r="B122" s="19">
        <v>813.75216399999999</v>
      </c>
      <c r="C122" s="19">
        <v>833.24755500000003</v>
      </c>
      <c r="F122" s="18" t="str">
        <f t="shared" si="13"/>
        <v>2020Q2</v>
      </c>
      <c r="G122" s="22" t="str">
        <f t="shared" si="9"/>
        <v>2020</v>
      </c>
      <c r="H122" s="24">
        <f t="shared" si="14"/>
        <v>-1.0310808523446346E-2</v>
      </c>
      <c r="I122" s="24">
        <f t="shared" si="15"/>
        <v>2.6487952616691679E-2</v>
      </c>
      <c r="J122" s="21">
        <f t="shared" si="12"/>
        <v>-3.6798761140138025E-2</v>
      </c>
      <c r="O122" s="31">
        <f>AVERAGE(H119:$H$136)</f>
        <v>6.2306644741491883E-2</v>
      </c>
      <c r="P122" s="31">
        <f>AVERAGE(I119:$I$136)</f>
        <v>5.8647151500982625E-2</v>
      </c>
      <c r="Q122" s="31">
        <f>AVERAGE(J119:$J$136)</f>
        <v>3.6594932405092559E-3</v>
      </c>
      <c r="R122" s="23"/>
    </row>
    <row r="123" spans="1:18" x14ac:dyDescent="0.25">
      <c r="A123" s="18" t="s">
        <v>179</v>
      </c>
      <c r="B123" s="19">
        <v>822.65644299999997</v>
      </c>
      <c r="C123" s="19">
        <v>835.82089599999995</v>
      </c>
      <c r="F123" s="18" t="str">
        <f t="shared" si="13"/>
        <v>2020Q3</v>
      </c>
      <c r="G123" s="22" t="str">
        <f t="shared" si="9"/>
        <v>2020</v>
      </c>
      <c r="H123" s="24">
        <f t="shared" si="14"/>
        <v>-1.4249666618582957E-2</v>
      </c>
      <c r="I123" s="24">
        <f t="shared" si="15"/>
        <v>2.4092566505830471E-2</v>
      </c>
      <c r="J123" s="21">
        <f t="shared" si="12"/>
        <v>-3.8342233124413427E-2</v>
      </c>
      <c r="O123" s="31">
        <f>AVERAGE(H120:$H$136)</f>
        <v>6.2956444707671574E-2</v>
      </c>
      <c r="P123" s="31">
        <f>AVERAGE(I120:$I$136)</f>
        <v>6.0408912676106694E-2</v>
      </c>
      <c r="Q123" s="31">
        <f>AVERAGE(J120:$J$136)</f>
        <v>2.5475320315648808E-3</v>
      </c>
      <c r="R123" s="23"/>
    </row>
    <row r="124" spans="1:18" x14ac:dyDescent="0.25">
      <c r="A124" s="18" t="s">
        <v>180</v>
      </c>
      <c r="B124" s="19">
        <v>823.15112499999998</v>
      </c>
      <c r="C124" s="19">
        <v>840.96757600000001</v>
      </c>
      <c r="F124" s="18" t="str">
        <f t="shared" si="13"/>
        <v>2020Q4</v>
      </c>
      <c r="G124" s="22" t="str">
        <f t="shared" si="9"/>
        <v>2020</v>
      </c>
      <c r="H124" s="24">
        <f t="shared" si="14"/>
        <v>-9.3130685726861007E-3</v>
      </c>
      <c r="I124" s="24">
        <f t="shared" si="15"/>
        <v>2.1882871711812246E-2</v>
      </c>
      <c r="J124" s="21">
        <f t="shared" si="12"/>
        <v>-3.1195940284498347E-2</v>
      </c>
      <c r="N124">
        <v>4</v>
      </c>
      <c r="O124" s="31">
        <f>AVERAGE(H121:$H$136)</f>
        <v>6.5139154497414781E-2</v>
      </c>
      <c r="P124" s="31">
        <f>AVERAGE(I121:$I$136)</f>
        <v>6.2392971761075597E-2</v>
      </c>
      <c r="Q124" s="31">
        <f>AVERAGE(J121:$J$136)</f>
        <v>2.7461827363391839E-3</v>
      </c>
      <c r="R124" s="23">
        <f>Q124</f>
        <v>2.7461827363391839E-3</v>
      </c>
    </row>
    <row r="125" spans="1:18" x14ac:dyDescent="0.25">
      <c r="A125" s="18" t="s">
        <v>181</v>
      </c>
      <c r="B125" s="19">
        <v>842.93841199999997</v>
      </c>
      <c r="C125" s="19">
        <v>846.11425599999995</v>
      </c>
      <c r="F125" s="18" t="str">
        <f t="shared" si="13"/>
        <v>2021Q1</v>
      </c>
      <c r="G125" s="22" t="str">
        <f t="shared" si="9"/>
        <v>2021</v>
      </c>
      <c r="H125" s="24">
        <f t="shared" si="14"/>
        <v>-5.1411967081002041E-3</v>
      </c>
      <c r="I125" s="24">
        <f t="shared" si="15"/>
        <v>1.9384086337217443E-2</v>
      </c>
      <c r="J125" s="21">
        <f t="shared" si="12"/>
        <v>-2.4525283045317647E-2</v>
      </c>
      <c r="O125" s="31">
        <f>AVERAGE(H122:$H$136)</f>
        <v>6.8890419524060789E-2</v>
      </c>
      <c r="P125" s="31">
        <f>AVERAGE(I122:$I$136)</f>
        <v>6.4655397100718048E-2</v>
      </c>
      <c r="Q125" s="31">
        <f>AVERAGE(J122:$J$136)</f>
        <v>4.2350224233427417E-3</v>
      </c>
      <c r="R125" s="23"/>
    </row>
    <row r="126" spans="1:18" x14ac:dyDescent="0.25">
      <c r="A126" s="18" t="s">
        <v>182</v>
      </c>
      <c r="B126" s="19">
        <v>866.68315600000005</v>
      </c>
      <c r="C126" s="19">
        <v>870.81832199999997</v>
      </c>
      <c r="F126" s="18" t="str">
        <f t="shared" si="13"/>
        <v>2021Q2</v>
      </c>
      <c r="G126" s="22" t="str">
        <f t="shared" si="9"/>
        <v>2021</v>
      </c>
      <c r="H126" s="24">
        <f t="shared" si="14"/>
        <v>1.6789087198638253E-2</v>
      </c>
      <c r="I126" s="24">
        <f t="shared" si="15"/>
        <v>2.5027203698959832E-2</v>
      </c>
      <c r="J126" s="21">
        <f t="shared" si="12"/>
        <v>-8.2381165003215795E-3</v>
      </c>
      <c r="O126" s="31">
        <f>AVERAGE(H123:$H$136)</f>
        <v>7.4547650098882742E-2</v>
      </c>
      <c r="P126" s="31">
        <f>AVERAGE(I123:$I$136)</f>
        <v>6.7381643135291366E-2</v>
      </c>
      <c r="Q126" s="31">
        <f>AVERAGE(J123:$J$136)</f>
        <v>7.1660069635913681E-3</v>
      </c>
      <c r="R126" s="23"/>
    </row>
    <row r="127" spans="1:18" x14ac:dyDescent="0.25">
      <c r="A127" s="18" t="s">
        <v>183</v>
      </c>
      <c r="B127" s="19">
        <v>891.91194700000005</v>
      </c>
      <c r="C127" s="19">
        <v>892.43438000000003</v>
      </c>
      <c r="F127" s="18" t="str">
        <f t="shared" si="13"/>
        <v>2021Q3</v>
      </c>
      <c r="G127" s="22" t="str">
        <f t="shared" si="9"/>
        <v>2021</v>
      </c>
      <c r="H127" s="24">
        <f t="shared" si="14"/>
        <v>4.2463484730166146E-2</v>
      </c>
      <c r="I127" s="24">
        <f t="shared" si="15"/>
        <v>3.7610276891901773E-2</v>
      </c>
      <c r="J127" s="21">
        <f t="shared" si="12"/>
        <v>4.8532078382643729E-3</v>
      </c>
      <c r="O127" s="31">
        <f>AVERAGE(H124:$H$136)</f>
        <v>8.1378212923303175E-2</v>
      </c>
      <c r="P127" s="31">
        <f>AVERAGE(I124:$I$136)</f>
        <v>7.0711572106788356E-2</v>
      </c>
      <c r="Q127" s="31">
        <f>AVERAGE(J124:$J$136)</f>
        <v>1.0666640816514814E-2</v>
      </c>
      <c r="R127" s="23"/>
    </row>
    <row r="128" spans="1:18" x14ac:dyDescent="0.25">
      <c r="A128" s="18" t="s">
        <v>184</v>
      </c>
      <c r="B128" s="19">
        <v>927.28172199999995</v>
      </c>
      <c r="C128" s="19">
        <v>918.68245000000002</v>
      </c>
      <c r="F128" s="18" t="str">
        <f t="shared" si="13"/>
        <v>2021Q4</v>
      </c>
      <c r="G128" s="22" t="str">
        <f t="shared" si="9"/>
        <v>2021</v>
      </c>
      <c r="H128" s="24">
        <f t="shared" si="14"/>
        <v>7.2948786123136378E-2</v>
      </c>
      <c r="I128" s="24">
        <f t="shared" si="15"/>
        <v>5.6077645898389594E-2</v>
      </c>
      <c r="J128" s="21">
        <f t="shared" si="12"/>
        <v>1.6871140224746783E-2</v>
      </c>
      <c r="N128">
        <v>3</v>
      </c>
      <c r="O128" s="31">
        <f>AVERAGE(H125:$H$136)</f>
        <v>8.89358197146356E-2</v>
      </c>
      <c r="P128" s="31">
        <f>AVERAGE(I125:$I$136)</f>
        <v>7.4780630473036361E-2</v>
      </c>
      <c r="Q128" s="31">
        <f>AVERAGE(J125:$J$136)</f>
        <v>1.4155189241599244E-2</v>
      </c>
      <c r="R128" s="23">
        <f>Q128</f>
        <v>1.4155189241599244E-2</v>
      </c>
    </row>
    <row r="129" spans="1:18" x14ac:dyDescent="0.25">
      <c r="A129" s="18" t="s">
        <v>185</v>
      </c>
      <c r="B129" s="19">
        <v>941.87484500000005</v>
      </c>
      <c r="C129" s="19">
        <v>944.41585199999997</v>
      </c>
      <c r="F129" s="18" t="str">
        <f t="shared" si="13"/>
        <v>2022Q1</v>
      </c>
      <c r="G129" s="22" t="str">
        <f t="shared" si="9"/>
        <v>2022</v>
      </c>
      <c r="H129" s="24">
        <f t="shared" si="14"/>
        <v>9.8487118483601144E-2</v>
      </c>
      <c r="I129" s="24">
        <f t="shared" si="15"/>
        <v>8.0509124507521346E-2</v>
      </c>
      <c r="J129" s="21">
        <f t="shared" si="12"/>
        <v>1.7977993976079798E-2</v>
      </c>
      <c r="O129" s="31">
        <f>AVERAGE(H126:$H$136)</f>
        <v>9.7488275753066136E-2</v>
      </c>
      <c r="P129" s="31">
        <f>AVERAGE(I126:$I$136)</f>
        <v>7.9816679939928997E-2</v>
      </c>
      <c r="Q129" s="31">
        <f>AVERAGE(J126:$J$136)</f>
        <v>1.7671595813137143E-2</v>
      </c>
      <c r="R129" s="23"/>
    </row>
    <row r="130" spans="1:18" x14ac:dyDescent="0.25">
      <c r="A130" s="18" t="s">
        <v>186</v>
      </c>
      <c r="B130" s="19">
        <v>964.877566</v>
      </c>
      <c r="C130" s="19">
        <v>979.41327799999999</v>
      </c>
      <c r="F130" s="18" t="str">
        <f t="shared" si="13"/>
        <v>2022Q2</v>
      </c>
      <c r="G130" s="22" t="str">
        <f t="shared" si="9"/>
        <v>2022</v>
      </c>
      <c r="H130" s="24">
        <f t="shared" si="14"/>
        <v>0.11042311697921692</v>
      </c>
      <c r="I130" s="24">
        <f t="shared" si="15"/>
        <v>0.10054595088184981</v>
      </c>
      <c r="J130" s="21">
        <f t="shared" si="12"/>
        <v>9.8771660973671072E-3</v>
      </c>
      <c r="O130" s="31">
        <f>AVERAGE(H127:$H$136)</f>
        <v>0.10555819460850893</v>
      </c>
      <c r="P130" s="31">
        <f>AVERAGE(I127:$I$136)</f>
        <v>8.5295627564025908E-2</v>
      </c>
      <c r="Q130" s="31">
        <f>AVERAGE(J127:$J$136)</f>
        <v>2.0262567044483017E-2</v>
      </c>
      <c r="R130" s="23"/>
    </row>
    <row r="131" spans="1:18" x14ac:dyDescent="0.25">
      <c r="A131" s="18" t="s">
        <v>187</v>
      </c>
      <c r="B131" s="19">
        <v>1000</v>
      </c>
      <c r="C131" s="19">
        <v>1000</v>
      </c>
      <c r="F131" s="18" t="str">
        <f t="shared" si="13"/>
        <v>2022Q3</v>
      </c>
      <c r="G131" s="22" t="str">
        <f t="shared" si="9"/>
        <v>2022</v>
      </c>
      <c r="H131" s="24">
        <f t="shared" si="14"/>
        <v>0.11952910589747034</v>
      </c>
      <c r="I131" s="24">
        <f t="shared" si="15"/>
        <v>0.11366348455068387</v>
      </c>
      <c r="J131" s="21">
        <f t="shared" si="12"/>
        <v>5.865621346786476E-3</v>
      </c>
      <c r="O131" s="31">
        <f>AVERAGE(H128:$H$136)</f>
        <v>0.11256871792832479</v>
      </c>
      <c r="P131" s="31">
        <f>AVERAGE(I128:$I$136)</f>
        <v>9.0593999860928587E-2</v>
      </c>
      <c r="Q131" s="31">
        <f>AVERAGE(J128:$J$136)</f>
        <v>2.1974718067396197E-2</v>
      </c>
      <c r="R131" s="23"/>
    </row>
    <row r="132" spans="1:18" x14ac:dyDescent="0.25">
      <c r="A132" s="18" t="s">
        <v>188</v>
      </c>
      <c r="B132" s="19">
        <v>1001</v>
      </c>
      <c r="C132" s="19">
        <v>1021</v>
      </c>
      <c r="F132" s="18" t="str">
        <f t="shared" si="13"/>
        <v>2022Q4</v>
      </c>
      <c r="G132" s="22" t="str">
        <f t="shared" si="9"/>
        <v>2022</v>
      </c>
      <c r="H132" s="24">
        <f t="shared" si="14"/>
        <v>0.10738368221345329</v>
      </c>
      <c r="I132" s="24">
        <f t="shared" si="15"/>
        <v>0.11813318743635914</v>
      </c>
      <c r="J132" s="21">
        <f t="shared" si="12"/>
        <v>-1.0749505222905853E-2</v>
      </c>
      <c r="L132" s="29"/>
      <c r="N132">
        <v>2</v>
      </c>
      <c r="O132" s="31">
        <f>AVERAGE(H129:$H$136)</f>
        <v>0.11752120940397334</v>
      </c>
      <c r="P132" s="31">
        <f>AVERAGE(I129:$I$136)</f>
        <v>9.4908544106245968E-2</v>
      </c>
      <c r="Q132" s="31">
        <f>AVERAGE(J129:$J$136)</f>
        <v>2.2612665297727375E-2</v>
      </c>
      <c r="R132" s="23">
        <f>Q132</f>
        <v>2.2612665297727375E-2</v>
      </c>
    </row>
    <row r="133" spans="1:18" x14ac:dyDescent="0.25">
      <c r="A133" s="18" t="s">
        <v>189</v>
      </c>
      <c r="B133" s="19">
        <v>1094</v>
      </c>
      <c r="C133" s="19">
        <v>1031</v>
      </c>
      <c r="F133" s="18" t="str">
        <f t="shared" si="13"/>
        <v>2023Q1</v>
      </c>
      <c r="G133" s="22" t="str">
        <f t="shared" si="9"/>
        <v>2023</v>
      </c>
      <c r="H133" s="24">
        <f t="shared" si="14"/>
        <v>0.11911672443665355</v>
      </c>
      <c r="I133" s="24">
        <f t="shared" si="15"/>
        <v>0.1116996875242362</v>
      </c>
      <c r="J133" s="21">
        <f t="shared" si="12"/>
        <v>7.4170369124173519E-3</v>
      </c>
      <c r="O133" s="31">
        <f>AVERAGE(H130:$H$136)</f>
        <v>0.1202403652497408</v>
      </c>
      <c r="P133" s="31">
        <f>AVERAGE(I130:$I$136)</f>
        <v>9.696560404892092E-2</v>
      </c>
      <c r="Q133" s="31">
        <f>AVERAGE(J130:$J$136)</f>
        <v>2.3274761200819886E-2</v>
      </c>
      <c r="R133" s="23"/>
    </row>
    <row r="134" spans="1:18" x14ac:dyDescent="0.25">
      <c r="A134" s="18" t="s">
        <v>190</v>
      </c>
      <c r="B134" s="19">
        <v>1100</v>
      </c>
      <c r="C134" s="19">
        <v>1042</v>
      </c>
      <c r="F134" s="18" t="str">
        <f t="shared" si="13"/>
        <v>2023Q2</v>
      </c>
      <c r="G134" s="22" t="str">
        <f t="shared" si="9"/>
        <v>2023</v>
      </c>
      <c r="H134" s="24">
        <f t="shared" si="14"/>
        <v>0.12588854211223577</v>
      </c>
      <c r="I134" s="24">
        <f t="shared" si="15"/>
        <v>9.613366400621226E-2</v>
      </c>
      <c r="J134" s="21">
        <f t="shared" si="12"/>
        <v>2.9754878106023508E-2</v>
      </c>
      <c r="O134" s="31">
        <f>AVERAGE(H131:$H$136)</f>
        <v>0.12187657329482811</v>
      </c>
      <c r="P134" s="31">
        <f>AVERAGE(I131:$I$136)</f>
        <v>9.6368879576766098E-2</v>
      </c>
      <c r="Q134" s="31">
        <f>AVERAGE(J131:$J$136)</f>
        <v>2.5507693718062014E-2</v>
      </c>
      <c r="R134" s="23"/>
    </row>
    <row r="135" spans="1:18" x14ac:dyDescent="0.25">
      <c r="A135" s="18" t="s">
        <v>191</v>
      </c>
      <c r="B135" s="19">
        <v>1119</v>
      </c>
      <c r="C135" s="19">
        <v>1050</v>
      </c>
      <c r="F135" s="18" t="str">
        <f t="shared" si="13"/>
        <v>2023Q3</v>
      </c>
      <c r="G135" s="22" t="str">
        <f t="shared" si="9"/>
        <v>2023</v>
      </c>
      <c r="H135" s="24">
        <f t="shared" si="14"/>
        <v>0.12518560094936948</v>
      </c>
      <c r="I135" s="24">
        <f t="shared" si="15"/>
        <v>7.8461291195380145E-2</v>
      </c>
      <c r="J135" s="21">
        <f t="shared" si="12"/>
        <v>4.6724309753989335E-2</v>
      </c>
      <c r="O135" s="31">
        <f>AVERAGE(H132:$H$136)</f>
        <v>0.12234606677429967</v>
      </c>
      <c r="P135" s="31">
        <f>AVERAGE(I132:$I$136)</f>
        <v>9.2909958581982546E-2</v>
      </c>
      <c r="Q135" s="31">
        <f>AVERAGE(J132:$J$136)</f>
        <v>2.9436108192317123E-2</v>
      </c>
      <c r="R135" s="23"/>
    </row>
    <row r="136" spans="1:18" x14ac:dyDescent="0.25">
      <c r="A136" s="18" t="s">
        <v>192</v>
      </c>
      <c r="B136" s="19">
        <v>1119</v>
      </c>
      <c r="C136" s="19">
        <v>1059</v>
      </c>
      <c r="F136" s="18" t="str">
        <f t="shared" si="13"/>
        <v>2023Q4</v>
      </c>
      <c r="G136" s="22" t="str">
        <f>LEFT(F136,4)</f>
        <v>2023</v>
      </c>
      <c r="H136" s="24">
        <f t="shared" si="14"/>
        <v>0.13415578415978624</v>
      </c>
      <c r="I136" s="24">
        <f t="shared" si="15"/>
        <v>6.0121962747724966E-2</v>
      </c>
      <c r="J136" s="21">
        <f t="shared" si="12"/>
        <v>7.4033821412061274E-2</v>
      </c>
      <c r="L136" s="29"/>
      <c r="N136" s="18" t="s">
        <v>10</v>
      </c>
      <c r="O136" s="31">
        <f>AVERAGE(H133:$H$136)</f>
        <v>0.12608666291451126</v>
      </c>
      <c r="P136" s="31">
        <f>AVERAGE(I133:$I$136)</f>
        <v>8.6604151368388393E-2</v>
      </c>
      <c r="Q136" s="31">
        <f>AVERAGE(J133:$J$136)</f>
        <v>3.9482511546122867E-2</v>
      </c>
      <c r="R136" s="23">
        <f>Q136</f>
        <v>3.9482511546122867E-2</v>
      </c>
    </row>
    <row r="138" spans="1:18" x14ac:dyDescent="0.25">
      <c r="B138" s="17" t="s">
        <v>11</v>
      </c>
      <c r="C138" s="17" t="s">
        <v>11</v>
      </c>
    </row>
    <row r="139" spans="1:18" x14ac:dyDescent="0.25">
      <c r="B139" s="10" t="s">
        <v>12</v>
      </c>
      <c r="C139" s="10" t="s">
        <v>12</v>
      </c>
    </row>
    <row r="140" spans="1:18" ht="30" x14ac:dyDescent="0.25">
      <c r="B140" s="10" t="s">
        <v>13</v>
      </c>
      <c r="C140" s="10" t="s">
        <v>13</v>
      </c>
    </row>
    <row r="142" spans="1:18" x14ac:dyDescent="0.25">
      <c r="B142" s="10" t="s">
        <v>14</v>
      </c>
      <c r="C142" t="s">
        <v>14</v>
      </c>
    </row>
    <row r="143" spans="1:18" x14ac:dyDescent="0.25">
      <c r="B143" s="10" t="s">
        <v>15</v>
      </c>
      <c r="C143" t="s">
        <v>16</v>
      </c>
    </row>
    <row r="144" spans="1:18" x14ac:dyDescent="0.25">
      <c r="B144" s="10"/>
    </row>
    <row r="145" spans="1:3" x14ac:dyDescent="0.25">
      <c r="B145" s="10" t="s">
        <v>17</v>
      </c>
      <c r="C145" t="s">
        <v>17</v>
      </c>
    </row>
    <row r="146" spans="1:3" x14ac:dyDescent="0.25">
      <c r="B146" s="10" t="s">
        <v>18</v>
      </c>
      <c r="C146" t="s">
        <v>18</v>
      </c>
    </row>
    <row r="147" spans="1:3" x14ac:dyDescent="0.25">
      <c r="B147" s="10"/>
    </row>
    <row r="148" spans="1:3" x14ac:dyDescent="0.25">
      <c r="B148" s="10" t="s">
        <v>19</v>
      </c>
      <c r="C148" t="s">
        <v>19</v>
      </c>
    </row>
    <row r="149" spans="1:3" x14ac:dyDescent="0.25">
      <c r="B149" s="10" t="s">
        <v>20</v>
      </c>
      <c r="C149" t="s">
        <v>20</v>
      </c>
    </row>
    <row r="150" spans="1:3" x14ac:dyDescent="0.25">
      <c r="B150" s="10" t="s">
        <v>21</v>
      </c>
      <c r="C150" t="s">
        <v>21</v>
      </c>
    </row>
    <row r="151" spans="1:3" ht="14.25" customHeight="1" x14ac:dyDescent="0.25">
      <c r="B151" s="27" t="s">
        <v>22</v>
      </c>
      <c r="C151" s="27" t="s">
        <v>22</v>
      </c>
    </row>
    <row r="157" spans="1:3" ht="48" customHeight="1" x14ac:dyDescent="0.25">
      <c r="A157" s="59"/>
      <c r="B157" s="59"/>
      <c r="C157" s="59"/>
    </row>
    <row r="158" spans="1:3" ht="18.75" x14ac:dyDescent="0.25">
      <c r="A158" s="34" t="s">
        <v>23</v>
      </c>
      <c r="B158" s="25"/>
      <c r="C158" s="25"/>
    </row>
    <row r="159" spans="1:3" x14ac:dyDescent="0.25">
      <c r="A159" s="25"/>
      <c r="B159" t="s">
        <v>24</v>
      </c>
      <c r="C159" s="37">
        <f>ROUND(R120,4)</f>
        <v>7.6E-3</v>
      </c>
    </row>
    <row r="160" spans="1:3" x14ac:dyDescent="0.25">
      <c r="A160" s="25"/>
      <c r="C160" s="26"/>
    </row>
    <row r="161" spans="1:3" x14ac:dyDescent="0.25">
      <c r="A161" s="25"/>
      <c r="C161" s="26"/>
    </row>
    <row r="162" spans="1:3" x14ac:dyDescent="0.25">
      <c r="A162" s="25"/>
      <c r="C162" s="26"/>
    </row>
    <row r="178" spans="2:2" x14ac:dyDescent="0.25">
      <c r="B178" t="s">
        <v>207</v>
      </c>
    </row>
    <row r="179" spans="2:2" x14ac:dyDescent="0.25">
      <c r="B179" t="s">
        <v>208</v>
      </c>
    </row>
  </sheetData>
  <mergeCells count="1">
    <mergeCell ref="A157:C157"/>
  </mergeCells>
  <hyperlinks>
    <hyperlink ref="B151" r:id="rId1" display="mailto:info@stats.govt.nz" xr:uid="{6FED2603-5F7A-45BD-A49D-4A94FE125A0D}"/>
    <hyperlink ref="C151" r:id="rId2" display="mailto:info@stats.govt.nz" xr:uid="{7AD6CB9F-BA33-4CF7-AD62-D14A3BEBD0DB}"/>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FC96-E706-48C2-8E32-5AF6DE284276}">
  <dimension ref="A1:U67"/>
  <sheetViews>
    <sheetView showGridLines="0" view="pageBreakPreview" topLeftCell="A20" zoomScaleNormal="100" zoomScaleSheetLayoutView="100" workbookViewId="0">
      <selection activeCell="B12" sqref="B12"/>
    </sheetView>
  </sheetViews>
  <sheetFormatPr defaultRowHeight="15" x14ac:dyDescent="0.25"/>
  <cols>
    <col min="1" max="1" width="37.5703125" customWidth="1"/>
    <col min="2" max="2" width="40.85546875" customWidth="1"/>
    <col min="3" max="3" width="23.42578125" customWidth="1"/>
    <col min="4" max="20" width="15.7109375" style="4" customWidth="1"/>
    <col min="21" max="21" width="10.7109375" bestFit="1" customWidth="1"/>
  </cols>
  <sheetData>
    <row r="1" spans="1:20" ht="21" x14ac:dyDescent="0.35">
      <c r="A1" s="14" t="s">
        <v>195</v>
      </c>
    </row>
    <row r="3" spans="1:20" ht="25.5" x14ac:dyDescent="0.25">
      <c r="D3" s="32" t="s">
        <v>209</v>
      </c>
      <c r="E3" s="32" t="s">
        <v>210</v>
      </c>
      <c r="F3" s="32" t="s">
        <v>211</v>
      </c>
      <c r="G3" s="32" t="s">
        <v>212</v>
      </c>
      <c r="H3" s="32" t="s">
        <v>213</v>
      </c>
      <c r="I3" s="32" t="s">
        <v>214</v>
      </c>
      <c r="J3" s="32" t="s">
        <v>215</v>
      </c>
      <c r="K3" s="32" t="s">
        <v>216</v>
      </c>
      <c r="L3" s="32" t="s">
        <v>217</v>
      </c>
      <c r="M3" s="32" t="s">
        <v>218</v>
      </c>
      <c r="N3" s="32" t="s">
        <v>219</v>
      </c>
      <c r="O3" s="32" t="s">
        <v>220</v>
      </c>
      <c r="P3" s="32" t="s">
        <v>221</v>
      </c>
      <c r="Q3" s="32" t="s">
        <v>222</v>
      </c>
      <c r="R3" s="32" t="s">
        <v>223</v>
      </c>
      <c r="S3" s="32" t="s">
        <v>224</v>
      </c>
      <c r="T3" s="32" t="s">
        <v>48</v>
      </c>
    </row>
    <row r="4" spans="1:20" x14ac:dyDescent="0.25">
      <c r="A4" s="2" t="s">
        <v>193</v>
      </c>
    </row>
    <row r="5" spans="1:20" x14ac:dyDescent="0.25">
      <c r="A5" s="3" t="s">
        <v>25</v>
      </c>
    </row>
    <row r="6" spans="1:20" x14ac:dyDescent="0.25">
      <c r="A6" s="1" t="s">
        <v>26</v>
      </c>
      <c r="B6" s="39" t="s">
        <v>27</v>
      </c>
      <c r="D6" s="5">
        <v>101192.14513097992</v>
      </c>
      <c r="E6" s="5">
        <v>408049.38424289296</v>
      </c>
      <c r="F6" s="5">
        <v>112775.79365675279</v>
      </c>
      <c r="G6" s="5">
        <v>28455.562743523769</v>
      </c>
      <c r="H6" s="5">
        <v>63597.195967330234</v>
      </c>
      <c r="I6" s="5">
        <v>55716.777952861885</v>
      </c>
      <c r="J6" s="5">
        <v>9414.9448698276028</v>
      </c>
      <c r="K6" s="5">
        <v>68106.058028453655</v>
      </c>
      <c r="L6" s="5">
        <v>499693.10489204165</v>
      </c>
      <c r="M6" s="5">
        <v>108957.72571195877</v>
      </c>
      <c r="N6" s="5">
        <v>1229047.4181005065</v>
      </c>
      <c r="O6" s="5">
        <v>104324.78655126179</v>
      </c>
      <c r="P6" s="5">
        <v>109657.21182983567</v>
      </c>
      <c r="Q6" s="5">
        <v>308722.78246549424</v>
      </c>
      <c r="R6" s="5">
        <v>1215035.8663505032</v>
      </c>
      <c r="S6" s="13">
        <v>257717.22079498632</v>
      </c>
      <c r="T6" s="12">
        <v>4680463.9792892104</v>
      </c>
    </row>
    <row r="7" spans="1:20" x14ac:dyDescent="0.25">
      <c r="A7" s="1" t="s">
        <v>28</v>
      </c>
      <c r="B7" s="39" t="s">
        <v>27</v>
      </c>
      <c r="D7" s="5">
        <v>126490.18141372489</v>
      </c>
      <c r="E7" s="5">
        <v>441959.08045801666</v>
      </c>
      <c r="F7" s="5">
        <v>73908.190918564302</v>
      </c>
      <c r="G7" s="5">
        <v>35569.453429404712</v>
      </c>
      <c r="H7" s="5">
        <v>79496.49495916281</v>
      </c>
      <c r="I7" s="5">
        <v>69645.972441077349</v>
      </c>
      <c r="J7" s="5">
        <v>11768.681087284504</v>
      </c>
      <c r="K7" s="5">
        <v>85132.572535567073</v>
      </c>
      <c r="L7" s="5">
        <v>624616.38111505215</v>
      </c>
      <c r="M7" s="5">
        <v>136197.15713994848</v>
      </c>
      <c r="N7" s="5">
        <v>1536309.272625633</v>
      </c>
      <c r="O7" s="5">
        <v>115294.05814892134</v>
      </c>
      <c r="P7" s="5">
        <v>119656.46743909414</v>
      </c>
      <c r="Q7" s="5">
        <v>385903.4780818678</v>
      </c>
      <c r="R7" s="5">
        <v>1379962.6501503582</v>
      </c>
      <c r="S7" s="13">
        <v>322146.52599373285</v>
      </c>
      <c r="T7" s="12">
        <v>5544056.6179374103</v>
      </c>
    </row>
    <row r="8" spans="1:20" x14ac:dyDescent="0.25">
      <c r="A8" s="3" t="s">
        <v>29</v>
      </c>
      <c r="B8" s="39" t="s">
        <v>27</v>
      </c>
      <c r="D8" s="5">
        <v>608.65705450054884</v>
      </c>
      <c r="E8" s="5">
        <v>0</v>
      </c>
      <c r="F8" s="5">
        <v>0</v>
      </c>
      <c r="G8" s="5">
        <v>2178.211922597754</v>
      </c>
      <c r="H8" s="5">
        <v>-3646.8105432906304</v>
      </c>
      <c r="I8" s="5">
        <v>-2228.4826371402523</v>
      </c>
      <c r="J8" s="5">
        <v>343.85194241923318</v>
      </c>
      <c r="K8" s="5">
        <v>586.70823410973753</v>
      </c>
      <c r="L8" s="5">
        <v>-45439.942423058194</v>
      </c>
      <c r="M8" s="5">
        <v>5582.0288783510041</v>
      </c>
      <c r="N8" s="5">
        <v>14304.812354152324</v>
      </c>
      <c r="O8" s="5">
        <v>0</v>
      </c>
      <c r="P8" s="5">
        <v>0</v>
      </c>
      <c r="Q8" s="5">
        <v>-21762.796689686453</v>
      </c>
      <c r="R8" s="5">
        <v>-52664.793374347209</v>
      </c>
      <c r="S8" s="13">
        <v>44283.018777960497</v>
      </c>
      <c r="T8" s="12">
        <v>-57855.536503431642</v>
      </c>
    </row>
    <row r="9" spans="1:20" x14ac:dyDescent="0.25">
      <c r="A9" s="3" t="s">
        <v>30</v>
      </c>
      <c r="B9" s="39" t="s">
        <v>27</v>
      </c>
      <c r="D9" s="5">
        <v>0</v>
      </c>
      <c r="E9" s="5">
        <v>0</v>
      </c>
      <c r="F9" s="5">
        <v>0</v>
      </c>
      <c r="G9" s="5">
        <v>0</v>
      </c>
      <c r="H9" s="5">
        <v>0</v>
      </c>
      <c r="I9" s="5">
        <v>0</v>
      </c>
      <c r="J9" s="5">
        <v>0</v>
      </c>
      <c r="K9" s="5">
        <v>2291.0020371977926</v>
      </c>
      <c r="L9" s="5">
        <v>0</v>
      </c>
      <c r="M9" s="5">
        <v>0</v>
      </c>
      <c r="N9" s="5">
        <v>0</v>
      </c>
      <c r="O9" s="5">
        <v>0</v>
      </c>
      <c r="P9" s="5">
        <v>0</v>
      </c>
      <c r="Q9" s="5">
        <v>0</v>
      </c>
      <c r="R9" s="5">
        <v>0</v>
      </c>
      <c r="S9" s="13">
        <v>0</v>
      </c>
      <c r="T9" s="12">
        <v>2291.0020371977926</v>
      </c>
    </row>
    <row r="10" spans="1:20" x14ac:dyDescent="0.25">
      <c r="A10" s="3" t="s">
        <v>31</v>
      </c>
      <c r="B10" s="39" t="s">
        <v>27</v>
      </c>
      <c r="D10" s="5">
        <v>127098.83846822545</v>
      </c>
      <c r="E10" s="5">
        <v>441959.08045801666</v>
      </c>
      <c r="F10" s="5">
        <v>73908.190918564302</v>
      </c>
      <c r="G10" s="5">
        <v>37747.66535200247</v>
      </c>
      <c r="H10" s="5">
        <v>75849.68441587218</v>
      </c>
      <c r="I10" s="5">
        <v>67417.489803937089</v>
      </c>
      <c r="J10" s="5">
        <v>12112.533029703736</v>
      </c>
      <c r="K10" s="5">
        <v>88010.282806874602</v>
      </c>
      <c r="L10" s="5">
        <v>579176.43869199394</v>
      </c>
      <c r="M10" s="5">
        <v>141779.18601829949</v>
      </c>
      <c r="N10" s="5">
        <v>1550614.0849797854</v>
      </c>
      <c r="O10" s="5">
        <v>115294.05814892134</v>
      </c>
      <c r="P10" s="5">
        <v>119656.46743909414</v>
      </c>
      <c r="Q10" s="5">
        <v>364140.68139218137</v>
      </c>
      <c r="R10" s="5">
        <v>1327297.8567760109</v>
      </c>
      <c r="S10" s="13">
        <v>366429.54477169336</v>
      </c>
      <c r="T10" s="12">
        <v>5488492.0834711771</v>
      </c>
    </row>
    <row r="11" spans="1:20" x14ac:dyDescent="0.25">
      <c r="A11" s="3" t="s">
        <v>31</v>
      </c>
      <c r="B11" s="39" t="s">
        <v>32</v>
      </c>
      <c r="D11" s="5">
        <v>138184.09463521483</v>
      </c>
      <c r="E11" s="5">
        <v>483219.00770171115</v>
      </c>
      <c r="F11" s="5">
        <v>80398.928593812379</v>
      </c>
      <c r="G11" s="5">
        <v>41195.053365701344</v>
      </c>
      <c r="H11" s="5">
        <v>82503.947112917318</v>
      </c>
      <c r="I11" s="5">
        <v>73406.205167429565</v>
      </c>
      <c r="J11" s="5">
        <v>13194.450028401441</v>
      </c>
      <c r="K11" s="5">
        <v>95464.095553456718</v>
      </c>
      <c r="L11" s="5">
        <v>631813.24464081181</v>
      </c>
      <c r="M11" s="5">
        <v>154982.90770766934</v>
      </c>
      <c r="N11" s="5">
        <v>1692227.9235293388</v>
      </c>
      <c r="O11" s="5">
        <v>125319.94542746723</v>
      </c>
      <c r="P11" s="5">
        <v>130254.95845739021</v>
      </c>
      <c r="Q11" s="5">
        <v>397572.22639365052</v>
      </c>
      <c r="R11" s="5">
        <v>1441015.1196281533</v>
      </c>
      <c r="S11" s="13">
        <v>399439.09494555125</v>
      </c>
      <c r="T11" s="12">
        <v>5980191.202888676</v>
      </c>
    </row>
    <row r="12" spans="1:20" x14ac:dyDescent="0.25">
      <c r="A12" s="3" t="s">
        <v>33</v>
      </c>
      <c r="B12" s="39" t="s">
        <v>32</v>
      </c>
      <c r="D12" s="5">
        <v>138184.09463521483</v>
      </c>
      <c r="E12" s="5">
        <v>483219.00770171115</v>
      </c>
      <c r="F12" s="5">
        <v>80398.928593812379</v>
      </c>
      <c r="G12" s="5">
        <v>41195.053365701344</v>
      </c>
      <c r="H12" s="5">
        <v>82503.947112917318</v>
      </c>
      <c r="I12" s="5">
        <v>73406.205167429565</v>
      </c>
      <c r="J12" s="5">
        <v>13194.450028401441</v>
      </c>
      <c r="K12" s="5">
        <v>95464.095553456718</v>
      </c>
      <c r="L12" s="5">
        <v>631813.24464081181</v>
      </c>
      <c r="M12" s="5">
        <v>154982.90770766934</v>
      </c>
      <c r="N12" s="5">
        <v>1692227.9235293388</v>
      </c>
      <c r="O12" s="5">
        <v>125319.94542746723</v>
      </c>
      <c r="P12" s="5">
        <v>130254.95845739021</v>
      </c>
      <c r="Q12" s="5">
        <v>397572.22639365052</v>
      </c>
      <c r="R12" s="5">
        <v>1441015.1196281533</v>
      </c>
      <c r="S12" s="13">
        <v>399439.09494555125</v>
      </c>
      <c r="T12" s="12">
        <v>5980191.202888676</v>
      </c>
    </row>
    <row r="13" spans="1:20" x14ac:dyDescent="0.25">
      <c r="A13" s="3" t="s">
        <v>34</v>
      </c>
      <c r="B13" s="39" t="s">
        <v>32</v>
      </c>
      <c r="D13" s="5">
        <v>207460.89278214803</v>
      </c>
      <c r="E13" s="5">
        <v>494486.52847012389</v>
      </c>
      <c r="F13" s="5">
        <v>80398.928593812379</v>
      </c>
      <c r="G13" s="5">
        <v>43541.972150183356</v>
      </c>
      <c r="H13" s="5">
        <v>116116.30659729392</v>
      </c>
      <c r="I13" s="5">
        <v>95226.193149069586</v>
      </c>
      <c r="J13" s="5">
        <v>15515.214802193886</v>
      </c>
      <c r="K13" s="5">
        <v>97284.765369709348</v>
      </c>
      <c r="L13" s="5">
        <v>968218.46307593642</v>
      </c>
      <c r="M13" s="5">
        <v>161067.39821665917</v>
      </c>
      <c r="N13" s="5">
        <v>1855449.0310182972</v>
      </c>
      <c r="O13" s="5">
        <v>125319.94542746723</v>
      </c>
      <c r="P13" s="5">
        <v>130254.95845739021</v>
      </c>
      <c r="Q13" s="5">
        <v>461332.83490840555</v>
      </c>
      <c r="R13" s="5">
        <v>1498192.0096058592</v>
      </c>
      <c r="S13" s="13">
        <v>1037077.0374807394</v>
      </c>
      <c r="T13" s="12">
        <v>7386942.4801052883</v>
      </c>
    </row>
    <row r="14" spans="1:20" x14ac:dyDescent="0.25">
      <c r="A14" s="3" t="s">
        <v>35</v>
      </c>
      <c r="B14" s="39" t="s">
        <v>32</v>
      </c>
      <c r="D14" s="5">
        <v>77842.113699419904</v>
      </c>
      <c r="E14" s="5">
        <v>346986.00851024745</v>
      </c>
      <c r="F14" s="5">
        <v>84221.926937533222</v>
      </c>
      <c r="G14" s="5">
        <v>25980.006874680686</v>
      </c>
      <c r="H14" s="5">
        <v>48239.231137188217</v>
      </c>
      <c r="I14" s="5">
        <v>40205.779816986833</v>
      </c>
      <c r="J14" s="5">
        <v>8338.4769462403237</v>
      </c>
      <c r="K14" s="5">
        <v>50137.626830111869</v>
      </c>
      <c r="L14" s="5">
        <v>389947.08912729402</v>
      </c>
      <c r="M14" s="5">
        <v>82502.46316553792</v>
      </c>
      <c r="N14" s="5">
        <v>1087179.4246034105</v>
      </c>
      <c r="O14" s="5">
        <v>82922.277010243983</v>
      </c>
      <c r="P14" s="5">
        <v>79096.380999895497</v>
      </c>
      <c r="Q14" s="5">
        <v>244694.66970539466</v>
      </c>
      <c r="R14" s="5">
        <v>1040793.7940042431</v>
      </c>
      <c r="S14" s="13">
        <v>204207.11230964487</v>
      </c>
      <c r="T14" s="12">
        <v>3893294.3816780727</v>
      </c>
    </row>
    <row r="16" spans="1:20" x14ac:dyDescent="0.25">
      <c r="A16" s="2" t="s">
        <v>194</v>
      </c>
    </row>
    <row r="17" spans="1:21" x14ac:dyDescent="0.25">
      <c r="A17" s="3" t="s">
        <v>25</v>
      </c>
    </row>
    <row r="18" spans="1:21" x14ac:dyDescent="0.25">
      <c r="A18" s="1" t="s">
        <v>26</v>
      </c>
      <c r="B18" s="8" t="s">
        <v>27</v>
      </c>
      <c r="D18" s="5">
        <v>103548.33611561921</v>
      </c>
      <c r="E18" s="5">
        <v>417808.53230338055</v>
      </c>
      <c r="F18" s="5">
        <v>115852.35897200691</v>
      </c>
      <c r="G18" s="5">
        <v>29156.969520453764</v>
      </c>
      <c r="H18" s="5">
        <v>65118.606140812248</v>
      </c>
      <c r="I18" s="5">
        <v>57262.859706331554</v>
      </c>
      <c r="J18" s="5">
        <v>9654.5374513569113</v>
      </c>
      <c r="K18" s="5">
        <v>69754.3438825825</v>
      </c>
      <c r="L18" s="5">
        <v>511179.42818092741</v>
      </c>
      <c r="M18" s="5">
        <v>111652.4312328119</v>
      </c>
      <c r="N18" s="5">
        <v>1258571.3410920643</v>
      </c>
      <c r="O18" s="5">
        <v>107099.46858990187</v>
      </c>
      <c r="P18" s="5">
        <v>112723.69799812628</v>
      </c>
      <c r="Q18" s="5">
        <v>315918.8013464082</v>
      </c>
      <c r="R18" s="5">
        <v>1245499.7213167555</v>
      </c>
      <c r="S18" s="13">
        <v>264316.02672085195</v>
      </c>
      <c r="T18" s="6">
        <v>4795117.4605703903</v>
      </c>
    </row>
    <row r="19" spans="1:21" x14ac:dyDescent="0.25">
      <c r="A19" s="1" t="s">
        <v>28</v>
      </c>
      <c r="B19" s="8" t="s">
        <v>27</v>
      </c>
      <c r="D19" s="5">
        <v>129435.420144524</v>
      </c>
      <c r="E19" s="5">
        <v>440955.61493520095</v>
      </c>
      <c r="F19" s="5">
        <v>73908.190918564302</v>
      </c>
      <c r="G19" s="5">
        <v>36446.211900567207</v>
      </c>
      <c r="H19" s="5">
        <v>81398.257676015317</v>
      </c>
      <c r="I19" s="5">
        <v>71578.574632914446</v>
      </c>
      <c r="J19" s="5">
        <v>12068.171814196139</v>
      </c>
      <c r="K19" s="5">
        <v>87192.929853228125</v>
      </c>
      <c r="L19" s="5">
        <v>638974.28522615938</v>
      </c>
      <c r="M19" s="5">
        <v>139565.53904101488</v>
      </c>
      <c r="N19" s="5">
        <v>1573214.1763650803</v>
      </c>
      <c r="O19" s="5">
        <v>115294.05814892134</v>
      </c>
      <c r="P19" s="5">
        <v>119656.46743909414</v>
      </c>
      <c r="Q19" s="5">
        <v>394898.50168301025</v>
      </c>
      <c r="R19" s="5">
        <v>1379962.6501503582</v>
      </c>
      <c r="S19" s="13">
        <v>330395.03340106492</v>
      </c>
      <c r="T19" s="6">
        <v>5624944.0833299141</v>
      </c>
    </row>
    <row r="20" spans="1:21" x14ac:dyDescent="0.25">
      <c r="A20" s="3" t="s">
        <v>29</v>
      </c>
      <c r="B20" s="8" t="s">
        <v>27</v>
      </c>
      <c r="D20" s="5">
        <v>611.23545948912943</v>
      </c>
      <c r="E20" s="5">
        <v>0</v>
      </c>
      <c r="F20" s="5">
        <v>0</v>
      </c>
      <c r="G20" s="5">
        <v>2216.3003695492262</v>
      </c>
      <c r="H20" s="5">
        <v>-3732.7131160971076</v>
      </c>
      <c r="I20" s="5">
        <v>-2288.9672737911114</v>
      </c>
      <c r="J20" s="5">
        <v>356.26814609887742</v>
      </c>
      <c r="K20" s="5">
        <v>205.08969510873976</v>
      </c>
      <c r="L20" s="5">
        <v>-46381.419332502366</v>
      </c>
      <c r="M20" s="5">
        <v>5679.5043603239028</v>
      </c>
      <c r="N20" s="5">
        <v>14393.332682242733</v>
      </c>
      <c r="O20" s="5">
        <v>0</v>
      </c>
      <c r="P20" s="5">
        <v>0</v>
      </c>
      <c r="Q20" s="5">
        <v>-22271.141970501005</v>
      </c>
      <c r="R20" s="5">
        <v>-21018.618467047316</v>
      </c>
      <c r="S20" s="13">
        <v>45225.441996070862</v>
      </c>
      <c r="T20" s="6">
        <v>-27005.687451055433</v>
      </c>
    </row>
    <row r="21" spans="1:21" x14ac:dyDescent="0.25">
      <c r="A21" s="3" t="s">
        <v>30</v>
      </c>
      <c r="B21" s="8" t="s">
        <v>27</v>
      </c>
      <c r="D21" s="5">
        <v>0</v>
      </c>
      <c r="E21" s="5">
        <v>0</v>
      </c>
      <c r="F21" s="5">
        <v>0</v>
      </c>
      <c r="G21" s="5">
        <v>0</v>
      </c>
      <c r="H21" s="5">
        <v>0</v>
      </c>
      <c r="I21" s="5">
        <v>0</v>
      </c>
      <c r="J21" s="5">
        <v>0</v>
      </c>
      <c r="K21" s="5">
        <v>2291.0020371977926</v>
      </c>
      <c r="L21" s="5">
        <v>0</v>
      </c>
      <c r="M21" s="5">
        <v>0</v>
      </c>
      <c r="N21" s="5">
        <v>0</v>
      </c>
      <c r="O21" s="5">
        <v>0</v>
      </c>
      <c r="P21" s="5">
        <v>0</v>
      </c>
      <c r="Q21" s="5">
        <v>0</v>
      </c>
      <c r="R21" s="5">
        <v>0</v>
      </c>
      <c r="S21" s="13">
        <v>0</v>
      </c>
      <c r="T21" s="6">
        <v>2291.0020371977926</v>
      </c>
    </row>
    <row r="22" spans="1:21" x14ac:dyDescent="0.25">
      <c r="A22" s="3" t="s">
        <v>31</v>
      </c>
      <c r="B22" s="8" t="s">
        <v>27</v>
      </c>
      <c r="D22" s="5">
        <v>130046.65560401314</v>
      </c>
      <c r="E22" s="5">
        <v>440955.61493520095</v>
      </c>
      <c r="F22" s="5">
        <v>73908.190918564302</v>
      </c>
      <c r="G22" s="5">
        <v>38662.512270116429</v>
      </c>
      <c r="H22" s="5">
        <v>77665.544559918199</v>
      </c>
      <c r="I22" s="5">
        <v>69289.607359123343</v>
      </c>
      <c r="J22" s="5">
        <v>12424.439960295016</v>
      </c>
      <c r="K22" s="5">
        <v>89689.021585534661</v>
      </c>
      <c r="L22" s="5">
        <v>592592.86589365697</v>
      </c>
      <c r="M22" s="5">
        <v>145245.0434013388</v>
      </c>
      <c r="N22" s="5">
        <v>1587607.5090473227</v>
      </c>
      <c r="O22" s="5">
        <v>115294.05814892134</v>
      </c>
      <c r="P22" s="5">
        <v>119656.46743909414</v>
      </c>
      <c r="Q22" s="5">
        <v>372627.35971250926</v>
      </c>
      <c r="R22" s="5">
        <v>1358944.0316833109</v>
      </c>
      <c r="S22" s="13">
        <v>375620.47539713571</v>
      </c>
      <c r="T22" s="6">
        <v>5600229.3979160562</v>
      </c>
    </row>
    <row r="23" spans="1:21" x14ac:dyDescent="0.25">
      <c r="A23" s="3" t="s">
        <v>31</v>
      </c>
      <c r="B23" s="8" t="s">
        <v>32</v>
      </c>
      <c r="D23" s="5">
        <v>145855.89956149799</v>
      </c>
      <c r="E23" s="5">
        <v>498586.81569642323</v>
      </c>
      <c r="F23" s="5">
        <v>82958.401774155718</v>
      </c>
      <c r="G23" s="5">
        <v>43594.863595903371</v>
      </c>
      <c r="H23" s="5">
        <v>87165.060721512287</v>
      </c>
      <c r="I23" s="5">
        <v>77875.389274971327</v>
      </c>
      <c r="J23" s="5">
        <v>13972.881979231273</v>
      </c>
      <c r="K23" s="5">
        <v>100259.25395989984</v>
      </c>
      <c r="L23" s="5">
        <v>667809.59884699469</v>
      </c>
      <c r="M23" s="5">
        <v>164159.21488234177</v>
      </c>
      <c r="N23" s="5">
        <v>1790167.1324431628</v>
      </c>
      <c r="O23" s="5">
        <v>129265.85825874587</v>
      </c>
      <c r="P23" s="5">
        <v>134440.3284567818</v>
      </c>
      <c r="Q23" s="5">
        <v>420436.27976805938</v>
      </c>
      <c r="R23" s="5">
        <v>1521056.8359800945</v>
      </c>
      <c r="S23" s="13">
        <v>422847.65032617818</v>
      </c>
      <c r="T23" s="6">
        <v>6300451.465525954</v>
      </c>
    </row>
    <row r="24" spans="1:21" x14ac:dyDescent="0.25">
      <c r="A24" s="3" t="s">
        <v>33</v>
      </c>
      <c r="B24" s="8" t="s">
        <v>32</v>
      </c>
      <c r="D24" s="5">
        <v>141389.01331872292</v>
      </c>
      <c r="E24" s="5">
        <v>482166.10369711299</v>
      </c>
      <c r="F24" s="5">
        <v>80398.928593812379</v>
      </c>
      <c r="G24" s="5">
        <v>42193.450677474502</v>
      </c>
      <c r="H24" s="5">
        <v>84479.111946397868</v>
      </c>
      <c r="I24" s="5">
        <v>75444.623473320302</v>
      </c>
      <c r="J24" s="5">
        <v>13534.217143926031</v>
      </c>
      <c r="K24" s="5">
        <v>97284.765369709348</v>
      </c>
      <c r="L24" s="5">
        <v>646448.98573020007</v>
      </c>
      <c r="M24" s="5">
        <v>158771.53613761527</v>
      </c>
      <c r="N24" s="5">
        <v>1732599.8676516348</v>
      </c>
      <c r="O24" s="5">
        <v>125319.94542746723</v>
      </c>
      <c r="P24" s="5">
        <v>130254.95845739021</v>
      </c>
      <c r="Q24" s="5">
        <v>406838.06173399149</v>
      </c>
      <c r="R24" s="5">
        <v>1475372.6048655547</v>
      </c>
      <c r="S24" s="13">
        <v>409457.98415117315</v>
      </c>
      <c r="T24" s="6">
        <v>6101954.1583755035</v>
      </c>
    </row>
    <row r="25" spans="1:21" x14ac:dyDescent="0.25">
      <c r="A25" s="3" t="s">
        <v>34</v>
      </c>
      <c r="B25" s="8" t="s">
        <v>32</v>
      </c>
      <c r="D25" s="5">
        <v>214015.18003637341</v>
      </c>
      <c r="E25" s="5">
        <v>511105.15577298775</v>
      </c>
      <c r="F25" s="5">
        <v>82958.401774155718</v>
      </c>
      <c r="G25" s="5">
        <v>44988.17484954479</v>
      </c>
      <c r="H25" s="5">
        <v>119808.13578784816</v>
      </c>
      <c r="I25" s="5">
        <v>98294.305402423604</v>
      </c>
      <c r="J25" s="5">
        <v>16018.086824532042</v>
      </c>
      <c r="K25" s="5">
        <v>100259.25395989984</v>
      </c>
      <c r="L25" s="5">
        <v>1000211.3046749395</v>
      </c>
      <c r="M25" s="5">
        <v>166532.98366698917</v>
      </c>
      <c r="N25" s="5">
        <v>1917098.0751340566</v>
      </c>
      <c r="O25" s="5">
        <v>129265.85825874587</v>
      </c>
      <c r="P25" s="5">
        <v>134440.3284567818</v>
      </c>
      <c r="Q25" s="5">
        <v>476752.49463400146</v>
      </c>
      <c r="R25" s="5">
        <v>1544582.8330460354</v>
      </c>
      <c r="S25" s="13">
        <v>1070990.4446363403</v>
      </c>
      <c r="T25" s="6">
        <v>7627321.0169156557</v>
      </c>
    </row>
    <row r="26" spans="1:21" x14ac:dyDescent="0.25">
      <c r="A26" s="3" t="s">
        <v>35</v>
      </c>
      <c r="B26" s="8" t="s">
        <v>32</v>
      </c>
      <c r="D26" s="5">
        <v>77842.113699419904</v>
      </c>
      <c r="E26" s="5">
        <v>346986.00851024745</v>
      </c>
      <c r="F26" s="5">
        <v>84221.926937533222</v>
      </c>
      <c r="G26" s="5">
        <v>25980.006874680686</v>
      </c>
      <c r="H26" s="5">
        <v>48239.231137188217</v>
      </c>
      <c r="I26" s="5">
        <v>40205.779816986833</v>
      </c>
      <c r="J26" s="5">
        <v>8338.4769462403237</v>
      </c>
      <c r="K26" s="5">
        <v>50137.626830111869</v>
      </c>
      <c r="L26" s="5">
        <v>389947.08912729402</v>
      </c>
      <c r="M26" s="5">
        <v>82502.46316553792</v>
      </c>
      <c r="N26" s="5">
        <v>1087179.4246034105</v>
      </c>
      <c r="O26" s="5">
        <v>82922.277010243983</v>
      </c>
      <c r="P26" s="5">
        <v>79096.380999895497</v>
      </c>
      <c r="Q26" s="5">
        <v>244694.66970539466</v>
      </c>
      <c r="R26" s="5">
        <v>1040793.7940042431</v>
      </c>
      <c r="S26" s="13">
        <v>204207.11230964487</v>
      </c>
      <c r="T26" s="6">
        <v>3893294.3816780727</v>
      </c>
    </row>
    <row r="28" spans="1:21" x14ac:dyDescent="0.25">
      <c r="A28" s="2" t="s">
        <v>36</v>
      </c>
    </row>
    <row r="29" spans="1:21" x14ac:dyDescent="0.25">
      <c r="A29" s="10" t="s">
        <v>37</v>
      </c>
      <c r="B29" s="8" t="s">
        <v>27</v>
      </c>
      <c r="D29" s="7">
        <f t="shared" ref="D29:S29" si="0">D6</f>
        <v>101192.14513097992</v>
      </c>
      <c r="E29" s="7">
        <f t="shared" si="0"/>
        <v>408049.38424289296</v>
      </c>
      <c r="F29" s="7">
        <f t="shared" si="0"/>
        <v>112775.79365675279</v>
      </c>
      <c r="G29" s="7">
        <f t="shared" si="0"/>
        <v>28455.562743523769</v>
      </c>
      <c r="H29" s="7">
        <f t="shared" si="0"/>
        <v>63597.195967330234</v>
      </c>
      <c r="I29" s="7">
        <f t="shared" si="0"/>
        <v>55716.777952861885</v>
      </c>
      <c r="J29" s="7">
        <f t="shared" si="0"/>
        <v>9414.9448698276028</v>
      </c>
      <c r="K29" s="7">
        <f t="shared" si="0"/>
        <v>68106.058028453655</v>
      </c>
      <c r="L29" s="7">
        <f t="shared" si="0"/>
        <v>499693.10489204165</v>
      </c>
      <c r="M29" s="7">
        <f t="shared" si="0"/>
        <v>108957.72571195877</v>
      </c>
      <c r="N29" s="7">
        <f t="shared" si="0"/>
        <v>1229047.4181005065</v>
      </c>
      <c r="O29" s="7">
        <f t="shared" si="0"/>
        <v>104324.78655126179</v>
      </c>
      <c r="P29" s="7">
        <f t="shared" si="0"/>
        <v>109657.21182983567</v>
      </c>
      <c r="Q29" s="7">
        <f t="shared" si="0"/>
        <v>308722.78246549424</v>
      </c>
      <c r="R29" s="7">
        <f t="shared" si="0"/>
        <v>1215035.8663505032</v>
      </c>
      <c r="S29" s="7">
        <f t="shared" si="0"/>
        <v>257717.22079498632</v>
      </c>
      <c r="T29" s="7">
        <f>T6</f>
        <v>4680463.9792892104</v>
      </c>
    </row>
    <row r="30" spans="1:21" x14ac:dyDescent="0.25">
      <c r="A30" s="10" t="s">
        <v>38</v>
      </c>
      <c r="B30" s="8" t="s">
        <v>27</v>
      </c>
      <c r="D30" s="7">
        <f>D18-D6</f>
        <v>2356.1909846392955</v>
      </c>
      <c r="E30" s="7">
        <f t="shared" ref="E30:T30" si="1">E18-E6</f>
        <v>9759.1480604875833</v>
      </c>
      <c r="F30" s="7">
        <f t="shared" si="1"/>
        <v>3076.5653152541199</v>
      </c>
      <c r="G30" s="7">
        <f t="shared" si="1"/>
        <v>701.40677692999452</v>
      </c>
      <c r="H30" s="7">
        <f t="shared" si="1"/>
        <v>1521.4101734820142</v>
      </c>
      <c r="I30" s="7">
        <f t="shared" si="1"/>
        <v>1546.0817534696689</v>
      </c>
      <c r="J30" s="7">
        <f t="shared" si="1"/>
        <v>239.59258152930852</v>
      </c>
      <c r="K30" s="7">
        <f t="shared" si="1"/>
        <v>1648.2858541288442</v>
      </c>
      <c r="L30" s="7">
        <f t="shared" si="1"/>
        <v>11486.32328888576</v>
      </c>
      <c r="M30" s="7">
        <f t="shared" si="1"/>
        <v>2694.7055208531237</v>
      </c>
      <c r="N30" s="7">
        <f t="shared" si="1"/>
        <v>29523.922991557745</v>
      </c>
      <c r="O30" s="7">
        <f t="shared" si="1"/>
        <v>2774.6820386400796</v>
      </c>
      <c r="P30" s="7">
        <f t="shared" si="1"/>
        <v>3066.4861682906194</v>
      </c>
      <c r="Q30" s="7">
        <f t="shared" si="1"/>
        <v>7196.0188809139654</v>
      </c>
      <c r="R30" s="7">
        <f t="shared" si="1"/>
        <v>30463.854966252344</v>
      </c>
      <c r="S30" s="7">
        <f t="shared" si="1"/>
        <v>6598.8059258656285</v>
      </c>
      <c r="T30" s="7">
        <f t="shared" si="1"/>
        <v>114653.48128117993</v>
      </c>
    </row>
    <row r="31" spans="1:21" x14ac:dyDescent="0.25">
      <c r="A31" t="s">
        <v>39</v>
      </c>
      <c r="B31" s="8" t="s">
        <v>27</v>
      </c>
      <c r="D31" s="7">
        <f>D19</f>
        <v>129435.420144524</v>
      </c>
      <c r="E31" s="7">
        <f t="shared" ref="E31:T33" si="2">E19</f>
        <v>440955.61493520095</v>
      </c>
      <c r="F31" s="7">
        <f t="shared" si="2"/>
        <v>73908.190918564302</v>
      </c>
      <c r="G31" s="7">
        <f t="shared" si="2"/>
        <v>36446.211900567207</v>
      </c>
      <c r="H31" s="7">
        <f t="shared" si="2"/>
        <v>81398.257676015317</v>
      </c>
      <c r="I31" s="7">
        <f t="shared" si="2"/>
        <v>71578.574632914446</v>
      </c>
      <c r="J31" s="7">
        <f t="shared" si="2"/>
        <v>12068.171814196139</v>
      </c>
      <c r="K31" s="7">
        <f t="shared" si="2"/>
        <v>87192.929853228125</v>
      </c>
      <c r="L31" s="7">
        <f t="shared" si="2"/>
        <v>638974.28522615938</v>
      </c>
      <c r="M31" s="7">
        <f t="shared" si="2"/>
        <v>139565.53904101488</v>
      </c>
      <c r="N31" s="7">
        <f t="shared" si="2"/>
        <v>1573214.1763650803</v>
      </c>
      <c r="O31" s="7">
        <f t="shared" si="2"/>
        <v>115294.05814892134</v>
      </c>
      <c r="P31" s="7">
        <f t="shared" si="2"/>
        <v>119656.46743909414</v>
      </c>
      <c r="Q31" s="7">
        <f t="shared" si="2"/>
        <v>394898.50168301025</v>
      </c>
      <c r="R31" s="7">
        <f t="shared" si="2"/>
        <v>1379962.6501503582</v>
      </c>
      <c r="S31" s="7">
        <f t="shared" si="2"/>
        <v>330395.03340106492</v>
      </c>
      <c r="T31" s="7">
        <f t="shared" si="2"/>
        <v>5624944.0833299141</v>
      </c>
      <c r="U31" s="9"/>
    </row>
    <row r="32" spans="1:21" x14ac:dyDescent="0.25">
      <c r="A32" t="s">
        <v>40</v>
      </c>
      <c r="B32" s="8" t="s">
        <v>27</v>
      </c>
      <c r="D32" s="7">
        <f t="shared" ref="D32:Q33" si="3">D20</f>
        <v>611.23545948912943</v>
      </c>
      <c r="E32" s="7">
        <f t="shared" si="3"/>
        <v>0</v>
      </c>
      <c r="F32" s="7">
        <f t="shared" si="3"/>
        <v>0</v>
      </c>
      <c r="G32" s="7">
        <f t="shared" si="3"/>
        <v>2216.3003695492262</v>
      </c>
      <c r="H32" s="7">
        <f t="shared" si="3"/>
        <v>-3732.7131160971076</v>
      </c>
      <c r="I32" s="7">
        <f t="shared" si="3"/>
        <v>-2288.9672737911114</v>
      </c>
      <c r="J32" s="7">
        <f t="shared" si="3"/>
        <v>356.26814609887742</v>
      </c>
      <c r="K32" s="7">
        <f t="shared" si="3"/>
        <v>205.08969510873976</v>
      </c>
      <c r="L32" s="7">
        <f t="shared" si="3"/>
        <v>-46381.419332502366</v>
      </c>
      <c r="M32" s="7">
        <f t="shared" si="3"/>
        <v>5679.5043603239028</v>
      </c>
      <c r="N32" s="7">
        <f t="shared" si="3"/>
        <v>14393.332682242733</v>
      </c>
      <c r="O32" s="7">
        <f t="shared" si="3"/>
        <v>0</v>
      </c>
      <c r="P32" s="7">
        <f t="shared" si="3"/>
        <v>0</v>
      </c>
      <c r="Q32" s="7">
        <f t="shared" si="3"/>
        <v>-22271.141970501005</v>
      </c>
      <c r="R32" s="7">
        <f t="shared" si="2"/>
        <v>-21018.618467047316</v>
      </c>
      <c r="S32" s="7">
        <f t="shared" si="2"/>
        <v>45225.441996070862</v>
      </c>
      <c r="T32" s="7">
        <f t="shared" si="2"/>
        <v>-27005.687451055433</v>
      </c>
    </row>
    <row r="33" spans="1:20" x14ac:dyDescent="0.25">
      <c r="A33" t="s">
        <v>41</v>
      </c>
      <c r="B33" s="8" t="s">
        <v>27</v>
      </c>
      <c r="D33" s="7">
        <f t="shared" si="3"/>
        <v>0</v>
      </c>
      <c r="E33" s="7">
        <f t="shared" si="3"/>
        <v>0</v>
      </c>
      <c r="F33" s="7">
        <f t="shared" si="3"/>
        <v>0</v>
      </c>
      <c r="G33" s="7">
        <f t="shared" si="3"/>
        <v>0</v>
      </c>
      <c r="H33" s="7">
        <f t="shared" si="3"/>
        <v>0</v>
      </c>
      <c r="I33" s="7">
        <f t="shared" si="3"/>
        <v>0</v>
      </c>
      <c r="J33" s="7">
        <f t="shared" si="3"/>
        <v>0</v>
      </c>
      <c r="K33" s="7">
        <f t="shared" si="3"/>
        <v>2291.0020371977926</v>
      </c>
      <c r="L33" s="7">
        <f t="shared" si="3"/>
        <v>0</v>
      </c>
      <c r="M33" s="7">
        <f t="shared" si="3"/>
        <v>0</v>
      </c>
      <c r="N33" s="7">
        <f t="shared" si="3"/>
        <v>0</v>
      </c>
      <c r="O33" s="7">
        <f t="shared" si="3"/>
        <v>0</v>
      </c>
      <c r="P33" s="7">
        <f t="shared" si="3"/>
        <v>0</v>
      </c>
      <c r="Q33" s="7">
        <f t="shared" si="3"/>
        <v>0</v>
      </c>
      <c r="R33" s="7">
        <f t="shared" si="2"/>
        <v>0</v>
      </c>
      <c r="S33" s="7">
        <f t="shared" si="2"/>
        <v>0</v>
      </c>
      <c r="T33" s="7">
        <f t="shared" si="2"/>
        <v>2291.0020371977926</v>
      </c>
    </row>
    <row r="34" spans="1:20" x14ac:dyDescent="0.25">
      <c r="A34" t="s">
        <v>42</v>
      </c>
      <c r="B34" s="38" t="s">
        <v>32</v>
      </c>
      <c r="D34" s="7">
        <f t="shared" ref="D34:Q34" si="4">D24-D22</f>
        <v>11342.357714709782</v>
      </c>
      <c r="E34" s="7">
        <f t="shared" si="4"/>
        <v>41210.488761912042</v>
      </c>
      <c r="F34" s="7">
        <f t="shared" si="4"/>
        <v>6490.7376752480777</v>
      </c>
      <c r="G34" s="7">
        <f t="shared" si="4"/>
        <v>3530.9384073580732</v>
      </c>
      <c r="H34" s="7">
        <f t="shared" si="4"/>
        <v>6813.5673864796699</v>
      </c>
      <c r="I34" s="7">
        <f t="shared" si="4"/>
        <v>6155.0161141969584</v>
      </c>
      <c r="J34" s="7">
        <f t="shared" si="4"/>
        <v>1109.7771836310149</v>
      </c>
      <c r="K34" s="7">
        <f t="shared" si="4"/>
        <v>7595.7437841746869</v>
      </c>
      <c r="L34" s="7">
        <f t="shared" si="4"/>
        <v>53856.119836543105</v>
      </c>
      <c r="M34" s="7">
        <f t="shared" si="4"/>
        <v>13526.492736276472</v>
      </c>
      <c r="N34" s="7">
        <f t="shared" si="4"/>
        <v>144992.35860431218</v>
      </c>
      <c r="O34" s="7">
        <f t="shared" si="4"/>
        <v>10025.887278545895</v>
      </c>
      <c r="P34" s="7">
        <f t="shared" si="4"/>
        <v>10598.491018296074</v>
      </c>
      <c r="Q34" s="7">
        <f t="shared" si="4"/>
        <v>34210.702021482226</v>
      </c>
      <c r="R34" s="7">
        <f>R24-R22</f>
        <v>116428.57318224385</v>
      </c>
      <c r="S34" s="7">
        <f>S24-S22</f>
        <v>33837.508754037437</v>
      </c>
      <c r="T34" s="7">
        <f>T24-T22</f>
        <v>501724.76045944728</v>
      </c>
    </row>
    <row r="35" spans="1:20" x14ac:dyDescent="0.25">
      <c r="A35" t="s">
        <v>43</v>
      </c>
      <c r="B35" s="38" t="s">
        <v>32</v>
      </c>
      <c r="D35" s="7">
        <f t="shared" ref="D35:Q35" si="5">D23-D24</f>
        <v>4466.8862427750719</v>
      </c>
      <c r="E35" s="7">
        <f t="shared" si="5"/>
        <v>16420.711999310239</v>
      </c>
      <c r="F35" s="7">
        <f t="shared" si="5"/>
        <v>2559.4731803433388</v>
      </c>
      <c r="G35" s="7">
        <f t="shared" si="5"/>
        <v>1401.4129184288686</v>
      </c>
      <c r="H35" s="7">
        <f t="shared" si="5"/>
        <v>2685.9487751144188</v>
      </c>
      <c r="I35" s="7">
        <f t="shared" si="5"/>
        <v>2430.765801651025</v>
      </c>
      <c r="J35" s="7">
        <f t="shared" si="5"/>
        <v>438.66483530524238</v>
      </c>
      <c r="K35" s="7">
        <f t="shared" si="5"/>
        <v>2974.4885901904927</v>
      </c>
      <c r="L35" s="7">
        <f t="shared" si="5"/>
        <v>21360.613116794615</v>
      </c>
      <c r="M35" s="7">
        <f t="shared" si="5"/>
        <v>5387.6787447264942</v>
      </c>
      <c r="N35" s="7">
        <f t="shared" si="5"/>
        <v>57567.264791527996</v>
      </c>
      <c r="O35" s="7">
        <f t="shared" si="5"/>
        <v>3945.9128312786343</v>
      </c>
      <c r="P35" s="7">
        <f t="shared" si="5"/>
        <v>4185.3699993915943</v>
      </c>
      <c r="Q35" s="7">
        <f t="shared" si="5"/>
        <v>13598.21803406789</v>
      </c>
      <c r="R35" s="7">
        <f>R23-R24</f>
        <v>45684.231114539783</v>
      </c>
      <c r="S35" s="7">
        <f>S23-S24</f>
        <v>13389.666175005026</v>
      </c>
      <c r="T35" s="7">
        <f>T23-T24</f>
        <v>198497.30715045054</v>
      </c>
    </row>
    <row r="36" spans="1:20" x14ac:dyDescent="0.25">
      <c r="A36" s="10" t="s">
        <v>44</v>
      </c>
      <c r="B36" s="38" t="s">
        <v>32</v>
      </c>
      <c r="D36" s="7">
        <f t="shared" ref="D36:T36" si="6">SUM(D31:D35)</f>
        <v>145855.89956149796</v>
      </c>
      <c r="E36" s="7">
        <f t="shared" si="6"/>
        <v>498586.81569642323</v>
      </c>
      <c r="F36" s="7">
        <f t="shared" si="6"/>
        <v>82958.401774155718</v>
      </c>
      <c r="G36" s="7">
        <f t="shared" si="6"/>
        <v>43594.863595903378</v>
      </c>
      <c r="H36" s="7">
        <f t="shared" si="6"/>
        <v>87165.060721512302</v>
      </c>
      <c r="I36" s="7">
        <f t="shared" si="6"/>
        <v>77875.389274971312</v>
      </c>
      <c r="J36" s="7">
        <f t="shared" si="6"/>
        <v>13972.881979231273</v>
      </c>
      <c r="K36" s="7">
        <f t="shared" si="6"/>
        <v>100259.25395989983</v>
      </c>
      <c r="L36" s="7">
        <f t="shared" si="6"/>
        <v>667809.59884699469</v>
      </c>
      <c r="M36" s="7">
        <f t="shared" si="6"/>
        <v>164159.21488234177</v>
      </c>
      <c r="N36" s="7">
        <f t="shared" si="6"/>
        <v>1790167.1324431631</v>
      </c>
      <c r="O36" s="7">
        <f t="shared" si="6"/>
        <v>129265.85825874587</v>
      </c>
      <c r="P36" s="7">
        <f t="shared" si="6"/>
        <v>134440.3284567818</v>
      </c>
      <c r="Q36" s="7">
        <f t="shared" si="6"/>
        <v>420436.27976805938</v>
      </c>
      <c r="R36" s="7">
        <f t="shared" si="6"/>
        <v>1521056.8359800945</v>
      </c>
      <c r="S36" s="7">
        <f t="shared" si="6"/>
        <v>422847.65032617823</v>
      </c>
      <c r="T36" s="7">
        <f t="shared" si="6"/>
        <v>6300451.465525954</v>
      </c>
    </row>
    <row r="37" spans="1:20" x14ac:dyDescent="0.25">
      <c r="A37" s="10" t="s">
        <v>45</v>
      </c>
      <c r="B37" s="38" t="s">
        <v>32</v>
      </c>
      <c r="D37" s="7">
        <f>D26</f>
        <v>77842.113699419904</v>
      </c>
      <c r="E37" s="7">
        <f t="shared" ref="E37:T37" si="7">E26</f>
        <v>346986.00851024745</v>
      </c>
      <c r="F37" s="7">
        <f t="shared" si="7"/>
        <v>84221.926937533222</v>
      </c>
      <c r="G37" s="7">
        <f t="shared" si="7"/>
        <v>25980.006874680686</v>
      </c>
      <c r="H37" s="7">
        <f t="shared" si="7"/>
        <v>48239.231137188217</v>
      </c>
      <c r="I37" s="7">
        <f t="shared" si="7"/>
        <v>40205.779816986833</v>
      </c>
      <c r="J37" s="7">
        <f t="shared" si="7"/>
        <v>8338.4769462403237</v>
      </c>
      <c r="K37" s="7">
        <f t="shared" si="7"/>
        <v>50137.626830111869</v>
      </c>
      <c r="L37" s="7">
        <f t="shared" si="7"/>
        <v>389947.08912729402</v>
      </c>
      <c r="M37" s="7">
        <f t="shared" si="7"/>
        <v>82502.46316553792</v>
      </c>
      <c r="N37" s="7">
        <f t="shared" si="7"/>
        <v>1087179.4246034105</v>
      </c>
      <c r="O37" s="7">
        <f t="shared" si="7"/>
        <v>82922.277010243983</v>
      </c>
      <c r="P37" s="7">
        <f t="shared" si="7"/>
        <v>79096.380999895497</v>
      </c>
      <c r="Q37" s="7">
        <f t="shared" si="7"/>
        <v>244694.66970539466</v>
      </c>
      <c r="R37" s="7">
        <f t="shared" si="7"/>
        <v>1040793.7940042431</v>
      </c>
      <c r="S37" s="7">
        <f t="shared" si="7"/>
        <v>204207.11230964487</v>
      </c>
      <c r="T37" s="7">
        <f t="shared" si="7"/>
        <v>3893294.3816780727</v>
      </c>
    </row>
    <row r="38" spans="1:20" x14ac:dyDescent="0.25">
      <c r="A38" s="10" t="s">
        <v>46</v>
      </c>
      <c r="B38" s="38" t="s">
        <v>32</v>
      </c>
      <c r="D38" s="7">
        <f>D25</f>
        <v>214015.18003637341</v>
      </c>
      <c r="E38" s="7">
        <f t="shared" ref="E38:T38" si="8">E25</f>
        <v>511105.15577298775</v>
      </c>
      <c r="F38" s="7">
        <f t="shared" si="8"/>
        <v>82958.401774155718</v>
      </c>
      <c r="G38" s="7">
        <f t="shared" si="8"/>
        <v>44988.17484954479</v>
      </c>
      <c r="H38" s="7">
        <f t="shared" si="8"/>
        <v>119808.13578784816</v>
      </c>
      <c r="I38" s="7">
        <f t="shared" si="8"/>
        <v>98294.305402423604</v>
      </c>
      <c r="J38" s="7">
        <f t="shared" si="8"/>
        <v>16018.086824532042</v>
      </c>
      <c r="K38" s="7">
        <f t="shared" si="8"/>
        <v>100259.25395989984</v>
      </c>
      <c r="L38" s="7">
        <f t="shared" si="8"/>
        <v>1000211.3046749395</v>
      </c>
      <c r="M38" s="7">
        <f t="shared" si="8"/>
        <v>166532.98366698917</v>
      </c>
      <c r="N38" s="7">
        <f t="shared" si="8"/>
        <v>1917098.0751340566</v>
      </c>
      <c r="O38" s="7">
        <f t="shared" si="8"/>
        <v>129265.85825874587</v>
      </c>
      <c r="P38" s="7">
        <f t="shared" si="8"/>
        <v>134440.3284567818</v>
      </c>
      <c r="Q38" s="7">
        <f t="shared" si="8"/>
        <v>476752.49463400146</v>
      </c>
      <c r="R38" s="7">
        <f t="shared" si="8"/>
        <v>1544582.8330460354</v>
      </c>
      <c r="S38" s="7">
        <f t="shared" si="8"/>
        <v>1070990.4446363403</v>
      </c>
      <c r="T38" s="7">
        <f t="shared" si="8"/>
        <v>7627321.0169156557</v>
      </c>
    </row>
    <row r="39" spans="1:20" ht="15.75" thickBot="1" x14ac:dyDescent="0.3"/>
    <row r="40" spans="1:20" ht="16.5" thickTop="1" thickBot="1" x14ac:dyDescent="0.3">
      <c r="B40" s="2" t="s">
        <v>47</v>
      </c>
      <c r="C40" s="33" t="s">
        <v>48</v>
      </c>
    </row>
    <row r="41" spans="1:20" ht="15.75" thickTop="1" x14ac:dyDescent="0.25">
      <c r="A41" s="2" t="s">
        <v>49</v>
      </c>
      <c r="C41">
        <v>1000</v>
      </c>
    </row>
    <row r="42" spans="1:20" x14ac:dyDescent="0.25">
      <c r="B42" s="2" t="s">
        <v>50</v>
      </c>
    </row>
    <row r="43" spans="1:20" ht="45" x14ac:dyDescent="0.25">
      <c r="A43" s="10" t="s">
        <v>37</v>
      </c>
      <c r="B43" s="10" t="s">
        <v>51</v>
      </c>
      <c r="C43" s="7">
        <f t="shared" ref="C43:C53" si="9">INDEX($A$29:$T$38,MATCH(A43,$A$29:$A$38,0),MATCH($C$40,$A$3:$T$3,0))/$C$41</f>
        <v>4680.4639792892103</v>
      </c>
    </row>
    <row r="44" spans="1:20" ht="60" x14ac:dyDescent="0.25">
      <c r="A44" s="10" t="s">
        <v>38</v>
      </c>
      <c r="B44" s="10" t="s">
        <v>52</v>
      </c>
      <c r="C44" s="7">
        <f t="shared" si="9"/>
        <v>114.65348128117994</v>
      </c>
    </row>
    <row r="45" spans="1:20" ht="60" x14ac:dyDescent="0.25">
      <c r="A45" s="10"/>
      <c r="B45" s="10" t="s">
        <v>53</v>
      </c>
      <c r="C45" s="7">
        <f>C46-C43-C44</f>
        <v>829.82662275952384</v>
      </c>
    </row>
    <row r="46" spans="1:20" ht="30" x14ac:dyDescent="0.25">
      <c r="A46" t="s">
        <v>39</v>
      </c>
      <c r="B46" s="10" t="s">
        <v>54</v>
      </c>
      <c r="C46" s="7">
        <f t="shared" si="9"/>
        <v>5624.9440833299141</v>
      </c>
    </row>
    <row r="47" spans="1:20" ht="45" x14ac:dyDescent="0.25">
      <c r="A47" s="10" t="s">
        <v>40</v>
      </c>
      <c r="B47" s="10" t="s">
        <v>55</v>
      </c>
      <c r="C47" s="7">
        <f t="shared" si="9"/>
        <v>-27.005687451055433</v>
      </c>
    </row>
    <row r="48" spans="1:20" ht="45" x14ac:dyDescent="0.25">
      <c r="A48" s="10" t="s">
        <v>41</v>
      </c>
      <c r="B48" s="10" t="s">
        <v>56</v>
      </c>
      <c r="C48" s="7">
        <f t="shared" si="9"/>
        <v>2.2910020371977926</v>
      </c>
    </row>
    <row r="49" spans="1:7" ht="30" x14ac:dyDescent="0.25">
      <c r="A49" s="10" t="s">
        <v>42</v>
      </c>
      <c r="B49" s="10" t="s">
        <v>57</v>
      </c>
      <c r="C49" s="7">
        <f t="shared" si="9"/>
        <v>501.72476045944728</v>
      </c>
    </row>
    <row r="50" spans="1:7" ht="45" x14ac:dyDescent="0.25">
      <c r="A50" s="10" t="s">
        <v>43</v>
      </c>
      <c r="B50" s="10" t="s">
        <v>58</v>
      </c>
      <c r="C50" s="7">
        <f t="shared" si="9"/>
        <v>198.49730715045052</v>
      </c>
    </row>
    <row r="51" spans="1:7" ht="45" x14ac:dyDescent="0.25">
      <c r="A51" s="10" t="s">
        <v>44</v>
      </c>
      <c r="B51" s="10" t="s">
        <v>59</v>
      </c>
      <c r="C51" s="7">
        <f t="shared" si="9"/>
        <v>6300.4514655259536</v>
      </c>
    </row>
    <row r="52" spans="1:7" ht="45" x14ac:dyDescent="0.25">
      <c r="A52" s="10" t="s">
        <v>45</v>
      </c>
      <c r="B52" s="10" t="s">
        <v>60</v>
      </c>
      <c r="C52" s="7">
        <f>INDEX($A$29:$T$38,MATCH(A52,$A$29:$A$38,0),MATCH($C$40,$A$3:$T$3,0))/$C$41</f>
        <v>3893.2943816780726</v>
      </c>
    </row>
    <row r="53" spans="1:7" ht="30" x14ac:dyDescent="0.25">
      <c r="A53" s="10" t="s">
        <v>46</v>
      </c>
      <c r="B53" s="10" t="s">
        <v>61</v>
      </c>
      <c r="C53" s="7">
        <f t="shared" si="9"/>
        <v>7627.3210169156555</v>
      </c>
      <c r="G53" s="11"/>
    </row>
    <row r="57" spans="1:7" x14ac:dyDescent="0.25">
      <c r="A57" s="2"/>
      <c r="B57" t="str">
        <f>B52</f>
        <v>DPP3 capex 
allowance 
(nominal)</v>
      </c>
      <c r="C57" s="7">
        <f>C52</f>
        <v>3893.2943816780726</v>
      </c>
    </row>
    <row r="58" spans="1:7" x14ac:dyDescent="0.25">
      <c r="B58" t="str">
        <f>B51</f>
        <v>DPP4 capex 
allowance 
(nominal)</v>
      </c>
      <c r="C58" s="7">
        <f>C51</f>
        <v>6300.4514655259536</v>
      </c>
    </row>
    <row r="59" spans="1:7" x14ac:dyDescent="0.25">
      <c r="B59" t="str">
        <f>B53</f>
        <v>AMP24 forecast
 (nominal)</v>
      </c>
      <c r="C59" s="7">
        <f>C53</f>
        <v>7627.3210169156555</v>
      </c>
    </row>
    <row r="60" spans="1:7" x14ac:dyDescent="0.25">
      <c r="B60" s="9"/>
      <c r="C60" s="9"/>
    </row>
    <row r="61" spans="1:7" x14ac:dyDescent="0.25">
      <c r="B61" s="9"/>
      <c r="C61" s="9"/>
    </row>
    <row r="62" spans="1:7" x14ac:dyDescent="0.25">
      <c r="B62" s="9"/>
      <c r="C62" s="9"/>
    </row>
    <row r="63" spans="1:7" x14ac:dyDescent="0.25">
      <c r="B63" s="9" t="s">
        <v>62</v>
      </c>
      <c r="C63" s="9"/>
    </row>
    <row r="64" spans="1:7" x14ac:dyDescent="0.25">
      <c r="B64" s="9"/>
      <c r="C64" s="9"/>
    </row>
    <row r="65" spans="1:2" x14ac:dyDescent="0.25">
      <c r="B65" s="9"/>
    </row>
    <row r="66" spans="1:2" x14ac:dyDescent="0.25">
      <c r="B66" s="9"/>
    </row>
    <row r="67" spans="1:2" x14ac:dyDescent="0.25">
      <c r="A67" t="s">
        <v>63</v>
      </c>
    </row>
  </sheetData>
  <dataValidations count="1">
    <dataValidation type="list" allowBlank="1" showInputMessage="1" showErrorMessage="1" sqref="C40" xr:uid="{46932694-279D-49C4-9C22-A02108C96BC7}">
      <formula1>$D$3:$T$3</formula1>
    </dataValidation>
  </dataValidations>
  <pageMargins left="0.7" right="0.7" top="0.75" bottom="0.75" header="0.3" footer="0.3"/>
  <pageSetup paperSize="9" orientation="portrait" r:id="rId1"/>
  <drawing r:id="rId2"/>
  <legacyDrawing r:id="rId3"/>
</worksheet>
</file>

<file path=customXML/item.xml>��< ? x m l   v e r s i o n = " 1 . 0 "   e n c o d i n g = " u t f - 1 6 " ? >  
 < p r o p e r t i e s   x m l n s = " h t t p : / / w w w . i m a n a g e . c o m / w o r k / x m l s c h e m a " >  
     < d o c u m e n t i d > i M a n a g e ! 5 1 4 6 4 0 0 . 1 < / d o c u m e n t i d >  
     < s e n d e r i d > R A C H E L M < / s e n d e r i d >  
     < s e n d e r e m a i l > R A C H E L . M E A D S @ C O M C O M . G O V T . N Z < / s e n d e r e m a i l >  
     < l a s t m o d i f i e d > 2 0 2 4 - 0 6 - 1 7 T 1 1 : 0 5 : 0 7 . 0 0 0 0 0 0 0 + 1 2 : 0 0 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Description</vt:lpstr>
      <vt:lpstr>CGPI adjustment</vt:lpstr>
      <vt:lpstr>Capex waterfall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2024-06-12T23:39:06Z</dcterms:created>
  <dcterms:modified xsi:type="dcterms:W3CDTF">2024-06-16T23:05:07Z</dcterms:modified>
  <cp:category/>
  <cp:contentStatus/>
</cp:coreProperties>
</file>