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04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Campbell De Morgan</author>
  </authors>
  <commentList>
    <comment ref="C28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Airfield &amp; Terminal Regulatory Profit less revaluations</t>
        </r>
      </text>
    </comment>
    <comment ref="D28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Airfield &amp; Terminal Regulatory Profit less revaluations</t>
        </r>
      </text>
    </comment>
    <comment ref="C32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Priced 2011 closing RAB for Airfield &amp; Terminal.</t>
        </r>
      </text>
    </comment>
    <comment ref="D32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Estimate of 2012 pricing RIV for Airfield &amp; Terminal.</t>
        </r>
      </text>
    </comment>
    <comment ref="C5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Total aero per 2011 ID</t>
        </r>
      </text>
    </comment>
    <comment ref="C21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Per 2011 ID.</t>
        </r>
      </text>
    </comment>
    <comment ref="D21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Per 2011 ID.</t>
        </r>
      </text>
    </comment>
    <comment ref="D5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Per draft 2012 ID.</t>
        </r>
      </text>
    </comment>
    <comment ref="C11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Total aero per 2011 ID</t>
        </r>
      </text>
    </comment>
    <comment ref="D11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Per draft 2012 ID.</t>
        </r>
      </text>
    </comment>
  </commentList>
</comments>
</file>

<file path=xl/sharedStrings.xml><?xml version="1.0" encoding="utf-8"?>
<sst xmlns="http://schemas.openxmlformats.org/spreadsheetml/2006/main" count="34" uniqueCount="28">
  <si>
    <t>FY11</t>
  </si>
  <si>
    <t>FY12</t>
  </si>
  <si>
    <t>Cash [Profit]</t>
  </si>
  <si>
    <t>Revaluation</t>
  </si>
  <si>
    <t xml:space="preserve">Annualised revaluation </t>
  </si>
  <si>
    <t>[RIV]</t>
  </si>
  <si>
    <t>Adjusted RIV – no revals</t>
  </si>
  <si>
    <t>ROI – Cash</t>
  </si>
  <si>
    <t>ROI – Per ID</t>
  </si>
  <si>
    <t>ROI – ID with smoothed revaluations</t>
  </si>
  <si>
    <t xml:space="preserve">Target return </t>
  </si>
  <si>
    <t>8.76% -11.00%</t>
  </si>
  <si>
    <t>Regulatory Profit/Loss</t>
  </si>
  <si>
    <t>Revaluations</t>
  </si>
  <si>
    <t>Adjusted RIV – smoother revals</t>
  </si>
  <si>
    <t>Closing RAB/RIV</t>
  </si>
  <si>
    <t>Interest shield</t>
  </si>
  <si>
    <t>Debt leverage assumption (%)</t>
  </si>
  <si>
    <t>Cost of debt assumption (%)</t>
  </si>
  <si>
    <t>Tax Rate</t>
  </si>
  <si>
    <t>Adjusted Priced Profit</t>
  </si>
  <si>
    <t>Priced Return</t>
  </si>
  <si>
    <t>Smoothed Revaluations</t>
  </si>
  <si>
    <t>NPAT</t>
  </si>
  <si>
    <t>All specified services</t>
  </si>
  <si>
    <t>High level estimation of historic returns for Auckland Airport</t>
  </si>
  <si>
    <t>Airfield and Terminal services</t>
  </si>
  <si>
    <t>Approximation of historic returns for Auckland Airport - Moratorium Approach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</si>
</sst>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_);\(#,##0\);_(&quot;-&quot;_)"/>
    <numFmt numFmtId="165" formatCode="_(#,##0.0%_);\(#,##0.0%\);_(&quot;-&quot;_)"/>
  </numFmts>
  <fonts count="45">
    <font>
      <sz val="8"/>
      <color theme="1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u val="single"/>
      <sz val="10"/>
      <color theme="1"/>
      <name val="Calibri"/>
      <family val="2"/>
    </font>
    <font>
      <b/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justify" vertical="center" wrapText="1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4" xfId="0" applyNumberFormat="1" applyFont="1" applyBorder="1" applyAlignment="1">
      <alignment horizontal="right" vertical="center" wrapText="1"/>
    </xf>
    <xf numFmtId="165" fontId="42" fillId="0" borderId="13" xfId="0" applyNumberFormat="1" applyFont="1" applyBorder="1" applyAlignment="1">
      <alignment horizontal="righ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1" fillId="0" borderId="16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33" borderId="20" xfId="0" applyNumberFormat="1" applyFont="1" applyFill="1" applyBorder="1" applyAlignment="1">
      <alignment horizontal="right" vertical="center" wrapText="1"/>
    </xf>
    <xf numFmtId="164" fontId="42" fillId="33" borderId="21" xfId="0" applyNumberFormat="1" applyFont="1" applyFill="1" applyBorder="1" applyAlignment="1">
      <alignment horizontal="right" vertical="center" wrapText="1"/>
    </xf>
    <xf numFmtId="9" fontId="42" fillId="33" borderId="21" xfId="57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erce%20Commission%20Disclosures\Annual%20Disclosures\FY2012\Disclosure%20Schedules\Specified%20Airport%20Services%20Information%20Disclosure%20Requirements%20-%20Annual%20v2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CoverSheet"/>
      <sheetName val="TOC"/>
      <sheetName val="Guidelines"/>
      <sheetName val="S1.ROI Disclosure"/>
      <sheetName val="S2.Regulatory Profit Statement"/>
      <sheetName val="Allowance for LTCS"/>
      <sheetName val="S3.Tax Allowance"/>
      <sheetName val="S4.RAB Roll-Forward"/>
      <sheetName val="S5.Related Party Transactions"/>
      <sheetName val="S6.Actual to Forecast"/>
      <sheetName val="S7.Segmented Information"/>
      <sheetName val="S8.Consolidation Statement"/>
      <sheetName val="S9.Asset Allocation"/>
      <sheetName val="S10.Cost Allocation"/>
      <sheetName val="S11.Reliability"/>
      <sheetName val="S12.Airfield Cap &amp; Utilisation"/>
      <sheetName val="S13.Terminal Cap &amp; Utilisation"/>
      <sheetName val="S14.Passenger Surveys"/>
      <sheetName val="S15.Forum"/>
      <sheetName val="S16.Statistics"/>
      <sheetName val="S17.Pricing Stats"/>
    </sheetNames>
    <sheetDataSet>
      <sheetData sheetId="3">
        <row r="11">
          <cell r="H11">
            <v>138061.84241949517</v>
          </cell>
          <cell r="J11">
            <v>75077.43933460592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14" sqref="H14:H15"/>
    </sheetView>
  </sheetViews>
  <sheetFormatPr defaultColWidth="9.33203125" defaultRowHeight="10.5"/>
  <cols>
    <col min="1" max="1" width="9.33203125" style="2" customWidth="1"/>
    <col min="2" max="2" width="35.16015625" style="2" bestFit="1" customWidth="1"/>
    <col min="3" max="3" width="18.33203125" style="14" customWidth="1"/>
    <col min="4" max="4" width="19" style="14" customWidth="1"/>
    <col min="5" max="5" width="14.5" style="2" customWidth="1"/>
    <col min="6" max="6" width="9.66015625" style="2" bestFit="1" customWidth="1"/>
    <col min="7" max="16384" width="9.33203125" style="2" customWidth="1"/>
  </cols>
  <sheetData>
    <row r="1" ht="12.75">
      <c r="A1" s="1" t="s">
        <v>25</v>
      </c>
    </row>
    <row r="2" ht="12.75">
      <c r="A2" s="1"/>
    </row>
    <row r="3" ht="13.5" thickBot="1">
      <c r="B3" s="1" t="s">
        <v>24</v>
      </c>
    </row>
    <row r="4" spans="2:4" ht="13.5" thickBot="1">
      <c r="B4" s="3"/>
      <c r="C4" s="15" t="s">
        <v>0</v>
      </c>
      <c r="D4" s="16" t="s">
        <v>1</v>
      </c>
    </row>
    <row r="5" spans="2:4" ht="13.5" thickBot="1">
      <c r="B5" s="4" t="s">
        <v>12</v>
      </c>
      <c r="C5" s="21">
        <f>'[1]S1.ROI Disclosure'!$H$11</f>
        <v>138061.84241949517</v>
      </c>
      <c r="D5" s="22">
        <f>'[1]S1.ROI Disclosure'!$J$11</f>
        <v>75077.43933460592</v>
      </c>
    </row>
    <row r="6" ht="12.75"/>
    <row r="7" spans="2:4" ht="12.75">
      <c r="B7" s="5" t="s">
        <v>2</v>
      </c>
      <c r="C7" s="6">
        <f>+C5-C8</f>
        <v>62633.19977117528</v>
      </c>
      <c r="D7" s="7">
        <f>+D5-D8</f>
        <v>64286.854220792564</v>
      </c>
    </row>
    <row r="8" spans="2:4" ht="12.75">
      <c r="B8" s="5" t="s">
        <v>3</v>
      </c>
      <c r="C8" s="6">
        <f>D21</f>
        <v>75428.64264831989</v>
      </c>
      <c r="D8" s="7">
        <f>E21</f>
        <v>10790.58511381336</v>
      </c>
    </row>
    <row r="9" spans="2:4" ht="12.75">
      <c r="B9" s="5" t="s">
        <v>4</v>
      </c>
      <c r="C9" s="6">
        <f>F21</f>
        <v>20791.54925885841</v>
      </c>
      <c r="D9" s="7">
        <f>F21</f>
        <v>20791.54925885841</v>
      </c>
    </row>
    <row r="10" spans="2:4" ht="12.75">
      <c r="B10" s="5"/>
      <c r="C10" s="6"/>
      <c r="D10" s="7"/>
    </row>
    <row r="11" spans="2:4" ht="12.75">
      <c r="B11" s="5" t="s">
        <v>5</v>
      </c>
      <c r="C11" s="6">
        <v>1091751</v>
      </c>
      <c r="D11" s="7">
        <v>1142120.7863295062</v>
      </c>
    </row>
    <row r="12" spans="2:4" ht="12.75">
      <c r="B12" s="5" t="s">
        <v>6</v>
      </c>
      <c r="C12" s="6">
        <f>+C11-C21</f>
        <v>1074012.4814678412</v>
      </c>
      <c r="D12" s="7">
        <f>+D11-SUM(C21:D21)</f>
        <v>1048953.6251490274</v>
      </c>
    </row>
    <row r="13" spans="2:4" ht="25.5">
      <c r="B13" s="5" t="s">
        <v>14</v>
      </c>
      <c r="C13" s="6">
        <f>+C11-C21+C22*3</f>
        <v>1143887.8523532003</v>
      </c>
      <c r="D13" s="7">
        <f>+D11-SUM(C21:D21)+SUM(C22)*4</f>
        <v>1142120.7863295062</v>
      </c>
    </row>
    <row r="14" spans="2:4" ht="12.75">
      <c r="B14" s="5"/>
      <c r="C14" s="6"/>
      <c r="D14" s="7"/>
    </row>
    <row r="15" spans="2:4" ht="12.75">
      <c r="B15" s="5" t="s">
        <v>7</v>
      </c>
      <c r="C15" s="8">
        <f>+C7/C12</f>
        <v>0.05831701293226608</v>
      </c>
      <c r="D15" s="9">
        <f>+D7/D12</f>
        <v>0.06128665050531588</v>
      </c>
    </row>
    <row r="16" spans="2:4" ht="12.75">
      <c r="B16" s="5" t="s">
        <v>8</v>
      </c>
      <c r="C16" s="8">
        <f>+C5/C11</f>
        <v>0.126459094078682</v>
      </c>
      <c r="D16" s="9">
        <f>+D5/D11</f>
        <v>0.06573511333760614</v>
      </c>
    </row>
    <row r="17" spans="2:4" ht="25.5">
      <c r="B17" s="5" t="s">
        <v>9</v>
      </c>
      <c r="C17" s="8">
        <f>(C7+C9)/C13</f>
        <v>0.0729308811684753</v>
      </c>
      <c r="D17" s="9">
        <f>(D7+D9)/D13</f>
        <v>0.07449159887289322</v>
      </c>
    </row>
    <row r="18" spans="2:4" ht="13.5" thickBot="1">
      <c r="B18" s="10" t="s">
        <v>10</v>
      </c>
      <c r="C18" s="17" t="s">
        <v>11</v>
      </c>
      <c r="D18" s="18" t="s">
        <v>11</v>
      </c>
    </row>
    <row r="19" ht="12.75"/>
    <row r="20" spans="3:5" ht="13.5" thickBot="1">
      <c r="C20" s="19">
        <v>2010</v>
      </c>
      <c r="D20" s="19">
        <v>2011</v>
      </c>
      <c r="E20" s="11">
        <v>2012</v>
      </c>
    </row>
    <row r="21" spans="2:8" ht="13.5" thickBot="1">
      <c r="B21" s="12" t="s">
        <v>13</v>
      </c>
      <c r="C21" s="22">
        <v>17738.518532158792</v>
      </c>
      <c r="D21" s="22">
        <v>75428.64264831989</v>
      </c>
      <c r="E21" s="22">
        <v>10790.58511381336</v>
      </c>
      <c r="F21" s="13">
        <f>SUM(C21:E21)/5</f>
        <v>20791.54925885841</v>
      </c>
      <c r="H21" s="13"/>
    </row>
    <row r="22" spans="2:4" ht="12.75">
      <c r="B22" s="12" t="s">
        <v>22</v>
      </c>
      <c r="C22" s="20">
        <f>SUM($C$21:$D$21)/4</f>
        <v>23291.79029511967</v>
      </c>
      <c r="D22" s="20">
        <f>SUM($C$21:$D$21)/4</f>
        <v>23291.79029511967</v>
      </c>
    </row>
    <row r="23" spans="2:5" ht="12.75">
      <c r="B23" s="12"/>
      <c r="C23" s="20"/>
      <c r="D23" s="20"/>
      <c r="E23" s="13"/>
    </row>
    <row r="24" spans="1:5" ht="12.75">
      <c r="A24" s="1" t="s">
        <v>27</v>
      </c>
      <c r="B24" s="12"/>
      <c r="C24" s="20"/>
      <c r="D24" s="20"/>
      <c r="E24" s="13"/>
    </row>
    <row r="25" spans="1:5" ht="12.75">
      <c r="A25" s="1"/>
      <c r="B25" s="12"/>
      <c r="C25" s="20"/>
      <c r="D25" s="20"/>
      <c r="E25" s="13"/>
    </row>
    <row r="26" ht="13.5" thickBot="1">
      <c r="B26" s="1" t="s">
        <v>26</v>
      </c>
    </row>
    <row r="27" spans="2:4" ht="13.5" thickBot="1">
      <c r="B27" s="3"/>
      <c r="C27" s="15" t="s">
        <v>0</v>
      </c>
      <c r="D27" s="16" t="s">
        <v>1</v>
      </c>
    </row>
    <row r="28" spans="2:4" ht="13.5" thickBot="1">
      <c r="B28" s="5" t="s">
        <v>23</v>
      </c>
      <c r="C28" s="22">
        <f>51075+79841-16367-52459</f>
        <v>62090</v>
      </c>
      <c r="D28" s="22">
        <v>62699.34570940304</v>
      </c>
    </row>
    <row r="29" spans="2:4" ht="12.75">
      <c r="B29" s="5" t="s">
        <v>16</v>
      </c>
      <c r="C29" s="6">
        <f>+C32*C37*C38*C39</f>
        <v>2631.5693664543455</v>
      </c>
      <c r="D29" s="7">
        <f>+D32*C37*C38*C39</f>
        <v>2656.859993138693</v>
      </c>
    </row>
    <row r="30" spans="2:4" ht="12.75">
      <c r="B30" s="5" t="s">
        <v>20</v>
      </c>
      <c r="C30" s="6">
        <f>+C28-C29</f>
        <v>59458.43063354566</v>
      </c>
      <c r="D30" s="7">
        <f>+D28-D29</f>
        <v>60042.485716264346</v>
      </c>
    </row>
    <row r="31" spans="2:4" ht="13.5" thickBot="1">
      <c r="B31" s="5"/>
      <c r="C31" s="6"/>
      <c r="D31" s="7"/>
    </row>
    <row r="32" spans="2:4" ht="13.5" thickBot="1">
      <c r="B32" s="5" t="s">
        <v>15</v>
      </c>
      <c r="C32" s="22">
        <v>872004.2700919682</v>
      </c>
      <c r="D32" s="22">
        <v>880384.6436983712</v>
      </c>
    </row>
    <row r="33" spans="2:4" ht="12.75">
      <c r="B33" s="5" t="s">
        <v>21</v>
      </c>
      <c r="C33" s="8">
        <f>+C30/C32</f>
        <v>0.0681859397629724</v>
      </c>
      <c r="D33" s="9">
        <f>+D30/D32</f>
        <v>0.06820028739260417</v>
      </c>
    </row>
    <row r="34" spans="2:4" ht="12.75">
      <c r="B34" s="5"/>
      <c r="C34" s="6"/>
      <c r="D34" s="7"/>
    </row>
    <row r="35" spans="2:4" ht="13.5" thickBot="1">
      <c r="B35" s="10" t="s">
        <v>10</v>
      </c>
      <c r="C35" s="17" t="s">
        <v>11</v>
      </c>
      <c r="D35" s="18" t="s">
        <v>11</v>
      </c>
    </row>
    <row r="36" ht="13.5" thickBot="1"/>
    <row r="37" spans="2:3" ht="13.5" thickBot="1">
      <c r="B37" s="2" t="s">
        <v>17</v>
      </c>
      <c r="C37" s="23">
        <v>0.17</v>
      </c>
    </row>
    <row r="38" spans="2:3" ht="13.5" thickBot="1">
      <c r="B38" s="2" t="s">
        <v>18</v>
      </c>
      <c r="C38" s="23">
        <v>0.0634</v>
      </c>
    </row>
    <row r="39" spans="2:3" ht="13.5" thickBot="1">
      <c r="B39" s="2" t="s">
        <v>19</v>
      </c>
      <c r="C39" s="23">
        <v>0.28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traceye</cp:lastModifiedBy>
  <cp:lastPrinted>2012-11-08T03:08:14Z</cp:lastPrinted>
  <dcterms:created xsi:type="dcterms:W3CDTF">2012-11-07T22:41:43Z</dcterms:created>
  <dcterms:modified xsi:type="dcterms:W3CDTF">2012-11-15T22:17:19Z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CDocsNumber">
    <vt:lpwstr>2490784</vt:lpwstr>
  </property>
  <property fmtid="{D5CDD505-2E9C-101B-9397-08002B2CF9AE}" pid="3" name="PCDocsLibrary">
    <vt:lpwstr> </vt:lpwstr>
  </property>
  <property fmtid="{D5CDD505-2E9C-101B-9397-08002B2CF9AE}" pid="4" name="PCDocsVersion">
    <vt:lpwstr>v1</vt:lpwstr>
  </property>
</Properties>
</file>