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28785" yWindow="9555" windowWidth="14400" windowHeight="9570"/>
  </bookViews>
  <sheets>
    <sheet name="CoverSheet" sheetId="5" r:id="rId1"/>
    <sheet name="Description" sheetId="6" r:id="rId2"/>
    <sheet name="Waterfall" sheetId="4" r:id="rId3"/>
  </sheets>
  <definedNames>
    <definedName name="_ftn1" localSheetId="1">Description!$C$76</definedName>
    <definedName name="_ftn2" localSheetId="1">Description!$C$77</definedName>
    <definedName name="_ftnref1" localSheetId="1">Description!$C$58</definedName>
    <definedName name="_ftnref2" localSheetId="1">Description!$C$72</definedName>
    <definedName name="_Ref343093798" localSheetId="1">Description!$C$58</definedName>
    <definedName name="_xlnm.Print_Area" localSheetId="0">CoverSheet!$A$1:$E$17</definedName>
    <definedName name="_xlnm.Print_Area" localSheetId="1">Description!$A$1:$F$79</definedName>
    <definedName name="_xlnm.Print_Area" localSheetId="2">Waterfall!$A$1:$V$39</definedName>
  </definedNames>
  <calcPr calcId="145621"/>
</workbook>
</file>

<file path=xl/calcChain.xml><?xml version="1.0" encoding="utf-8"?>
<calcChain xmlns="http://schemas.openxmlformats.org/spreadsheetml/2006/main">
  <c r="T10" i="4" l="1"/>
  <c r="R9" i="4"/>
  <c r="T9" i="4" s="1"/>
  <c r="I21" i="4"/>
  <c r="K21" i="4" s="1"/>
  <c r="M21" i="4" s="1"/>
  <c r="O21" i="4" s="1"/>
  <c r="Q21" i="4" s="1"/>
  <c r="S21" i="4" s="1"/>
  <c r="U21" i="4" s="1"/>
  <c r="N17" i="4"/>
  <c r="P17" i="4" s="1"/>
  <c r="R17" i="4" s="1"/>
  <c r="T17" i="4" s="1"/>
  <c r="L12" i="4"/>
  <c r="N12" i="4" s="1"/>
  <c r="P12" i="4" s="1"/>
  <c r="R12" i="4" s="1"/>
  <c r="T12" i="4" s="1"/>
  <c r="J11" i="4"/>
  <c r="L11" i="4" s="1"/>
  <c r="N11" i="4" s="1"/>
  <c r="P11" i="4" s="1"/>
  <c r="R11" i="4" s="1"/>
  <c r="T11" i="4" s="1"/>
  <c r="F8" i="4"/>
  <c r="H8" i="4" s="1"/>
  <c r="J8" i="4" s="1"/>
  <c r="L8" i="4" s="1"/>
  <c r="N8" i="4" s="1"/>
  <c r="P8" i="4" s="1"/>
  <c r="R8" i="4" s="1"/>
  <c r="T8" i="4" s="1"/>
  <c r="E14" i="4"/>
  <c r="G14" i="4" s="1"/>
  <c r="I14" i="4" s="1"/>
  <c r="K14" i="4" s="1"/>
  <c r="M14" i="4" s="1"/>
  <c r="O14" i="4" s="1"/>
  <c r="Q14" i="4" s="1"/>
  <c r="S14" i="4" s="1"/>
  <c r="U14" i="4" s="1"/>
  <c r="E12" i="4"/>
  <c r="G12" i="4" s="1"/>
  <c r="I12" i="4" s="1"/>
  <c r="K12" i="4" s="1"/>
  <c r="M12" i="4" s="1"/>
  <c r="O12" i="4" s="1"/>
  <c r="Q12" i="4" s="1"/>
  <c r="S12" i="4" s="1"/>
  <c r="U12" i="4" s="1"/>
  <c r="E10" i="4"/>
  <c r="G10" i="4" s="1"/>
  <c r="I10" i="4" s="1"/>
  <c r="K10" i="4" s="1"/>
  <c r="M10" i="4" s="1"/>
  <c r="O10" i="4" s="1"/>
  <c r="Q10" i="4" s="1"/>
  <c r="S10" i="4" s="1"/>
  <c r="U10" i="4" s="1"/>
  <c r="D17" i="4"/>
  <c r="F17" i="4" s="1"/>
  <c r="H17" i="4" s="1"/>
  <c r="J17" i="4" s="1"/>
  <c r="D16" i="4"/>
  <c r="F16" i="4" s="1"/>
  <c r="H16" i="4" s="1"/>
  <c r="J16" i="4" s="1"/>
  <c r="L16" i="4" s="1"/>
  <c r="N16" i="4" s="1"/>
  <c r="P16" i="4" s="1"/>
  <c r="R16" i="4" s="1"/>
  <c r="T16" i="4" s="1"/>
  <c r="D15" i="4"/>
  <c r="F15" i="4" s="1"/>
  <c r="H15" i="4" s="1"/>
  <c r="J15" i="4" s="1"/>
  <c r="L15" i="4" s="1"/>
  <c r="N15" i="4" s="1"/>
  <c r="P15" i="4" s="1"/>
  <c r="R15" i="4" s="1"/>
  <c r="T15" i="4" s="1"/>
  <c r="D14" i="4"/>
  <c r="F14" i="4" s="1"/>
  <c r="H14" i="4" s="1"/>
  <c r="J14" i="4" s="1"/>
  <c r="L14" i="4" s="1"/>
  <c r="N14" i="4" s="1"/>
  <c r="P14" i="4" s="1"/>
  <c r="R14" i="4" s="1"/>
  <c r="T14" i="4" s="1"/>
  <c r="D13" i="4"/>
  <c r="F13" i="4" s="1"/>
  <c r="H13" i="4" s="1"/>
  <c r="J13" i="4" s="1"/>
  <c r="L13" i="4" s="1"/>
  <c r="N13" i="4" s="1"/>
  <c r="P13" i="4" s="1"/>
  <c r="R13" i="4" s="1"/>
  <c r="T13" i="4" s="1"/>
  <c r="D12" i="4"/>
  <c r="F12" i="4" s="1"/>
  <c r="H12" i="4" s="1"/>
  <c r="D11" i="4"/>
  <c r="F11" i="4" s="1"/>
  <c r="D10" i="4"/>
  <c r="F10" i="4" s="1"/>
  <c r="H10" i="4" s="1"/>
  <c r="J10" i="4" s="1"/>
  <c r="L10" i="4" s="1"/>
  <c r="N10" i="4" s="1"/>
  <c r="P10" i="4" s="1"/>
  <c r="D9" i="4"/>
  <c r="F9" i="4" s="1"/>
  <c r="H9" i="4" s="1"/>
  <c r="J9" i="4" s="1"/>
  <c r="L9" i="4" s="1"/>
  <c r="N9" i="4" s="1"/>
  <c r="B18" i="4" l="1"/>
  <c r="T20" i="4" l="1"/>
  <c r="T18" i="4"/>
  <c r="T19" i="4" s="1"/>
  <c r="T21" i="4" l="1"/>
  <c r="T22" i="4" s="1"/>
  <c r="B38" i="4" s="1"/>
  <c r="R20" i="4"/>
  <c r="R18" i="4"/>
  <c r="R19" i="4" s="1"/>
  <c r="P20" i="4"/>
  <c r="P18" i="4"/>
  <c r="P19" i="4" s="1"/>
  <c r="N20" i="4"/>
  <c r="N18" i="4"/>
  <c r="N19" i="4" s="1"/>
  <c r="L20" i="4"/>
  <c r="L18" i="4"/>
  <c r="L19" i="4" s="1"/>
  <c r="J18" i="4"/>
  <c r="J19" i="4" s="1"/>
  <c r="J20" i="4"/>
  <c r="H20" i="4"/>
  <c r="H18" i="4"/>
  <c r="H19" i="4" s="1"/>
  <c r="F20" i="4"/>
  <c r="F18" i="4"/>
  <c r="F19" i="4" s="1"/>
  <c r="E21" i="4"/>
  <c r="D20" i="4"/>
  <c r="D18" i="4"/>
  <c r="D19" i="4" s="1"/>
  <c r="C21" i="4"/>
  <c r="B20" i="4"/>
  <c r="B19" i="4"/>
  <c r="H21" i="4" l="1"/>
  <c r="H22" i="4" s="1"/>
  <c r="B32" i="4" s="1"/>
  <c r="R21" i="4"/>
  <c r="R22" i="4" s="1"/>
  <c r="B37" i="4" s="1"/>
  <c r="P21" i="4"/>
  <c r="P22" i="4" s="1"/>
  <c r="B36" i="4" s="1"/>
  <c r="N21" i="4"/>
  <c r="N22" i="4" s="1"/>
  <c r="L21" i="4"/>
  <c r="L22" i="4" s="1"/>
  <c r="B34" i="4" s="1"/>
  <c r="J21" i="4"/>
  <c r="J22" i="4" s="1"/>
  <c r="B33" i="4" s="1"/>
  <c r="F21" i="4"/>
  <c r="F22" i="4" s="1"/>
  <c r="B31" i="4" s="1"/>
  <c r="D21" i="4"/>
  <c r="D22" i="4" s="1"/>
  <c r="B30" i="4" s="1"/>
  <c r="B21" i="4"/>
  <c r="B22" i="4" s="1"/>
  <c r="C34" i="4" l="1"/>
  <c r="C31" i="4"/>
  <c r="C32" i="4"/>
  <c r="C37" i="4"/>
  <c r="C33" i="4"/>
  <c r="B35" i="4"/>
  <c r="C36" i="4" s="1"/>
  <c r="B29" i="4" l="1"/>
  <c r="C30" i="4" s="1"/>
</calcChain>
</file>

<file path=xl/sharedStrings.xml><?xml version="1.0" encoding="utf-8"?>
<sst xmlns="http://schemas.openxmlformats.org/spreadsheetml/2006/main" count="80" uniqueCount="54">
  <si>
    <t>Parameters</t>
  </si>
  <si>
    <t>Debt premium</t>
  </si>
  <si>
    <t>Leverage</t>
  </si>
  <si>
    <t>Debt issuance costs</t>
  </si>
  <si>
    <t>Risk-free rate</t>
  </si>
  <si>
    <t>Asset beta</t>
  </si>
  <si>
    <t>Debt beta</t>
  </si>
  <si>
    <t>TAMRP</t>
  </si>
  <si>
    <t>Corporate tax rate</t>
  </si>
  <si>
    <t>Investor tax rate</t>
  </si>
  <si>
    <t>Equity beta</t>
  </si>
  <si>
    <t>Cost of equity</t>
  </si>
  <si>
    <t>Cost of debt</t>
  </si>
  <si>
    <t>Vanilla WACC (mid-point)</t>
  </si>
  <si>
    <t>Standard Error</t>
  </si>
  <si>
    <t>2012 Vanilla WACC</t>
  </si>
  <si>
    <t>67th percentile</t>
  </si>
  <si>
    <t>2012 Adjusted WACC</t>
  </si>
  <si>
    <t>DPP Reset WACC</t>
  </si>
  <si>
    <t>WACC std error</t>
  </si>
  <si>
    <t>RfR</t>
  </si>
  <si>
    <t>WACC Std Error</t>
  </si>
  <si>
    <t>RfR adjustment</t>
  </si>
  <si>
    <t>Debt premium adjustment</t>
  </si>
  <si>
    <t>Effect of Changes on Vanilla WACC</t>
  </si>
  <si>
    <t>2012 Gas DPP</t>
  </si>
  <si>
    <t>Cumulative effect of changes to the Vanilla WACC</t>
  </si>
  <si>
    <t>WACC Rate</t>
  </si>
  <si>
    <t>Change Component</t>
  </si>
  <si>
    <t>Cumulative</t>
  </si>
  <si>
    <t>Change</t>
  </si>
  <si>
    <t>z-Score ¹</t>
  </si>
  <si>
    <t>Waterfall calculations</t>
  </si>
  <si>
    <t>Output</t>
  </si>
  <si>
    <t>Value (estimate)</t>
  </si>
  <si>
    <t>All parameter changes at once— 2015 Gas WACC</t>
  </si>
  <si>
    <t>All parameter changes at once— 2012 Adjusted WACC</t>
  </si>
  <si>
    <t>¹  z-Score percentile parameter source: clause 4.4.5(3) of the relevant gas services Input Methodology</t>
  </si>
  <si>
    <t>Price-Quality Regulation 1 October 2017 Reset</t>
  </si>
  <si>
    <t>Percentile-adjusted Vanilla  WACC</t>
  </si>
  <si>
    <t>Note: The difference components are dependent on sequence order.</t>
  </si>
  <si>
    <t>This worksheet identifies the impact on the vanilla WACC of each successive parameter change (shown in a red font) from the 2012 Gas DPP to the 2017 Gas DPP.</t>
  </si>
  <si>
    <t>Final Decision v1 Published 31 May 2017</t>
  </si>
  <si>
    <t>Gas Pipeline Businesses</t>
  </si>
  <si>
    <t>Weighted average cost of capital waterfall 2012 to 2017</t>
  </si>
  <si>
    <t>Description</t>
  </si>
  <si>
    <t>Purpose</t>
  </si>
  <si>
    <t>The Model 2 — CPRG workbook calculates the WACC waterfall diagramme for the final 2017 Gas DPP Reset Reasons Paper.</t>
  </si>
  <si>
    <t>Source of data</t>
  </si>
  <si>
    <t>2012 WACC</t>
  </si>
  <si>
    <t>Cost of capital determination - GPB DPP – 20 December 2012 [2012] NZCC 38</t>
  </si>
  <si>
    <t>2017 WACC</t>
  </si>
  <si>
    <t>Cost of capital determination – GPB DPP – 24 May 2017 [2017] NZCC 13</t>
  </si>
  <si>
    <t>2017 Gas DPP suite of models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</si>
</sst>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–&quot;???_);_(* @_)"/>
    <numFmt numFmtId="169" formatCode="_(* #,##0.0_);_(* \(#,##0.0\);_(* &quot;–&quot;???_);_(* @_)"/>
    <numFmt numFmtId="170" formatCode="_(* #,##0.00_);_(* \(#,##0.00\);_(* &quot;–&quot;???_);_(* @_)"/>
    <numFmt numFmtId="171" formatCode="_(* #,##0.0000_);_(* \(#,##0.0000\);_(* &quot;–&quot;??_);_(* @_)"/>
    <numFmt numFmtId="172" formatCode="[$-1409]d\ mmm\ yy;@"/>
    <numFmt numFmtId="173" formatCode="_(* #,##0%_);_(* \(#,##0%\);_(* &quot;–&quot;???_);_(* @_)"/>
    <numFmt numFmtId="174" formatCode="_(* #,##0%_);_(* \(#,##0%\);_(* &quot;–&quot;??_);_(* @_)"/>
    <numFmt numFmtId="175" formatCode="_(* #,##0.0%_);_(* \(#,##0.0%\);_(* &quot;–&quot;??_);_(* @_)"/>
    <numFmt numFmtId="176" formatCode="_(* #,##0.00%_);_(* \(#,##0.00%\);_(* &quot;–&quot;???_);_(* @_)"/>
    <numFmt numFmtId="177" formatCode="_(* #,##0.000%_);_(* \(#,##0.000%\);_(* &quot;–&quot;???_);_(* @_)"/>
    <numFmt numFmtId="178" formatCode="_(@_)"/>
    <numFmt numFmtId="179" formatCode="_(* 0_);_(* \(0\);_(* &quot;–&quot;??_);_(@_)"/>
    <numFmt numFmtId="180" formatCode="_(* #,##0.000_);_(* \(#,##0.000\);_(* &quot;–&quot;??_);_(* 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i/>
      <sz val="10"/>
      <name val="Calibri"/>
      <family val="4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u/>
      <sz val="10"/>
      <color theme="10"/>
      <name val="Arial"/>
      <family val="2"/>
    </font>
    <font>
      <sz val="11"/>
      <color theme="2"/>
      <name val="Calibri"/>
      <family val="2"/>
      <scheme val="minor"/>
    </font>
    <font>
      <b/>
      <sz val="10"/>
      <name val="Calibri"/>
      <family val="4"/>
      <scheme val="minor"/>
    </font>
    <font>
      <sz val="11"/>
      <color theme="9"/>
      <name val="Calibri"/>
      <family val="2"/>
      <scheme val="minor"/>
    </font>
    <font>
      <sz val="11"/>
      <color theme="1"/>
      <name val="Calibri"/>
      <family val="2"/>
    </font>
    <font>
      <b/>
      <sz val="20"/>
      <color theme="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8"/>
      <color theme="2"/>
      <name val="Calibri"/>
      <family val="2"/>
    </font>
    <font>
      <b/>
      <sz val="20"/>
      <color theme="2"/>
      <name val="Calibri"/>
      <family val="2"/>
    </font>
    <font>
      <b/>
      <sz val="14"/>
      <name val="Calibri"/>
      <family val="2"/>
    </font>
    <font>
      <u/>
      <sz val="10"/>
      <color theme="10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/>
      <diagonal/>
    </border>
    <border>
      <left/>
      <right/>
      <top/>
      <bottom style="thin">
        <color theme="7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170" fontId="14" fillId="0" borderId="0" applyFont="0" applyFill="0" applyBorder="0" applyAlignment="0" applyProtection="0">
      <protection locked="0"/>
    </xf>
    <xf numFmtId="169" fontId="14" fillId="0" borderId="0" applyFont="0" applyFill="0" applyBorder="0" applyAlignment="0" applyProtection="0">
      <protection locked="0"/>
    </xf>
    <xf numFmtId="179" fontId="14" fillId="0" borderId="0" applyFont="0" applyFill="0" applyBorder="0" applyAlignment="0" applyProtection="0">
      <alignment horizontal="left"/>
      <protection locked="0"/>
    </xf>
    <xf numFmtId="173" fontId="21" fillId="34" borderId="6" applyNumberFormat="0" applyFill="0" applyAlignment="0"/>
    <xf numFmtId="178" fontId="22" fillId="0" borderId="0" applyFont="0" applyFill="0" applyBorder="0" applyAlignment="0" applyProtection="0">
      <alignment horizontal="left"/>
      <protection locked="0"/>
    </xf>
    <xf numFmtId="165" fontId="1" fillId="36" borderId="7" applyNumberFormat="0" applyFont="0" applyFill="0" applyAlignment="0" applyProtection="0"/>
    <xf numFmtId="177" fontId="3" fillId="3" borderId="0" applyFont="0" applyBorder="0"/>
    <xf numFmtId="175" fontId="3" fillId="0" borderId="0" applyFont="0" applyFill="0" applyBorder="0" applyAlignment="0" applyProtection="0">
      <alignment horizontal="center" vertical="top" wrapText="1"/>
    </xf>
    <xf numFmtId="174" fontId="1" fillId="0" borderId="0" applyFont="0" applyFill="0" applyBorder="0" applyAlignment="0" applyProtection="0"/>
    <xf numFmtId="0" fontId="20" fillId="35" borderId="6" applyNumberFormat="0" applyFill="0">
      <alignment horizontal="centerContinuous" wrapText="1"/>
    </xf>
    <xf numFmtId="172" fontId="14" fillId="0" borderId="0" applyFont="0" applyFill="0" applyBorder="0" applyAlignment="0" applyProtection="0">
      <alignment wrapText="1"/>
    </xf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>
      <protection locked="0"/>
    </xf>
    <xf numFmtId="180" fontId="14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9" fontId="23" fillId="0" borderId="0" applyFill="0" applyAlignment="0"/>
    <xf numFmtId="49" fontId="16" fillId="0" borderId="0" applyFill="0" applyAlignment="0"/>
    <xf numFmtId="49" fontId="17" fillId="0" borderId="0" applyFill="0" applyAlignment="0"/>
    <xf numFmtId="49" fontId="4" fillId="2" borderId="0" applyFill="0" applyBorder="0">
      <alignment horizontal="left"/>
    </xf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19" fillId="34" borderId="6" applyNumberFormat="0" applyFill="0" applyAlignment="0">
      <protection locked="0"/>
    </xf>
    <xf numFmtId="0" fontId="1" fillId="36" borderId="6" applyNumberFormat="0" applyFill="0" applyAlignment="0"/>
    <xf numFmtId="0" fontId="9" fillId="7" borderId="1" applyNumberFormat="0" applyAlignment="0" applyProtection="0"/>
    <xf numFmtId="0" fontId="10" fillId="0" borderId="2" applyNumberFormat="0" applyFill="0" applyAlignment="0" applyProtection="0"/>
    <xf numFmtId="0" fontId="11" fillId="8" borderId="3" applyNumberFormat="0" applyAlignment="0" applyProtection="0"/>
    <xf numFmtId="0" fontId="12" fillId="0" borderId="0" applyNumberFormat="0" applyFill="0" applyBorder="0" applyAlignment="0" applyProtection="0"/>
    <xf numFmtId="0" fontId="1" fillId="9" borderId="4" applyNumberFormat="0" applyFont="0" applyAlignment="0" applyProtection="0"/>
    <xf numFmtId="49" fontId="15" fillId="0" borderId="0" applyFill="0" applyProtection="0">
      <alignment horizontal="left" indent="1"/>
    </xf>
    <xf numFmtId="0" fontId="2" fillId="0" borderId="5" applyNumberFormat="0" applyFill="0" applyAlignment="0" applyProtection="0"/>
    <xf numFmtId="0" fontId="1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3" fillId="33" borderId="0" applyNumberFormat="0" applyBorder="0" applyAlignment="0" applyProtection="0"/>
  </cellStyleXfs>
  <cellXfs count="41">
    <xf numFmtId="0" fontId="0" fillId="0" borderId="0" xfId="0"/>
    <xf numFmtId="176" fontId="1" fillId="0" borderId="6" xfId="30" applyNumberFormat="1" applyFill="1" applyAlignment="1">
      <alignment horizontal="center" vertical="center"/>
    </xf>
    <xf numFmtId="171" fontId="19" fillId="0" borderId="6" xfId="29" applyNumberFormat="1" applyFill="1">
      <protection locked="0"/>
    </xf>
    <xf numFmtId="49" fontId="17" fillId="0" borderId="0" xfId="23"/>
    <xf numFmtId="180" fontId="19" fillId="0" borderId="6" xfId="15" applyFont="1" applyFill="1" applyBorder="1" applyProtection="1">
      <protection locked="0"/>
    </xf>
    <xf numFmtId="0" fontId="20" fillId="0" borderId="9" xfId="11" applyFill="1" applyBorder="1" applyAlignment="1">
      <alignment horizontal="left" vertical="center" wrapText="1"/>
    </xf>
    <xf numFmtId="176" fontId="1" fillId="0" borderId="6" xfId="14" applyFont="1" applyFill="1" applyBorder="1" applyProtection="1"/>
    <xf numFmtId="178" fontId="1" fillId="0" borderId="6" xfId="6" applyFont="1" applyFill="1" applyBorder="1" applyAlignment="1" applyProtection="1"/>
    <xf numFmtId="0" fontId="20" fillId="0" borderId="6" xfId="11" applyFill="1">
      <alignment horizontal="centerContinuous" wrapText="1"/>
    </xf>
    <xf numFmtId="49" fontId="23" fillId="0" borderId="0" xfId="21"/>
    <xf numFmtId="176" fontId="19" fillId="0" borderId="6" xfId="29" applyNumberFormat="1" applyFill="1" applyAlignment="1">
      <alignment horizontal="center" vertical="center"/>
      <protection locked="0"/>
    </xf>
    <xf numFmtId="176" fontId="19" fillId="0" borderId="6" xfId="29" applyNumberFormat="1" applyFill="1">
      <protection locked="0"/>
    </xf>
    <xf numFmtId="49" fontId="16" fillId="0" borderId="0" xfId="22"/>
    <xf numFmtId="171" fontId="1" fillId="0" borderId="6" xfId="30" applyNumberFormat="1" applyFill="1"/>
    <xf numFmtId="0" fontId="20" fillId="0" borderId="9" xfId="11" applyFill="1" applyBorder="1">
      <alignment horizontal="centerContinuous" wrapText="1"/>
    </xf>
    <xf numFmtId="49" fontId="15" fillId="0" borderId="0" xfId="36">
      <alignment horizontal="left" indent="1"/>
    </xf>
    <xf numFmtId="176" fontId="1" fillId="0" borderId="6" xfId="30" applyNumberFormat="1" applyFill="1"/>
    <xf numFmtId="0" fontId="20" fillId="0" borderId="8" xfId="11" applyFill="1" applyBorder="1">
      <alignment horizontal="centerContinuous" wrapText="1"/>
    </xf>
    <xf numFmtId="0" fontId="20" fillId="0" borderId="6" xfId="11" applyFill="1" applyAlignment="1">
      <alignment horizontal="center" vertical="center" wrapText="1"/>
    </xf>
    <xf numFmtId="0" fontId="0" fillId="0" borderId="0" xfId="0"/>
    <xf numFmtId="0" fontId="0" fillId="0" borderId="0" xfId="0" applyFill="1"/>
    <xf numFmtId="49" fontId="15" fillId="0" borderId="0" xfId="36" applyFill="1" applyProtection="1">
      <alignment horizontal="left" indent="1"/>
    </xf>
    <xf numFmtId="49" fontId="16" fillId="0" borderId="0" xfId="22" applyFill="1" applyAlignment="1"/>
    <xf numFmtId="0" fontId="20" fillId="0" borderId="6" xfId="11" applyFill="1" applyAlignment="1">
      <alignment horizontal="centerContinuous" wrapText="1"/>
    </xf>
    <xf numFmtId="0" fontId="24" fillId="3" borderId="0" xfId="0" applyFont="1" applyFill="1" applyBorder="1"/>
    <xf numFmtId="0" fontId="24" fillId="3" borderId="0" xfId="0" applyFont="1" applyFill="1" applyBorder="1" applyAlignment="1">
      <alignment horizontal="centerContinuous"/>
    </xf>
    <xf numFmtId="0" fontId="0" fillId="0" borderId="0" xfId="0" applyBorder="1"/>
    <xf numFmtId="0" fontId="24" fillId="3" borderId="0" xfId="0" applyFont="1" applyFill="1" applyBorder="1" applyAlignment="1"/>
    <xf numFmtId="178" fontId="1" fillId="0" borderId="6" xfId="6" applyFont="1" applyFill="1" applyBorder="1" applyAlignment="1" applyProtection="1">
      <alignment horizontal="left"/>
    </xf>
    <xf numFmtId="0" fontId="25" fillId="3" borderId="0" xfId="0" applyFont="1" applyFill="1" applyBorder="1" applyAlignment="1">
      <alignment horizontal="centerContinuous"/>
    </xf>
    <xf numFmtId="0" fontId="26" fillId="0" borderId="0" xfId="0" applyFont="1" applyFill="1" applyBorder="1" applyAlignment="1">
      <alignment horizontal="centerContinuous"/>
    </xf>
    <xf numFmtId="49" fontId="27" fillId="0" borderId="0" xfId="21" applyFont="1" applyBorder="1"/>
    <xf numFmtId="0" fontId="22" fillId="0" borderId="0" xfId="0" applyFont="1" applyBorder="1"/>
    <xf numFmtId="49" fontId="16" fillId="0" borderId="0" xfId="22" applyFill="1" applyBorder="1" applyAlignment="1">
      <alignment horizontal="left" indent="1"/>
    </xf>
    <xf numFmtId="49" fontId="28" fillId="0" borderId="0" xfId="24" applyFont="1" applyFill="1" applyBorder="1">
      <alignment horizontal="left"/>
    </xf>
    <xf numFmtId="0" fontId="22" fillId="0" borderId="0" xfId="0" applyFont="1"/>
    <xf numFmtId="0" fontId="29" fillId="0" borderId="0" xfId="16" applyFont="1" applyFill="1" applyBorder="1" applyAlignment="1" applyProtection="1">
      <alignment horizontal="left"/>
    </xf>
    <xf numFmtId="0" fontId="29" fillId="0" borderId="0" xfId="16" applyFont="1" applyAlignment="1" applyProtection="1"/>
    <xf numFmtId="0" fontId="22" fillId="0" borderId="0" xfId="0" applyFont="1" applyAlignment="1">
      <alignment horizontal="right"/>
    </xf>
    <xf numFmtId="0" fontId="20" fillId="0" borderId="6" xfId="11" applyFill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62">
    <cellStyle name="20% - Accent1" xfId="39" builtinId="30" hidden="1"/>
    <cellStyle name="20% - Accent2" xfId="43" builtinId="34" hidden="1"/>
    <cellStyle name="20% - Accent3" xfId="47" builtinId="38" hidden="1"/>
    <cellStyle name="20% - Accent4" xfId="51" builtinId="42" hidden="1"/>
    <cellStyle name="20% - Accent5" xfId="55" builtinId="46" hidden="1"/>
    <cellStyle name="20% - Accent6" xfId="59" builtinId="50" hidden="1"/>
    <cellStyle name="40% - Accent1" xfId="40" builtinId="31" hidden="1"/>
    <cellStyle name="40% - Accent2" xfId="44" builtinId="35" hidden="1"/>
    <cellStyle name="40% - Accent3" xfId="48" builtinId="39" hidden="1"/>
    <cellStyle name="40% - Accent4" xfId="52" builtinId="43" hidden="1"/>
    <cellStyle name="40% - Accent5" xfId="56" builtinId="47" hidden="1"/>
    <cellStyle name="40% - Accent6" xfId="60" builtinId="51" hidden="1"/>
    <cellStyle name="60% - Accent1" xfId="41" builtinId="32" hidden="1"/>
    <cellStyle name="60% - Accent2" xfId="45" builtinId="36" hidden="1"/>
    <cellStyle name="60% - Accent3" xfId="49" builtinId="40" hidden="1"/>
    <cellStyle name="60% - Accent4" xfId="53" builtinId="44" hidden="1"/>
    <cellStyle name="60% - Accent5" xfId="57" builtinId="48" hidden="1"/>
    <cellStyle name="60% - Accent6" xfId="61" builtinId="52" hidden="1"/>
    <cellStyle name="Accent1" xfId="38" builtinId="29" hidden="1"/>
    <cellStyle name="Accent2" xfId="42" builtinId="33" hidden="1"/>
    <cellStyle name="Accent3" xfId="46" builtinId="37" hidden="1"/>
    <cellStyle name="Accent4" xfId="50" builtinId="41" hidden="1"/>
    <cellStyle name="Accent5" xfId="54" builtinId="45" hidden="1"/>
    <cellStyle name="Accent6" xfId="58" builtinId="49" hidden="1"/>
    <cellStyle name="Bad" xfId="27" builtinId="27" hidden="1"/>
    <cellStyle name="Calculation" xfId="31" builtinId="22" hidden="1"/>
    <cellStyle name="Check Cell" xfId="33" builtinId="23" hidden="1"/>
    <cellStyle name="Comma" xfId="17" builtinId="3" hidden="1"/>
    <cellStyle name="Comma [0]" xfId="18" builtinId="6" customBuiltin="1"/>
    <cellStyle name="Comma [1]" xfId="3"/>
    <cellStyle name="Comma [2]" xfId="2"/>
    <cellStyle name="Comma [3]" xfId="15"/>
    <cellStyle name="Comma [4]" xfId="13"/>
    <cellStyle name="Currency" xfId="19" builtinId="4" hidden="1"/>
    <cellStyle name="Currency [0]" xfId="20" builtinId="7" hidden="1"/>
    <cellStyle name="Date (short)" xfId="12"/>
    <cellStyle name="Explanatory Text" xfId="36" builtinId="53" customBuiltin="1"/>
    <cellStyle name="Good" xfId="26" builtinId="26" hidden="1"/>
    <cellStyle name="Heading 1" xfId="22" builtinId="16" customBuiltin="1"/>
    <cellStyle name="Heading 2" xfId="23" builtinId="17" customBuiltin="1"/>
    <cellStyle name="Heading 3" xfId="24" builtinId="18" customBuiltin="1"/>
    <cellStyle name="Heading 4" xfId="25" builtinId="19" hidden="1"/>
    <cellStyle name="Hyperlink" xfId="16" builtinId="8" customBuiltin="1"/>
    <cellStyle name="Input" xfId="29" builtinId="20" customBuiltin="1"/>
    <cellStyle name="Label" xfId="11"/>
    <cellStyle name="Link" xfId="5"/>
    <cellStyle name="Linked Cell" xfId="32" builtinId="24" hidden="1"/>
    <cellStyle name="Neutral" xfId="28" builtinId="28" hidden="1"/>
    <cellStyle name="Normal" xfId="0" builtinId="0"/>
    <cellStyle name="Note" xfId="35" builtinId="10" hidden="1"/>
    <cellStyle name="Output" xfId="30" builtinId="21" customBuiltin="1"/>
    <cellStyle name="Percent" xfId="1" builtinId="5" hidden="1"/>
    <cellStyle name="Percent [0]" xfId="10"/>
    <cellStyle name="Percent [1]" xfId="9"/>
    <cellStyle name="Percent [2]" xfId="14"/>
    <cellStyle name="Percent [3]" xfId="8"/>
    <cellStyle name="Rt border" xfId="7"/>
    <cellStyle name="Text" xfId="6"/>
    <cellStyle name="Title" xfId="21" builtinId="15" customBuiltin="1"/>
    <cellStyle name="Total" xfId="37" builtinId="25" hidden="1"/>
    <cellStyle name="Warning Text" xfId="34" builtinId="11" hidden="1"/>
    <cellStyle name="Year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38100</xdr:rowOff>
    </xdr:from>
    <xdr:to>
      <xdr:col>1</xdr:col>
      <xdr:colOff>1216152</xdr:colOff>
      <xdr:row>1</xdr:row>
      <xdr:rowOff>888492</xdr:rowOff>
    </xdr:to>
    <xdr:pic>
      <xdr:nvPicPr>
        <xdr:cNvPr id="4" name="Log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28600"/>
          <a:ext cx="2816352" cy="8503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2209800</xdr:rowOff>
    </xdr:from>
    <xdr:to>
      <xdr:col>4</xdr:col>
      <xdr:colOff>0</xdr:colOff>
      <xdr:row>14</xdr:row>
      <xdr:rowOff>95250</xdr:rowOff>
    </xdr:to>
    <xdr:pic>
      <xdr:nvPicPr>
        <xdr:cNvPr id="5" name="Regulation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"/>
          <a:ext cx="8982075" cy="3295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2</xdr:col>
      <xdr:colOff>3163768</xdr:colOff>
      <xdr:row>25</xdr:row>
      <xdr:rowOff>189626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1685925"/>
          <a:ext cx="4716343" cy="361862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1999674</xdr:colOff>
      <xdr:row>54</xdr:row>
      <xdr:rowOff>59458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975" y="5924550"/>
          <a:ext cx="3552249" cy="48219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EDB template">
  <a:themeElements>
    <a:clrScheme name="Office">
      <a:dk1>
        <a:srgbClr val="000000"/>
      </a:dk1>
      <a:lt1>
        <a:srgbClr val="FFFFFF"/>
      </a:lt1>
      <a:dk2>
        <a:srgbClr val="F9F9F5"/>
      </a:dk2>
      <a:lt2>
        <a:srgbClr val="C00000"/>
      </a:lt2>
      <a:accent1>
        <a:srgbClr val="EAE8DA"/>
      </a:accent1>
      <a:accent2>
        <a:srgbClr val="D7D3BB"/>
      </a:accent2>
      <a:accent3>
        <a:srgbClr val="C9C4A3"/>
      </a:accent3>
      <a:accent4>
        <a:srgbClr val="B0A978"/>
      </a:accent4>
      <a:accent5>
        <a:srgbClr val="968F58"/>
      </a:accent5>
      <a:accent6>
        <a:srgbClr val="645F3A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comcom.govt.nz/dmsdocument/15459" TargetMode="External"/><Relationship Id="rId1" Type="http://schemas.openxmlformats.org/officeDocument/2006/relationships/hyperlink" Target="http://www.comcom.govt.nz/dmsdocument/9735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showGridLines="0" tabSelected="1" view="pageBreakPreview" zoomScaleNormal="100" zoomScaleSheetLayoutView="100" workbookViewId="0"/>
  </sheetViews>
  <sheetFormatPr defaultRowHeight="15" x14ac:dyDescent="0.25"/>
  <cols>
    <col min="1" max="1" width="26.5703125" customWidth="1"/>
    <col min="2" max="2" width="43.140625" customWidth="1"/>
    <col min="3" max="3" width="32.7109375" customWidth="1"/>
    <col min="4" max="4" width="32.28515625" customWidth="1"/>
  </cols>
  <sheetData>
    <row r="1" spans="1:5" ht="15" customHeight="1" x14ac:dyDescent="0.25">
      <c r="A1" s="26"/>
      <c r="B1" s="26"/>
      <c r="C1" s="26"/>
      <c r="D1" s="26"/>
      <c r="E1" s="26"/>
    </row>
    <row r="2" spans="1:5" ht="189" customHeight="1" x14ac:dyDescent="0.25">
      <c r="A2" s="26"/>
      <c r="B2" s="26"/>
      <c r="C2" s="26"/>
      <c r="D2" s="26"/>
      <c r="E2" s="26"/>
    </row>
    <row r="3" spans="1:5" s="19" customFormat="1" ht="22.5" customHeight="1" x14ac:dyDescent="0.35">
      <c r="A3" s="30" t="s">
        <v>43</v>
      </c>
      <c r="B3" s="25"/>
      <c r="C3" s="25"/>
      <c r="D3" s="25"/>
      <c r="E3" s="26"/>
    </row>
    <row r="4" spans="1:5" s="19" customFormat="1" ht="22.5" customHeight="1" x14ac:dyDescent="0.35">
      <c r="A4" s="30" t="s">
        <v>38</v>
      </c>
      <c r="B4" s="25"/>
      <c r="C4" s="25"/>
      <c r="D4" s="25"/>
      <c r="E4" s="26"/>
    </row>
    <row r="5" spans="1:5" s="19" customFormat="1" ht="22.5" customHeight="1" x14ac:dyDescent="0.35">
      <c r="A5" s="30" t="s">
        <v>44</v>
      </c>
      <c r="B5" s="25"/>
      <c r="C5" s="25"/>
      <c r="D5" s="25"/>
      <c r="E5" s="26"/>
    </row>
    <row r="6" spans="1:5" s="19" customFormat="1" ht="22.5" customHeight="1" x14ac:dyDescent="0.25">
      <c r="A6"/>
      <c r="B6" s="25"/>
      <c r="C6" s="25"/>
      <c r="D6" s="25"/>
      <c r="E6" s="26"/>
    </row>
    <row r="7" spans="1:5" s="19" customFormat="1" ht="42" customHeight="1" x14ac:dyDescent="0.25">
      <c r="A7" s="24"/>
      <c r="B7" s="24"/>
      <c r="C7" s="24"/>
      <c r="D7" s="24"/>
      <c r="E7" s="26"/>
    </row>
    <row r="8" spans="1:5" s="19" customFormat="1" ht="15" customHeight="1" x14ac:dyDescent="0.25">
      <c r="A8" s="24"/>
      <c r="B8" s="26"/>
      <c r="C8" s="26"/>
      <c r="D8" s="27"/>
      <c r="E8" s="26"/>
    </row>
    <row r="9" spans="1:5" s="19" customFormat="1" ht="15" customHeight="1" x14ac:dyDescent="0.25">
      <c r="A9" s="24"/>
      <c r="B9" s="26"/>
      <c r="C9" s="26"/>
      <c r="D9" s="24"/>
      <c r="E9" s="26"/>
    </row>
    <row r="10" spans="1:5" s="19" customFormat="1" ht="15" customHeight="1" x14ac:dyDescent="0.25">
      <c r="A10" s="24"/>
      <c r="B10" s="26"/>
      <c r="C10" s="26"/>
      <c r="D10" s="24"/>
      <c r="E10" s="26"/>
    </row>
    <row r="11" spans="1:5" s="19" customFormat="1" ht="15" customHeight="1" x14ac:dyDescent="0.25">
      <c r="A11" s="24"/>
      <c r="B11" s="26"/>
      <c r="C11" s="26"/>
      <c r="D11" s="24"/>
      <c r="E11" s="26"/>
    </row>
    <row r="12" spans="1:5" s="19" customFormat="1" ht="15" customHeight="1" x14ac:dyDescent="0.25">
      <c r="A12" s="24"/>
      <c r="B12" s="26"/>
      <c r="C12" s="26"/>
      <c r="D12" s="27"/>
      <c r="E12" s="26"/>
    </row>
    <row r="13" spans="1:5" s="19" customFormat="1" ht="15" customHeight="1" x14ac:dyDescent="0.25">
      <c r="A13" s="24"/>
      <c r="B13" s="26"/>
      <c r="C13" s="26"/>
      <c r="D13" s="27"/>
      <c r="E13" s="26"/>
    </row>
    <row r="14" spans="1:5" s="19" customFormat="1" ht="15" customHeight="1" x14ac:dyDescent="0.25">
      <c r="A14" s="24"/>
      <c r="B14" s="26"/>
      <c r="C14" s="26"/>
      <c r="D14" s="24"/>
      <c r="E14" s="26"/>
    </row>
    <row r="15" spans="1:5" s="19" customFormat="1" ht="15" customHeight="1" x14ac:dyDescent="0.25">
      <c r="A15" s="24"/>
      <c r="B15" s="26"/>
      <c r="C15" s="26"/>
      <c r="D15" s="24"/>
      <c r="E15" s="26"/>
    </row>
    <row r="16" spans="1:5" s="19" customFormat="1" ht="15" customHeight="1" x14ac:dyDescent="0.25">
      <c r="A16" s="24"/>
      <c r="B16" s="26"/>
      <c r="C16" s="26"/>
      <c r="D16" s="24"/>
      <c r="E16" s="26"/>
    </row>
    <row r="17" spans="1:5" s="19" customFormat="1" ht="15" customHeight="1" x14ac:dyDescent="0.25">
      <c r="A17" s="29" t="s">
        <v>42</v>
      </c>
      <c r="B17" s="25"/>
      <c r="C17" s="25"/>
      <c r="D17" s="25"/>
      <c r="E17" s="26"/>
    </row>
    <row r="18" spans="1:5" s="19" customFormat="1" ht="15" customHeight="1" x14ac:dyDescent="0.25">
      <c r="A18" s="24"/>
      <c r="B18" s="24"/>
      <c r="C18" s="24"/>
      <c r="D18" s="24"/>
      <c r="E18" s="26"/>
    </row>
  </sheetData>
  <sheetProtection formatColumns="0" formatRows="0"/>
  <pageMargins left="0.7" right="0.7" top="0.75" bottom="0.75" header="0.3" footer="0.3"/>
  <pageSetup paperSize="9" scale="60" orientation="portrait" r:id="rId1"/>
  <headerFooter>
    <oddFooter>&amp;L&amp;F&amp;C&amp;A&amp;R&amp;P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showGridLines="0" view="pageBreakPreview" zoomScaleNormal="100" zoomScaleSheetLayoutView="100" workbookViewId="0"/>
  </sheetViews>
  <sheetFormatPr defaultRowHeight="15" x14ac:dyDescent="0.25"/>
  <cols>
    <col min="1" max="1" width="2.7109375" style="19" customWidth="1"/>
    <col min="2" max="2" width="23.28515625" style="19" customWidth="1"/>
    <col min="3" max="3" width="100.7109375" style="19" customWidth="1"/>
    <col min="4" max="5" width="14.7109375" style="19" customWidth="1"/>
    <col min="6" max="6" width="2.7109375" style="19" customWidth="1"/>
    <col min="7" max="16384" width="9.140625" style="19"/>
  </cols>
  <sheetData>
    <row r="1" spans="1:6" ht="26.25" x14ac:dyDescent="0.4">
      <c r="A1" s="31" t="s">
        <v>45</v>
      </c>
      <c r="B1" s="32"/>
      <c r="C1" s="32"/>
      <c r="D1" s="32"/>
      <c r="E1" s="32"/>
      <c r="F1"/>
    </row>
    <row r="2" spans="1:6" x14ac:dyDescent="0.25">
      <c r="A2" s="32"/>
      <c r="B2" s="32"/>
      <c r="C2" s="32"/>
      <c r="D2" s="32"/>
      <c r="F2"/>
    </row>
    <row r="3" spans="1:6" ht="23.25" x14ac:dyDescent="0.35">
      <c r="A3" s="33" t="s">
        <v>46</v>
      </c>
      <c r="B3" s="32"/>
      <c r="C3" s="32"/>
      <c r="D3" s="32"/>
      <c r="F3"/>
    </row>
    <row r="4" spans="1:6" x14ac:dyDescent="0.25">
      <c r="A4" s="32"/>
      <c r="B4" s="32" t="s">
        <v>47</v>
      </c>
      <c r="C4" s="32"/>
      <c r="D4" s="32"/>
      <c r="F4"/>
    </row>
    <row r="5" spans="1:6" ht="23.25" x14ac:dyDescent="0.35">
      <c r="A5" s="33" t="s">
        <v>48</v>
      </c>
      <c r="C5" s="32"/>
      <c r="D5" s="32"/>
      <c r="F5"/>
    </row>
    <row r="6" spans="1:6" ht="15" customHeight="1" x14ac:dyDescent="0.3">
      <c r="A6" s="32"/>
      <c r="B6" s="34" t="s">
        <v>49</v>
      </c>
      <c r="C6" s="32"/>
      <c r="D6" s="32"/>
      <c r="F6"/>
    </row>
    <row r="7" spans="1:6" x14ac:dyDescent="0.25">
      <c r="A7" s="35"/>
      <c r="B7" s="36" t="s">
        <v>50</v>
      </c>
      <c r="C7" s="35"/>
      <c r="D7" s="35"/>
      <c r="F7"/>
    </row>
    <row r="8" spans="1:6" x14ac:dyDescent="0.25">
      <c r="A8" s="32"/>
      <c r="B8" s="32"/>
      <c r="C8" s="32"/>
      <c r="D8" s="32"/>
      <c r="F8"/>
    </row>
    <row r="9" spans="1:6" x14ac:dyDescent="0.25">
      <c r="A9" s="32"/>
      <c r="B9" s="32"/>
      <c r="C9" s="32"/>
      <c r="D9" s="32"/>
      <c r="F9"/>
    </row>
    <row r="10" spans="1:6" x14ac:dyDescent="0.25">
      <c r="A10" s="32"/>
      <c r="B10" s="32"/>
      <c r="C10" s="32"/>
      <c r="D10" s="32"/>
      <c r="F10"/>
    </row>
    <row r="11" spans="1:6" x14ac:dyDescent="0.25">
      <c r="A11" s="32"/>
      <c r="B11" s="32"/>
      <c r="C11" s="32"/>
      <c r="D11" s="32"/>
      <c r="F11"/>
    </row>
    <row r="12" spans="1:6" x14ac:dyDescent="0.25">
      <c r="A12" s="35"/>
      <c r="B12" s="35"/>
      <c r="C12" s="35"/>
      <c r="D12" s="35"/>
      <c r="F12"/>
    </row>
    <row r="13" spans="1:6" x14ac:dyDescent="0.25">
      <c r="A13" s="35"/>
      <c r="B13" s="35"/>
      <c r="C13" s="35"/>
      <c r="D13" s="35"/>
      <c r="F13"/>
    </row>
    <row r="14" spans="1:6" x14ac:dyDescent="0.25">
      <c r="A14" s="35"/>
      <c r="B14" s="35"/>
      <c r="C14" s="35"/>
      <c r="D14" s="35"/>
      <c r="F14"/>
    </row>
    <row r="15" spans="1:6" x14ac:dyDescent="0.25">
      <c r="A15" s="35"/>
      <c r="B15" s="35"/>
      <c r="C15" s="35"/>
      <c r="D15" s="35"/>
      <c r="F15"/>
    </row>
    <row r="16" spans="1:6" x14ac:dyDescent="0.25">
      <c r="A16" s="35"/>
      <c r="B16" s="35"/>
      <c r="C16" s="35"/>
      <c r="D16" s="35"/>
      <c r="F16"/>
    </row>
    <row r="17" spans="1:6" x14ac:dyDescent="0.25">
      <c r="A17" s="35"/>
      <c r="B17" s="35"/>
      <c r="C17" s="35"/>
      <c r="D17" s="35"/>
      <c r="F17"/>
    </row>
    <row r="18" spans="1:6" x14ac:dyDescent="0.25">
      <c r="A18" s="35"/>
      <c r="B18" s="35"/>
      <c r="C18" s="35"/>
      <c r="D18" s="35"/>
      <c r="F18"/>
    </row>
    <row r="19" spans="1:6" x14ac:dyDescent="0.25">
      <c r="A19" s="35"/>
      <c r="B19" s="35"/>
      <c r="C19" s="35"/>
      <c r="D19" s="35"/>
      <c r="F19"/>
    </row>
    <row r="20" spans="1:6" x14ac:dyDescent="0.25">
      <c r="A20" s="35"/>
      <c r="B20" s="35"/>
      <c r="C20" s="35"/>
      <c r="D20" s="35"/>
      <c r="F20"/>
    </row>
    <row r="21" spans="1:6" x14ac:dyDescent="0.25">
      <c r="A21" s="35"/>
      <c r="B21" s="35"/>
      <c r="C21" s="35"/>
      <c r="D21" s="35"/>
      <c r="F21"/>
    </row>
    <row r="22" spans="1:6" x14ac:dyDescent="0.25">
      <c r="A22" s="35"/>
      <c r="B22" s="35"/>
      <c r="C22" s="35"/>
      <c r="D22" s="35"/>
      <c r="F22"/>
    </row>
    <row r="23" spans="1:6" x14ac:dyDescent="0.25">
      <c r="A23" s="35"/>
      <c r="B23" s="35"/>
      <c r="C23" s="35"/>
      <c r="D23" s="35"/>
      <c r="F23"/>
    </row>
    <row r="24" spans="1:6" x14ac:dyDescent="0.25">
      <c r="A24" s="35"/>
      <c r="B24" s="35"/>
      <c r="C24" s="35"/>
      <c r="D24" s="35"/>
      <c r="F24"/>
    </row>
    <row r="25" spans="1:6" x14ac:dyDescent="0.25">
      <c r="A25" s="35"/>
      <c r="B25" s="35"/>
      <c r="C25" s="35"/>
      <c r="D25" s="35"/>
      <c r="F25"/>
    </row>
    <row r="26" spans="1:6" x14ac:dyDescent="0.25">
      <c r="A26" s="35"/>
      <c r="B26" s="35"/>
      <c r="C26" s="35"/>
      <c r="D26" s="35"/>
      <c r="F26"/>
    </row>
    <row r="27" spans="1:6" x14ac:dyDescent="0.25">
      <c r="A27" s="35"/>
      <c r="B27" s="35"/>
      <c r="C27" s="35"/>
      <c r="D27" s="35"/>
      <c r="F27"/>
    </row>
    <row r="28" spans="1:6" ht="18.75" x14ac:dyDescent="0.3">
      <c r="A28" s="35"/>
      <c r="B28" s="34" t="s">
        <v>51</v>
      </c>
      <c r="C28" s="35"/>
      <c r="D28" s="35"/>
      <c r="F28"/>
    </row>
    <row r="29" spans="1:6" x14ac:dyDescent="0.25">
      <c r="A29" s="35"/>
      <c r="B29" s="37" t="s">
        <v>52</v>
      </c>
      <c r="C29" s="38"/>
      <c r="D29" s="35"/>
      <c r="F29"/>
    </row>
    <row r="30" spans="1:6" x14ac:dyDescent="0.25">
      <c r="F30"/>
    </row>
    <row r="31" spans="1:6" x14ac:dyDescent="0.25">
      <c r="F31"/>
    </row>
    <row r="32" spans="1:6" x14ac:dyDescent="0.25">
      <c r="F32"/>
    </row>
    <row r="33" spans="6:6" x14ac:dyDescent="0.25">
      <c r="F33"/>
    </row>
    <row r="34" spans="6:6" x14ac:dyDescent="0.25">
      <c r="F34"/>
    </row>
    <row r="35" spans="6:6" x14ac:dyDescent="0.25">
      <c r="F35"/>
    </row>
    <row r="36" spans="6:6" x14ac:dyDescent="0.25">
      <c r="F36"/>
    </row>
    <row r="37" spans="6:6" x14ac:dyDescent="0.25">
      <c r="F37"/>
    </row>
    <row r="38" spans="6:6" x14ac:dyDescent="0.25">
      <c r="F38"/>
    </row>
    <row r="39" spans="6:6" x14ac:dyDescent="0.25">
      <c r="F39"/>
    </row>
    <row r="40" spans="6:6" x14ac:dyDescent="0.25">
      <c r="F40"/>
    </row>
    <row r="41" spans="6:6" x14ac:dyDescent="0.25">
      <c r="F41"/>
    </row>
    <row r="42" spans="6:6" x14ac:dyDescent="0.25">
      <c r="F42"/>
    </row>
    <row r="43" spans="6:6" x14ac:dyDescent="0.25">
      <c r="F43"/>
    </row>
    <row r="44" spans="6:6" x14ac:dyDescent="0.25">
      <c r="F44"/>
    </row>
    <row r="45" spans="6:6" x14ac:dyDescent="0.25">
      <c r="F45"/>
    </row>
    <row r="46" spans="6:6" x14ac:dyDescent="0.25">
      <c r="F46"/>
    </row>
    <row r="47" spans="6:6" x14ac:dyDescent="0.25">
      <c r="F47"/>
    </row>
    <row r="48" spans="6:6" x14ac:dyDescent="0.25">
      <c r="F48"/>
    </row>
    <row r="49" spans="1:6" x14ac:dyDescent="0.25">
      <c r="F49"/>
    </row>
    <row r="50" spans="1:6" x14ac:dyDescent="0.25">
      <c r="F50"/>
    </row>
    <row r="51" spans="1:6" x14ac:dyDescent="0.25">
      <c r="F51"/>
    </row>
    <row r="52" spans="1:6" x14ac:dyDescent="0.25">
      <c r="F52"/>
    </row>
    <row r="56" spans="1:6" ht="23.25" x14ac:dyDescent="0.35">
      <c r="A56" s="12" t="s">
        <v>53</v>
      </c>
    </row>
  </sheetData>
  <sheetProtection formatColumns="0" formatRows="0"/>
  <hyperlinks>
    <hyperlink ref="B7" r:id="rId1"/>
    <hyperlink ref="B29" r:id="rId2"/>
  </hyperlinks>
  <pageMargins left="0.7" right="0.7" top="0.75" bottom="0.75" header="0.3" footer="0.3"/>
  <pageSetup paperSize="9" scale="55" fitToHeight="0" orientation="portrait" r:id="rId3"/>
  <headerFooter>
    <oddFooter>&amp;L&amp;F&amp;C&amp;A&amp;R&amp;P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38"/>
  <sheetViews>
    <sheetView showGridLines="0" view="pageBreakPreview" zoomScaleNormal="100" zoomScaleSheetLayoutView="100" workbookViewId="0"/>
  </sheetViews>
  <sheetFormatPr defaultRowHeight="15" x14ac:dyDescent="0.25"/>
  <cols>
    <col min="1" max="1" width="27.7109375" customWidth="1"/>
    <col min="2" max="21" width="13.85546875" customWidth="1"/>
    <col min="22" max="22" width="2.7109375" customWidth="1"/>
  </cols>
  <sheetData>
    <row r="1" spans="1:21" ht="26.25" x14ac:dyDescent="0.4">
      <c r="A1" s="9" t="s">
        <v>24</v>
      </c>
    </row>
    <row r="2" spans="1:21" x14ac:dyDescent="0.25">
      <c r="A2" s="15" t="s">
        <v>41</v>
      </c>
    </row>
    <row r="3" spans="1:21" x14ac:dyDescent="0.25">
      <c r="A3" s="15" t="s">
        <v>40</v>
      </c>
    </row>
    <row r="4" spans="1:21" x14ac:dyDescent="0.25">
      <c r="E4" s="20"/>
      <c r="F4" s="20"/>
      <c r="G4" s="20"/>
      <c r="L4" s="20"/>
      <c r="M4" s="20"/>
      <c r="N4" s="20"/>
      <c r="O4" s="20"/>
      <c r="P4" s="20"/>
      <c r="Q4" s="20"/>
    </row>
    <row r="5" spans="1:21" ht="23.25" x14ac:dyDescent="0.35">
      <c r="A5" s="12" t="s">
        <v>32</v>
      </c>
    </row>
    <row r="6" spans="1:21" ht="33" customHeight="1" x14ac:dyDescent="0.25">
      <c r="A6" s="17"/>
      <c r="B6" s="23" t="s">
        <v>25</v>
      </c>
      <c r="C6" s="23"/>
      <c r="D6" s="23" t="s">
        <v>16</v>
      </c>
      <c r="E6" s="23"/>
      <c r="F6" s="23" t="s">
        <v>21</v>
      </c>
      <c r="G6" s="23"/>
      <c r="H6" s="23" t="s">
        <v>2</v>
      </c>
      <c r="I6" s="23"/>
      <c r="J6" s="23" t="s">
        <v>5</v>
      </c>
      <c r="K6" s="23"/>
      <c r="L6" s="23" t="s">
        <v>3</v>
      </c>
      <c r="M6" s="23"/>
      <c r="N6" s="23" t="s">
        <v>36</v>
      </c>
      <c r="O6" s="23"/>
      <c r="P6" s="23" t="s">
        <v>22</v>
      </c>
      <c r="Q6" s="23"/>
      <c r="R6" s="23" t="s">
        <v>23</v>
      </c>
      <c r="S6" s="23"/>
      <c r="T6" s="23" t="s">
        <v>35</v>
      </c>
      <c r="U6" s="23"/>
    </row>
    <row r="7" spans="1:21" ht="26.25" x14ac:dyDescent="0.25">
      <c r="A7" s="14" t="s">
        <v>0</v>
      </c>
      <c r="B7" s="8" t="s">
        <v>34</v>
      </c>
      <c r="C7" s="8" t="s">
        <v>14</v>
      </c>
      <c r="D7" s="8" t="s">
        <v>34</v>
      </c>
      <c r="E7" s="8" t="s">
        <v>14</v>
      </c>
      <c r="F7" s="8" t="s">
        <v>34</v>
      </c>
      <c r="G7" s="8" t="s">
        <v>14</v>
      </c>
      <c r="H7" s="8" t="s">
        <v>34</v>
      </c>
      <c r="I7" s="8" t="s">
        <v>14</v>
      </c>
      <c r="J7" s="8" t="s">
        <v>34</v>
      </c>
      <c r="K7" s="8" t="s">
        <v>14</v>
      </c>
      <c r="L7" s="8" t="s">
        <v>34</v>
      </c>
      <c r="M7" s="8" t="s">
        <v>14</v>
      </c>
      <c r="N7" s="8" t="s">
        <v>34</v>
      </c>
      <c r="O7" s="8" t="s">
        <v>14</v>
      </c>
      <c r="P7" s="8" t="s">
        <v>34</v>
      </c>
      <c r="Q7" s="8" t="s">
        <v>14</v>
      </c>
      <c r="R7" s="8" t="s">
        <v>34</v>
      </c>
      <c r="S7" s="8" t="s">
        <v>14</v>
      </c>
      <c r="T7" s="8" t="s">
        <v>34</v>
      </c>
      <c r="U7" s="8" t="s">
        <v>14</v>
      </c>
    </row>
    <row r="8" spans="1:21" s="19" customFormat="1" x14ac:dyDescent="0.25">
      <c r="A8" s="7" t="s">
        <v>31</v>
      </c>
      <c r="B8" s="4">
        <v>0.67400000000000004</v>
      </c>
      <c r="C8" s="2"/>
      <c r="D8" s="4">
        <v>0.44</v>
      </c>
      <c r="E8" s="2"/>
      <c r="F8" s="16">
        <f t="shared" ref="F8:T17" si="0">D8</f>
        <v>0.44</v>
      </c>
      <c r="G8" s="2"/>
      <c r="H8" s="16">
        <f t="shared" si="0"/>
        <v>0.44</v>
      </c>
      <c r="I8" s="2"/>
      <c r="J8" s="16">
        <f t="shared" si="0"/>
        <v>0.44</v>
      </c>
      <c r="K8" s="2"/>
      <c r="L8" s="16">
        <f t="shared" si="0"/>
        <v>0.44</v>
      </c>
      <c r="M8" s="2"/>
      <c r="N8" s="16">
        <f t="shared" si="0"/>
        <v>0.44</v>
      </c>
      <c r="O8" s="2"/>
      <c r="P8" s="16">
        <f t="shared" si="0"/>
        <v>0.44</v>
      </c>
      <c r="Q8" s="2"/>
      <c r="R8" s="16">
        <f t="shared" si="0"/>
        <v>0.44</v>
      </c>
      <c r="S8" s="2"/>
      <c r="T8" s="16">
        <f t="shared" si="0"/>
        <v>0.44</v>
      </c>
      <c r="U8" s="2"/>
    </row>
    <row r="9" spans="1:21" x14ac:dyDescent="0.25">
      <c r="A9" s="7" t="s">
        <v>4</v>
      </c>
      <c r="B9" s="11">
        <v>2.8799999999999999E-2</v>
      </c>
      <c r="C9" s="2"/>
      <c r="D9" s="16">
        <f>B9</f>
        <v>2.8799999999999999E-2</v>
      </c>
      <c r="E9" s="2"/>
      <c r="F9" s="16">
        <f t="shared" si="0"/>
        <v>2.8799999999999999E-2</v>
      </c>
      <c r="G9" s="2"/>
      <c r="H9" s="16">
        <f t="shared" si="0"/>
        <v>2.8799999999999999E-2</v>
      </c>
      <c r="I9" s="2"/>
      <c r="J9" s="16">
        <f t="shared" si="0"/>
        <v>2.8799999999999999E-2</v>
      </c>
      <c r="K9" s="2"/>
      <c r="L9" s="16">
        <f t="shared" si="0"/>
        <v>2.8799999999999999E-2</v>
      </c>
      <c r="M9" s="2"/>
      <c r="N9" s="16">
        <f t="shared" si="0"/>
        <v>2.8799999999999999E-2</v>
      </c>
      <c r="O9" s="2"/>
      <c r="P9" s="11">
        <v>2.75E-2</v>
      </c>
      <c r="Q9" s="2"/>
      <c r="R9" s="16">
        <f t="shared" si="0"/>
        <v>2.75E-2</v>
      </c>
      <c r="S9" s="2"/>
      <c r="T9" s="16">
        <f t="shared" si="0"/>
        <v>2.75E-2</v>
      </c>
      <c r="U9" s="2"/>
    </row>
    <row r="10" spans="1:21" x14ac:dyDescent="0.25">
      <c r="A10" s="7" t="s">
        <v>1</v>
      </c>
      <c r="B10" s="11">
        <v>2.1499999999999998E-2</v>
      </c>
      <c r="C10" s="2">
        <v>1.5E-3</v>
      </c>
      <c r="D10" s="16">
        <f t="shared" ref="D10:D17" si="1">B10</f>
        <v>2.1499999999999998E-2</v>
      </c>
      <c r="E10" s="16">
        <f>C10</f>
        <v>1.5E-3</v>
      </c>
      <c r="F10" s="16">
        <f t="shared" si="0"/>
        <v>2.1499999999999998E-2</v>
      </c>
      <c r="G10" s="16">
        <f>E10</f>
        <v>1.5E-3</v>
      </c>
      <c r="H10" s="16">
        <f t="shared" si="0"/>
        <v>2.1499999999999998E-2</v>
      </c>
      <c r="I10" s="16">
        <f>G10</f>
        <v>1.5E-3</v>
      </c>
      <c r="J10" s="16">
        <f t="shared" si="0"/>
        <v>2.1499999999999998E-2</v>
      </c>
      <c r="K10" s="16">
        <f>I10</f>
        <v>1.5E-3</v>
      </c>
      <c r="L10" s="16">
        <f t="shared" si="0"/>
        <v>2.1499999999999998E-2</v>
      </c>
      <c r="M10" s="16">
        <f>K10</f>
        <v>1.5E-3</v>
      </c>
      <c r="N10" s="16">
        <f t="shared" si="0"/>
        <v>2.1499999999999998E-2</v>
      </c>
      <c r="O10" s="16">
        <f>M10</f>
        <v>1.5E-3</v>
      </c>
      <c r="P10" s="16">
        <f t="shared" si="0"/>
        <v>2.1499999999999998E-2</v>
      </c>
      <c r="Q10" s="16">
        <f>O10</f>
        <v>1.5E-3</v>
      </c>
      <c r="R10" s="11">
        <v>1.8100000000000002E-2</v>
      </c>
      <c r="S10" s="16">
        <f>Q10</f>
        <v>1.5E-3</v>
      </c>
      <c r="T10" s="16">
        <f t="shared" si="0"/>
        <v>1.8100000000000002E-2</v>
      </c>
      <c r="U10" s="16">
        <f>S10</f>
        <v>1.5E-3</v>
      </c>
    </row>
    <row r="11" spans="1:21" x14ac:dyDescent="0.25">
      <c r="A11" s="7" t="s">
        <v>2</v>
      </c>
      <c r="B11" s="11">
        <v>0.44</v>
      </c>
      <c r="C11" s="2"/>
      <c r="D11" s="16">
        <f t="shared" si="1"/>
        <v>0.44</v>
      </c>
      <c r="E11" s="2"/>
      <c r="F11" s="16">
        <f t="shared" si="0"/>
        <v>0.44</v>
      </c>
      <c r="G11" s="2"/>
      <c r="H11" s="11">
        <v>0.42</v>
      </c>
      <c r="I11" s="2"/>
      <c r="J11" s="16">
        <f t="shared" si="0"/>
        <v>0.42</v>
      </c>
      <c r="K11" s="2"/>
      <c r="L11" s="16">
        <f t="shared" si="0"/>
        <v>0.42</v>
      </c>
      <c r="M11" s="2"/>
      <c r="N11" s="16">
        <f t="shared" si="0"/>
        <v>0.42</v>
      </c>
      <c r="O11" s="2"/>
      <c r="P11" s="16">
        <f t="shared" si="0"/>
        <v>0.42</v>
      </c>
      <c r="Q11" s="2"/>
      <c r="R11" s="16">
        <f t="shared" si="0"/>
        <v>0.42</v>
      </c>
      <c r="S11" s="2"/>
      <c r="T11" s="16">
        <f t="shared" si="0"/>
        <v>0.42</v>
      </c>
      <c r="U11" s="2"/>
    </row>
    <row r="12" spans="1:21" x14ac:dyDescent="0.25">
      <c r="A12" s="7" t="s">
        <v>5</v>
      </c>
      <c r="B12" s="11">
        <v>0.44</v>
      </c>
      <c r="C12" s="2">
        <v>0.14000000000000001</v>
      </c>
      <c r="D12" s="16">
        <f t="shared" si="1"/>
        <v>0.44</v>
      </c>
      <c r="E12" s="16">
        <f>C12</f>
        <v>0.14000000000000001</v>
      </c>
      <c r="F12" s="16">
        <f t="shared" si="0"/>
        <v>0.44</v>
      </c>
      <c r="G12" s="16">
        <f>E12</f>
        <v>0.14000000000000001</v>
      </c>
      <c r="H12" s="16">
        <f t="shared" si="0"/>
        <v>0.44</v>
      </c>
      <c r="I12" s="16">
        <f>G12</f>
        <v>0.14000000000000001</v>
      </c>
      <c r="J12" s="11">
        <v>0.4</v>
      </c>
      <c r="K12" s="16">
        <f>I12</f>
        <v>0.14000000000000001</v>
      </c>
      <c r="L12" s="16">
        <f t="shared" si="0"/>
        <v>0.4</v>
      </c>
      <c r="M12" s="16">
        <f>K12</f>
        <v>0.14000000000000001</v>
      </c>
      <c r="N12" s="16">
        <f t="shared" si="0"/>
        <v>0.4</v>
      </c>
      <c r="O12" s="16">
        <f>M12</f>
        <v>0.14000000000000001</v>
      </c>
      <c r="P12" s="16">
        <f t="shared" si="0"/>
        <v>0.4</v>
      </c>
      <c r="Q12" s="16">
        <f>O12</f>
        <v>0.14000000000000001</v>
      </c>
      <c r="R12" s="16">
        <f t="shared" si="0"/>
        <v>0.4</v>
      </c>
      <c r="S12" s="16">
        <f>Q12</f>
        <v>0.14000000000000001</v>
      </c>
      <c r="T12" s="16">
        <f t="shared" si="0"/>
        <v>0.4</v>
      </c>
      <c r="U12" s="16">
        <f>S12</f>
        <v>0.14000000000000001</v>
      </c>
    </row>
    <row r="13" spans="1:21" x14ac:dyDescent="0.25">
      <c r="A13" s="7" t="s">
        <v>6</v>
      </c>
      <c r="B13" s="11">
        <v>0</v>
      </c>
      <c r="C13" s="2"/>
      <c r="D13" s="16">
        <f t="shared" si="1"/>
        <v>0</v>
      </c>
      <c r="E13" s="2"/>
      <c r="F13" s="16">
        <f t="shared" si="0"/>
        <v>0</v>
      </c>
      <c r="G13" s="2"/>
      <c r="H13" s="16">
        <f t="shared" si="0"/>
        <v>0</v>
      </c>
      <c r="I13" s="2"/>
      <c r="J13" s="16">
        <f t="shared" si="0"/>
        <v>0</v>
      </c>
      <c r="K13" s="2"/>
      <c r="L13" s="16">
        <f t="shared" si="0"/>
        <v>0</v>
      </c>
      <c r="M13" s="2"/>
      <c r="N13" s="16">
        <f t="shared" si="0"/>
        <v>0</v>
      </c>
      <c r="O13" s="2"/>
      <c r="P13" s="16">
        <f t="shared" si="0"/>
        <v>0</v>
      </c>
      <c r="Q13" s="2"/>
      <c r="R13" s="16">
        <f t="shared" si="0"/>
        <v>0</v>
      </c>
      <c r="S13" s="2"/>
      <c r="T13" s="16">
        <f t="shared" si="0"/>
        <v>0</v>
      </c>
      <c r="U13" s="2"/>
    </row>
    <row r="14" spans="1:21" x14ac:dyDescent="0.25">
      <c r="A14" s="7" t="s">
        <v>7</v>
      </c>
      <c r="B14" s="11">
        <v>7.0000000000000007E-2</v>
      </c>
      <c r="C14" s="2">
        <v>1.4999999999999999E-2</v>
      </c>
      <c r="D14" s="16">
        <f t="shared" si="1"/>
        <v>7.0000000000000007E-2</v>
      </c>
      <c r="E14" s="16">
        <f>C14</f>
        <v>1.4999999999999999E-2</v>
      </c>
      <c r="F14" s="16">
        <f t="shared" si="0"/>
        <v>7.0000000000000007E-2</v>
      </c>
      <c r="G14" s="16">
        <f>E14</f>
        <v>1.4999999999999999E-2</v>
      </c>
      <c r="H14" s="16">
        <f t="shared" si="0"/>
        <v>7.0000000000000007E-2</v>
      </c>
      <c r="I14" s="16">
        <f>G14</f>
        <v>1.4999999999999999E-2</v>
      </c>
      <c r="J14" s="16">
        <f t="shared" si="0"/>
        <v>7.0000000000000007E-2</v>
      </c>
      <c r="K14" s="16">
        <f>I14</f>
        <v>1.4999999999999999E-2</v>
      </c>
      <c r="L14" s="16">
        <f t="shared" si="0"/>
        <v>7.0000000000000007E-2</v>
      </c>
      <c r="M14" s="16">
        <f>K14</f>
        <v>1.4999999999999999E-2</v>
      </c>
      <c r="N14" s="16">
        <f t="shared" si="0"/>
        <v>7.0000000000000007E-2</v>
      </c>
      <c r="O14" s="16">
        <f>M14</f>
        <v>1.4999999999999999E-2</v>
      </c>
      <c r="P14" s="16">
        <f t="shared" si="0"/>
        <v>7.0000000000000007E-2</v>
      </c>
      <c r="Q14" s="16">
        <f>O14</f>
        <v>1.4999999999999999E-2</v>
      </c>
      <c r="R14" s="16">
        <f t="shared" si="0"/>
        <v>7.0000000000000007E-2</v>
      </c>
      <c r="S14" s="16">
        <f>Q14</f>
        <v>1.4999999999999999E-2</v>
      </c>
      <c r="T14" s="16">
        <f t="shared" si="0"/>
        <v>7.0000000000000007E-2</v>
      </c>
      <c r="U14" s="16">
        <f>S14</f>
        <v>1.4999999999999999E-2</v>
      </c>
    </row>
    <row r="15" spans="1:21" x14ac:dyDescent="0.25">
      <c r="A15" s="7" t="s">
        <v>8</v>
      </c>
      <c r="B15" s="11">
        <v>0.28000000000000003</v>
      </c>
      <c r="C15" s="2"/>
      <c r="D15" s="16">
        <f t="shared" si="1"/>
        <v>0.28000000000000003</v>
      </c>
      <c r="E15" s="2"/>
      <c r="F15" s="16">
        <f t="shared" si="0"/>
        <v>0.28000000000000003</v>
      </c>
      <c r="G15" s="2"/>
      <c r="H15" s="16">
        <f t="shared" si="0"/>
        <v>0.28000000000000003</v>
      </c>
      <c r="I15" s="2"/>
      <c r="J15" s="16">
        <f t="shared" si="0"/>
        <v>0.28000000000000003</v>
      </c>
      <c r="K15" s="2"/>
      <c r="L15" s="16">
        <f t="shared" si="0"/>
        <v>0.28000000000000003</v>
      </c>
      <c r="M15" s="2"/>
      <c r="N15" s="16">
        <f t="shared" si="0"/>
        <v>0.28000000000000003</v>
      </c>
      <c r="O15" s="2"/>
      <c r="P15" s="16">
        <f t="shared" si="0"/>
        <v>0.28000000000000003</v>
      </c>
      <c r="Q15" s="2"/>
      <c r="R15" s="16">
        <f t="shared" si="0"/>
        <v>0.28000000000000003</v>
      </c>
      <c r="S15" s="2"/>
      <c r="T15" s="16">
        <f t="shared" si="0"/>
        <v>0.28000000000000003</v>
      </c>
      <c r="U15" s="2"/>
    </row>
    <row r="16" spans="1:21" x14ac:dyDescent="0.25">
      <c r="A16" s="7" t="s">
        <v>9</v>
      </c>
      <c r="B16" s="11">
        <v>0.28000000000000003</v>
      </c>
      <c r="C16" s="2"/>
      <c r="D16" s="16">
        <f t="shared" si="1"/>
        <v>0.28000000000000003</v>
      </c>
      <c r="E16" s="2"/>
      <c r="F16" s="16">
        <f t="shared" si="0"/>
        <v>0.28000000000000003</v>
      </c>
      <c r="G16" s="2"/>
      <c r="H16" s="16">
        <f t="shared" si="0"/>
        <v>0.28000000000000003</v>
      </c>
      <c r="I16" s="2"/>
      <c r="J16" s="16">
        <f t="shared" si="0"/>
        <v>0.28000000000000003</v>
      </c>
      <c r="K16" s="2"/>
      <c r="L16" s="16">
        <f t="shared" si="0"/>
        <v>0.28000000000000003</v>
      </c>
      <c r="M16" s="2"/>
      <c r="N16" s="16">
        <f t="shared" si="0"/>
        <v>0.28000000000000003</v>
      </c>
      <c r="O16" s="2"/>
      <c r="P16" s="16">
        <f t="shared" si="0"/>
        <v>0.28000000000000003</v>
      </c>
      <c r="Q16" s="2"/>
      <c r="R16" s="16">
        <f t="shared" si="0"/>
        <v>0.28000000000000003</v>
      </c>
      <c r="S16" s="2"/>
      <c r="T16" s="16">
        <f t="shared" si="0"/>
        <v>0.28000000000000003</v>
      </c>
      <c r="U16" s="2"/>
    </row>
    <row r="17" spans="1:21" x14ac:dyDescent="0.25">
      <c r="A17" s="7" t="s">
        <v>3</v>
      </c>
      <c r="B17" s="11">
        <v>3.5000000000000001E-3</v>
      </c>
      <c r="C17" s="2"/>
      <c r="D17" s="16">
        <f t="shared" si="1"/>
        <v>3.5000000000000001E-3</v>
      </c>
      <c r="E17" s="2"/>
      <c r="F17" s="16">
        <f t="shared" si="0"/>
        <v>3.5000000000000001E-3</v>
      </c>
      <c r="G17" s="2"/>
      <c r="H17" s="16">
        <f t="shared" si="0"/>
        <v>3.5000000000000001E-3</v>
      </c>
      <c r="I17" s="2"/>
      <c r="J17" s="16">
        <f t="shared" si="0"/>
        <v>3.5000000000000001E-3</v>
      </c>
      <c r="K17" s="2"/>
      <c r="L17" s="11">
        <v>2E-3</v>
      </c>
      <c r="M17" s="2"/>
      <c r="N17" s="16">
        <f t="shared" si="0"/>
        <v>2E-3</v>
      </c>
      <c r="O17" s="2"/>
      <c r="P17" s="16">
        <f t="shared" si="0"/>
        <v>2E-3</v>
      </c>
      <c r="Q17" s="2"/>
      <c r="R17" s="16">
        <f t="shared" si="0"/>
        <v>2E-3</v>
      </c>
      <c r="S17" s="2"/>
      <c r="T17" s="16">
        <f t="shared" si="0"/>
        <v>2E-3</v>
      </c>
      <c r="U17" s="2"/>
    </row>
    <row r="18" spans="1:21" x14ac:dyDescent="0.25">
      <c r="A18" s="7" t="s">
        <v>10</v>
      </c>
      <c r="B18" s="16">
        <f>ROUND(B12+(B12-B13)*B11/(1-B11),2)</f>
        <v>0.79</v>
      </c>
      <c r="C18" s="13"/>
      <c r="D18" s="16">
        <f>ROUND(D12+(D12-D13)*D11/(1-D11),2)</f>
        <v>0.79</v>
      </c>
      <c r="E18" s="13"/>
      <c r="F18" s="16">
        <f>ROUND(F12+(F12-F13)*F11/(1-F11),2)</f>
        <v>0.79</v>
      </c>
      <c r="G18" s="13"/>
      <c r="H18" s="16">
        <f>ROUND(H12+(H12-H13)*H11/(1-H11),2)</f>
        <v>0.76</v>
      </c>
      <c r="I18" s="13"/>
      <c r="J18" s="16">
        <f>ROUND(J12+(J12-J13)*J11/(1-J11),2)</f>
        <v>0.69</v>
      </c>
      <c r="K18" s="13"/>
      <c r="L18" s="16">
        <f>ROUND(L12+(L12-L13)*L11/(1-L11),2)</f>
        <v>0.69</v>
      </c>
      <c r="M18" s="13"/>
      <c r="N18" s="16">
        <f>ROUND(N12+(N12-N13)*N11/(1-N11),2)</f>
        <v>0.69</v>
      </c>
      <c r="O18" s="13"/>
      <c r="P18" s="16">
        <f>ROUND(P12+(P12-P13)*P11/(1-P11),2)</f>
        <v>0.69</v>
      </c>
      <c r="Q18" s="13"/>
      <c r="R18" s="16">
        <f>ROUND(R12+(R12-R13)*R11/(1-R11),2)</f>
        <v>0.69</v>
      </c>
      <c r="S18" s="13"/>
      <c r="T18" s="16">
        <f>ROUND(T12+(T12-T13)*T11/(1-T11),2)</f>
        <v>0.69</v>
      </c>
      <c r="U18" s="13"/>
    </row>
    <row r="19" spans="1:21" x14ac:dyDescent="0.25">
      <c r="A19" s="7" t="s">
        <v>11</v>
      </c>
      <c r="B19" s="16">
        <f>B9*(1-B16)+B18*B14</f>
        <v>7.6036000000000006E-2</v>
      </c>
      <c r="C19" s="13"/>
      <c r="D19" s="16">
        <f>D9*(1-D16)+D18*D14</f>
        <v>7.6036000000000006E-2</v>
      </c>
      <c r="E19" s="13"/>
      <c r="F19" s="16">
        <f>F9*(1-F16)+F18*F14</f>
        <v>7.6036000000000006E-2</v>
      </c>
      <c r="G19" s="13"/>
      <c r="H19" s="16">
        <f>H9*(1-H16)+H18*H14</f>
        <v>7.3936000000000002E-2</v>
      </c>
      <c r="I19" s="13"/>
      <c r="J19" s="16">
        <f>J9*(1-J16)+J18*J14</f>
        <v>6.9036E-2</v>
      </c>
      <c r="K19" s="13"/>
      <c r="L19" s="16">
        <f>L9*(1-L16)+L18*L14</f>
        <v>6.9036E-2</v>
      </c>
      <c r="M19" s="13"/>
      <c r="N19" s="16">
        <f>N9*(1-N16)+N18*N14</f>
        <v>6.9036E-2</v>
      </c>
      <c r="O19" s="13"/>
      <c r="P19" s="16">
        <f>P9*(1-P16)+P18*P14</f>
        <v>6.8099999999999994E-2</v>
      </c>
      <c r="Q19" s="13"/>
      <c r="R19" s="16">
        <f>R9*(1-R16)+R18*R14</f>
        <v>6.8099999999999994E-2</v>
      </c>
      <c r="S19" s="13"/>
      <c r="T19" s="16">
        <f>T9*(1-T16)+T18*T14</f>
        <v>6.8099999999999994E-2</v>
      </c>
      <c r="U19" s="13"/>
    </row>
    <row r="20" spans="1:21" x14ac:dyDescent="0.25">
      <c r="A20" s="7" t="s">
        <v>12</v>
      </c>
      <c r="B20" s="16">
        <f>B9+B10+B17</f>
        <v>5.3800000000000001E-2</v>
      </c>
      <c r="C20" s="13"/>
      <c r="D20" s="16">
        <f>D9+D10+D17</f>
        <v>5.3800000000000001E-2</v>
      </c>
      <c r="E20" s="13"/>
      <c r="F20" s="16">
        <f>F9+F10+F17</f>
        <v>5.3800000000000001E-2</v>
      </c>
      <c r="G20" s="13"/>
      <c r="H20" s="16">
        <f>H9+H10+H17</f>
        <v>5.3800000000000001E-2</v>
      </c>
      <c r="I20" s="13"/>
      <c r="J20" s="16">
        <f>J9+J10+J17</f>
        <v>5.3800000000000001E-2</v>
      </c>
      <c r="K20" s="13"/>
      <c r="L20" s="16">
        <f>L9+L10+L17</f>
        <v>5.2299999999999999E-2</v>
      </c>
      <c r="M20" s="13"/>
      <c r="N20" s="16">
        <f>N9+N10+N17</f>
        <v>5.2299999999999999E-2</v>
      </c>
      <c r="O20" s="13"/>
      <c r="P20" s="16">
        <f>P9+P10+P17</f>
        <v>5.1000000000000004E-2</v>
      </c>
      <c r="Q20" s="13"/>
      <c r="R20" s="16">
        <f>R9+R10+R17</f>
        <v>4.7600000000000003E-2</v>
      </c>
      <c r="S20" s="13"/>
      <c r="T20" s="16">
        <f>T9+T10+T17</f>
        <v>4.7600000000000003E-2</v>
      </c>
      <c r="U20" s="13"/>
    </row>
    <row r="21" spans="1:21" x14ac:dyDescent="0.25">
      <c r="A21" s="7" t="s">
        <v>13</v>
      </c>
      <c r="B21" s="16">
        <f>B19*(1-B11)+B20*B11</f>
        <v>6.6252160000000004E-2</v>
      </c>
      <c r="C21" s="13">
        <f>SQRT(0.000048+(0.0196*B14^2)+(0.1936*C10^2))</f>
        <v>1.2019800331120314E-2</v>
      </c>
      <c r="D21" s="16">
        <f>D19*(1-D11)+D20*D11</f>
        <v>6.6252160000000004E-2</v>
      </c>
      <c r="E21" s="13">
        <f>SQRT(0.000048+(0.0196*D14^2)+(0.1936*E10^2))</f>
        <v>1.2019800331120314E-2</v>
      </c>
      <c r="F21" s="16">
        <f>F19*(1-F11)+F20*F11</f>
        <v>6.6252160000000004E-2</v>
      </c>
      <c r="G21" s="2">
        <v>1.0500000000000001E-2</v>
      </c>
      <c r="H21" s="16">
        <f>H19*(1-H11)+H20*H11</f>
        <v>6.5478880000000003E-2</v>
      </c>
      <c r="I21" s="13">
        <f>G21</f>
        <v>1.0500000000000001E-2</v>
      </c>
      <c r="J21" s="16">
        <f>J19*(1-J11)+J20*J11</f>
        <v>6.2636880000000006E-2</v>
      </c>
      <c r="K21" s="13">
        <f>I21</f>
        <v>1.0500000000000001E-2</v>
      </c>
      <c r="L21" s="16">
        <f>L19*(1-L11)+L20*L11</f>
        <v>6.2006880000000007E-2</v>
      </c>
      <c r="M21" s="13">
        <f>K21</f>
        <v>1.0500000000000001E-2</v>
      </c>
      <c r="N21" s="16">
        <f>N19*(1-N11)+N20*N11</f>
        <v>6.2006880000000007E-2</v>
      </c>
      <c r="O21" s="13">
        <f>M21</f>
        <v>1.0500000000000001E-2</v>
      </c>
      <c r="P21" s="16">
        <f>P19*(1-P11)+P20*P11</f>
        <v>6.0918E-2</v>
      </c>
      <c r="Q21" s="13">
        <f>O21</f>
        <v>1.0500000000000001E-2</v>
      </c>
      <c r="R21" s="16">
        <f>R19*(1-R11)+R20*R11</f>
        <v>5.9490000000000001E-2</v>
      </c>
      <c r="S21" s="13">
        <f>Q21</f>
        <v>1.0500000000000001E-2</v>
      </c>
      <c r="T21" s="16">
        <f>T19*(1-T11)+T20*T11</f>
        <v>5.9490000000000001E-2</v>
      </c>
      <c r="U21" s="13">
        <f>S21</f>
        <v>1.0500000000000001E-2</v>
      </c>
    </row>
    <row r="22" spans="1:21" x14ac:dyDescent="0.25">
      <c r="A22" s="7" t="s">
        <v>39</v>
      </c>
      <c r="B22" s="6">
        <f>B21+(C21*B8)</f>
        <v>7.4353505423175092E-2</v>
      </c>
      <c r="C22" s="6"/>
      <c r="D22" s="6">
        <f>D21+(E21*D8)</f>
        <v>7.1540872145692935E-2</v>
      </c>
      <c r="E22" s="6"/>
      <c r="F22" s="6">
        <f>F21+(G21*F8)</f>
        <v>7.0872160000000003E-2</v>
      </c>
      <c r="G22" s="6"/>
      <c r="H22" s="6">
        <f>H21+(I21*H8)</f>
        <v>7.0098880000000002E-2</v>
      </c>
      <c r="I22" s="6"/>
      <c r="J22" s="6">
        <f>J21+(K21*J8)</f>
        <v>6.7256880000000005E-2</v>
      </c>
      <c r="K22" s="6"/>
      <c r="L22" s="6">
        <f>L21+(M21*L8)</f>
        <v>6.6626880000000013E-2</v>
      </c>
      <c r="M22" s="6"/>
      <c r="N22" s="6">
        <f>N21+(O21*N8)</f>
        <v>6.6626880000000013E-2</v>
      </c>
      <c r="O22" s="6"/>
      <c r="P22" s="6">
        <f>P21+(Q21*P8)</f>
        <v>6.5537999999999999E-2</v>
      </c>
      <c r="Q22" s="6"/>
      <c r="R22" s="6">
        <f>R21+(S21*R8)</f>
        <v>6.411E-2</v>
      </c>
      <c r="S22" s="6"/>
      <c r="T22" s="6">
        <f>T21+(U21*T8)</f>
        <v>6.411E-2</v>
      </c>
      <c r="U22" s="6"/>
    </row>
    <row r="23" spans="1:21" x14ac:dyDescent="0.25">
      <c r="A23" s="21" t="s">
        <v>37</v>
      </c>
    </row>
    <row r="25" spans="1:21" ht="23.25" x14ac:dyDescent="0.35">
      <c r="A25" s="22" t="s">
        <v>33</v>
      </c>
    </row>
    <row r="26" spans="1:21" ht="21" x14ac:dyDescent="0.35">
      <c r="A26" s="3" t="s">
        <v>26</v>
      </c>
      <c r="B26" s="19"/>
      <c r="C26" s="19"/>
    </row>
    <row r="27" spans="1:21" x14ac:dyDescent="0.25">
      <c r="A27" s="17"/>
      <c r="B27" s="39" t="s">
        <v>27</v>
      </c>
      <c r="C27" s="40"/>
    </row>
    <row r="28" spans="1:21" x14ac:dyDescent="0.25">
      <c r="A28" s="5" t="s">
        <v>28</v>
      </c>
      <c r="B28" s="18" t="s">
        <v>29</v>
      </c>
      <c r="C28" s="18" t="s">
        <v>30</v>
      </c>
    </row>
    <row r="29" spans="1:21" x14ac:dyDescent="0.25">
      <c r="A29" s="28" t="s">
        <v>15</v>
      </c>
      <c r="B29" s="1">
        <f>B22</f>
        <v>7.4353505423175092E-2</v>
      </c>
      <c r="C29" s="10"/>
    </row>
    <row r="30" spans="1:21" x14ac:dyDescent="0.25">
      <c r="A30" s="28" t="s">
        <v>16</v>
      </c>
      <c r="B30" s="1">
        <f>D22</f>
        <v>7.1540872145692935E-2</v>
      </c>
      <c r="C30" s="1">
        <f>B29-B30</f>
        <v>2.8126332774821572E-3</v>
      </c>
    </row>
    <row r="31" spans="1:21" x14ac:dyDescent="0.25">
      <c r="A31" s="28" t="s">
        <v>19</v>
      </c>
      <c r="B31" s="1">
        <f>F22</f>
        <v>7.0872160000000003E-2</v>
      </c>
      <c r="C31" s="1">
        <f t="shared" ref="C31:C37" si="2">B30-B31</f>
        <v>6.687121456929318E-4</v>
      </c>
    </row>
    <row r="32" spans="1:21" x14ac:dyDescent="0.25">
      <c r="A32" s="28" t="s">
        <v>2</v>
      </c>
      <c r="B32" s="1">
        <f>H22</f>
        <v>7.0098880000000002E-2</v>
      </c>
      <c r="C32" s="1">
        <f t="shared" si="2"/>
        <v>7.7328000000000119E-4</v>
      </c>
    </row>
    <row r="33" spans="1:3" x14ac:dyDescent="0.25">
      <c r="A33" s="28" t="s">
        <v>5</v>
      </c>
      <c r="B33" s="1">
        <f>J22</f>
        <v>6.7256880000000005E-2</v>
      </c>
      <c r="C33" s="1">
        <f t="shared" si="2"/>
        <v>2.8419999999999973E-3</v>
      </c>
    </row>
    <row r="34" spans="1:3" x14ac:dyDescent="0.25">
      <c r="A34" s="28" t="s">
        <v>3</v>
      </c>
      <c r="B34" s="1">
        <f>L22</f>
        <v>6.6626880000000013E-2</v>
      </c>
      <c r="C34" s="1">
        <f t="shared" si="2"/>
        <v>6.2999999999999168E-4</v>
      </c>
    </row>
    <row r="35" spans="1:3" x14ac:dyDescent="0.25">
      <c r="A35" s="28" t="s">
        <v>17</v>
      </c>
      <c r="B35" s="1">
        <f>N22</f>
        <v>6.6626880000000013E-2</v>
      </c>
      <c r="C35" s="10"/>
    </row>
    <row r="36" spans="1:3" x14ac:dyDescent="0.25">
      <c r="A36" s="28" t="s">
        <v>20</v>
      </c>
      <c r="B36" s="1">
        <f>P22</f>
        <v>6.5537999999999999E-2</v>
      </c>
      <c r="C36" s="1">
        <f t="shared" si="2"/>
        <v>1.0888800000000143E-3</v>
      </c>
    </row>
    <row r="37" spans="1:3" x14ac:dyDescent="0.25">
      <c r="A37" s="28" t="s">
        <v>1</v>
      </c>
      <c r="B37" s="1">
        <f>R22</f>
        <v>6.411E-2</v>
      </c>
      <c r="C37" s="1">
        <f t="shared" si="2"/>
        <v>1.4279999999999987E-3</v>
      </c>
    </row>
    <row r="38" spans="1:3" x14ac:dyDescent="0.25">
      <c r="A38" s="28" t="s">
        <v>18</v>
      </c>
      <c r="B38" s="1">
        <f>T22</f>
        <v>6.411E-2</v>
      </c>
      <c r="C38" s="10"/>
    </row>
  </sheetData>
  <sheetProtection formatColumns="0" formatRows="0"/>
  <mergeCells count="1">
    <mergeCell ref="B27:C27"/>
  </mergeCells>
  <pageMargins left="0.7" right="0.7" top="0.75" bottom="0.75" header="0.3" footer="0.3"/>
  <pageSetup paperSize="9" scale="42" fitToHeight="0" orientation="landscape" r:id="rId1"/>
  <headerFooter>
    <oddFooter>&amp;L&amp;F&amp;C&amp;A&amp;R&amp;P</oddFooter>
  </headerFooter>
  <ignoredErrors>
    <ignoredError sqref="C21 E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CoverSheet</vt:lpstr>
      <vt:lpstr>Description</vt:lpstr>
      <vt:lpstr>Waterfall</vt:lpstr>
      <vt:lpstr>Description!_ftn1</vt:lpstr>
      <vt:lpstr>Description!_ftn2</vt:lpstr>
      <vt:lpstr>Description!_ftnref1</vt:lpstr>
      <vt:lpstr>Description!_ftnref2</vt:lpstr>
      <vt:lpstr>Description!_Ref343093798</vt:lpstr>
      <vt:lpstr>CoverSheet!Print_Area</vt:lpstr>
      <vt:lpstr>Description!Print_Area</vt:lpstr>
      <vt:lpstr>Waterfall!Print_Area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2017-05-29T08:43:49Z</dcterms:created>
  <dcterms:modified xsi:type="dcterms:W3CDTF">2017-05-29T22:50:24Z</dcterms:modified>
</cp:coreProperties>
</file>